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comments9.xml" ContentType="application/vnd.openxmlformats-officedocument.spreadsheetml.comments+xml"/>
  <Override PartName="/xl/threadedComments/threadedComment9.xml" ContentType="application/vnd.ms-excel.threadedcomments+xml"/>
  <Override PartName="/xl/comments10.xml" ContentType="application/vnd.openxmlformats-officedocument.spreadsheetml.comments+xml"/>
  <Override PartName="/xl/threadedComments/threadedComment10.xml" ContentType="application/vnd.ms-excel.threadedcomments+xml"/>
  <Override PartName="/xl/comments11.xml" ContentType="application/vnd.openxmlformats-officedocument.spreadsheetml.comments+xml"/>
  <Override PartName="/xl/threadedComments/threadedComment11.xml" ContentType="application/vnd.ms-excel.threadedcomments+xml"/>
  <Override PartName="/xl/comments12.xml" ContentType="application/vnd.openxmlformats-officedocument.spreadsheetml.comments+xml"/>
  <Override PartName="/xl/threadedComments/threadedComment12.xml" ContentType="application/vnd.ms-excel.threadedcomments+xml"/>
  <Override PartName="/xl/comments13.xml" ContentType="application/vnd.openxmlformats-officedocument.spreadsheetml.comments+xml"/>
  <Override PartName="/xl/threadedComments/threadedComment13.xml" ContentType="application/vnd.ms-excel.threadedcomments+xml"/>
  <Override PartName="/xl/comments14.xml" ContentType="application/vnd.openxmlformats-officedocument.spreadsheetml.comments+xml"/>
  <Override PartName="/xl/threadedComments/threadedComment14.xml" ContentType="application/vnd.ms-excel.threadedcomments+xml"/>
  <Override PartName="/xl/comments15.xml" ContentType="application/vnd.openxmlformats-officedocument.spreadsheetml.comments+xml"/>
  <Override PartName="/xl/threadedComments/threadedComment15.xml" ContentType="application/vnd.ms-excel.threadedcomments+xml"/>
  <Override PartName="/xl/comments16.xml" ContentType="application/vnd.openxmlformats-officedocument.spreadsheetml.comments+xml"/>
  <Override PartName="/xl/threadedComments/threadedComment16.xml" ContentType="application/vnd.ms-excel.threadedcomments+xml"/>
  <Override PartName="/xl/pivotTables/pivotTable1.xml" ContentType="application/vnd.openxmlformats-officedocument.spreadsheetml.pivotTable+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24226"/>
  <mc:AlternateContent xmlns:mc="http://schemas.openxmlformats.org/markup-compatibility/2006">
    <mc:Choice Requires="x15">
      <x15ac:absPath xmlns:x15ac="http://schemas.microsoft.com/office/spreadsheetml/2010/11/ac" url="C:\Users\ligia.velandia\Documents\Riesgos\"/>
    </mc:Choice>
  </mc:AlternateContent>
  <xr:revisionPtr revIDLastSave="0" documentId="8_{C95C7588-CEE8-42A9-B7CD-17FA62FFA83A}" xr6:coauthVersionLast="47" xr6:coauthVersionMax="47" xr10:uidLastSave="{00000000-0000-0000-0000-000000000000}"/>
  <bookViews>
    <workbookView xWindow="-120" yWindow="-120" windowWidth="29040" windowHeight="15840" tabRatio="658" firstSheet="1" activeTab="7" xr2:uid="{00000000-000D-0000-FFFF-FFFF00000000}"/>
  </bookViews>
  <sheets>
    <sheet name="Intructivo" sheetId="20" state="hidden" r:id="rId1"/>
    <sheet name="1 OAP" sheetId="40" r:id="rId2"/>
    <sheet name="2 Gestión del conocimiento" sheetId="41" r:id="rId3"/>
    <sheet name="3 SAL" sheetId="22" r:id="rId4"/>
    <sheet name="4 OCI" sheetId="27" r:id="rId5"/>
    <sheet name="5 Gestión documental" sheetId="28" r:id="rId6"/>
    <sheet name="6 Talento Humano" sheetId="29" r:id="rId7"/>
    <sheet name="7 Comunicaciones" sheetId="42" r:id="rId8"/>
    <sheet name="8 Financiera" sheetId="31" r:id="rId9"/>
    <sheet name="9 Apoyo logístico" sheetId="32" r:id="rId10"/>
    <sheet name="10 Servicio al ciudadano" sheetId="33" r:id="rId11"/>
    <sheet name="11 GIRS" sheetId="34" r:id="rId12"/>
    <sheet name="12 OTIC" sheetId="35" r:id="rId13"/>
    <sheet name="13 Funerarios" sheetId="36" r:id="rId14"/>
    <sheet name="14 Alumbrado público" sheetId="37" r:id="rId15"/>
    <sheet name="15 Gestión disciplinaria" sheetId="38" r:id="rId16"/>
    <sheet name="16 Participación ciudadana" sheetId="39" r:id="rId17"/>
    <sheet name="Matriz Calor Inherente" sheetId="18" state="hidden" r:id="rId18"/>
    <sheet name="Matriz Calor Residual" sheetId="19" state="hidden" r:id="rId19"/>
    <sheet name="Tabla probabilidad" sheetId="12" state="hidden" r:id="rId20"/>
    <sheet name="Tabla Impacto" sheetId="13" state="hidden" r:id="rId21"/>
    <sheet name="Tabla Valoración controles" sheetId="15" state="hidden" r:id="rId22"/>
    <sheet name="seguridad info" sheetId="25" state="hidden" r:id="rId23"/>
    <sheet name="Opciones Tratamiento" sheetId="16" state="hidden" r:id="rId24"/>
    <sheet name="Hoja1" sheetId="11" state="hidden" r:id="rId25"/>
  </sheets>
  <externalReferences>
    <externalReference r:id="rId26"/>
    <externalReference r:id="rId27"/>
  </externalReferences>
  <definedNames>
    <definedName name="ADECUADO" localSheetId="3">'3 SAL'!#REF!</definedName>
    <definedName name="ADECUADO" localSheetId="7">'7 Comunicaciones'!#REF!</definedName>
    <definedName name="_xlnm.Print_Area" localSheetId="3">'3 SAL'!#REF!</definedName>
    <definedName name="_xlnm.Print_Area" localSheetId="7">'7 Comunicaciones'!#REF!</definedName>
    <definedName name="ASIGNADO" localSheetId="3">'3 SAL'!#REF!</definedName>
    <definedName name="ASIGNADO" localSheetId="7">'7 Comunicaciones'!#REF!</definedName>
    <definedName name="COMPLETA" localSheetId="3">'3 SAL'!#REF!</definedName>
    <definedName name="COMPLETA" localSheetId="7">'7 Comunicaciones'!#REF!</definedName>
    <definedName name="CONFIABLE" localSheetId="3">'3 SAL'!#REF!</definedName>
    <definedName name="CONFIABLE" localSheetId="7">'7 Comunicaciones'!#REF!</definedName>
    <definedName name="DEBIL" localSheetId="3">'3 SAL'!#REF!</definedName>
    <definedName name="DEBIL" localSheetId="7">'7 Comunicaciones'!#REF!</definedName>
    <definedName name="DESVIACIONES" localSheetId="3">[1]D.Estratégico!$CT$86:$CT$87</definedName>
    <definedName name="DESVIACIONES" localSheetId="7">[1]D.Estratégico!$CT$86:$CT$87</definedName>
    <definedName name="DETECTAR" localSheetId="3">'3 SAL'!#REF!</definedName>
    <definedName name="DETECTAR" localSheetId="7">'7 Comunicaciones'!#REF!</definedName>
    <definedName name="EVIDENCIAS" localSheetId="3">[1]D.Estratégico!$CW$86:$CW$88</definedName>
    <definedName name="EVIDENCIAS" localSheetId="7">[1]D.Estratégico!$CW$86:$CW$88</definedName>
    <definedName name="FUERTE" localSheetId="3">'3 SAL'!#REF!</definedName>
    <definedName name="FUERTE" localSheetId="7">'7 Comunicaciones'!#REF!</definedName>
    <definedName name="FUNCIONES" localSheetId="3">[1]D.Estratégico!$CG$86:$CG$87</definedName>
    <definedName name="FUNCIONES" localSheetId="7">[1]D.Estratégico!$CG$86:$CG$87</definedName>
    <definedName name="INADECUADO" localSheetId="3">'3 SAL'!#REF!</definedName>
    <definedName name="INADECUADO" localSheetId="7">'7 Comunicaciones'!#REF!</definedName>
    <definedName name="INCOMPLETA" localSheetId="3">'3 SAL'!#REF!</definedName>
    <definedName name="INCOMPLETA" localSheetId="7">'7 Comunicaciones'!#REF!</definedName>
    <definedName name="MODERADO" localSheetId="3">'3 SAL'!#REF!</definedName>
    <definedName name="MODERADO" localSheetId="7">'7 Comunicaciones'!#REF!</definedName>
    <definedName name="NO_ASIGNADO" localSheetId="3">'3 SAL'!#REF!</definedName>
    <definedName name="NO_ASIGNADO" localSheetId="7">'7 Comunicaciones'!#REF!</definedName>
    <definedName name="NO_CONFIABLE" localSheetId="3">'3 SAL'!#REF!</definedName>
    <definedName name="NO_CONFIABLE" localSheetId="7">'7 Comunicaciones'!#REF!</definedName>
    <definedName name="NO_ES_CONTROL" localSheetId="3">'3 SAL'!#REF!</definedName>
    <definedName name="NO_ES_CONTROL" localSheetId="7">'7 Comunicaciones'!#REF!</definedName>
    <definedName name="NO_EXISTE" localSheetId="3">'3 SAL'!#REF!</definedName>
    <definedName name="NO_EXISTE" localSheetId="7">'7 Comunicaciones'!#REF!</definedName>
    <definedName name="NO_SE_INVESTIGAN" localSheetId="3">'3 SAL'!#REF!</definedName>
    <definedName name="NO_SE_INVESTIGAN" localSheetId="7">'7 Comunicaciones'!#REF!</definedName>
    <definedName name="PREVENIR" localSheetId="3">'3 SAL'!#REF!</definedName>
    <definedName name="PREVENIR" localSheetId="7">'7 Comunicaciones'!#REF!</definedName>
    <definedName name="RESPONSABLE" localSheetId="3">[1]D.Estratégico!$CD$86:$CD$87</definedName>
    <definedName name="RESPONSABLE" localSheetId="7">[1]D.Estratégico!$CD$86:$CD$87</definedName>
    <definedName name="SE_INVESTIGAN" localSheetId="3">'3 SAL'!#REF!</definedName>
    <definedName name="SE_INVESTIGAN" localSheetId="7">'7 Comunicaciones'!#REF!</definedName>
  </definedNames>
  <calcPr calcId="191028"/>
  <pivotCaches>
    <pivotCache cacheId="0" r:id="rId2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64" i="42" l="1"/>
  <c r="X64" i="42" s="1"/>
  <c r="Z64" i="42" s="1"/>
  <c r="AA64" i="42" s="1"/>
  <c r="W63" i="42"/>
  <c r="X63" i="42" s="1"/>
  <c r="Z63" i="42" s="1"/>
  <c r="AA63" i="42" s="1"/>
  <c r="W62" i="42"/>
  <c r="X62" i="42" s="1"/>
  <c r="Z62" i="42" s="1"/>
  <c r="AA62" i="42" s="1"/>
  <c r="W61" i="42"/>
  <c r="X61" i="42" s="1"/>
  <c r="Z61" i="42" s="1"/>
  <c r="AA61" i="42" s="1"/>
  <c r="W60" i="42"/>
  <c r="X60" i="42" s="1"/>
  <c r="Z60" i="42" s="1"/>
  <c r="AA60" i="42" s="1"/>
  <c r="AK59" i="42"/>
  <c r="AL59" i="42" s="1"/>
  <c r="W59" i="42"/>
  <c r="X59" i="42" s="1"/>
  <c r="Z59" i="42" s="1"/>
  <c r="AA59" i="42" s="1"/>
  <c r="L59" i="42"/>
  <c r="M59" i="42" s="1"/>
  <c r="W58" i="42"/>
  <c r="X58" i="42" s="1"/>
  <c r="Z58" i="42" s="1"/>
  <c r="AA58" i="42" s="1"/>
  <c r="W57" i="42"/>
  <c r="X57" i="42" s="1"/>
  <c r="Z57" i="42" s="1"/>
  <c r="AA57" i="42" s="1"/>
  <c r="W56" i="42"/>
  <c r="X56" i="42" s="1"/>
  <c r="Z56" i="42" s="1"/>
  <c r="AA56" i="42" s="1"/>
  <c r="W55" i="42"/>
  <c r="X55" i="42" s="1"/>
  <c r="Z55" i="42" s="1"/>
  <c r="AA55" i="42" s="1"/>
  <c r="W54" i="42"/>
  <c r="X54" i="42" s="1"/>
  <c r="Z54" i="42" s="1"/>
  <c r="AA54" i="42" s="1"/>
  <c r="AK53" i="42"/>
  <c r="AL53" i="42" s="1"/>
  <c r="Z53" i="42"/>
  <c r="AA53" i="42" s="1"/>
  <c r="W53" i="42"/>
  <c r="X53" i="42" s="1"/>
  <c r="L53" i="42"/>
  <c r="M53" i="42" s="1"/>
  <c r="W52" i="42"/>
  <c r="X52" i="42" s="1"/>
  <c r="Z52" i="42" s="1"/>
  <c r="AA52" i="42" s="1"/>
  <c r="W51" i="42"/>
  <c r="X51" i="42" s="1"/>
  <c r="Z51" i="42" s="1"/>
  <c r="AA51" i="42" s="1"/>
  <c r="W50" i="42"/>
  <c r="X50" i="42" s="1"/>
  <c r="Z50" i="42" s="1"/>
  <c r="AA50" i="42" s="1"/>
  <c r="W49" i="42"/>
  <c r="X49" i="42" s="1"/>
  <c r="Z49" i="42" s="1"/>
  <c r="AA49" i="42" s="1"/>
  <c r="W48" i="42"/>
  <c r="X48" i="42" s="1"/>
  <c r="Z48" i="42" s="1"/>
  <c r="AA48" i="42" s="1"/>
  <c r="AK47" i="42"/>
  <c r="AL47" i="42" s="1"/>
  <c r="W47" i="42"/>
  <c r="X47" i="42" s="1"/>
  <c r="Z47" i="42" s="1"/>
  <c r="AA47" i="42" s="1"/>
  <c r="L47" i="42"/>
  <c r="M47" i="42" s="1"/>
  <c r="W46" i="42"/>
  <c r="X46" i="42" s="1"/>
  <c r="Z46" i="42" s="1"/>
  <c r="AA46" i="42" s="1"/>
  <c r="W45" i="42"/>
  <c r="X45" i="42" s="1"/>
  <c r="Z45" i="42" s="1"/>
  <c r="AA45" i="42" s="1"/>
  <c r="W44" i="42"/>
  <c r="X44" i="42" s="1"/>
  <c r="Z44" i="42" s="1"/>
  <c r="AA44" i="42" s="1"/>
  <c r="W43" i="42"/>
  <c r="X43" i="42" s="1"/>
  <c r="Z43" i="42" s="1"/>
  <c r="AA43" i="42" s="1"/>
  <c r="W42" i="42"/>
  <c r="X42" i="42" s="1"/>
  <c r="Z42" i="42" s="1"/>
  <c r="AA42" i="42" s="1"/>
  <c r="AK41" i="42"/>
  <c r="AL41" i="42" s="1"/>
  <c r="Z41" i="42"/>
  <c r="AA41" i="42" s="1"/>
  <c r="W41" i="42"/>
  <c r="X41" i="42" s="1"/>
  <c r="L41" i="42"/>
  <c r="M41" i="42" s="1"/>
  <c r="W40" i="42"/>
  <c r="X40" i="42" s="1"/>
  <c r="Z40" i="42" s="1"/>
  <c r="AA40" i="42" s="1"/>
  <c r="W39" i="42"/>
  <c r="X39" i="42" s="1"/>
  <c r="Z39" i="42" s="1"/>
  <c r="AA39" i="42" s="1"/>
  <c r="W38" i="42"/>
  <c r="X38" i="42" s="1"/>
  <c r="Z38" i="42" s="1"/>
  <c r="AA38" i="42" s="1"/>
  <c r="W37" i="42"/>
  <c r="X37" i="42" s="1"/>
  <c r="Z37" i="42" s="1"/>
  <c r="AA37" i="42" s="1"/>
  <c r="W36" i="42"/>
  <c r="X36" i="42" s="1"/>
  <c r="Z36" i="42" s="1"/>
  <c r="AA36" i="42" s="1"/>
  <c r="AK35" i="42"/>
  <c r="AL35" i="42" s="1"/>
  <c r="W35" i="42"/>
  <c r="X35" i="42" s="1"/>
  <c r="Z35" i="42" s="1"/>
  <c r="AA35" i="42" s="1"/>
  <c r="L35" i="42"/>
  <c r="M35" i="42" s="1"/>
  <c r="W34" i="42"/>
  <c r="X34" i="42" s="1"/>
  <c r="Z34" i="42" s="1"/>
  <c r="AA34" i="42" s="1"/>
  <c r="W33" i="42"/>
  <c r="X33" i="42" s="1"/>
  <c r="Z33" i="42" s="1"/>
  <c r="AA33" i="42" s="1"/>
  <c r="W32" i="42"/>
  <c r="X32" i="42" s="1"/>
  <c r="Z32" i="42" s="1"/>
  <c r="AA32" i="42" s="1"/>
  <c r="W31" i="42"/>
  <c r="X31" i="42" s="1"/>
  <c r="Z31" i="42" s="1"/>
  <c r="AA31" i="42" s="1"/>
  <c r="W30" i="42"/>
  <c r="X30" i="42" s="1"/>
  <c r="Z30" i="42" s="1"/>
  <c r="AA30" i="42" s="1"/>
  <c r="AK29" i="42"/>
  <c r="AL29" i="42" s="1"/>
  <c r="Z29" i="42"/>
  <c r="AA29" i="42" s="1"/>
  <c r="W29" i="42"/>
  <c r="X29" i="42" s="1"/>
  <c r="L29" i="42"/>
  <c r="M29" i="42" s="1"/>
  <c r="W28" i="42"/>
  <c r="X28" i="42" s="1"/>
  <c r="Z28" i="42" s="1"/>
  <c r="AA28" i="42" s="1"/>
  <c r="W27" i="42"/>
  <c r="X27" i="42" s="1"/>
  <c r="Z27" i="42" s="1"/>
  <c r="AA27" i="42" s="1"/>
  <c r="W26" i="42"/>
  <c r="X26" i="42" s="1"/>
  <c r="Z26" i="42" s="1"/>
  <c r="AA26" i="42" s="1"/>
  <c r="W25" i="42"/>
  <c r="X25" i="42" s="1"/>
  <c r="Z25" i="42" s="1"/>
  <c r="AA25" i="42" s="1"/>
  <c r="W24" i="42"/>
  <c r="X24" i="42" s="1"/>
  <c r="Z24" i="42" s="1"/>
  <c r="AA24" i="42" s="1"/>
  <c r="AK23" i="42"/>
  <c r="AL23" i="42" s="1"/>
  <c r="W23" i="42"/>
  <c r="X23" i="42" s="1"/>
  <c r="Z23" i="42" s="1"/>
  <c r="AA23" i="42" s="1"/>
  <c r="L23" i="42"/>
  <c r="M23" i="42" s="1"/>
  <c r="W22" i="42"/>
  <c r="X22" i="42" s="1"/>
  <c r="Z22" i="42" s="1"/>
  <c r="AA22" i="42" s="1"/>
  <c r="W21" i="42"/>
  <c r="X21" i="42" s="1"/>
  <c r="Z21" i="42" s="1"/>
  <c r="AA21" i="42" s="1"/>
  <c r="W20" i="42"/>
  <c r="X20" i="42" s="1"/>
  <c r="Z20" i="42" s="1"/>
  <c r="AA20" i="42" s="1"/>
  <c r="W19" i="42"/>
  <c r="X19" i="42" s="1"/>
  <c r="Z19" i="42" s="1"/>
  <c r="AA19" i="42" s="1"/>
  <c r="W18" i="42"/>
  <c r="X18" i="42" s="1"/>
  <c r="Z18" i="42" s="1"/>
  <c r="AA18" i="42" s="1"/>
  <c r="AK17" i="42"/>
  <c r="AL17" i="42" s="1"/>
  <c r="Z17" i="42"/>
  <c r="AA17" i="42" s="1"/>
  <c r="W17" i="42"/>
  <c r="X17" i="42" s="1"/>
  <c r="L17" i="42"/>
  <c r="M17" i="42" s="1"/>
  <c r="W16" i="42"/>
  <c r="X16" i="42" s="1"/>
  <c r="Z16" i="42" s="1"/>
  <c r="AA16" i="42" s="1"/>
  <c r="W15" i="42"/>
  <c r="X15" i="42" s="1"/>
  <c r="Z15" i="42" s="1"/>
  <c r="AA15" i="42" s="1"/>
  <c r="W14" i="42"/>
  <c r="X14" i="42" s="1"/>
  <c r="Z14" i="42" s="1"/>
  <c r="AA14" i="42" s="1"/>
  <c r="W13" i="42"/>
  <c r="X13" i="42" s="1"/>
  <c r="Z13" i="42" s="1"/>
  <c r="AA13" i="42" s="1"/>
  <c r="W12" i="42"/>
  <c r="X12" i="42" s="1"/>
  <c r="Z12" i="42" s="1"/>
  <c r="AA12" i="42" s="1"/>
  <c r="AK11" i="42"/>
  <c r="AL11" i="42" s="1"/>
  <c r="W11" i="42"/>
  <c r="X11" i="42" s="1"/>
  <c r="Z11" i="42" s="1"/>
  <c r="AA11" i="42" s="1"/>
  <c r="L11" i="42"/>
  <c r="M11" i="42" s="1"/>
  <c r="W10" i="42"/>
  <c r="X10" i="42" s="1"/>
  <c r="Z10" i="42" s="1"/>
  <c r="AA10" i="42" s="1"/>
  <c r="W9" i="42"/>
  <c r="X9" i="42" s="1"/>
  <c r="Z9" i="42" s="1"/>
  <c r="AA9" i="42" s="1"/>
  <c r="W8" i="42"/>
  <c r="X8" i="42" s="1"/>
  <c r="Z8" i="42" s="1"/>
  <c r="AA8" i="42" s="1"/>
  <c r="W7" i="42"/>
  <c r="X7" i="42" s="1"/>
  <c r="Z7" i="42" s="1"/>
  <c r="AA7" i="42" s="1"/>
  <c r="W6" i="42"/>
  <c r="X6" i="42" s="1"/>
  <c r="Z6" i="42" s="1"/>
  <c r="AA6" i="42" s="1"/>
  <c r="AL5" i="42"/>
  <c r="AK5" i="42"/>
  <c r="X5" i="42"/>
  <c r="Z5" i="42" s="1"/>
  <c r="AA5" i="42" s="1"/>
  <c r="W5" i="42"/>
  <c r="L5" i="42"/>
  <c r="M5" i="42" s="1"/>
  <c r="AC5" i="42" l="1"/>
  <c r="AD5" i="42" s="1"/>
  <c r="AC11" i="42"/>
  <c r="AD11" i="42" s="1"/>
  <c r="AC17" i="42"/>
  <c r="AD17" i="42" s="1"/>
  <c r="AC23" i="42"/>
  <c r="AD23" i="42" s="1"/>
  <c r="AC29" i="42"/>
  <c r="AD29" i="42" s="1"/>
  <c r="AC35" i="42"/>
  <c r="AD35" i="42" s="1"/>
  <c r="AC41" i="42"/>
  <c r="AD41" i="42" s="1"/>
  <c r="AC47" i="42"/>
  <c r="AD47" i="42" s="1"/>
  <c r="AC53" i="42"/>
  <c r="AD53" i="42" s="1"/>
  <c r="AC59" i="42"/>
  <c r="AD59" i="42" s="1"/>
  <c r="AH47" i="42" l="1"/>
  <c r="AG47" i="42"/>
  <c r="AH41" i="42"/>
  <c r="AG41" i="42"/>
  <c r="AH17" i="42"/>
  <c r="AG17" i="42"/>
  <c r="AH23" i="42"/>
  <c r="AG23" i="42"/>
  <c r="AG59" i="42"/>
  <c r="AH59" i="42"/>
  <c r="AH35" i="42"/>
  <c r="AG35" i="42"/>
  <c r="AH11" i="42"/>
  <c r="AG11" i="42"/>
  <c r="AH53" i="42"/>
  <c r="AG53" i="42"/>
  <c r="AH29" i="42"/>
  <c r="AG29" i="42"/>
  <c r="AH5" i="42"/>
  <c r="AG5" i="42"/>
  <c r="E11" i="34" l="1"/>
  <c r="E5" i="34"/>
  <c r="L5" i="22" l="1"/>
  <c r="W64" i="22" l="1"/>
  <c r="X64" i="22" s="1"/>
  <c r="Z64" i="22" s="1"/>
  <c r="AA64" i="22" s="1"/>
  <c r="W63" i="22"/>
  <c r="X63" i="22" s="1"/>
  <c r="Z63" i="22" s="1"/>
  <c r="AA63" i="22" s="1"/>
  <c r="W62" i="22"/>
  <c r="X62" i="22" s="1"/>
  <c r="Z62" i="22" s="1"/>
  <c r="AA62" i="22" s="1"/>
  <c r="W61" i="22"/>
  <c r="X61" i="22" s="1"/>
  <c r="Z61" i="22" s="1"/>
  <c r="AA61" i="22" s="1"/>
  <c r="W60" i="22"/>
  <c r="X60" i="22" s="1"/>
  <c r="Z60" i="22" s="1"/>
  <c r="AA60" i="22" s="1"/>
  <c r="AK59" i="22"/>
  <c r="AL59" i="22" s="1"/>
  <c r="W59" i="22"/>
  <c r="L59" i="22"/>
  <c r="M59" i="22" s="1"/>
  <c r="W58" i="22"/>
  <c r="X58" i="22" s="1"/>
  <c r="Z58" i="22" s="1"/>
  <c r="AA58" i="22" s="1"/>
  <c r="W57" i="22"/>
  <c r="X57" i="22" s="1"/>
  <c r="Z57" i="22" s="1"/>
  <c r="AA57" i="22" s="1"/>
  <c r="W56" i="22"/>
  <c r="X56" i="22" s="1"/>
  <c r="Z56" i="22" s="1"/>
  <c r="AA56" i="22" s="1"/>
  <c r="W55" i="22"/>
  <c r="X55" i="22" s="1"/>
  <c r="Z55" i="22" s="1"/>
  <c r="AA55" i="22" s="1"/>
  <c r="W54" i="22"/>
  <c r="X54" i="22" s="1"/>
  <c r="Z54" i="22" s="1"/>
  <c r="AA54" i="22" s="1"/>
  <c r="AK53" i="22"/>
  <c r="AL53" i="22" s="1"/>
  <c r="W53" i="22"/>
  <c r="L53" i="22"/>
  <c r="M53" i="22" s="1"/>
  <c r="W52" i="22"/>
  <c r="X52" i="22" s="1"/>
  <c r="Z52" i="22" s="1"/>
  <c r="AA52" i="22" s="1"/>
  <c r="W51" i="22"/>
  <c r="X51" i="22" s="1"/>
  <c r="Z51" i="22" s="1"/>
  <c r="AA51" i="22" s="1"/>
  <c r="W50" i="22"/>
  <c r="X50" i="22" s="1"/>
  <c r="Z50" i="22" s="1"/>
  <c r="AA50" i="22" s="1"/>
  <c r="W49" i="22"/>
  <c r="X49" i="22" s="1"/>
  <c r="Z49" i="22" s="1"/>
  <c r="AA49" i="22" s="1"/>
  <c r="W48" i="22"/>
  <c r="AK47" i="22"/>
  <c r="AL47" i="22" s="1"/>
  <c r="W47" i="22"/>
  <c r="X47" i="22" s="1"/>
  <c r="Z47" i="22" s="1"/>
  <c r="AA47" i="22" s="1"/>
  <c r="L47" i="22"/>
  <c r="M47" i="22" s="1"/>
  <c r="W46" i="22"/>
  <c r="X46" i="22" s="1"/>
  <c r="Z46" i="22" s="1"/>
  <c r="AA46" i="22" s="1"/>
  <c r="W45" i="22"/>
  <c r="X45" i="22" s="1"/>
  <c r="Z45" i="22" s="1"/>
  <c r="AA45" i="22" s="1"/>
  <c r="W44" i="22"/>
  <c r="X44" i="22" s="1"/>
  <c r="Z44" i="22" s="1"/>
  <c r="AA44" i="22" s="1"/>
  <c r="W43" i="22"/>
  <c r="X43" i="22" s="1"/>
  <c r="Z43" i="22" s="1"/>
  <c r="AA43" i="22" s="1"/>
  <c r="W42" i="22"/>
  <c r="X42" i="22" s="1"/>
  <c r="Z42" i="22" s="1"/>
  <c r="AA42" i="22" s="1"/>
  <c r="AK41" i="22"/>
  <c r="AL41" i="22" s="1"/>
  <c r="W41" i="22"/>
  <c r="L41" i="22"/>
  <c r="M41" i="22" s="1"/>
  <c r="W40" i="22"/>
  <c r="X40" i="22" s="1"/>
  <c r="Z40" i="22" s="1"/>
  <c r="AA40" i="22" s="1"/>
  <c r="W39" i="22"/>
  <c r="X39" i="22" s="1"/>
  <c r="Z39" i="22" s="1"/>
  <c r="AA39" i="22" s="1"/>
  <c r="W38" i="22"/>
  <c r="X38" i="22" s="1"/>
  <c r="Z38" i="22" s="1"/>
  <c r="AA38" i="22" s="1"/>
  <c r="W37" i="22"/>
  <c r="X37" i="22" s="1"/>
  <c r="Z37" i="22" s="1"/>
  <c r="AA37" i="22" s="1"/>
  <c r="W36" i="22"/>
  <c r="X36" i="22" s="1"/>
  <c r="Z36" i="22" s="1"/>
  <c r="AA36" i="22" s="1"/>
  <c r="AK35" i="22"/>
  <c r="AL35" i="22" s="1"/>
  <c r="W35" i="22"/>
  <c r="L35" i="22"/>
  <c r="M35" i="22" s="1"/>
  <c r="W34" i="22"/>
  <c r="X34" i="22" s="1"/>
  <c r="Z34" i="22" s="1"/>
  <c r="AA34" i="22" s="1"/>
  <c r="W33" i="22"/>
  <c r="X33" i="22" s="1"/>
  <c r="Z33" i="22" s="1"/>
  <c r="AA33" i="22" s="1"/>
  <c r="W32" i="22"/>
  <c r="X32" i="22" s="1"/>
  <c r="Z32" i="22" s="1"/>
  <c r="AA32" i="22" s="1"/>
  <c r="W31" i="22"/>
  <c r="X31" i="22" s="1"/>
  <c r="Z31" i="22" s="1"/>
  <c r="AA31" i="22" s="1"/>
  <c r="W30" i="22"/>
  <c r="X30" i="22" s="1"/>
  <c r="Z30" i="22" s="1"/>
  <c r="AA30" i="22" s="1"/>
  <c r="AK29" i="22"/>
  <c r="AL29" i="22" s="1"/>
  <c r="W29" i="22"/>
  <c r="L29" i="22"/>
  <c r="M29" i="22" s="1"/>
  <c r="W28" i="22"/>
  <c r="X28" i="22" s="1"/>
  <c r="Z28" i="22" s="1"/>
  <c r="AA28" i="22" s="1"/>
  <c r="W27" i="22"/>
  <c r="X27" i="22" s="1"/>
  <c r="Z27" i="22" s="1"/>
  <c r="AA27" i="22" s="1"/>
  <c r="W26" i="22"/>
  <c r="X26" i="22" s="1"/>
  <c r="Z26" i="22" s="1"/>
  <c r="AA26" i="22" s="1"/>
  <c r="W25" i="22"/>
  <c r="X25" i="22" s="1"/>
  <c r="Z25" i="22" s="1"/>
  <c r="AA25" i="22" s="1"/>
  <c r="W24" i="22"/>
  <c r="X24" i="22" s="1"/>
  <c r="Z24" i="22" s="1"/>
  <c r="AA24" i="22" s="1"/>
  <c r="AK23" i="22"/>
  <c r="AL23" i="22" s="1"/>
  <c r="W23" i="22"/>
  <c r="L23" i="22"/>
  <c r="M23" i="22" s="1"/>
  <c r="W22" i="22"/>
  <c r="X22" i="22" s="1"/>
  <c r="Z22" i="22" s="1"/>
  <c r="AA22" i="22" s="1"/>
  <c r="W21" i="22"/>
  <c r="X21" i="22" s="1"/>
  <c r="Z21" i="22" s="1"/>
  <c r="AA21" i="22" s="1"/>
  <c r="W20" i="22"/>
  <c r="X20" i="22" s="1"/>
  <c r="Z20" i="22" s="1"/>
  <c r="AA20" i="22" s="1"/>
  <c r="W19" i="22"/>
  <c r="X19" i="22" s="1"/>
  <c r="Z19" i="22" s="1"/>
  <c r="AA19" i="22" s="1"/>
  <c r="W18" i="22"/>
  <c r="X18" i="22" s="1"/>
  <c r="Z18" i="22" s="1"/>
  <c r="AA18" i="22" s="1"/>
  <c r="AK17" i="22"/>
  <c r="AL17" i="22" s="1"/>
  <c r="W17" i="22"/>
  <c r="L17" i="22"/>
  <c r="M17" i="22" s="1"/>
  <c r="W16" i="22"/>
  <c r="X16" i="22" s="1"/>
  <c r="Z16" i="22" s="1"/>
  <c r="AA16" i="22" s="1"/>
  <c r="W15" i="22"/>
  <c r="X15" i="22" s="1"/>
  <c r="Z15" i="22" s="1"/>
  <c r="AA15" i="22" s="1"/>
  <c r="W14" i="22"/>
  <c r="X14" i="22" s="1"/>
  <c r="Z14" i="22" s="1"/>
  <c r="AA14" i="22" s="1"/>
  <c r="W13" i="22"/>
  <c r="X13" i="22" s="1"/>
  <c r="Z13" i="22" s="1"/>
  <c r="AA13" i="22" s="1"/>
  <c r="W12" i="22"/>
  <c r="X12" i="22" s="1"/>
  <c r="Z12" i="22" s="1"/>
  <c r="AA12" i="22" s="1"/>
  <c r="AK11" i="22"/>
  <c r="AL11" i="22" s="1"/>
  <c r="W11" i="22"/>
  <c r="L11" i="22"/>
  <c r="M11" i="22" s="1"/>
  <c r="W10" i="22"/>
  <c r="X10" i="22" s="1"/>
  <c r="Z10" i="22" s="1"/>
  <c r="AA10" i="22" s="1"/>
  <c r="W9" i="22"/>
  <c r="X9" i="22" s="1"/>
  <c r="Z9" i="22" s="1"/>
  <c r="AA9" i="22" s="1"/>
  <c r="W8" i="22"/>
  <c r="X8" i="22" s="1"/>
  <c r="Z8" i="22" s="1"/>
  <c r="AA8" i="22" s="1"/>
  <c r="W7" i="22"/>
  <c r="X7" i="22" s="1"/>
  <c r="Z7" i="22" s="1"/>
  <c r="AA7" i="22" s="1"/>
  <c r="W6" i="22"/>
  <c r="X6" i="22" s="1"/>
  <c r="Z6" i="22" s="1"/>
  <c r="AA6" i="22" s="1"/>
  <c r="AK5" i="22"/>
  <c r="AL5" i="22" s="1"/>
  <c r="W5" i="22"/>
  <c r="X5" i="22" s="1"/>
  <c r="Z5" i="22" s="1"/>
  <c r="AA5" i="22" s="1"/>
  <c r="M5" i="22"/>
  <c r="AC11" i="22" l="1"/>
  <c r="AD11" i="22" s="1"/>
  <c r="AG11" i="22" s="1"/>
  <c r="X11" i="22"/>
  <c r="Z11" i="22" s="1"/>
  <c r="AA11" i="22" s="1"/>
  <c r="X29" i="22"/>
  <c r="Z29" i="22" s="1"/>
  <c r="AA29" i="22" s="1"/>
  <c r="AC29" i="22"/>
  <c r="AD29" i="22" s="1"/>
  <c r="AC35" i="22"/>
  <c r="AD35" i="22" s="1"/>
  <c r="X35" i="22"/>
  <c r="Z35" i="22" s="1"/>
  <c r="AA35" i="22" s="1"/>
  <c r="AC59" i="22"/>
  <c r="AD59" i="22" s="1"/>
  <c r="X59" i="22"/>
  <c r="Z59" i="22" s="1"/>
  <c r="AA59" i="22" s="1"/>
  <c r="AC41" i="22"/>
  <c r="AD41" i="22" s="1"/>
  <c r="X41" i="22"/>
  <c r="Z41" i="22" s="1"/>
  <c r="AA41" i="22" s="1"/>
  <c r="AC5" i="22"/>
  <c r="AD5" i="22" s="1"/>
  <c r="AC53" i="22"/>
  <c r="AD53" i="22" s="1"/>
  <c r="X53" i="22"/>
  <c r="Z53" i="22" s="1"/>
  <c r="AA53" i="22" s="1"/>
  <c r="X23" i="22"/>
  <c r="Z23" i="22" s="1"/>
  <c r="AA23" i="22" s="1"/>
  <c r="AC23" i="22"/>
  <c r="AD23" i="22" s="1"/>
  <c r="X48" i="22"/>
  <c r="Z48" i="22" s="1"/>
  <c r="AA48" i="22" s="1"/>
  <c r="AC47" i="22"/>
  <c r="AD47" i="22" s="1"/>
  <c r="X17" i="22"/>
  <c r="Z17" i="22" s="1"/>
  <c r="AA17" i="22" s="1"/>
  <c r="AC17" i="22"/>
  <c r="AD17" i="22" s="1"/>
  <c r="AH11" i="22" l="1"/>
  <c r="AH53" i="22"/>
  <c r="AG53" i="22"/>
  <c r="AH5" i="22"/>
  <c r="AG5" i="22"/>
  <c r="AH17" i="22"/>
  <c r="AG17" i="22"/>
  <c r="AH41" i="22"/>
  <c r="AG41" i="22"/>
  <c r="AH47" i="22"/>
  <c r="AG47" i="22"/>
  <c r="AH59" i="22"/>
  <c r="AG59" i="22"/>
  <c r="AG35" i="22"/>
  <c r="AH35" i="22"/>
  <c r="AH29" i="22"/>
  <c r="AG29" i="22"/>
  <c r="AH23" i="22"/>
  <c r="AG23" i="22"/>
  <c r="D49" i="11" l="1"/>
  <c r="C49" i="11"/>
  <c r="D48" i="11"/>
  <c r="D47" i="11"/>
  <c r="C48" i="11"/>
  <c r="C47" i="11"/>
  <c r="F221" i="13" l="1"/>
  <c r="F211" i="13"/>
  <c r="F212" i="13"/>
  <c r="F213" i="13"/>
  <c r="F214" i="13"/>
  <c r="F215" i="13"/>
  <c r="F216" i="13"/>
  <c r="F217" i="13"/>
  <c r="F218" i="13"/>
  <c r="F219" i="13"/>
  <c r="F220" i="13"/>
  <c r="F210" i="13"/>
  <c r="B221" i="13" a="1"/>
  <c r="B221" i="1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tc={9420A77E-D5C7-4010-B492-ED78D7DE34A8}</author>
    <author>tc={22641B5B-971E-4B5D-99C7-513908B883B2}</author>
    <author>tc={88D73E4B-5034-4C78-BA1A-3EB2B579F21D}</author>
    <author>tc={FD4A7FBD-6F5B-4979-904D-E6CC7A3298B2}</author>
    <author>tc={EE2F7BD0-B963-42AB-83A3-2170306541AA}</author>
    <author>tc={9AA187CD-384D-4EE7-AEDD-3C890E7EF480}</author>
    <author>tc={BC5361EA-7916-4A16-A2A0-8659AAF86194}</author>
    <author>tc={E789D22B-452E-461F-AA51-1D5F220A63D6}</author>
    <author>tc={05D02B00-5356-4F87-B9AA-32A6B6636BAA}</author>
    <author>tc={E8CB42D0-8BC9-41CC-9AD2-9E214D53FB84}</author>
    <author>tc={6B497FE4-1517-438F-8B35-1192E726D99B}</author>
    <author>tc={462B8B37-A3A3-449B-B3B2-12BE82A7A9D7}</author>
    <author>tc={D8DF0919-FC7D-41BC-AE16-C7774E7AC0E2}</author>
    <author>tc={EF607677-75DC-4FF9-8D7B-458B46AA73A4}</author>
    <author>tc={3E64942C-BC9F-4F3A-A36A-06482E470EEE}</author>
    <author>tc={F503AFEA-034A-4227-8E4F-C4FC38EBBCE4}</author>
    <author>tc={3466F9D6-F1E1-41D2-8268-B54962A37F30}</author>
    <author>tc={BF61A552-13C6-4DD1-9434-7F5488A7AF98}</author>
    <author>tc={4AB8E18F-215B-4A1B-B5FF-B7BD4A57148B}</author>
    <author>tc={F1F693FF-CA4C-4923-8D58-565E2A25B848}</author>
  </authors>
  <commentList>
    <comment ref="AN2" authorId="0" shapeId="0" xr:uid="{9420A77E-D5C7-4010-B492-ED78D7DE34A8}">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22641B5B-971E-4B5D-99C7-513908B883B2}">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88D73E4B-5034-4C78-BA1A-3EB2B579F21D}">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FD4A7FBD-6F5B-4979-904D-E6CC7A3298B2}">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t>
      </text>
    </comment>
    <comment ref="H3" authorId="4" shapeId="0" xr:uid="{EE2F7BD0-B963-42AB-83A3-2170306541AA}">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9AA187CD-384D-4EE7-AEDD-3C890E7EF480}">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K3" authorId="6" shapeId="0" xr:uid="{BC5361EA-7916-4A16-A2A0-8659AAF86194}">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O3" authorId="7" shapeId="0" xr:uid="{E789D22B-452E-461F-AA51-1D5F220A63D6}">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P3" authorId="8" shapeId="0" xr:uid="{05D02B00-5356-4F87-B9AA-32A6B6636BAA}">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que se desarrollan en el
control realmente buscan por si sola prevenir o detectar las causas que pueden dar origen al riesgo, Ej.: verificar, validar, cotejar, comparar, revisar, etc.?
Prevenir: 15
Detectar: 10</t>
      </text>
    </comment>
    <comment ref="Q3" authorId="9" shapeId="0" xr:uid="{E8CB42D0-8BC9-41CC-9AD2-9E214D53FB84}">
      <text>
        <t>[Comentario encadenado]
Su versión de Excel le permite leer este comentario encadenado; sin embargo, las ediciones que se apliquen se quitarán si el archivo se abre en una versión más reciente de Excel. Más información: https://go.microsoft.com/fwlink/?linkid=870924
Comentario:
    ¿Existe un responsable asignado a la ejecución del control?
Asignado: 15
No asignado: 0</t>
      </text>
    </comment>
    <comment ref="R3" authorId="10" shapeId="0" xr:uid="{6B497FE4-1517-438F-8B35-1192E726D99B}">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tiene la autoridad y adecuada segregación de funciones en la ejecución del control?
Adecuado: 15
No adecuado: 0</t>
      </text>
    </comment>
    <comment ref="S3" authorId="11" shapeId="0" xr:uid="{462B8B37-A3A3-449B-B3B2-12BE82A7A9D7}">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oportunidad en que se ejecuta el control
ayuda a prevenir la mitigación del riesgo o a
detectar la materialización del riesgo de manera oportuna?</t>
      </text>
    </comment>
    <comment ref="T3" authorId="12" shapeId="0" xr:uid="{D8DF0919-FC7D-41BC-AE16-C7774E7AC0E2}">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fuente de información que se utiliza en el desarrollo del control es información confiable que permita mitigar el riesgo?
Confiable: 15
No confiable: 0</t>
      </text>
    </comment>
    <comment ref="U3" authorId="13" shapeId="0" xr:uid="{EF607677-75DC-4FF9-8D7B-458B46AA73A4}">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observaciones, desviaciones o diferencias identificadas como resultados de la ejecución del control son investigadas y resueltas de manera oportuna?
Se investigan y resuelven oportunamente: 15
No se investigan y resuelven oportunamente: 0</t>
      </text>
    </comment>
    <comment ref="V3" authorId="14" shapeId="0" xr:uid="{3E64942C-BC9F-4F3A-A36A-06482E470EEE}">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deja evidencia o rastro de la ejecución del control que permita a cualquier tercero con la evidencia llegar a la misma conclusión?
Completa: 10
Incompleta: 5
No existe: 0</t>
      </text>
    </comment>
    <comment ref="Y3" authorId="15" shapeId="0" xr:uid="{F503AFEA-034A-4227-8E4F-C4FC38EBBCE4}">
      <text>
        <t>[Comentario encadenado]
Su versión de Excel le permite leer este comentario encadenado; sin embargo, las ediciones que se apliquen se quitarán si el archivo se abre en una versión más reciente de Excel. Más información: https://go.microsoft.com/fwlink/?linkid=870924
Comentario:
    - Fuerte: El control se ejecuta de manera consistente por parte del responsable.
- Moderado: El control se ejecuta algunas veces por parte del responsable.
- Débil: El control no se ejecuta por parte del responsable.</t>
      </text>
    </comment>
    <comment ref="AB3" authorId="16" shapeId="0" xr:uid="{3466F9D6-F1E1-41D2-8268-B54962A37F30}">
      <text>
        <t>[Comentario encadenado]
Su versión de Excel le permite leer este comentario encadenado; sin embargo, las ediciones que se apliquen se quitarán si el archivo se abre en una versión más reciente de Excel. Más información: https://go.microsoft.com/fwlink/?linkid=870924
Comentario:
    Si la columna AA es SI: Identifique las debilidades en el control de acuerdo a las columnas P a V y defina que acciones tomar para fortalecer el control. Por ejemplo asignar un responsable o dejar evidencia completa</t>
      </text>
    </comment>
    <comment ref="AI3" authorId="17" shapeId="0" xr:uid="{BF61A552-13C6-4DD1-9434-7F5488A7AF98}">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AJ3" authorId="18" shapeId="0" xr:uid="{4AB8E18F-215B-4A1B-B5FF-B7BD4A57148B}">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AM3" authorId="19" shapeId="0" xr:uid="{F1F693FF-CA4C-4923-8D58-565E2A25B848}">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tc={17572205-265B-4B6A-B225-DCFB438FE9F4}</author>
    <author>tc={03E46582-149E-44D3-ACCD-2EA9B89B969D}</author>
    <author>tc={D91B7859-95FB-46A9-B18B-303CB232BE2C}</author>
    <author>tc={EED94CBD-9FB8-4B7C-A5E5-12AE970D77B0}</author>
    <author>tc={44B77C01-D6A5-4E64-8E22-7D6460E0E8D1}</author>
    <author>tc={BE0E1D16-351A-4AF0-82F9-2516943EFF31}</author>
    <author>tc={28EC73C5-7954-4556-AA6E-59C6B59A8254}</author>
    <author>tc={DAAB821B-C662-4B45-A7B5-C471D8F5ECB0}</author>
    <author>tc={AEEAE027-07A1-4683-B050-99923064E182}</author>
    <author>tc={3C0622F0-9F17-4106-8B1B-A730541F35BE}</author>
    <author>tc={FE55F048-A10C-4026-901A-D4FE5429D358}</author>
    <author>tc={1EB5C081-5777-49E1-B5F0-132558216C69}</author>
    <author>tc={82852461-2760-4F30-A7C8-B3F9DC64351C}</author>
    <author>tc={E17E3747-D885-4B11-8BCE-BA6BEFA343E2}</author>
    <author>tc={35B9D650-D2EE-49C6-B848-D7B74933E736}</author>
    <author>tc={7FAE1422-355E-4F9D-A448-9843773E0E3B}</author>
    <author>tc={AC36B7FB-088C-4BB7-84CB-8BABBF2B5377}</author>
    <author>tc={992F2A06-0449-45B6-8DE7-C32AF7D1903D}</author>
    <author>tc={53162AFD-623B-4971-BCE2-726F0258E44F}</author>
    <author>tc={DC0B7A27-116F-4D38-99BC-8708CC030451}</author>
  </authors>
  <commentList>
    <comment ref="AN2" authorId="0" shapeId="0" xr:uid="{17572205-265B-4B6A-B225-DCFB438FE9F4}">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03E46582-149E-44D3-ACCD-2EA9B89B969D}">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D91B7859-95FB-46A9-B18B-303CB232BE2C}">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EED94CBD-9FB8-4B7C-A5E5-12AE970D77B0}">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t>
      </text>
    </comment>
    <comment ref="H3" authorId="4" shapeId="0" xr:uid="{44B77C01-D6A5-4E64-8E22-7D6460E0E8D1}">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BE0E1D16-351A-4AF0-82F9-2516943EFF31}">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K3" authorId="6" shapeId="0" xr:uid="{28EC73C5-7954-4556-AA6E-59C6B59A8254}">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O3" authorId="7" shapeId="0" xr:uid="{DAAB821B-C662-4B45-A7B5-C471D8F5ECB0}">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P3" authorId="8" shapeId="0" xr:uid="{AEEAE027-07A1-4683-B050-99923064E182}">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que se desarrollan en el
control realmente buscan por si sola prevenir o detectar las causas que pueden dar origen al riesgo, Ej.: verificar, validar, cotejar, comparar, revisar, etc.?
Prevenir: 15
Detectar: 10</t>
      </text>
    </comment>
    <comment ref="Q3" authorId="9" shapeId="0" xr:uid="{3C0622F0-9F17-4106-8B1B-A730541F35BE}">
      <text>
        <t>[Comentario encadenado]
Su versión de Excel le permite leer este comentario encadenado; sin embargo, las ediciones que se apliquen se quitarán si el archivo se abre en una versión más reciente de Excel. Más información: https://go.microsoft.com/fwlink/?linkid=870924
Comentario:
    ¿Existe un responsable asignado a la ejecución del control?
Asignado: 15
No asignado: 0</t>
      </text>
    </comment>
    <comment ref="R3" authorId="10" shapeId="0" xr:uid="{FE55F048-A10C-4026-901A-D4FE5429D358}">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tiene la autoridad y adecuada segregación de funciones en la ejecución del control?
Adecuado: 15
No adecuado: 0</t>
      </text>
    </comment>
    <comment ref="S3" authorId="11" shapeId="0" xr:uid="{1EB5C081-5777-49E1-B5F0-132558216C69}">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oportunidad en que se ejecuta el control
ayuda a prevenir la mitigación del riesgo o a
detectar la materialización del riesgo de manera oportuna?</t>
      </text>
    </comment>
    <comment ref="T3" authorId="12" shapeId="0" xr:uid="{82852461-2760-4F30-A7C8-B3F9DC64351C}">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fuente de información que se utiliza en el desarrollo del control es información confiable que permita mitigar el riesgo?
Confiable: 15
No confiable: 0</t>
      </text>
    </comment>
    <comment ref="U3" authorId="13" shapeId="0" xr:uid="{E17E3747-D885-4B11-8BCE-BA6BEFA343E2}">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observaciones, desviaciones o diferencias identificadas como resultados de la ejecución del control son investigadas y resueltas de manera oportuna?
Se investigan y resuelven oportunamente: 15
No se investigan y resuelven oportunamente: 0</t>
      </text>
    </comment>
    <comment ref="V3" authorId="14" shapeId="0" xr:uid="{35B9D650-D2EE-49C6-B848-D7B74933E736}">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deja evidencia o rastro de la ejecución del control que permita a cualquier tercero con la evidencia llegar a la misma conclusión?
Completa: 15
Incompleta: 10
No existe: 0</t>
      </text>
    </comment>
    <comment ref="Y3" authorId="15" shapeId="0" xr:uid="{7FAE1422-355E-4F9D-A448-9843773E0E3B}">
      <text>
        <t>[Comentario encadenado]
Su versión de Excel le permite leer este comentario encadenado; sin embargo, las ediciones que se apliquen se quitarán si el archivo se abre en una versión más reciente de Excel. Más información: https://go.microsoft.com/fwlink/?linkid=870924
Comentario:
    - Fuerte: El control se ejecuta de manera consistente por parte del responsable.
- Moderado: El control se ejecuta algunas veces por parte del responsable.
- Débil: El control no se ejecuta por parte del responsable.</t>
      </text>
    </comment>
    <comment ref="AB3" authorId="16" shapeId="0" xr:uid="{AC36B7FB-088C-4BB7-84CB-8BABBF2B5377}">
      <text>
        <t>[Comentario encadenado]
Su versión de Excel le permite leer este comentario encadenado; sin embargo, las ediciones que se apliquen se quitarán si el archivo se abre en una versión más reciente de Excel. Más información: https://go.microsoft.com/fwlink/?linkid=870924
Comentario:
    Si la columna AA es SI: Identifique las debilidades en el control de acuerdo a las columnas P a V y defina que acciones tomar para fortalecer el control. Por ejemplo asignar un responsable o dejar evidencia completa</t>
      </text>
    </comment>
    <comment ref="AI3" authorId="17" shapeId="0" xr:uid="{992F2A06-0449-45B6-8DE7-C32AF7D1903D}">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AJ3" authorId="18" shapeId="0" xr:uid="{53162AFD-623B-4971-BCE2-726F0258E44F}">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AM3" authorId="19" shapeId="0" xr:uid="{DC0B7A27-116F-4D38-99BC-8708CC030451}">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tc={361E8EF1-7DBF-4DCA-A0BE-F70248F35EA6}</author>
    <author>tc={FE5BB7F3-F450-4306-9306-851C551CE222}</author>
    <author>tc={8265DB7E-0E2E-4933-9DE2-31234CBA4DB8}</author>
    <author>tc={9F64EFF5-854E-4002-BE4F-8AA16531A5EF}</author>
    <author>tc={1A5B0BCD-7B19-4961-89B7-C03704B0E558}</author>
    <author>tc={7E497EE3-FA68-4E63-AEEF-FE41FE0B0B66}</author>
    <author>tc={3D8D0F9F-C6C4-49E3-A234-ED0F280CF457}</author>
    <author>tc={4978271D-D5A2-47DE-BDA6-12C8FB6004C2}</author>
    <author>tc={B4E9EAB0-9692-4224-86AC-6543652C5DFA}</author>
    <author>tc={02460C7A-081C-4B3E-95A9-638FB7E33E6F}</author>
    <author>tc={F4453E48-FC53-407C-A6E3-FADCEBCB3F65}</author>
    <author>tc={9F24A571-7C8D-40BA-91A7-922DA54C04B6}</author>
    <author>tc={50A3BCA7-83F5-4B4B-BC41-6F0377ACB3CA}</author>
    <author>tc={CBA26CE1-DAE5-4342-996B-F41BF248FD0F}</author>
    <author>tc={641AF8E1-0C39-4E6F-92C1-C197BE488113}</author>
    <author>tc={BE20E913-385A-4532-A242-913B7EF45875}</author>
    <author>tc={0A54D631-200C-4E52-8C7E-A741BA756EAB}</author>
    <author>tc={08C9B6B6-BD04-44D7-91D2-290082D4C6E7}</author>
    <author>tc={FC5BF92E-AEF1-460E-A9C7-DE0AA5E47BDB}</author>
    <author>tc={F93517C3-C3EA-4D5B-B101-CC149A54A5FB}</author>
  </authors>
  <commentList>
    <comment ref="AN2" authorId="0" shapeId="0" xr:uid="{361E8EF1-7DBF-4DCA-A0BE-F70248F35EA6}">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FE5BB7F3-F450-4306-9306-851C551CE222}">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8265DB7E-0E2E-4933-9DE2-31234CBA4DB8}">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9F64EFF5-854E-4002-BE4F-8AA16531A5EF}">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t>
      </text>
    </comment>
    <comment ref="H3" authorId="4" shapeId="0" xr:uid="{1A5B0BCD-7B19-4961-89B7-C03704B0E558}">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7E497EE3-FA68-4E63-AEEF-FE41FE0B0B66}">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K3" authorId="6" shapeId="0" xr:uid="{3D8D0F9F-C6C4-49E3-A234-ED0F280CF457}">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O3" authorId="7" shapeId="0" xr:uid="{4978271D-D5A2-47DE-BDA6-12C8FB6004C2}">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P3" authorId="8" shapeId="0" xr:uid="{B4E9EAB0-9692-4224-86AC-6543652C5DFA}">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que se desarrollan en el
control realmente buscan por si sola prevenir o detectar las causas que pueden dar origen al riesgo, Ej.: verificar, validar, cotejar, comparar, revisar, etc.?
Prevenir: 15
Detectar: 10</t>
      </text>
    </comment>
    <comment ref="Q3" authorId="9" shapeId="0" xr:uid="{02460C7A-081C-4B3E-95A9-638FB7E33E6F}">
      <text>
        <t>[Comentario encadenado]
Su versión de Excel le permite leer este comentario encadenado; sin embargo, las ediciones que se apliquen se quitarán si el archivo se abre en una versión más reciente de Excel. Más información: https://go.microsoft.com/fwlink/?linkid=870924
Comentario:
    ¿Existe un responsable asignado a la ejecución del control?
Asignado: 15
No asignado: 0</t>
      </text>
    </comment>
    <comment ref="R3" authorId="10" shapeId="0" xr:uid="{F4453E48-FC53-407C-A6E3-FADCEBCB3F65}">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tiene la autoridad y adecuada segregación de funciones en la ejecución del control?
Adecuado: 15
No adecuado: 0</t>
      </text>
    </comment>
    <comment ref="S3" authorId="11" shapeId="0" xr:uid="{9F24A571-7C8D-40BA-91A7-922DA54C04B6}">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oportunidad en que se ejecuta el control
ayuda a prevenir la mitigación del riesgo o a
detectar la materialización del riesgo de manera oportuna?</t>
      </text>
    </comment>
    <comment ref="T3" authorId="12" shapeId="0" xr:uid="{50A3BCA7-83F5-4B4B-BC41-6F0377ACB3CA}">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fuente de información que se utiliza en el desarrollo del control es información confiable que permita mitigar el riesgo?
Confiable: 15
No confiable: 0</t>
      </text>
    </comment>
    <comment ref="U3" authorId="13" shapeId="0" xr:uid="{CBA26CE1-DAE5-4342-996B-F41BF248FD0F}">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observaciones, desviaciones o diferencias identificadas como resultados de la ejecución del control son investigadas y resueltas de manera oportuna?
Se investigan y resuelven oportunamente: 15
No se investigan y resuelven oportunamente: 0</t>
      </text>
    </comment>
    <comment ref="V3" authorId="14" shapeId="0" xr:uid="{641AF8E1-0C39-4E6F-92C1-C197BE488113}">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deja evidencia o rastro de la ejecución del control que permita a cualquier tercero con la evidencia llegar a la misma conclusión?
Completa: 10
Incompleta: 5
No existe: 0</t>
      </text>
    </comment>
    <comment ref="Y3" authorId="15" shapeId="0" xr:uid="{BE20E913-385A-4532-A242-913B7EF45875}">
      <text>
        <t>[Comentario encadenado]
Su versión de Excel le permite leer este comentario encadenado; sin embargo, las ediciones que se apliquen se quitarán si el archivo se abre en una versión más reciente de Excel. Más información: https://go.microsoft.com/fwlink/?linkid=870924
Comentario:
    - Fuerte: El control se ejecuta de manera consistente por parte del responsable.
- Moderado: El control se ejecuta algunas veces por parte del responsable.
- Débil: El control no se ejecuta por parte del responsable.</t>
      </text>
    </comment>
    <comment ref="AB3" authorId="16" shapeId="0" xr:uid="{0A54D631-200C-4E52-8C7E-A741BA756EAB}">
      <text>
        <t>[Comentario encadenado]
Su versión de Excel le permite leer este comentario encadenado; sin embargo, las ediciones que se apliquen se quitarán si el archivo se abre en una versión más reciente de Excel. Más información: https://go.microsoft.com/fwlink/?linkid=870924
Comentario:
    Si la columna AA es SI: Identifique las debilidades en el control de acuerdo a las columnas P a V y defina que acciones tomar para fortalecer el control. Por ejemplo asignar un responsable o dejar evidencia completa</t>
      </text>
    </comment>
    <comment ref="AI3" authorId="17" shapeId="0" xr:uid="{08C9B6B6-BD04-44D7-91D2-290082D4C6E7}">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AJ3" authorId="18" shapeId="0" xr:uid="{FC5BF92E-AEF1-460E-A9C7-DE0AA5E47BDB}">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AM3" authorId="19" shapeId="0" xr:uid="{F93517C3-C3EA-4D5B-B101-CC149A54A5FB}">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tc={44C0ABF7-3FFE-4D74-9FB3-F4B3ACC4BD95}</author>
    <author>tc={C80B6324-8803-445C-A7AD-8F51CED74ABF}</author>
    <author>tc={5E6057F8-0A70-4DF2-9488-DA9FF957AA93}</author>
    <author>tc={BB42C20C-C35C-4E2F-A2A4-B6783E6CEDF4}</author>
    <author>tc={3EE2ED4B-D3CD-40BC-AE28-D3A3B3C10DC4}</author>
    <author>tc={942C8AAB-3FC7-4819-A34E-6004A69FFF65}</author>
    <author>tc={4C9259CA-F661-4582-BC17-7678FA682988}</author>
    <author>tc={B005F3C5-3378-4BDE-8B5D-1969F9BE134A}</author>
    <author>tc={C7E53EFF-1FA5-4088-903D-62E08C0A8AF1}</author>
    <author>tc={394FFEA4-7E33-4746-BFF4-F3B79C6E83A1}</author>
    <author>tc={8B2A87DD-B4AD-4E24-90F7-8163F41E549A}</author>
    <author>tc={24A0A5C8-0196-487E-AD8B-523E7FAAE666}</author>
    <author>tc={0BA35016-3422-4389-8277-D19263F3F8F1}</author>
    <author>tc={F0DDCAA1-1F43-4E63-A3A2-10E23334079B}</author>
    <author>tc={11FF1D41-ECE1-4B11-B2A9-66F085E30E4D}</author>
    <author>tc={6DE5C507-4826-4A5C-8831-BB077F368B94}</author>
    <author>tc={838F891A-8825-4905-BAEF-EAB61998F300}</author>
    <author>tc={1922F6EA-3B22-446F-8667-3870435F9D94}</author>
    <author>tc={1DFB5D93-7924-4E2A-957B-1616938296D6}</author>
    <author>tc={30CF82D8-9A23-49E1-BB98-AB1A6D9E4C65}</author>
  </authors>
  <commentList>
    <comment ref="AN2" authorId="0" shapeId="0" xr:uid="{44C0ABF7-3FFE-4D74-9FB3-F4B3ACC4BD95}">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C80B6324-8803-445C-A7AD-8F51CED74ABF}">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5E6057F8-0A70-4DF2-9488-DA9FF957AA93}">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BB42C20C-C35C-4E2F-A2A4-B6783E6CEDF4}">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t>
      </text>
    </comment>
    <comment ref="H3" authorId="4" shapeId="0" xr:uid="{3EE2ED4B-D3CD-40BC-AE28-D3A3B3C10DC4}">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942C8AAB-3FC7-4819-A34E-6004A69FFF65}">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K3" authorId="6" shapeId="0" xr:uid="{4C9259CA-F661-4582-BC17-7678FA682988}">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O3" authorId="7" shapeId="0" xr:uid="{B005F3C5-3378-4BDE-8B5D-1969F9BE134A}">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P3" authorId="8" shapeId="0" xr:uid="{C7E53EFF-1FA5-4088-903D-62E08C0A8AF1}">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que se desarrollan en el
control realmente buscan por si sola prevenir o detectar las causas que pueden dar origen al riesgo, Ej.: verificar, validar, cotejar, comparar, revisar, etc.?
Prevenir: 15
Detectar: 10</t>
      </text>
    </comment>
    <comment ref="Q3" authorId="9" shapeId="0" xr:uid="{394FFEA4-7E33-4746-BFF4-F3B79C6E83A1}">
      <text>
        <t>[Comentario encadenado]
Su versión de Excel le permite leer este comentario encadenado; sin embargo, las ediciones que se apliquen se quitarán si el archivo se abre en una versión más reciente de Excel. Más información: https://go.microsoft.com/fwlink/?linkid=870924
Comentario:
    ¿Existe un responsable asignado a la ejecución del control?
Asignado: 15
No asignado: 0</t>
      </text>
    </comment>
    <comment ref="R3" authorId="10" shapeId="0" xr:uid="{8B2A87DD-B4AD-4E24-90F7-8163F41E549A}">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tiene la autoridad y adecuada segregación de funciones en la ejecución del control?
Adecuado: 15
No adecuado: 0</t>
      </text>
    </comment>
    <comment ref="S3" authorId="11" shapeId="0" xr:uid="{24A0A5C8-0196-487E-AD8B-523E7FAAE666}">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oportunidad en que se ejecuta el control
ayuda a prevenir la mitigación del riesgo o a
detectar la materialización del riesgo de manera oportuna?</t>
      </text>
    </comment>
    <comment ref="T3" authorId="12" shapeId="0" xr:uid="{0BA35016-3422-4389-8277-D19263F3F8F1}">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fuente de información que se utiliza en el desarrollo del control es información confiable que permita mitigar el riesgo?
Confiable: 15
No confiable: 0</t>
      </text>
    </comment>
    <comment ref="U3" authorId="13" shapeId="0" xr:uid="{F0DDCAA1-1F43-4E63-A3A2-10E23334079B}">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observaciones, desviaciones o diferencias identificadas como resultados de la ejecución del control son investigadas y resueltas de manera oportuna?
Se investigan y resuelven oportunamente: 15
No se investigan y resuelven oportunamente: 0</t>
      </text>
    </comment>
    <comment ref="V3" authorId="14" shapeId="0" xr:uid="{11FF1D41-ECE1-4B11-B2A9-66F085E30E4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deja evidencia o rastro de la ejecución del control que permita a cualquier tercero con la evidencia llegar a la misma conclusión?
Completa: 15
Incompleta: 10
No existe: 0</t>
      </text>
    </comment>
    <comment ref="Y3" authorId="15" shapeId="0" xr:uid="{6DE5C507-4826-4A5C-8831-BB077F368B94}">
      <text>
        <t>[Comentario encadenado]
Su versión de Excel le permite leer este comentario encadenado; sin embargo, las ediciones que se apliquen se quitarán si el archivo se abre en una versión más reciente de Excel. Más información: https://go.microsoft.com/fwlink/?linkid=870924
Comentario:
    - Fuerte: El control se ejecuta de manera consistente por parte del responsable.
- Moderado: El control se ejecuta algunas veces por parte del responsable.
- Débil: El control no se ejecuta por parte del responsable.</t>
      </text>
    </comment>
    <comment ref="AB3" authorId="16" shapeId="0" xr:uid="{838F891A-8825-4905-BAEF-EAB61998F300}">
      <text>
        <t>[Comentario encadenado]
Su versión de Excel le permite leer este comentario encadenado; sin embargo, las ediciones que se apliquen se quitarán si el archivo se abre en una versión más reciente de Excel. Más información: https://go.microsoft.com/fwlink/?linkid=870924
Comentario:
    Si la columna AA es SI: Identifique las debilidades en el control de acuerdo a las columnas P a V y defina que acciones tomar para fortalecer el control. Por ejemplo asignar un responsable o dejar evidencia completa</t>
      </text>
    </comment>
    <comment ref="AI3" authorId="17" shapeId="0" xr:uid="{1922F6EA-3B22-446F-8667-3870435F9D94}">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AJ3" authorId="18" shapeId="0" xr:uid="{1DFB5D93-7924-4E2A-957B-1616938296D6}">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AM3" authorId="19" shapeId="0" xr:uid="{30CF82D8-9A23-49E1-BB98-AB1A6D9E4C65}">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tc={5CC4055A-0305-445A-903B-57518A82A9ED}</author>
    <author>tc={214F8275-80CA-428C-AB8F-F5388A5BEFED}</author>
    <author>tc={98F5AFF2-49AF-4D6F-B2CC-EA4D24B0CAD2}</author>
    <author>tc={373BFC79-8D43-4A24-BEB0-5656A64D1BD4}</author>
    <author>tc={2F84ACF8-1492-4F38-863E-0736560CEDDB}</author>
    <author>tc={42D4EF52-6576-40F8-B43E-3528B1E054B2}</author>
    <author>tc={1A3D437A-819E-43A9-841E-1BE24FB2CD0B}</author>
    <author>tc={D93A61D0-45FF-40FC-B394-60016AF5187C}</author>
    <author>tc={42AD4B3C-0318-4046-A43B-C865045FB4E9}</author>
    <author>tc={03C16DD4-5A4E-4BA8-B52A-E43EB38FF0E5}</author>
    <author>tc={00A005B6-C230-4749-9E20-453D0D8F28A3}</author>
    <author>tc={80ACE887-ADA3-498E-9A88-994125AC2B5F}</author>
    <author>tc={7DF387E5-F0C4-416E-A039-C154705678AC}</author>
    <author>tc={FB67A2FC-76F2-4CE7-8E26-DDC740F0602D}</author>
    <author>tc={E4FAB263-3A2F-4B5C-BAF6-BE2063B774AD}</author>
    <author>tc={F74E3F7A-DBFB-47C3-9AF3-82E88BA2ED85}</author>
    <author>tc={09B853AC-A7B5-4374-9396-FE831EF4AD60}</author>
    <author>tc={199D3E65-B0D5-4C81-88BB-4E27186C9869}</author>
    <author>tc={3A43AF4E-7F65-4557-BA45-FDDDDE11D1B2}</author>
    <author>tc={4DC6DBC2-884B-407C-AEEC-A67C2B81012B}</author>
  </authors>
  <commentList>
    <comment ref="AN2" authorId="0" shapeId="0" xr:uid="{5CC4055A-0305-445A-903B-57518A82A9ED}">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214F8275-80CA-428C-AB8F-F5388A5BEFED}">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98F5AFF2-49AF-4D6F-B2CC-EA4D24B0CAD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373BFC79-8D43-4A24-BEB0-5656A64D1BD4}">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t>
      </text>
    </comment>
    <comment ref="H3" authorId="4" shapeId="0" xr:uid="{2F84ACF8-1492-4F38-863E-0736560CEDDB}">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42D4EF52-6576-40F8-B43E-3528B1E054B2}">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K3" authorId="6" shapeId="0" xr:uid="{1A3D437A-819E-43A9-841E-1BE24FB2CD0B}">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O3" authorId="7" shapeId="0" xr:uid="{D93A61D0-45FF-40FC-B394-60016AF5187C}">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P3" authorId="8" shapeId="0" xr:uid="{42AD4B3C-0318-4046-A43B-C865045FB4E9}">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que se desarrollan en el
control realmente buscan por si sola prevenir o detectar las causas que pueden dar origen al riesgo, Ej.: verificar, validar, cotejar, comparar, revisar, etc.?
Prevenir: 15
Detectar: 10</t>
      </text>
    </comment>
    <comment ref="Q3" authorId="9" shapeId="0" xr:uid="{03C16DD4-5A4E-4BA8-B52A-E43EB38FF0E5}">
      <text>
        <t>[Comentario encadenado]
Su versión de Excel le permite leer este comentario encadenado; sin embargo, las ediciones que se apliquen se quitarán si el archivo se abre en una versión más reciente de Excel. Más información: https://go.microsoft.com/fwlink/?linkid=870924
Comentario:
    ¿Existe un responsable asignado a la ejecución del control?
Asignado: 15
No asignado: 0</t>
      </text>
    </comment>
    <comment ref="R3" authorId="10" shapeId="0" xr:uid="{00A005B6-C230-4749-9E20-453D0D8F28A3}">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tiene la autoridad y adecuada segregación de funciones en la ejecución del control?
Adecuado: 15
No adecuado: 0</t>
      </text>
    </comment>
    <comment ref="S3" authorId="11" shapeId="0" xr:uid="{80ACE887-ADA3-498E-9A88-994125AC2B5F}">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oportunidad en que se ejecuta el control
ayuda a prevenir la mitigación del riesgo o a
detectar la materialización del riesgo de manera oportuna?</t>
      </text>
    </comment>
    <comment ref="T3" authorId="12" shapeId="0" xr:uid="{7DF387E5-F0C4-416E-A039-C154705678AC}">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fuente de información que se utiliza en el desarrollo del control es información confiable que permita mitigar el riesgo?
Confiable: 15
No confiable: 0</t>
      </text>
    </comment>
    <comment ref="U3" authorId="13" shapeId="0" xr:uid="{FB67A2FC-76F2-4CE7-8E26-DDC740F0602D}">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observaciones, desviaciones o diferencias identificadas como resultados de la ejecución del control son investigadas y resueltas de manera oportuna?
Se investigan y resuelven oportunamente: 15
No se investigan y resuelven oportunamente: 0</t>
      </text>
    </comment>
    <comment ref="V3" authorId="14" shapeId="0" xr:uid="{E4FAB263-3A2F-4B5C-BAF6-BE2063B774A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deja evidencia o rastro de la ejecución del control que permita a cualquier tercero con la evidencia llegar a la misma conclusión?
Completa: 10
Incompleta: 5
No existe: 0</t>
      </text>
    </comment>
    <comment ref="Y3" authorId="15" shapeId="0" xr:uid="{F74E3F7A-DBFB-47C3-9AF3-82E88BA2ED85}">
      <text>
        <t>[Comentario encadenado]
Su versión de Excel le permite leer este comentario encadenado; sin embargo, las ediciones que se apliquen se quitarán si el archivo se abre en una versión más reciente de Excel. Más información: https://go.microsoft.com/fwlink/?linkid=870924
Comentario:
    - Fuerte: El control se ejecuta de manera consistente por parte del responsable.
- Moderado: El control se ejecuta algunas veces por parte del responsable.
- Débil: El control no se ejecuta por parte del responsable.</t>
      </text>
    </comment>
    <comment ref="AB3" authorId="16" shapeId="0" xr:uid="{09B853AC-A7B5-4374-9396-FE831EF4AD60}">
      <text>
        <t>[Comentario encadenado]
Su versión de Excel le permite leer este comentario encadenado; sin embargo, las ediciones que se apliquen se quitarán si el archivo se abre en una versión más reciente de Excel. Más información: https://go.microsoft.com/fwlink/?linkid=870924
Comentario:
    Si la columna AA es SI: Identifique las debilidades en el control de acuerdo a las columnas P a V y defina que acciones tomar para fortalecer el control. Por ejemplo asignar un responsable o dejar evidencia completa</t>
      </text>
    </comment>
    <comment ref="AI3" authorId="17" shapeId="0" xr:uid="{199D3E65-B0D5-4C81-88BB-4E27186C9869}">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AJ3" authorId="18" shapeId="0" xr:uid="{3A43AF4E-7F65-4557-BA45-FDDDDE11D1B2}">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AM3" authorId="19" shapeId="0" xr:uid="{4DC6DBC2-884B-407C-AEEC-A67C2B81012B}">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tc={DE0CE77A-6ABA-41D3-93A9-B42D18D46649}</author>
    <author>tc={F98825BF-CEFA-453F-B916-9BC9B74A666B}</author>
    <author>tc={4732B6A5-61AC-4193-A1CA-F6F624A3B4B2}</author>
    <author>tc={3DBAAFBA-D44F-4E9D-90E6-FBFAE74CB5DD}</author>
    <author>tc={BEB9F7D3-456F-4517-BC7C-23F396D7FF63}</author>
    <author>tc={ACE56657-FEBB-40DD-AD9A-11E5C52040A9}</author>
    <author>tc={3802DFEE-B104-4561-983F-09B1FA8B3112}</author>
    <author>tc={FC9C6666-6438-45F9-861A-2885DAA93A8D}</author>
    <author>tc={F97C8530-9407-422E-8FDF-7403C15254DE}</author>
    <author>tc={46C7D59B-430B-47E8-AC15-1DA3FFDE5442}</author>
    <author>tc={72CE534F-DA27-4423-ADA3-7D41F3AC5A03}</author>
    <author>tc={D4FF98CF-34FA-46B6-B91A-B7192453CDAC}</author>
    <author>tc={1F07A534-D46D-4173-B7C1-5C24F8017FEF}</author>
    <author>tc={1C6C7597-B721-4477-ADF0-2F1253DBA289}</author>
    <author>tc={0546C8AC-B8FD-46C9-B8AD-131EC6319904}</author>
    <author>tc={AA940569-643A-4752-AA11-FAFFBB68244A}</author>
    <author>tc={0AF95E09-0D8A-4FFD-967B-B1E93C3CE267}</author>
    <author>tc={826CBB6B-BD8F-4143-A11B-69BB2E580799}</author>
    <author>tc={BE2CB367-CB60-4CEE-8338-91DB50174C38}</author>
    <author>tc={2BE9E6CA-3E21-4F58-809F-3D21AB86489D}</author>
  </authors>
  <commentList>
    <comment ref="AN2" authorId="0" shapeId="0" xr:uid="{DE0CE77A-6ABA-41D3-93A9-B42D18D46649}">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F98825BF-CEFA-453F-B916-9BC9B74A666B}">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4732B6A5-61AC-4193-A1CA-F6F624A3B4B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3DBAAFBA-D44F-4E9D-90E6-FBFAE74CB5DD}">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t>
      </text>
    </comment>
    <comment ref="H3" authorId="4" shapeId="0" xr:uid="{BEB9F7D3-456F-4517-BC7C-23F396D7FF63}">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ACE56657-FEBB-40DD-AD9A-11E5C52040A9}">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K3" authorId="6" shapeId="0" xr:uid="{3802DFEE-B104-4561-983F-09B1FA8B3112}">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O3" authorId="7" shapeId="0" xr:uid="{FC9C6666-6438-45F9-861A-2885DAA93A8D}">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P3" authorId="8" shapeId="0" xr:uid="{F97C8530-9407-422E-8FDF-7403C15254DE}">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que se desarrollan en el
control realmente buscan por si sola prevenir o detectar las causas que pueden dar origen al riesgo, Ej.: verificar, validar, cotejar, comparar, revisar, etc.?
Prevenir: 15
Detectar: 10</t>
      </text>
    </comment>
    <comment ref="Q3" authorId="9" shapeId="0" xr:uid="{46C7D59B-430B-47E8-AC15-1DA3FFDE5442}">
      <text>
        <t>[Comentario encadenado]
Su versión de Excel le permite leer este comentario encadenado; sin embargo, las ediciones que se apliquen se quitarán si el archivo se abre en una versión más reciente de Excel. Más información: https://go.microsoft.com/fwlink/?linkid=870924
Comentario:
    ¿Existe un responsable asignado a la ejecución del control?
Asignado: 15
No asignado: 0</t>
      </text>
    </comment>
    <comment ref="R3" authorId="10" shapeId="0" xr:uid="{72CE534F-DA27-4423-ADA3-7D41F3AC5A03}">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tiene la autoridad y adecuada segregación de funciones en la ejecución del control?
Adecuado: 15
No adecuado: 0</t>
      </text>
    </comment>
    <comment ref="S3" authorId="11" shapeId="0" xr:uid="{D4FF98CF-34FA-46B6-B91A-B7192453CDAC}">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oportunidad en que se ejecuta el control
ayuda a prevenir la mitigación del riesgo o a
detectar la materialización del riesgo de manera oportuna?</t>
      </text>
    </comment>
    <comment ref="T3" authorId="12" shapeId="0" xr:uid="{1F07A534-D46D-4173-B7C1-5C24F8017FEF}">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fuente de información que se utiliza en el desarrollo del control es información confiable que permita mitigar el riesgo?
Confiable: 15
No confiable: 0</t>
      </text>
    </comment>
    <comment ref="U3" authorId="13" shapeId="0" xr:uid="{1C6C7597-B721-4477-ADF0-2F1253DBA289}">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observaciones, desviaciones o diferencias identificadas como resultados de la ejecución del control son investigadas y resueltas de manera oportuna?
Se investigan y resuelven oportunamente: 15
No se investigan y resuelven oportunamente: 0</t>
      </text>
    </comment>
    <comment ref="V3" authorId="14" shapeId="0" xr:uid="{0546C8AC-B8FD-46C9-B8AD-131EC6319904}">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deja evidencia o rastro de la ejecución del control que permita a cualquier tercero con la evidencia llegar a la misma conclusión?
Completa: 10
Incompleta: 5
No existe: 0</t>
      </text>
    </comment>
    <comment ref="Y3" authorId="15" shapeId="0" xr:uid="{AA940569-643A-4752-AA11-FAFFBB68244A}">
      <text>
        <t>[Comentario encadenado]
Su versión de Excel le permite leer este comentario encadenado; sin embargo, las ediciones que se apliquen se quitarán si el archivo se abre en una versión más reciente de Excel. Más información: https://go.microsoft.com/fwlink/?linkid=870924
Comentario:
    - Fuerte: El control se ejecuta de manera consistente por parte del responsable.
- Moderado: El control se ejecuta algunas veces por parte del responsable.
- Débil: El control no se ejecuta por parte del responsable.</t>
      </text>
    </comment>
    <comment ref="AB3" authorId="16" shapeId="0" xr:uid="{0AF95E09-0D8A-4FFD-967B-B1E93C3CE267}">
      <text>
        <t>[Comentario encadenado]
Su versión de Excel le permite leer este comentario encadenado; sin embargo, las ediciones que se apliquen se quitarán si el archivo se abre en una versión más reciente de Excel. Más información: https://go.microsoft.com/fwlink/?linkid=870924
Comentario:
    Si la columna AA es SI: Identifique las debilidades en el control de acuerdo a las columnas P a V y defina que acciones tomar para fortalecer el control. Por ejemplo asignar un responsable o dejar evidencia completa</t>
      </text>
    </comment>
    <comment ref="AI3" authorId="17" shapeId="0" xr:uid="{826CBB6B-BD8F-4143-A11B-69BB2E580799}">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AJ3" authorId="18" shapeId="0" xr:uid="{BE2CB367-CB60-4CEE-8338-91DB50174C38}">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AM3" authorId="19" shapeId="0" xr:uid="{2BE9E6CA-3E21-4F58-809F-3D21AB86489D}">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tc={B6F91C15-93D0-4B55-88F9-05F04B5B5980}</author>
    <author>tc={C144235C-8E9C-4151-85EA-46CAAC1E3185}</author>
    <author>tc={6C4EE1E6-20B0-41E4-BB94-FA43D9BE24B6}</author>
    <author>tc={8B986B15-03B3-4725-BD82-B3FDD42598AF}</author>
    <author>tc={4E63FA3A-EAB7-448F-A2D3-229551B95A1B}</author>
    <author>tc={097F18AD-6BE8-496D-9E63-EEBA7DABDA47}</author>
    <author>tc={49729733-F927-42DD-BBEB-622176690E7C}</author>
    <author>tc={989B3CE8-2DB5-4D75-A0FC-F712BC19AB63}</author>
    <author>tc={D7E40A56-590B-4001-A33F-C10EA9307F6F}</author>
    <author>tc={B8AE6E45-CEF3-4222-BE1F-90B5F6AD146B}</author>
    <author>tc={B1A55B03-0E67-4E6F-AE06-857E05273021}</author>
    <author>tc={238BAD99-342E-409D-A66C-BBEE9FC3F4E7}</author>
    <author>tc={B48C3063-1C5E-4E54-9C5C-DD36006CF5C7}</author>
    <author>tc={C2801ECF-6D28-4EF0-85A5-6A0982739490}</author>
    <author>tc={3FBE7CF3-1D93-46D8-85EE-5FE33797DD32}</author>
    <author>tc={BA4BE609-7DB7-4D84-ADAF-FDFF838571FD}</author>
    <author>tc={BB8A9E4D-A776-4DD7-A8A2-39A6029112FB}</author>
    <author>tc={74C1AD34-2A22-468E-B27E-65C8D220EACD}</author>
    <author>tc={B00CB7DC-3EB7-4AE6-895D-BECCBC96B8D9}</author>
    <author>tc={670E6BC1-621B-4AD2-8B0F-B4DD7451475F}</author>
  </authors>
  <commentList>
    <comment ref="AN2" authorId="0" shapeId="0" xr:uid="{B6F91C15-93D0-4B55-88F9-05F04B5B598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C144235C-8E9C-4151-85EA-46CAAC1E3185}">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6C4EE1E6-20B0-41E4-BB94-FA43D9BE24B6}">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8B986B15-03B3-4725-BD82-B3FDD42598AF}">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t>
      </text>
    </comment>
    <comment ref="H3" authorId="4" shapeId="0" xr:uid="{4E63FA3A-EAB7-448F-A2D3-229551B95A1B}">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097F18AD-6BE8-496D-9E63-EEBA7DABDA47}">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K3" authorId="6" shapeId="0" xr:uid="{49729733-F927-42DD-BBEB-622176690E7C}">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O3" authorId="7" shapeId="0" xr:uid="{989B3CE8-2DB5-4D75-A0FC-F712BC19AB63}">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P3" authorId="8" shapeId="0" xr:uid="{D7E40A56-590B-4001-A33F-C10EA9307F6F}">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que se desarrollan en el
control realmente buscan por si sola prevenir o detectar las causas que pueden dar origen al riesgo, Ej.: verificar, validar, cotejar, comparar, revisar, etc.?
Prevenir: 15
Detectar: 10</t>
      </text>
    </comment>
    <comment ref="Q3" authorId="9" shapeId="0" xr:uid="{B8AE6E45-CEF3-4222-BE1F-90B5F6AD146B}">
      <text>
        <t>[Comentario encadenado]
Su versión de Excel le permite leer este comentario encadenado; sin embargo, las ediciones que se apliquen se quitarán si el archivo se abre en una versión más reciente de Excel. Más información: https://go.microsoft.com/fwlink/?linkid=870924
Comentario:
    ¿Existe un responsable asignado a la ejecución del control?
Asignado: 15
No asignado: 0</t>
      </text>
    </comment>
    <comment ref="R3" authorId="10" shapeId="0" xr:uid="{B1A55B03-0E67-4E6F-AE06-857E05273021}">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tiene la autoridad y adecuada segregación de funciones en la ejecución del control?
Adecuado: 15
No adecuado: 0</t>
      </text>
    </comment>
    <comment ref="S3" authorId="11" shapeId="0" xr:uid="{238BAD99-342E-409D-A66C-BBEE9FC3F4E7}">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oportunidad en que se ejecuta el control
ayuda a prevenir la mitigación del riesgo o a
detectar la materialización del riesgo de manera oportuna?</t>
      </text>
    </comment>
    <comment ref="T3" authorId="12" shapeId="0" xr:uid="{B48C3063-1C5E-4E54-9C5C-DD36006CF5C7}">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fuente de información que se utiliza en el desarrollo del control es información confiable que permita mitigar el riesgo?
Confiable: 15
No confiable: 0</t>
      </text>
    </comment>
    <comment ref="U3" authorId="13" shapeId="0" xr:uid="{C2801ECF-6D28-4EF0-85A5-6A0982739490}">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observaciones, desviaciones o diferencias identificadas como resultados de la ejecución del control son investigadas y resueltas de manera oportuna?
Se investigan y resuelven oportunamente: 15
No se investigan y resuelven oportunamente: 0</t>
      </text>
    </comment>
    <comment ref="V3" authorId="14" shapeId="0" xr:uid="{3FBE7CF3-1D93-46D8-85EE-5FE33797DD3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deja evidencia o rastro de la ejecución del control que permita a cualquier tercero con la evidencia llegar a la misma conclusión?
Completa: 10
Incompleta: 5
No existe: 0</t>
      </text>
    </comment>
    <comment ref="Y3" authorId="15" shapeId="0" xr:uid="{BA4BE609-7DB7-4D84-ADAF-FDFF838571FD}">
      <text>
        <t>[Comentario encadenado]
Su versión de Excel le permite leer este comentario encadenado; sin embargo, las ediciones que se apliquen se quitarán si el archivo se abre en una versión más reciente de Excel. Más información: https://go.microsoft.com/fwlink/?linkid=870924
Comentario:
    - Fuerte: El control se ejecuta de manera consistente por parte del responsable.
- Moderado: El control se ejecuta algunas veces por parte del responsable.
- Débil: El control no se ejecuta por parte del responsable.</t>
      </text>
    </comment>
    <comment ref="AB3" authorId="16" shapeId="0" xr:uid="{BB8A9E4D-A776-4DD7-A8A2-39A6029112FB}">
      <text>
        <t>[Comentario encadenado]
Su versión de Excel le permite leer este comentario encadenado; sin embargo, las ediciones que se apliquen se quitarán si el archivo se abre en una versión más reciente de Excel. Más información: https://go.microsoft.com/fwlink/?linkid=870924
Comentario:
    Si la columna AA es SI: Identifique las debilidades en el control de acuerdo a las columnas P a V y defina que acciones tomar para fortalecer el control. Por ejemplo asignar un responsable o dejar evidencia completa</t>
      </text>
    </comment>
    <comment ref="AI3" authorId="17" shapeId="0" xr:uid="{74C1AD34-2A22-468E-B27E-65C8D220EACD}">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AJ3" authorId="18" shapeId="0" xr:uid="{B00CB7DC-3EB7-4AE6-895D-BECCBC96B8D9}">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AM3" authorId="19" shapeId="0" xr:uid="{670E6BC1-621B-4AD2-8B0F-B4DD7451475F}">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tc={EA87A386-2513-4FFB-809C-8704BB9A2FA8}</author>
    <author>tc={817BC57D-7415-418A-A6D3-D441F9553E04}</author>
    <author>tc={C511F784-A3FB-4372-8731-86833F290597}</author>
    <author>tc={C9532E86-BE42-495B-9306-C82A5D1B21EB}</author>
    <author>tc={9DD98006-8CF5-4396-AB93-E9FBEBD55A30}</author>
    <author>tc={39F8D298-196C-4D74-B3FB-CC2629190B33}</author>
    <author>tc={4EAD3633-3934-43E0-9BE9-31EBCAC36AF4}</author>
    <author>tc={A585D950-B64F-449B-A7FE-C4899C3A4986}</author>
    <author>tc={F504C0DF-5D14-4D57-8174-7D21907CF575}</author>
    <author>tc={7CA7CE13-BD5E-44D5-A919-049221B66E9A}</author>
    <author>tc={E24575A6-3A71-44FA-AA83-BA8C71B9904F}</author>
    <author>tc={F971CCD5-29C1-4BE8-B06B-50DE9F4E43A3}</author>
    <author>tc={8F8F055A-8992-48B9-8DAA-7EF645D012D7}</author>
    <author>tc={6FB6ACD2-AB97-4AAB-8E84-50635605BB7A}</author>
    <author>tc={137C0E49-9243-41D1-97BA-584D268EA6E1}</author>
    <author>tc={0967125C-1F68-41A5-88B6-F543358CBAE1}</author>
    <author>tc={99A27EFD-DCF9-4351-8C0E-15A63CEAAAA8}</author>
    <author>tc={24F725DE-C553-45DD-AE96-6170CDAC22C3}</author>
    <author>tc={296C17FE-EF15-4ABA-9FC9-36F8AFF832FF}</author>
    <author>tc={C6C7E932-EA0E-4BCD-B41D-43510CDE5087}</author>
  </authors>
  <commentList>
    <comment ref="AN2" authorId="0" shapeId="0" xr:uid="{EA87A386-2513-4FFB-809C-8704BB9A2FA8}">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817BC57D-7415-418A-A6D3-D441F9553E04}">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C511F784-A3FB-4372-8731-86833F290597}">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C9532E86-BE42-495B-9306-C82A5D1B21EB}">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t>
      </text>
    </comment>
    <comment ref="H3" authorId="4" shapeId="0" xr:uid="{9DD98006-8CF5-4396-AB93-E9FBEBD55A30}">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39F8D298-196C-4D74-B3FB-CC2629190B33}">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K3" authorId="6" shapeId="0" xr:uid="{4EAD3633-3934-43E0-9BE9-31EBCAC36AF4}">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O3" authorId="7" shapeId="0" xr:uid="{A585D950-B64F-449B-A7FE-C4899C3A4986}">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P3" authorId="8" shapeId="0" xr:uid="{F504C0DF-5D14-4D57-8174-7D21907CF575}">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que se desarrollan en el
control realmente buscan por si sola prevenir o detectar las causas que pueden dar origen al riesgo, Ej.: verificar, validar, cotejar, comparar, revisar, etc.?
Prevenir: 15
Detectar: 10</t>
      </text>
    </comment>
    <comment ref="Q3" authorId="9" shapeId="0" xr:uid="{7CA7CE13-BD5E-44D5-A919-049221B66E9A}">
      <text>
        <t>[Comentario encadenado]
Su versión de Excel le permite leer este comentario encadenado; sin embargo, las ediciones que se apliquen se quitarán si el archivo se abre en una versión más reciente de Excel. Más información: https://go.microsoft.com/fwlink/?linkid=870924
Comentario:
    ¿Existe un responsable asignado a la ejecución del control?
Asignado: 15
No asignado: 0</t>
      </text>
    </comment>
    <comment ref="R3" authorId="10" shapeId="0" xr:uid="{E24575A6-3A71-44FA-AA83-BA8C71B9904F}">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tiene la autoridad y adecuada segregación de funciones en la ejecución del control?
Adecuado: 15
No adecuado: 0</t>
      </text>
    </comment>
    <comment ref="S3" authorId="11" shapeId="0" xr:uid="{F971CCD5-29C1-4BE8-B06B-50DE9F4E43A3}">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oportunidad en que se ejecuta el control
ayuda a prevenir la mitigación del riesgo o a
detectar la materialización del riesgo de manera oportuna?</t>
      </text>
    </comment>
    <comment ref="T3" authorId="12" shapeId="0" xr:uid="{8F8F055A-8992-48B9-8DAA-7EF645D012D7}">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fuente de información que se utiliza en el desarrollo del control es información confiable que permita mitigar el riesgo?
Confiable: 15
No confiable: 0</t>
      </text>
    </comment>
    <comment ref="U3" authorId="13" shapeId="0" xr:uid="{6FB6ACD2-AB97-4AAB-8E84-50635605BB7A}">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observaciones, desviaciones o diferencias identificadas como resultados de la ejecución del control son investigadas y resueltas de manera oportuna?
Se investigan y resuelven oportunamente: 15
No se investigan y resuelven oportunamente: 0</t>
      </text>
    </comment>
    <comment ref="V3" authorId="14" shapeId="0" xr:uid="{137C0E49-9243-41D1-97BA-584D268EA6E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deja evidencia o rastro de la ejecución del control que permita a cualquier tercero con la evidencia llegar a la misma conclusión?
Completa: 10
Incompleta: 5
No existe: 0</t>
      </text>
    </comment>
    <comment ref="Y3" authorId="15" shapeId="0" xr:uid="{0967125C-1F68-41A5-88B6-F543358CBAE1}">
      <text>
        <t>[Comentario encadenado]
Su versión de Excel le permite leer este comentario encadenado; sin embargo, las ediciones que se apliquen se quitarán si el archivo se abre en una versión más reciente de Excel. Más información: https://go.microsoft.com/fwlink/?linkid=870924
Comentario:
    - Fuerte: El control se ejecuta de manera consistente por parte del responsable.
- Moderado: El control se ejecuta algunas veces por parte del responsable.
- Débil: El control no se ejecuta por parte del responsable.</t>
      </text>
    </comment>
    <comment ref="AB3" authorId="16" shapeId="0" xr:uid="{99A27EFD-DCF9-4351-8C0E-15A63CEAAAA8}">
      <text>
        <t>[Comentario encadenado]
Su versión de Excel le permite leer este comentario encadenado; sin embargo, las ediciones que se apliquen se quitarán si el archivo se abre en una versión más reciente de Excel. Más información: https://go.microsoft.com/fwlink/?linkid=870924
Comentario:
    Si la columna AA es SI: Identifique las debilidades en el control de acuerdo a las columnas P a V y defina que acciones tomar para fortalecer el control. Por ejemplo asignar un responsable o dejar evidencia completa</t>
      </text>
    </comment>
    <comment ref="AI3" authorId="17" shapeId="0" xr:uid="{24F725DE-C553-45DD-AE96-6170CDAC22C3}">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AJ3" authorId="18" shapeId="0" xr:uid="{296C17FE-EF15-4ABA-9FC9-36F8AFF832FF}">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AM3" authorId="19" shapeId="0" xr:uid="{C6C7E932-EA0E-4BCD-B41D-43510CDE5087}">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tc={93695EA4-34CD-446A-8347-30B27717CE7A}</author>
    <author>tc={DD87A5CF-96A7-4490-A937-A3D243025BF0}</author>
    <author>tc={C1F6A4B5-0AC9-47FE-BFB5-1A9199C0E3D2}</author>
    <author>tc={DBA6177A-81DA-4768-BB05-D14A6AE8078D}</author>
    <author>tc={591603EA-6DED-40BF-AA48-E2C5755569EE}</author>
    <author>tc={882726EB-C7B6-4682-B792-7C0031125A2F}</author>
    <author>tc={7E8FB305-2849-466F-BD2F-16554BEB0D6F}</author>
    <author>tc={677C7895-09C4-4693-AFB8-A01A84B85C05}</author>
    <author>tc={821BC72A-6610-42EE-8EA2-EC2E51A7BB5C}</author>
    <author>tc={10AA8704-0B4C-408B-B4BB-4A81119EF279}</author>
    <author>tc={7964D193-F3F4-49B2-8D9E-73C14FBFDEFC}</author>
    <author>tc={B78C4720-BD26-472F-9EDE-C18BB9555D04}</author>
    <author>tc={9595D2C0-406D-4939-B2D8-14D3ED5BCD81}</author>
    <author>tc={4CF2FE3A-3493-4403-871F-75AD5BB6C18B}</author>
    <author>tc={CAC0C94E-A2FE-4C0F-B08D-2BBEC9BF1334}</author>
    <author>tc={CD0DE8EE-6504-4181-98C6-8974F59ACEDF}</author>
    <author>tc={00F6BA87-8CE9-429B-A22D-906DFF85A164}</author>
    <author>tc={FC0B38C4-EF5E-4883-B474-0B2BE0116A1A}</author>
    <author>tc={2E4B8288-4A64-42EB-91F7-8C6DF734BD66}</author>
    <author>tc={FD04B296-D983-44BA-820E-2EF43C3F47FB}</author>
  </authors>
  <commentList>
    <comment ref="AN2" authorId="0" shapeId="0" xr:uid="{93695EA4-34CD-446A-8347-30B27717CE7A}">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DD87A5CF-96A7-4490-A937-A3D243025BF0}">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C1F6A4B5-0AC9-47FE-BFB5-1A9199C0E3D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DBA6177A-81DA-4768-BB05-D14A6AE8078D}">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t>
      </text>
    </comment>
    <comment ref="H3" authorId="4" shapeId="0" xr:uid="{591603EA-6DED-40BF-AA48-E2C5755569EE}">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882726EB-C7B6-4682-B792-7C0031125A2F}">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K3" authorId="6" shapeId="0" xr:uid="{7E8FB305-2849-466F-BD2F-16554BEB0D6F}">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O3" authorId="7" shapeId="0" xr:uid="{677C7895-09C4-4693-AFB8-A01A84B85C05}">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P3" authorId="8" shapeId="0" xr:uid="{821BC72A-6610-42EE-8EA2-EC2E51A7BB5C}">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que se desarrollan en el
control realmente buscan por si sola prevenir o detectar las causas que pueden dar origen al riesgo, Ej.: verificar, validar, cotejar, comparar, revisar, etc.?
Prevenir: 15
Detectar: 10</t>
      </text>
    </comment>
    <comment ref="Q3" authorId="9" shapeId="0" xr:uid="{10AA8704-0B4C-408B-B4BB-4A81119EF279}">
      <text>
        <t>[Comentario encadenado]
Su versión de Excel le permite leer este comentario encadenado; sin embargo, las ediciones que se apliquen se quitarán si el archivo se abre en una versión más reciente de Excel. Más información: https://go.microsoft.com/fwlink/?linkid=870924
Comentario:
    ¿Existe un responsable asignado a la ejecución del control?
Asignado: 15
No asignado: 0</t>
      </text>
    </comment>
    <comment ref="R3" authorId="10" shapeId="0" xr:uid="{7964D193-F3F4-49B2-8D9E-73C14FBFDEFC}">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tiene la autoridad y adecuada segregación de funciones en la ejecución del control?
Adecuado: 15
No adecuado: 0</t>
      </text>
    </comment>
    <comment ref="S3" authorId="11" shapeId="0" xr:uid="{B78C4720-BD26-472F-9EDE-C18BB9555D04}">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oportunidad en que se ejecuta el control
ayuda a prevenir la mitigación del riesgo o a
detectar la materialización del riesgo de manera oportuna?</t>
      </text>
    </comment>
    <comment ref="T3" authorId="12" shapeId="0" xr:uid="{9595D2C0-406D-4939-B2D8-14D3ED5BCD81}">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fuente de información que se utiliza en el desarrollo del control es información confiable que permita mitigar el riesgo?
Confiable: 15
No confiable: 0</t>
      </text>
    </comment>
    <comment ref="U3" authorId="13" shapeId="0" xr:uid="{4CF2FE3A-3493-4403-871F-75AD5BB6C18B}">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observaciones, desviaciones o diferencias identificadas como resultados de la ejecución del control son investigadas y resueltas de manera oportuna?
Se investigan y resuelven oportunamente: 15
No se investigan y resuelven oportunamente: 0</t>
      </text>
    </comment>
    <comment ref="V3" authorId="14" shapeId="0" xr:uid="{CAC0C94E-A2FE-4C0F-B08D-2BBEC9BF1334}">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deja evidencia o rastro de la ejecución del control que permita a cualquier tercero con la evidencia llegar a la misma conclusión?
Completa: 10
Incompleta: 5
No existe: 0</t>
      </text>
    </comment>
    <comment ref="Y3" authorId="15" shapeId="0" xr:uid="{CD0DE8EE-6504-4181-98C6-8974F59ACEDF}">
      <text>
        <t>[Comentario encadenado]
Su versión de Excel le permite leer este comentario encadenado; sin embargo, las ediciones que se apliquen se quitarán si el archivo se abre en una versión más reciente de Excel. Más información: https://go.microsoft.com/fwlink/?linkid=870924
Comentario:
    - Fuerte: El control se ejecuta de manera consistente por parte del responsable.
- Moderado: El control se ejecuta algunas veces por parte del responsable.
- Débil: El control no se ejecuta por parte del responsable.</t>
      </text>
    </comment>
    <comment ref="AB3" authorId="16" shapeId="0" xr:uid="{00F6BA87-8CE9-429B-A22D-906DFF85A164}">
      <text>
        <t>[Comentario encadenado]
Su versión de Excel le permite leer este comentario encadenado; sin embargo, las ediciones que se apliquen se quitarán si el archivo se abre en una versión más reciente de Excel. Más información: https://go.microsoft.com/fwlink/?linkid=870924
Comentario:
    Si la columna AA es SI: Identifique las debilidades en el control de acuerdo a las columnas P a V y defina que acciones tomar para fortalecer el control. Por ejemplo asignar un responsable o dejar evidencia completa</t>
      </text>
    </comment>
    <comment ref="AI3" authorId="17" shapeId="0" xr:uid="{FC0B38C4-EF5E-4883-B474-0B2BE0116A1A}">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AJ3" authorId="18" shapeId="0" xr:uid="{2E4B8288-4A64-42EB-91F7-8C6DF734BD66}">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AM3" authorId="19" shapeId="0" xr:uid="{FD04B296-D983-44BA-820E-2EF43C3F47FB}">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tc={5E4F4CE9-BA09-447E-9F52-8084C004A0AA}</author>
    <author>tc={99B24426-DE5E-48D4-B2B6-BE9D8B435566}</author>
    <author>tc={00914B1E-2CF3-484E-AEE8-92878B60A651}</author>
    <author>tc={2F898A4B-297D-45F8-9AE7-E9DA70461059}</author>
    <author>tc={95780C36-5442-44A4-B2D4-0697B2827AC3}</author>
    <author>tc={92D2BF40-F7E2-40BB-8D0C-24EF891A2BC6}</author>
    <author>tc={B9FE6C5C-D479-42BB-BA72-6E5EDEC3D410}</author>
    <author>tc={BA6D6CFD-F95E-45A5-870B-776B7B3290DD}</author>
    <author>tc={9D19F1FF-8669-4C98-AF4C-27537DEF10C5}</author>
    <author>tc={288FC25F-48B3-4CF4-B24C-24F1108E4398}</author>
    <author>tc={8AF3DCF1-D0ED-4716-BAE7-555F4E99F6CE}</author>
    <author>tc={E91274DA-50F3-4469-8B68-9A302024AE3E}</author>
    <author>tc={2C23ECA8-D0F6-4EF6-9B34-0F567F660CC5}</author>
    <author>tc={D69B1B9B-1EC1-4381-B043-EE8142A10C57}</author>
    <author>tc={CAB27EC8-5C32-4256-A261-CBC08EA3D2CE}</author>
    <author>tc={4F57369C-3C86-4F4A-BC98-06408F6ABF32}</author>
    <author>tc={3CB2447C-7998-4644-8901-BB099B56300B}</author>
    <author>tc={8CB58FDE-BFCF-4441-B22E-F5B37E8A2611}</author>
    <author>tc={AF44E1CE-9CFA-4AC9-918C-26033546D623}</author>
    <author>tc={590F8DEC-E498-4C2C-939C-726C246F9A68}</author>
  </authors>
  <commentList>
    <comment ref="AN2" authorId="0" shapeId="0" xr:uid="{5E4F4CE9-BA09-447E-9F52-8084C004A0AA}">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99B24426-DE5E-48D4-B2B6-BE9D8B435566}">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00914B1E-2CF3-484E-AEE8-92878B60A651}">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2F898A4B-297D-45F8-9AE7-E9DA70461059}">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t>
      </text>
    </comment>
    <comment ref="H3" authorId="4" shapeId="0" xr:uid="{95780C36-5442-44A4-B2D4-0697B2827AC3}">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92D2BF40-F7E2-40BB-8D0C-24EF891A2BC6}">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K3" authorId="6" shapeId="0" xr:uid="{B9FE6C5C-D479-42BB-BA72-6E5EDEC3D410}">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O3" authorId="7" shapeId="0" xr:uid="{BA6D6CFD-F95E-45A5-870B-776B7B3290DD}">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P3" authorId="8" shapeId="0" xr:uid="{9D19F1FF-8669-4C98-AF4C-27537DEF10C5}">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que se desarrollan en el
control realmente buscan por si sola prevenir o detectar las causas que pueden dar origen al riesgo, Ej.: verificar, validar, cotejar, comparar, revisar, etc.?
Prevenir: 15
Detectar: 10</t>
      </text>
    </comment>
    <comment ref="Q3" authorId="9" shapeId="0" xr:uid="{288FC25F-48B3-4CF4-B24C-24F1108E4398}">
      <text>
        <t>[Comentario encadenado]
Su versión de Excel le permite leer este comentario encadenado; sin embargo, las ediciones que se apliquen se quitarán si el archivo se abre en una versión más reciente de Excel. Más información: https://go.microsoft.com/fwlink/?linkid=870924
Comentario:
    ¿Existe un responsable asignado a la ejecución del control?
Asignado: 15
No asignado: 0</t>
      </text>
    </comment>
    <comment ref="R3" authorId="10" shapeId="0" xr:uid="{8AF3DCF1-D0ED-4716-BAE7-555F4E99F6CE}">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tiene la autoridad y adecuada segregación de funciones en la ejecución del control?
Adecuado: 15
No adecuado: 0</t>
      </text>
    </comment>
    <comment ref="S3" authorId="11" shapeId="0" xr:uid="{E91274DA-50F3-4469-8B68-9A302024AE3E}">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oportunidad en que se ejecuta el control
ayuda a prevenir la mitigación del riesgo o a
detectar la materialización del riesgo de manera oportuna?</t>
      </text>
    </comment>
    <comment ref="T3" authorId="12" shapeId="0" xr:uid="{2C23ECA8-D0F6-4EF6-9B34-0F567F660CC5}">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fuente de información que se utiliza en el desarrollo del control es información confiable que permita mitigar el riesgo?
Confiable: 15
No confiable: 0</t>
      </text>
    </comment>
    <comment ref="U3" authorId="13" shapeId="0" xr:uid="{D69B1B9B-1EC1-4381-B043-EE8142A10C57}">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observaciones, desviaciones o diferencias identificadas como resultados de la ejecución del control son investigadas y resueltas de manera oportuna?
Se investigan y resuelven oportunamente: 15
No se investigan y resuelven oportunamente: 0</t>
      </text>
    </comment>
    <comment ref="V3" authorId="14" shapeId="0" xr:uid="{CAB27EC8-5C32-4256-A261-CBC08EA3D2CE}">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deja evidencia o rastro de la ejecución del control que permita a cualquier tercero con la evidencia llegar a la misma conclusión?
Completa: 15
Incompleta: 10
No existe: 0</t>
      </text>
    </comment>
    <comment ref="Y3" authorId="15" shapeId="0" xr:uid="{4F57369C-3C86-4F4A-BC98-06408F6ABF32}">
      <text>
        <t>[Comentario encadenado]
Su versión de Excel le permite leer este comentario encadenado; sin embargo, las ediciones que se apliquen se quitarán si el archivo se abre en una versión más reciente de Excel. Más información: https://go.microsoft.com/fwlink/?linkid=870924
Comentario:
    - Fuerte: El control se ejecuta de manera consistente por parte del responsable.
- Moderado: El control se ejecuta algunas veces por parte del responsable.
- Débil: El control no se ejecuta por parte del responsable.</t>
      </text>
    </comment>
    <comment ref="AB3" authorId="16" shapeId="0" xr:uid="{3CB2447C-7998-4644-8901-BB099B56300B}">
      <text>
        <t>[Comentario encadenado]
Su versión de Excel le permite leer este comentario encadenado; sin embargo, las ediciones que se apliquen se quitarán si el archivo se abre en una versión más reciente de Excel. Más información: https://go.microsoft.com/fwlink/?linkid=870924
Comentario:
    Si la columna AA es SI: Identifique las debilidades en el control de acuerdo a las columnas P a V y defina que acciones tomar para fortalecer el control. Por ejemplo asignar un responsable o dejar evidencia completa</t>
      </text>
    </comment>
    <comment ref="AI3" authorId="17" shapeId="0" xr:uid="{8CB58FDE-BFCF-4441-B22E-F5B37E8A2611}">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AJ3" authorId="18" shapeId="0" xr:uid="{AF44E1CE-9CFA-4AC9-918C-26033546D623}">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AM3" authorId="19" shapeId="0" xr:uid="{590F8DEC-E498-4C2C-939C-726C246F9A68}">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tc={EB7E5CCB-A076-4F53-AF71-F6E652678485}</author>
    <author>tc={BBBDC99A-AD82-4C9B-9F04-C20974485D39}</author>
    <author>tc={60152FF2-67E0-4194-97FC-4A387D7779E0}</author>
    <author>tc={5E75D56D-EE0A-40DA-B370-7105EA57A82A}</author>
    <author>tc={881AB45F-0443-4720-82B7-570794432D1B}</author>
    <author>tc={5D6161C6-899D-4EF0-A341-56A4D58E4C48}</author>
    <author>tc={F7B81D68-12EC-44E2-BEA1-C13E27B55781}</author>
    <author>tc={34CF6F60-CEB5-41EB-B901-E949D10702FA}</author>
    <author>tc={AD925E8A-2EDA-42DB-A14D-1C176BC1E7DC}</author>
    <author>tc={59D4C7DB-7F87-4C03-BCA3-7367A769473B}</author>
    <author>tc={352B6FA5-69E3-4ED0-B6FF-160DBBE3A204}</author>
    <author>tc={260C5518-5674-4B27-ADE7-0FEBCFBA979B}</author>
    <author>tc={956FB5AA-FC7B-4E99-9724-8CCA25BB31DC}</author>
    <author>tc={51F7C0E0-4CD9-4197-BC95-A64BF7F33527}</author>
    <author>tc={6978F1DA-4695-4CCB-8FC4-7937E1474DBD}</author>
    <author>tc={CF3F2533-61B8-43D7-8709-73DB49BA4919}</author>
    <author>tc={EFC7DB50-E2CA-40F1-9876-B857E975A0E0}</author>
    <author>tc={511D26F8-7BC4-4244-A644-E130D731286C}</author>
    <author>tc={8ACF6AFD-418D-4192-9E0C-5C64DE0314C9}</author>
    <author>tc={C6FCF27B-C65B-4D53-A3E1-F622A8AC708E}</author>
  </authors>
  <commentList>
    <comment ref="AN2" authorId="0" shapeId="0" xr:uid="{EB7E5CCB-A076-4F53-AF71-F6E652678485}">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BBBDC99A-AD82-4C9B-9F04-C20974485D39}">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60152FF2-67E0-4194-97FC-4A387D7779E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5E75D56D-EE0A-40DA-B370-7105EA57A82A}">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t>
      </text>
    </comment>
    <comment ref="H3" authorId="4" shapeId="0" xr:uid="{881AB45F-0443-4720-82B7-570794432D1B}">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5D6161C6-899D-4EF0-A341-56A4D58E4C48}">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K3" authorId="6" shapeId="0" xr:uid="{F7B81D68-12EC-44E2-BEA1-C13E27B55781}">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O3" authorId="7" shapeId="0" xr:uid="{34CF6F60-CEB5-41EB-B901-E949D10702FA}">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P3" authorId="8" shapeId="0" xr:uid="{AD925E8A-2EDA-42DB-A14D-1C176BC1E7DC}">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que se desarrollan en el
control realmente buscan por si sola prevenir o detectar las causas que pueden dar origen al riesgo, Ej.: verificar, validar, cotejar, comparar, revisar, etc.?
Prevenir: 15
Detectar: 10</t>
      </text>
    </comment>
    <comment ref="Q3" authorId="9" shapeId="0" xr:uid="{59D4C7DB-7F87-4C03-BCA3-7367A769473B}">
      <text>
        <t>[Comentario encadenado]
Su versión de Excel le permite leer este comentario encadenado; sin embargo, las ediciones que se apliquen se quitarán si el archivo se abre en una versión más reciente de Excel. Más información: https://go.microsoft.com/fwlink/?linkid=870924
Comentario:
    ¿Existe un responsable asignado a la ejecución del control?
Asignado: 15
No asignado: 0</t>
      </text>
    </comment>
    <comment ref="R3" authorId="10" shapeId="0" xr:uid="{352B6FA5-69E3-4ED0-B6FF-160DBBE3A204}">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tiene la autoridad y adecuada segregación de funciones en la ejecución del control?
Adecuado: 15
No adecuado: 0</t>
      </text>
    </comment>
    <comment ref="S3" authorId="11" shapeId="0" xr:uid="{260C5518-5674-4B27-ADE7-0FEBCFBA979B}">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oportunidad en que se ejecuta el control
ayuda a prevenir la mitigación del riesgo o a
detectar la materialización del riesgo de manera oportuna?</t>
      </text>
    </comment>
    <comment ref="T3" authorId="12" shapeId="0" xr:uid="{956FB5AA-FC7B-4E99-9724-8CCA25BB31DC}">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fuente de información que se utiliza en el desarrollo del control es información confiable que permita mitigar el riesgo?
Confiable: 15
No confiable: 0</t>
      </text>
    </comment>
    <comment ref="U3" authorId="13" shapeId="0" xr:uid="{51F7C0E0-4CD9-4197-BC95-A64BF7F33527}">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observaciones, desviaciones o diferencias identificadas como resultados de la ejecución del control son investigadas y resueltas de manera oportuna?
Se investigan y resuelven oportunamente: 15
No se investigan y resuelven oportunamente: 0</t>
      </text>
    </comment>
    <comment ref="V3" authorId="14" shapeId="0" xr:uid="{6978F1DA-4695-4CCB-8FC4-7937E1474DB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deja evidencia o rastro de la ejecución del control que permita a cualquier tercero con la evidencia llegar a la misma conclusión?
Completa: 15
Incompleta: 10
No existe: 0</t>
      </text>
    </comment>
    <comment ref="Y3" authorId="15" shapeId="0" xr:uid="{CF3F2533-61B8-43D7-8709-73DB49BA4919}">
      <text>
        <t>[Comentario encadenado]
Su versión de Excel le permite leer este comentario encadenado; sin embargo, las ediciones que se apliquen se quitarán si el archivo se abre en una versión más reciente de Excel. Más información: https://go.microsoft.com/fwlink/?linkid=870924
Comentario:
    - Fuerte: El control se ejecuta de manera consistente por parte del responsable.
- Moderado: El control se ejecuta algunas veces por parte del responsable.
- Débil: El control no se ejecuta por parte del responsable.</t>
      </text>
    </comment>
    <comment ref="AB3" authorId="16" shapeId="0" xr:uid="{EFC7DB50-E2CA-40F1-9876-B857E975A0E0}">
      <text>
        <t>[Comentario encadenado]
Su versión de Excel le permite leer este comentario encadenado; sin embargo, las ediciones que se apliquen se quitarán si el archivo se abre en una versión más reciente de Excel. Más información: https://go.microsoft.com/fwlink/?linkid=870924
Comentario:
    Si la columna AA es SI: Identifique las debilidades en el control de acuerdo a las columnas P a V y defina que acciones tomar para fortalecer el control. Por ejemplo asignar un responsable o dejar evidencia completa</t>
      </text>
    </comment>
    <comment ref="AI3" authorId="17" shapeId="0" xr:uid="{511D26F8-7BC4-4244-A644-E130D731286C}">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AJ3" authorId="18" shapeId="0" xr:uid="{8ACF6AFD-418D-4192-9E0C-5C64DE0314C9}">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AM3" authorId="19" shapeId="0" xr:uid="{C6FCF27B-C65B-4D53-A3E1-F622A8AC708E}">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tc={5903AB58-3972-4333-9CB2-3F838911D7A9}</author>
    <author>tc={5D417F6F-DC8F-42BE-934D-9FA2EF45530A}</author>
    <author>tc={FB71116E-216B-4DCB-8EC6-CEBCDE4D43EE}</author>
    <author>tc={37E75BBC-BC93-4502-B367-9297505F1D31}</author>
    <author>tc={80952F3F-F4E6-4C42-91A9-9E6A512B6B37}</author>
    <author>tc={20C8CF7B-FA94-41C2-A2D0-F38A122F5D7D}</author>
    <author>tc={A4F36CFF-9497-497E-B2FA-AEF0D518F0CF}</author>
    <author>tc={0DAEB34A-42D4-47F0-A854-1687381BCCEC}</author>
    <author>tc={F6EB0866-EB4F-42BC-9F52-2BF51BBB7A45}</author>
    <author>tc={9ABA9CBA-11AB-4BED-AFD2-87B297774C22}</author>
    <author>tc={48ECDC67-90F1-47F6-89B5-4D07815D9C44}</author>
    <author>tc={05D94E8B-E352-4BF7-84A5-E8C9A8C33213}</author>
    <author>tc={19774BAA-0CDA-4E0C-8813-107BD14495E2}</author>
    <author>tc={7724C6B6-2879-40F4-9495-CFD7B7B50896}</author>
    <author>tc={5669F289-A52F-4B0E-BD83-596A2F3B8CD2}</author>
    <author>tc={DCDC3A58-2925-4117-B80E-679736CA0621}</author>
    <author>tc={0C7707C3-7852-4B50-AE43-8B23689FBC27}</author>
    <author>tc={4C43885C-181B-46AC-982E-EEDF62A66224}</author>
    <author>tc={96AB0ABD-D91E-4226-8ADA-CF93F9299FFA}</author>
    <author>tc={B0BC2F7A-0D47-4E4E-BCD3-4E206144B6DD}</author>
  </authors>
  <commentList>
    <comment ref="AN2" authorId="0" shapeId="0" xr:uid="{5903AB58-3972-4333-9CB2-3F838911D7A9}">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5D417F6F-DC8F-42BE-934D-9FA2EF45530A}">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FB71116E-216B-4DCB-8EC6-CEBCDE4D43EE}">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37E75BBC-BC93-4502-B367-9297505F1D31}">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t>
      </text>
    </comment>
    <comment ref="H3" authorId="4" shapeId="0" xr:uid="{80952F3F-F4E6-4C42-91A9-9E6A512B6B37}">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20C8CF7B-FA94-41C2-A2D0-F38A122F5D7D}">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K3" authorId="6" shapeId="0" xr:uid="{A4F36CFF-9497-497E-B2FA-AEF0D518F0CF}">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O3" authorId="7" shapeId="0" xr:uid="{0DAEB34A-42D4-47F0-A854-1687381BCCEC}">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P3" authorId="8" shapeId="0" xr:uid="{F6EB0866-EB4F-42BC-9F52-2BF51BBB7A45}">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que se desarrollan en el
control realmente buscan por si sola prevenir o detectar las causas que pueden dar origen al riesgo, Ej.: verificar, validar, cotejar, comparar, revisar, etc.?
Prevenir: 15
Detectar: 10</t>
      </text>
    </comment>
    <comment ref="Q3" authorId="9" shapeId="0" xr:uid="{9ABA9CBA-11AB-4BED-AFD2-87B297774C22}">
      <text>
        <t>[Comentario encadenado]
Su versión de Excel le permite leer este comentario encadenado; sin embargo, las ediciones que se apliquen se quitarán si el archivo se abre en una versión más reciente de Excel. Más información: https://go.microsoft.com/fwlink/?linkid=870924
Comentario:
    ¿Existe un responsable asignado a la ejecución del control?
Asignado: 15
No asignado: 0</t>
      </text>
    </comment>
    <comment ref="R3" authorId="10" shapeId="0" xr:uid="{48ECDC67-90F1-47F6-89B5-4D07815D9C44}">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tiene la autoridad y adecuada segregación de funciones en la ejecución del control?
Adecuado: 15
No adecuado: 0</t>
      </text>
    </comment>
    <comment ref="S3" authorId="11" shapeId="0" xr:uid="{05D94E8B-E352-4BF7-84A5-E8C9A8C33213}">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oportunidad en que se ejecuta el control
ayuda a prevenir la mitigación del riesgo o a
detectar la materialización del riesgo de manera oportuna?</t>
      </text>
    </comment>
    <comment ref="T3" authorId="12" shapeId="0" xr:uid="{19774BAA-0CDA-4E0C-8813-107BD14495E2}">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fuente de información que se utiliza en el desarrollo del control es información confiable que permita mitigar el riesgo?
Confiable: 15
No confiable: 0</t>
      </text>
    </comment>
    <comment ref="U3" authorId="13" shapeId="0" xr:uid="{7724C6B6-2879-40F4-9495-CFD7B7B50896}">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observaciones, desviaciones o diferencias identificadas como resultados de la ejecución del control son investigadas y resueltas de manera oportuna?
Se investigan y resuelven oportunamente: 15
No se investigan y resuelven oportunamente: 0</t>
      </text>
    </comment>
    <comment ref="V3" authorId="14" shapeId="0" xr:uid="{5669F289-A52F-4B0E-BD83-596A2F3B8CD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deja evidencia o rastro de la ejecución del control que permita a cualquier tercero con la evidencia llegar a la misma conclusión?
Completa: 10
Incompleta: 5
No existe: 0</t>
      </text>
    </comment>
    <comment ref="Y3" authorId="15" shapeId="0" xr:uid="{DCDC3A58-2925-4117-B80E-679736CA0621}">
      <text>
        <t>[Comentario encadenado]
Su versión de Excel le permite leer este comentario encadenado; sin embargo, las ediciones que se apliquen se quitarán si el archivo se abre en una versión más reciente de Excel. Más información: https://go.microsoft.com/fwlink/?linkid=870924
Comentario:
    - Fuerte: El control se ejecuta de manera consistente por parte del responsable.
- Moderado: El control se ejecuta algunas veces por parte del responsable.
- Débil: El control no se ejecuta por parte del responsable.</t>
      </text>
    </comment>
    <comment ref="AB3" authorId="16" shapeId="0" xr:uid="{0C7707C3-7852-4B50-AE43-8B23689FBC27}">
      <text>
        <t>[Comentario encadenado]
Su versión de Excel le permite leer este comentario encadenado; sin embargo, las ediciones que se apliquen se quitarán si el archivo se abre en una versión más reciente de Excel. Más información: https://go.microsoft.com/fwlink/?linkid=870924
Comentario:
    Si la columna AA es SI: Identifique las debilidades en el control de acuerdo a las columnas P a V y defina que acciones tomar para fortalecer el control. Por ejemplo asignar un responsable o dejar evidencia completa</t>
      </text>
    </comment>
    <comment ref="AI3" authorId="17" shapeId="0" xr:uid="{4C43885C-181B-46AC-982E-EEDF62A66224}">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AJ3" authorId="18" shapeId="0" xr:uid="{96AB0ABD-D91E-4226-8ADA-CF93F9299FFA}">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AM3" authorId="19" shapeId="0" xr:uid="{B0BC2F7A-0D47-4E4E-BCD3-4E206144B6DD}">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tc={15C841B6-3B3A-43AD-96B8-4D664065D683}</author>
    <author>tc={33AFED03-2CC8-40D7-A6AE-BCEDF586E5FD}</author>
    <author>tc={3B4E568F-D41A-4C45-85F1-D65680644D27}</author>
    <author>tc={C3D28BDA-E51A-49CC-9E19-8133CA8B598F}</author>
    <author>tc={63BBF799-F87F-4329-A70B-E135BF4A6179}</author>
    <author>tc={DB8B4117-38F1-48F0-A7B3-40FF7F847B3F}</author>
    <author>tc={4A95D3B5-7056-4ABA-9DA6-2E6C6D0B2A76}</author>
    <author>tc={C39559E3-CE5E-4824-8C54-64E5C1DCC95B}</author>
    <author>tc={C44480F2-777B-4444-92E4-8E207A3765C9}</author>
    <author>tc={0AFD5658-D5FF-4DA8-85A1-1BB71F749043}</author>
    <author>tc={67DED9D7-70AB-4B41-803B-B9E0D40D80D3}</author>
    <author>tc={51D4E5E5-1098-4D0F-A9BA-7E8DCFAF6632}</author>
    <author>tc={D827A98D-3C8C-411B-8E6B-66ED42B32381}</author>
    <author>tc={50091744-8570-4353-A384-77C058EE1103}</author>
    <author>tc={632AF95D-DC08-47C4-91B9-733C110D1F1C}</author>
    <author>tc={A95A45EE-41D8-4B3F-896F-8771328FF5A2}</author>
    <author>tc={3473A9FC-B99D-400E-8C57-64B1EC4AFDAD}</author>
    <author>tc={FF0303CB-B19C-44A1-9F03-4EDC5B78DC1A}</author>
    <author>tc={F96A73D2-E0D7-413E-ABDE-5D2C5E2E0814}</author>
    <author>tc={ECE5670F-355F-4838-B9EF-C9EBD3326BFD}</author>
  </authors>
  <commentList>
    <comment ref="AN2" authorId="0" shapeId="0" xr:uid="{15C841B6-3B3A-43AD-96B8-4D664065D683}">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33AFED03-2CC8-40D7-A6AE-BCEDF586E5FD}">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3B4E568F-D41A-4C45-85F1-D65680644D27}">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C3D28BDA-E51A-49CC-9E19-8133CA8B598F}">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t>
      </text>
    </comment>
    <comment ref="H3" authorId="4" shapeId="0" xr:uid="{63BBF799-F87F-4329-A70B-E135BF4A6179}">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DB8B4117-38F1-48F0-A7B3-40FF7F847B3F}">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K3" authorId="6" shapeId="0" xr:uid="{4A95D3B5-7056-4ABA-9DA6-2E6C6D0B2A76}">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O3" authorId="7" shapeId="0" xr:uid="{C39559E3-CE5E-4824-8C54-64E5C1DCC95B}">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P3" authorId="8" shapeId="0" xr:uid="{C44480F2-777B-4444-92E4-8E207A3765C9}">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que se desarrollan en el
control realmente buscan por si sola prevenir o detectar las causas que pueden dar origen al riesgo, Ej.: verificar, validar, cotejar, comparar, revisar, etc.?
Prevenir: 15
Detectar: 10</t>
      </text>
    </comment>
    <comment ref="Q3" authorId="9" shapeId="0" xr:uid="{0AFD5658-D5FF-4DA8-85A1-1BB71F749043}">
      <text>
        <t>[Comentario encadenado]
Su versión de Excel le permite leer este comentario encadenado; sin embargo, las ediciones que se apliquen se quitarán si el archivo se abre en una versión más reciente de Excel. Más información: https://go.microsoft.com/fwlink/?linkid=870924
Comentario:
    ¿Existe un responsable asignado a la ejecución del control?
Asignado: 15
No asignado: 0</t>
      </text>
    </comment>
    <comment ref="R3" authorId="10" shapeId="0" xr:uid="{67DED9D7-70AB-4B41-803B-B9E0D40D80D3}">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tiene la autoridad y adecuada segregación de funciones en la ejecución del control?
Adecuado: 15
No adecuado: 0</t>
      </text>
    </comment>
    <comment ref="S3" authorId="11" shapeId="0" xr:uid="{51D4E5E5-1098-4D0F-A9BA-7E8DCFAF6632}">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oportunidad en que se ejecuta el control
ayuda a prevenir la mitigación del riesgo o a
detectar la materialización del riesgo de manera oportuna?</t>
      </text>
    </comment>
    <comment ref="T3" authorId="12" shapeId="0" xr:uid="{D827A98D-3C8C-411B-8E6B-66ED42B32381}">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fuente de información que se utiliza en el desarrollo del control es información confiable que permita mitigar el riesgo?
Confiable: 15
No confiable: 0</t>
      </text>
    </comment>
    <comment ref="U3" authorId="13" shapeId="0" xr:uid="{50091744-8570-4353-A384-77C058EE1103}">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observaciones, desviaciones o diferencias identificadas como resultados de la ejecución del control son investigadas y resueltas de manera oportuna?
Se investigan y resuelven oportunamente: 15
No se investigan y resuelven oportunamente: 0</t>
      </text>
    </comment>
    <comment ref="V3" authorId="14" shapeId="0" xr:uid="{632AF95D-DC08-47C4-91B9-733C110D1F1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deja evidencia o rastro de la ejecución del control que permita a cualquier tercero con la evidencia llegar a la misma conclusión?
Completa: 15
Incompleta: 10
No existe: 0</t>
      </text>
    </comment>
    <comment ref="Y3" authorId="15" shapeId="0" xr:uid="{A95A45EE-41D8-4B3F-896F-8771328FF5A2}">
      <text>
        <t>[Comentario encadenado]
Su versión de Excel le permite leer este comentario encadenado; sin embargo, las ediciones que se apliquen se quitarán si el archivo se abre en una versión más reciente de Excel. Más información: https://go.microsoft.com/fwlink/?linkid=870924
Comentario:
    - Fuerte: El control se ejecuta de manera consistente por parte del responsable.
- Moderado: El control se ejecuta algunas veces por parte del responsable.
- Débil: El control no se ejecuta por parte del responsable.</t>
      </text>
    </comment>
    <comment ref="AB3" authorId="16" shapeId="0" xr:uid="{3473A9FC-B99D-400E-8C57-64B1EC4AFDAD}">
      <text>
        <t>[Comentario encadenado]
Su versión de Excel le permite leer este comentario encadenado; sin embargo, las ediciones que se apliquen se quitarán si el archivo se abre en una versión más reciente de Excel. Más información: https://go.microsoft.com/fwlink/?linkid=870924
Comentario:
    Si la columna AA es SI: Identifique las debilidades en el control de acuerdo a las columnas P a V y defina que acciones tomar para fortalecer el control. Por ejemplo asignar un responsable o dejar evidencia completa</t>
      </text>
    </comment>
    <comment ref="AI3" authorId="17" shapeId="0" xr:uid="{FF0303CB-B19C-44A1-9F03-4EDC5B78DC1A}">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AJ3" authorId="18" shapeId="0" xr:uid="{F96A73D2-E0D7-413E-ABDE-5D2C5E2E0814}">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AM3" authorId="19" shapeId="0" xr:uid="{ECE5670F-355F-4838-B9EF-C9EBD3326BFD}">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tc={3A930F9F-ED73-42E2-ABD1-E866DE9D4279}</author>
    <author>tc={ED2BE52A-C04A-4B89-B866-AABBC9123955}</author>
    <author>tc={0F8A8728-7822-4D2C-8BB7-45D91C54F4FC}</author>
    <author>tc={C367DA4C-2D85-45AA-9343-75CD7C2B2597}</author>
    <author>tc={8EA076EC-BED3-4D41-A9CE-34CB06825BC8}</author>
    <author>tc={63E00FB1-F69E-48B0-B95D-DD9EF0224514}</author>
    <author>tc={26537961-DCB9-4995-82E7-AFB5BE84EF71}</author>
    <author>tc={D985576E-096D-4FF1-8A43-95F7850113D7}</author>
    <author>tc={92BBFB2D-5413-4E46-A879-AF1836F859B4}</author>
    <author>tc={2A912B3C-CFF8-4391-B064-93760E21141A}</author>
    <author>tc={D919BAC6-1C38-4EC2-8D83-98EA1DADECF0}</author>
    <author>tc={EA9C93C7-E4B9-4C11-87FD-113352295DCF}</author>
    <author>tc={6F8B6C22-B1A0-45F1-9DA6-BD979745CB42}</author>
    <author>tc={7298AE0E-6416-4CCC-89C7-B81924BF2911}</author>
    <author>tc={F4B81AF4-2B2C-4F8E-9A05-E6DDA0A00562}</author>
    <author>tc={BC0748A8-D087-420C-8ACA-3A77D09787C0}</author>
    <author>tc={D9FD9613-04D7-47E5-99B8-F7600DCB1694}</author>
    <author>tc={AC22E649-89A1-464E-9090-F16076551CE1}</author>
    <author>tc={CD598611-E430-458E-83D4-C6B419D416F3}</author>
    <author>tc={411824AB-51E4-4284-ACBE-0F7C4FEED69C}</author>
  </authors>
  <commentList>
    <comment ref="AN2" authorId="0" shapeId="0" xr:uid="{3A930F9F-ED73-42E2-ABD1-E866DE9D4279}">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ED2BE52A-C04A-4B89-B866-AABBC9123955}">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0F8A8728-7822-4D2C-8BB7-45D91C54F4FC}">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C367DA4C-2D85-45AA-9343-75CD7C2B2597}">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t>
      </text>
    </comment>
    <comment ref="H3" authorId="4" shapeId="0" xr:uid="{8EA076EC-BED3-4D41-A9CE-34CB06825BC8}">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63E00FB1-F69E-48B0-B95D-DD9EF0224514}">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K3" authorId="6" shapeId="0" xr:uid="{26537961-DCB9-4995-82E7-AFB5BE84EF71}">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O3" authorId="7" shapeId="0" xr:uid="{D985576E-096D-4FF1-8A43-95F7850113D7}">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P3" authorId="8" shapeId="0" xr:uid="{92BBFB2D-5413-4E46-A879-AF1836F859B4}">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que se desarrollan en el
control realmente buscan por si sola prevenir o detectar las causas que pueden dar origen al riesgo, Ej.: verificar, validar, cotejar, comparar, revisar, etc.?
Prevenir: 15
Detectar: 10</t>
      </text>
    </comment>
    <comment ref="Q3" authorId="9" shapeId="0" xr:uid="{2A912B3C-CFF8-4391-B064-93760E21141A}">
      <text>
        <t>[Comentario encadenado]
Su versión de Excel le permite leer este comentario encadenado; sin embargo, las ediciones que se apliquen se quitarán si el archivo se abre en una versión más reciente de Excel. Más información: https://go.microsoft.com/fwlink/?linkid=870924
Comentario:
    ¿Existe un responsable asignado a la ejecución del control?
Asignado: 15
No asignado: 0</t>
      </text>
    </comment>
    <comment ref="R3" authorId="10" shapeId="0" xr:uid="{D919BAC6-1C38-4EC2-8D83-98EA1DADECF0}">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tiene la autoridad y adecuada segregación de funciones en la ejecución del control?
Adecuado: 15
No adecuado: 0</t>
      </text>
    </comment>
    <comment ref="S3" authorId="11" shapeId="0" xr:uid="{EA9C93C7-E4B9-4C11-87FD-113352295DCF}">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oportunidad en que se ejecuta el control
ayuda a prevenir la mitigación del riesgo o a
detectar la materialización del riesgo de manera oportuna?</t>
      </text>
    </comment>
    <comment ref="T3" authorId="12" shapeId="0" xr:uid="{6F8B6C22-B1A0-45F1-9DA6-BD979745CB42}">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fuente de información que se utiliza en el desarrollo del control es información confiable que permita mitigar el riesgo?
Confiable: 15
No confiable: 0</t>
      </text>
    </comment>
    <comment ref="U3" authorId="13" shapeId="0" xr:uid="{7298AE0E-6416-4CCC-89C7-B81924BF2911}">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observaciones, desviaciones o diferencias identificadas como resultados de la ejecución del control son investigadas y resueltas de manera oportuna?
Se investigan y resuelven oportunamente: 15
No se investigan y resuelven oportunamente: 0</t>
      </text>
    </comment>
    <comment ref="V3" authorId="14" shapeId="0" xr:uid="{F4B81AF4-2B2C-4F8E-9A05-E6DDA0A0056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deja evidencia o rastro de la ejecución del control que permita a cualquier tercero con la evidencia llegar a la misma conclusión?
Completa: 10
Incompleta: 5
No existe: 0</t>
      </text>
    </comment>
    <comment ref="Y3" authorId="15" shapeId="0" xr:uid="{BC0748A8-D087-420C-8ACA-3A77D09787C0}">
      <text>
        <t>[Comentario encadenado]
Su versión de Excel le permite leer este comentario encadenado; sin embargo, las ediciones que se apliquen se quitarán si el archivo se abre en una versión más reciente de Excel. Más información: https://go.microsoft.com/fwlink/?linkid=870924
Comentario:
    - Fuerte: El control se ejecuta de manera consistente por parte del responsable.
- Moderado: El control se ejecuta algunas veces por parte del responsable.
- Débil: El control no se ejecuta por parte del responsable.</t>
      </text>
    </comment>
    <comment ref="AB3" authorId="16" shapeId="0" xr:uid="{D9FD9613-04D7-47E5-99B8-F7600DCB1694}">
      <text>
        <t>[Comentario encadenado]
Su versión de Excel le permite leer este comentario encadenado; sin embargo, las ediciones que se apliquen se quitarán si el archivo se abre en una versión más reciente de Excel. Más información: https://go.microsoft.com/fwlink/?linkid=870924
Comentario:
    Si la columna AA es SI: Identifique las debilidades en el control de acuerdo a las columnas P a V y defina que acciones tomar para fortalecer el control. Por ejemplo asignar un responsable o dejar evidencia completa</t>
      </text>
    </comment>
    <comment ref="AI3" authorId="17" shapeId="0" xr:uid="{AC22E649-89A1-464E-9090-F16076551CE1}">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AJ3" authorId="18" shapeId="0" xr:uid="{CD598611-E430-458E-83D4-C6B419D416F3}">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AM3" authorId="19" shapeId="0" xr:uid="{411824AB-51E4-4284-ACBE-0F7C4FEED69C}">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tc={ED4E4E53-8D33-4F71-830F-82F1EB793481}</author>
    <author>tc={F4DE6929-918C-4DF5-9EF5-AE88245E65B7}</author>
    <author>tc={21873DEF-EA9A-4D15-8727-46F9DC505522}</author>
    <author>tc={DE8C0014-632C-462D-9D38-4ADEE06D6807}</author>
    <author>tc={6F161943-7E7B-4294-B496-3DC7B6025880}</author>
    <author>tc={23C45B58-8920-45FF-8213-17DAC53758B0}</author>
    <author>tc={9058CA5E-0288-4285-B1D1-89AE353A93F5}</author>
    <author>tc={AF3D24A1-4180-42F8-9BCA-EF0EA1CFB7AD}</author>
    <author>tc={DEAB3596-9B69-451C-AAE2-AB966A1E3EC5}</author>
    <author>tc={A19C20DF-066C-4763-9F68-3C593C543D02}</author>
    <author>tc={0918D70F-3C59-42ED-8217-CDE8B1BE4731}</author>
    <author>tc={A9F1D1FC-B025-4D1B-A1AA-CED9E95E6F2C}</author>
    <author>tc={72E2750E-3FC0-44D6-8F94-5091C9191D93}</author>
    <author>tc={CAAFB199-8F87-4F23-B0F7-180D3C3D9912}</author>
    <author>tc={1DC29CCF-6192-4CC4-8427-54344895A1DB}</author>
    <author>tc={38D33A21-843C-42D9-BAD2-A1C7B64CDDA3}</author>
    <author>tc={18185F56-A267-4020-A60A-C730023CFAAE}</author>
    <author>tc={A4F17361-A3B5-4FAE-A9BE-ECD42CED6847}</author>
    <author>tc={20148627-B3DB-4EA5-B692-2DB8A608E791}</author>
    <author>tc={2A769F12-8409-4E50-9477-6BEE6D4194BD}</author>
  </authors>
  <commentList>
    <comment ref="AN2" authorId="0" shapeId="0" xr:uid="{ED4E4E53-8D33-4F71-830F-82F1EB793481}">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F4DE6929-918C-4DF5-9EF5-AE88245E65B7}">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21873DEF-EA9A-4D15-8727-46F9DC50552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DE8C0014-632C-462D-9D38-4ADEE06D6807}">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t>
      </text>
    </comment>
    <comment ref="H3" authorId="4" shapeId="0" xr:uid="{6F161943-7E7B-4294-B496-3DC7B6025880}">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23C45B58-8920-45FF-8213-17DAC53758B0}">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K3" authorId="6" shapeId="0" xr:uid="{9058CA5E-0288-4285-B1D1-89AE353A93F5}">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O3" authorId="7" shapeId="0" xr:uid="{AF3D24A1-4180-42F8-9BCA-EF0EA1CFB7AD}">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P3" authorId="8" shapeId="0" xr:uid="{DEAB3596-9B69-451C-AAE2-AB966A1E3EC5}">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que se desarrollan en el
control realmente buscan por si sola prevenir o detectar las causas que pueden dar origen al riesgo, Ej.: verificar, validar, cotejar, comparar, revisar, etc.?
Prevenir: 15
Detectar: 10</t>
      </text>
    </comment>
    <comment ref="Q3" authorId="9" shapeId="0" xr:uid="{A19C20DF-066C-4763-9F68-3C593C543D02}">
      <text>
        <t>[Comentario encadenado]
Su versión de Excel le permite leer este comentario encadenado; sin embargo, las ediciones que se apliquen se quitarán si el archivo se abre en una versión más reciente de Excel. Más información: https://go.microsoft.com/fwlink/?linkid=870924
Comentario:
    ¿Existe un responsable asignado a la ejecución del control?
Asignado: 15
No asignado: 0</t>
      </text>
    </comment>
    <comment ref="R3" authorId="10" shapeId="0" xr:uid="{0918D70F-3C59-42ED-8217-CDE8B1BE4731}">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tiene la autoridad y adecuada segregación de funciones en la ejecución del control?
Adecuado: 15
No adecuado: 0</t>
      </text>
    </comment>
    <comment ref="S3" authorId="11" shapeId="0" xr:uid="{A9F1D1FC-B025-4D1B-A1AA-CED9E95E6F2C}">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oportunidad en que se ejecuta el control
ayuda a prevenir la mitigación del riesgo o a
detectar la materialización del riesgo de manera oportuna?</t>
      </text>
    </comment>
    <comment ref="T3" authorId="12" shapeId="0" xr:uid="{72E2750E-3FC0-44D6-8F94-5091C9191D93}">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fuente de información que se utiliza en el desarrollo del control es información confiable que permita mitigar el riesgo?
Confiable: 15
No confiable: 0</t>
      </text>
    </comment>
    <comment ref="U3" authorId="13" shapeId="0" xr:uid="{CAAFB199-8F87-4F23-B0F7-180D3C3D9912}">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observaciones, desviaciones o diferencias identificadas como resultados de la ejecución del control son investigadas y resueltas de manera oportuna?
Se investigan y resuelven oportunamente: 15
No se investigan y resuelven oportunamente: 0</t>
      </text>
    </comment>
    <comment ref="V3" authorId="14" shapeId="0" xr:uid="{1DC29CCF-6192-4CC4-8427-54344895A1DB}">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deja evidencia o rastro de la ejecución del control que permita a cualquier tercero con la evidencia llegar a la misma conclusión?
Completa: 15
Incompleta: 10
No existe: 0</t>
      </text>
    </comment>
    <comment ref="Y3" authorId="15" shapeId="0" xr:uid="{38D33A21-843C-42D9-BAD2-A1C7B64CDDA3}">
      <text>
        <t>[Comentario encadenado]
Su versión de Excel le permite leer este comentario encadenado; sin embargo, las ediciones que se apliquen se quitarán si el archivo se abre en una versión más reciente de Excel. Más información: https://go.microsoft.com/fwlink/?linkid=870924
Comentario:
    - Fuerte: El control se ejecuta de manera consistente por parte del responsable.
- Moderado: El control se ejecuta algunas veces por parte del responsable.
- Débil: El control no se ejecuta por parte del responsable.</t>
      </text>
    </comment>
    <comment ref="AB3" authorId="16" shapeId="0" xr:uid="{18185F56-A267-4020-A60A-C730023CFAAE}">
      <text>
        <t>[Comentario encadenado]
Su versión de Excel le permite leer este comentario encadenado; sin embargo, las ediciones que se apliquen se quitarán si el archivo se abre en una versión más reciente de Excel. Más información: https://go.microsoft.com/fwlink/?linkid=870924
Comentario:
    Si la columna AA es SI: Identifique las debilidades en el control de acuerdo a las columnas P a V y defina que acciones tomar para fortalecer el control. Por ejemplo asignar un responsable o dejar evidencia completa</t>
      </text>
    </comment>
    <comment ref="AI3" authorId="17" shapeId="0" xr:uid="{A4F17361-A3B5-4FAE-A9BE-ECD42CED6847}">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AJ3" authorId="18" shapeId="0" xr:uid="{20148627-B3DB-4EA5-B692-2DB8A608E791}">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AM3" authorId="19" shapeId="0" xr:uid="{2A769F12-8409-4E50-9477-6BEE6D4194BD}">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tc={8A60C04E-4D18-42FD-9AF4-7B4CA4F032DC}</author>
    <author>tc={8B3CC6FB-1C56-491C-8B31-C42F44E184E6}</author>
    <author>tc={AE897266-E311-465D-87C9-45228A13DBB6}</author>
    <author>tc={11A0C215-5F9F-4C00-8B77-B0F2E0C7A7D5}</author>
    <author>tc={C16758A4-7044-4638-B8E4-903BA5CBD5B3}</author>
    <author>tc={8C294775-316D-4F39-A673-77699EADC077}</author>
    <author>tc={04CF8165-5558-4B41-96A4-F5FAFDD62EC3}</author>
    <author>tc={8FD744F9-1CDA-47E5-800E-B07292FC754F}</author>
    <author>tc={3C28F6CB-B649-4358-9B59-424F63D5C4CD}</author>
    <author>tc={57D8646F-34C7-40D3-82DC-8DF8B25B8CFE}</author>
    <author>tc={1F12ED97-674D-4317-A2BD-EC0B8DAC346C}</author>
    <author>tc={C954B8F3-C1A4-4C6F-AE62-B906E5D37275}</author>
    <author>tc={2D7B3F9F-A85A-4F9C-B270-8C869B76997D}</author>
    <author>tc={C58A3D0C-B821-4E7C-B209-CC0C2033A9F1}</author>
    <author>tc={27F9847D-861F-4C16-8C23-F62EC741A657}</author>
    <author>tc={9F1F0A4D-5068-4EF5-A530-76F1D28F86E8}</author>
    <author>tc={49294A31-0870-4990-8128-6F95554D5CE8}</author>
    <author>tc={FE1D2022-5245-46D3-B090-B7678B506758}</author>
    <author>tc={71C7986B-77A1-4F13-A481-10CA52F237B5}</author>
    <author>tc={503E5966-9CAB-4CD8-B5B4-13AE45A49F27}</author>
  </authors>
  <commentList>
    <comment ref="AN2" authorId="0" shapeId="0" xr:uid="{8A60C04E-4D18-42FD-9AF4-7B4CA4F032DC}">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8B3CC6FB-1C56-491C-8B31-C42F44E184E6}">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AE897266-E311-465D-87C9-45228A13DBB6}">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11A0C215-5F9F-4C00-8B77-B0F2E0C7A7D5}">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t>
      </text>
    </comment>
    <comment ref="H3" authorId="4" shapeId="0" xr:uid="{C16758A4-7044-4638-B8E4-903BA5CBD5B3}">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8C294775-316D-4F39-A673-77699EADC077}">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K3" authorId="6" shapeId="0" xr:uid="{04CF8165-5558-4B41-96A4-F5FAFDD62EC3}">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O3" authorId="7" shapeId="0" xr:uid="{8FD744F9-1CDA-47E5-800E-B07292FC754F}">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P3" authorId="8" shapeId="0" xr:uid="{3C28F6CB-B649-4358-9B59-424F63D5C4CD}">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que se desarrollan en el
control realmente buscan por si sola prevenir o detectar las causas que pueden dar origen al riesgo, Ej.: verificar, validar, cotejar, comparar, revisar, etc.?
Prevenir: 15
Detectar: 10</t>
      </text>
    </comment>
    <comment ref="Q3" authorId="9" shapeId="0" xr:uid="{57D8646F-34C7-40D3-82DC-8DF8B25B8CFE}">
      <text>
        <t>[Comentario encadenado]
Su versión de Excel le permite leer este comentario encadenado; sin embargo, las ediciones que se apliquen se quitarán si el archivo se abre en una versión más reciente de Excel. Más información: https://go.microsoft.com/fwlink/?linkid=870924
Comentario:
    ¿Existe un responsable asignado a la ejecución del control?
Asignado: 15
No asignado: 0</t>
      </text>
    </comment>
    <comment ref="R3" authorId="10" shapeId="0" xr:uid="{1F12ED97-674D-4317-A2BD-EC0B8DAC346C}">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tiene la autoridad y adecuada segregación de funciones en la ejecución del control?
Adecuado: 15
No adecuado: 0</t>
      </text>
    </comment>
    <comment ref="S3" authorId="11" shapeId="0" xr:uid="{C954B8F3-C1A4-4C6F-AE62-B906E5D37275}">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oportunidad en que se ejecuta el control
ayuda a prevenir la mitigación del riesgo o a
detectar la materialización del riesgo de manera oportuna?</t>
      </text>
    </comment>
    <comment ref="T3" authorId="12" shapeId="0" xr:uid="{2D7B3F9F-A85A-4F9C-B270-8C869B76997D}">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fuente de información que se utiliza en el desarrollo del control es información confiable que permita mitigar el riesgo?
Confiable: 15
No confiable: 0</t>
      </text>
    </comment>
    <comment ref="U3" authorId="13" shapeId="0" xr:uid="{C58A3D0C-B821-4E7C-B209-CC0C2033A9F1}">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observaciones, desviaciones o diferencias identificadas como resultados de la ejecución del control son investigadas y resueltas de manera oportuna?
Se investigan y resuelven oportunamente: 15
No se investigan y resuelven oportunamente: 0</t>
      </text>
    </comment>
    <comment ref="V3" authorId="14" shapeId="0" xr:uid="{27F9847D-861F-4C16-8C23-F62EC741A657}">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deja evidencia o rastro de la ejecución del control que permita a cualquier tercero con la evidencia llegar a la misma conclusión?
Completa: 15
Incompleta: 10
No existe: 0</t>
      </text>
    </comment>
    <comment ref="Y3" authorId="15" shapeId="0" xr:uid="{9F1F0A4D-5068-4EF5-A530-76F1D28F86E8}">
      <text>
        <t>[Comentario encadenado]
Su versión de Excel le permite leer este comentario encadenado; sin embargo, las ediciones que se apliquen se quitarán si el archivo se abre en una versión más reciente de Excel. Más información: https://go.microsoft.com/fwlink/?linkid=870924
Comentario:
    - Fuerte: El control se ejecuta de manera consistente por parte del responsable.
- Moderado: El control se ejecuta algunas veces por parte del responsable.
- Débil: El control no se ejecuta por parte del responsable.</t>
      </text>
    </comment>
    <comment ref="AB3" authorId="16" shapeId="0" xr:uid="{49294A31-0870-4990-8128-6F95554D5CE8}">
      <text>
        <t>[Comentario encadenado]
Su versión de Excel le permite leer este comentario encadenado; sin embargo, las ediciones que se apliquen se quitarán si el archivo se abre en una versión más reciente de Excel. Más información: https://go.microsoft.com/fwlink/?linkid=870924
Comentario:
    Si la columna AA es SI: Identifique las debilidades en el control de acuerdo a las columnas P a V y defina que acciones tomar para fortalecer el control. Por ejemplo asignar un responsable o dejar evidencia completa</t>
      </text>
    </comment>
    <comment ref="AI3" authorId="17" shapeId="0" xr:uid="{FE1D2022-5245-46D3-B090-B7678B506758}">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AJ3" authorId="18" shapeId="0" xr:uid="{71C7986B-77A1-4F13-A481-10CA52F237B5}">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AM3" authorId="19" shapeId="0" xr:uid="{503E5966-9CAB-4CD8-B5B4-13AE45A49F27}">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<sst xmlns="http://schemas.openxmlformats.org/spreadsheetml/2006/main" count="6290" uniqueCount="1186">
  <si>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</si>
  <si>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</si>
  <si>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</si>
  <si>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</si>
  <si>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</si>
  <si>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</si>
  <si>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</si>
  <si>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</si>
  <si>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</si>
  <si>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</si>
  <si>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</si>
  <si>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</si>
  <si>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</si>
  <si>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</si>
  <si>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</si>
  <si>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</si>
  <si>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</si>
  <si>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</si>
  <si>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</si>
  <si>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</si>
  <si>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</si>
  <si>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</si>
  <si>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</si>
  <si>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</si>
  <si>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</si>
  <si>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</si>
  <si>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</si>
  <si>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</si>
  <si>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</si>
  <si>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</si>
  <si>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</si>
  <si>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</si>
  <si>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</si>
  <si>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</si>
  <si>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</si>
  <si>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</si>
  <si>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</si>
  <si>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</si>
  <si>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</si>
  <si>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</si>
  <si>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</si>
  <si>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</si>
  <si>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</si>
  <si>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</si>
  <si>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</si>
  <si>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</si>
  <si>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</si>
  <si>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</si>
  <si>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</si>
  <si>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</si>
  <si>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</si>
  <si>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</si>
  <si>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</si>
  <si>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</si>
  <si>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</si>
  <si>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</si>
  <si>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</si>
  <si>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</si>
  <si>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</si>
  <si>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</si>
  <si>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Tipo</t>
  </si>
  <si>
    <t xml:space="preserve">Gestión Asuntos Legales </t>
  </si>
  <si>
    <t>PERSONAL</t>
  </si>
  <si>
    <t>HARDWARE</t>
  </si>
  <si>
    <t>Posibilidad de direccionar la contratación de la Unidad para favorecimiento propio o de terceros por generación de amiguismos, clientelismo y tráfico de influencias</t>
  </si>
  <si>
    <t>Posibilidad de favorecer indebidamente intereses de tercertos por la generación de conceptos jurídicos inadecuados por por generación de amiguismos, clientelismo y tráfico de influencias</t>
  </si>
  <si>
    <t>Identificación del riesgo</t>
  </si>
  <si>
    <t>Análisis del riesgo inherente</t>
  </si>
  <si>
    <t>Evaluación del riesgo - Valoración de los controles</t>
  </si>
  <si>
    <t>Plan de Manejo de Riesgos</t>
  </si>
  <si>
    <t>Seguimiento a los controles primer trimestre</t>
  </si>
  <si>
    <t>Seguimiento a los controles segundo trimestre</t>
  </si>
  <si>
    <t>Seguimiento a los controles tercer trimestre</t>
  </si>
  <si>
    <t>Seguimiento a los controles cuarto trimestre</t>
  </si>
  <si>
    <t xml:space="preserve">Plan de Contingencia </t>
  </si>
  <si>
    <t>Seguimiento Segunda Línea de Defensa</t>
  </si>
  <si>
    <t>Evaluación Tercera Línea de Defensa</t>
  </si>
  <si>
    <t xml:space="preserve">Referencia </t>
  </si>
  <si>
    <t>No. Control</t>
  </si>
  <si>
    <t>Acción</t>
  </si>
  <si>
    <t>Responsable</t>
  </si>
  <si>
    <t>Fecha Programada</t>
  </si>
  <si>
    <t>Fecha Seguimiento</t>
  </si>
  <si>
    <t>Seguimiento primer trimestre</t>
  </si>
  <si>
    <t>Seguimiento segundo trimestre</t>
  </si>
  <si>
    <t>Seguimiento tercer trimestre</t>
  </si>
  <si>
    <t>Seguimiento cuarto trimestre</t>
  </si>
  <si>
    <t>Fecha de seguimiento</t>
  </si>
  <si>
    <t>Seguimiento</t>
  </si>
  <si>
    <t>Evidencia</t>
  </si>
  <si>
    <t>Efectividad</t>
  </si>
  <si>
    <t>Fecha Materialización del riesgo</t>
  </si>
  <si>
    <t xml:space="preserve">Causa de la Materialización </t>
  </si>
  <si>
    <t>Seguimiento al control y soportes</t>
  </si>
  <si>
    <t>Seguimiento al plan de manejo de riesgos y soportes</t>
  </si>
  <si>
    <t>Fecha Evaluación</t>
  </si>
  <si>
    <t xml:space="preserve"> Evaluación al control</t>
  </si>
  <si>
    <t>Efectividad del Control</t>
  </si>
  <si>
    <t xml:space="preserve"> Evaluación al plan de manejo de riesgos (si aplica)</t>
  </si>
  <si>
    <t>Implementación</t>
  </si>
  <si>
    <t>Documentación</t>
  </si>
  <si>
    <t>Frecuencia</t>
  </si>
  <si>
    <t>Prestar asesoría jurídica a la UAESP para su adecuado funcionamiento.</t>
  </si>
  <si>
    <t xml:space="preserve">Inicia con la planeación de la contratación y la planeación para la atención de las demandas y acciones constitucionales instauradas y termina con la gestión del control del cierre y liquidación contractual y el cumplimiento de las Ordenes Judiciales  </t>
  </si>
  <si>
    <t>Económico y Reputacional</t>
  </si>
  <si>
    <t>Usuarios, productos y practicas , organizacionales</t>
  </si>
  <si>
    <t xml:space="preserve">     El riesgo afecta la imagen de la entidad con algunos usuarios de relevancia frente al logro de los objetivos</t>
  </si>
  <si>
    <t>Si</t>
  </si>
  <si>
    <t>Preventivo</t>
  </si>
  <si>
    <t>Manual</t>
  </si>
  <si>
    <t>Documentado</t>
  </si>
  <si>
    <t>Continua</t>
  </si>
  <si>
    <t>Con registro</t>
  </si>
  <si>
    <t>Reducir (mitigar)</t>
  </si>
  <si>
    <t>Líder de contratación</t>
  </si>
  <si>
    <t>En curso</t>
  </si>
  <si>
    <t>Efectivo</t>
  </si>
  <si>
    <t>20/04/2022
19/07/2022
21/10/2022</t>
  </si>
  <si>
    <t> </t>
  </si>
  <si>
    <t>Ejecucion y Administracion de procesos</t>
  </si>
  <si>
    <t>Análisis del riesgo residual</t>
  </si>
  <si>
    <t>Probabilidad</t>
  </si>
  <si>
    <t>Perfin del Riesgo</t>
  </si>
  <si>
    <t>Proposito del Control</t>
  </si>
  <si>
    <t xml:space="preserve">Periodicidad </t>
  </si>
  <si>
    <t xml:space="preserve">Cómo se realiza
la actividad de
control </t>
  </si>
  <si>
    <t>Qué pasa con las
observaciones o
desviaciones</t>
  </si>
  <si>
    <t>Evidencia de la
ejecución del
control</t>
  </si>
  <si>
    <t>Calificación del Diseño Control</t>
  </si>
  <si>
    <t>Evaluación del Diseño del Control</t>
  </si>
  <si>
    <t>Evaluación de la Ejecución del Control</t>
  </si>
  <si>
    <t>Solidez Individual del Control</t>
  </si>
  <si>
    <t>Aplica plan de
acción para
fortalecer el control</t>
  </si>
  <si>
    <t>Accion para fortalecer el control</t>
  </si>
  <si>
    <t>Solidez del
conjunto
de controles</t>
  </si>
  <si>
    <t>Controles ayudan a disminuir la probabilidad</t>
  </si>
  <si>
    <t>Controles ayudan a disminuir el impacto</t>
  </si>
  <si>
    <t>Desplazamiento / Probabilidad</t>
  </si>
  <si>
    <t>Desplazamiento / Impacto</t>
  </si>
  <si>
    <t>Zona de Riesgo Residual</t>
  </si>
  <si>
    <t>Tratamiento del Riesgo</t>
  </si>
  <si>
    <t>Actividades a ejecutar en caso de materialización del riesgo</t>
  </si>
  <si>
    <t xml:space="preserve"> favorecimiento propio o de terceros </t>
  </si>
  <si>
    <t>Amigismo o clientelismo y tráfico de infdluencias</t>
  </si>
  <si>
    <t>Fraude Interno</t>
  </si>
  <si>
    <t xml:space="preserve">
El Comité de Contratación verifica el cumplimiento de los requisitos legales asociados a cada una de las modalidades de contratación; las observaciones se remiten a la dependencia para que realicen las correcciones del caso, a efectos de volver a revisar para su validación, la evidencia se registra en las respectivas actas de comité de contratación
El Comité de Contratación verifica el cumplimiento de los requisitos legales asociados a cada una de las modalidades de contratación; las observaciones se remiten a la dependencia para que realicen las correcciones del caso, a efectos de volver a revisar para su validación, la evidencia se registra en las respectivas actas de comité de contratación</t>
  </si>
  <si>
    <t>FUERTE</t>
  </si>
  <si>
    <t>DIRECTAMENTE</t>
  </si>
  <si>
    <t>Reducir</t>
  </si>
  <si>
    <t xml:space="preserve">Informe de resultados de la revisión cuatrimestral aleatoria  del 10% de los contratos suscritos durante el periodo de verificación frente al cumplimiento de los requisitos legales vigentes </t>
  </si>
  <si>
    <t>10/02/2022
10/03/2022
08/04/2022</t>
  </si>
  <si>
    <t xml:space="preserve">Acción en ejecución
Acción en ejecución 
Acción en ejecución  </t>
  </si>
  <si>
    <t>13/05/2022
10/06/2022
11/072022</t>
  </si>
  <si>
    <t xml:space="preserve">Se adjunta informe de resultados de la revisión cuatrimestral aleatoria  del 10% de los contratos suscritos durante el periodo de verificación frente al cumplimiento de los requisitos legales vigentes
Acción en ejecuición
Acción en ejecuición </t>
  </si>
  <si>
    <t>8/08/2022
12/09/2022</t>
  </si>
  <si>
    <t>Acción en ejecución
Se adjunta informe de resultados de la revisión cuatrimesstral aleatoría del 10% de los contratos</t>
  </si>
  <si>
    <t>11/11/2022
12/12/2022</t>
  </si>
  <si>
    <t>Acción en ejecución
Acción en ejecución</t>
  </si>
  <si>
    <t>10/02/2022
10/03/2022
08/04/2022</t>
  </si>
  <si>
    <t xml:space="preserve">
Se realizaron  comités
No se realizaron  comités en el mes de febrero.
Se realizó  comité el 07 de marzo. </t>
  </si>
  <si>
    <t xml:space="preserve">Líder de contratación </t>
  </si>
  <si>
    <t xml:space="preserve">
Actas de comités de contratación, las cuales no se aportan  en virtud del parágrafo del artículo 19 de la ley 1712 de 2014-
  </t>
  </si>
  <si>
    <t>13/05/2022
10/06/20222
11/07/2022</t>
  </si>
  <si>
    <t>Se realizarón comités de contratación, los días 7 y 25 de abril de 2022.
Se realizarón comités de contratación, los días11 y 20 de mayol de 2022.
Se realizó comité de contratación,el  día 03 de junio de 2022.</t>
  </si>
  <si>
    <t>8/08/2022
12/09/2022
10/10/2022</t>
  </si>
  <si>
    <t xml:space="preserve">Se realizaron sesiones del comité de contratación los  días 1 y  27 de julio de 2022
Se realizó sesión del comité de contratación el  día 19 de  agosto  de 2022
Se realizó sesión  del comité de contratación el día  13   de septiembre de 2022  </t>
  </si>
  <si>
    <t>Líder contratación</t>
  </si>
  <si>
    <t xml:space="preserve">Actas de comités de contratación, las cuales no se aportan  en virtud del parágrafo del artículo 19 de la ley 1712 de 2014- </t>
  </si>
  <si>
    <t xml:space="preserve">Actas de comités de contratación, las cuales gozan de la reserva d la cual trata el parágrafo del artículo 19 de la ley 1712 de 2014. No obstante, se cargan en drive compartido para consulta  </t>
  </si>
  <si>
    <t xml:space="preserve">Generar la alerta ante las instancias competentes   frente a la presunta existencia de actos de corrupción </t>
  </si>
  <si>
    <t xml:space="preserve">Se evidencia la efectividad del control por cuanto el riesgo no se ha materializado, las evidencias dan cuenta de su ejecución según lo progranado
Se realiza el seguimiento al control estableciendo su efectividad por lo que el riesgo no se ha materializado, las actas de comités de contratación no se aportan en virtud de la reserva de la cual trata el parágrafo del artículo 19 de la ley 1712 de 2014.
Se realiza el seguimiento al control estableciendo su efectividad por lo que el riesgo no se ha materializado, se adjuntan las evidencias del comité </t>
  </si>
  <si>
    <t>A la fecha no se cuenta con las evidencias del desarrollo de la acción por cuanto la misma está en ejecucion
Se evidencia la ejecución de la acción en el cuatrimestre dando cumplimiento a lo programado se adjunta la evidencia correspondiente</t>
  </si>
  <si>
    <r>
      <rPr>
        <sz val="11"/>
        <color rgb="FF000000"/>
        <rFont val="Arial Narrow"/>
        <family val="2"/>
      </rPr>
      <t xml:space="preserve">10/05/2022
</t>
    </r>
    <r>
      <rPr>
        <b/>
        <sz val="11"/>
        <color rgb="FF000000"/>
        <rFont val="Arial Narrow"/>
        <family val="2"/>
      </rPr>
      <t>07/09/2022</t>
    </r>
  </si>
  <si>
    <t xml:space="preserve">Solicitar a la instancia superior correspondiente la reasignación  de la responsabilidad de la ejecución de la actividad involucrada de manera provisional a otro responsable competente, mientras se esclarecen los hechos, cuando aplique </t>
  </si>
  <si>
    <t>Generación de conceptos jurídicos inadecuados</t>
  </si>
  <si>
    <t>Se fundamentan los conceptos, mediante la utilización de legislación, doctrina y jurisprudencia aplicable a la materia objeto de análisis</t>
  </si>
  <si>
    <t xml:space="preserve">Informe de resultados de la revisión cuatrimestral aleatoria  del 10% de los conceptos proferidos durante el periodo de verificación frente al cumplimiento de los requisitos legales vigentes </t>
  </si>
  <si>
    <t>Líder del grupo de conceptos y Subdirector de Asuntos Legales</t>
  </si>
  <si>
    <t xml:space="preserve">
13/05/2022
10/06/2022
11/07/2022</t>
  </si>
  <si>
    <t xml:space="preserve">Se adjunta informe de resultados de la revisión cuatrimestral aleatoria  del 10% de los conceptos proferidos durante el periodo de verificación frente al cumplimiento de los requisitos legales vigentes
Acción en ejecución 
Acción en ejecución </t>
  </si>
  <si>
    <t>8/08/2022
12/09/2022</t>
  </si>
  <si>
    <t xml:space="preserve">Acción en ejecución
Se adjunta informe de resultados de la revisión cuatrimestral aleatoria del 10% de los conceptos proferidos durante el periodo de verificación frente al cumplimiento de los requisitos legales vigentes. </t>
  </si>
  <si>
    <t>10/02/2022
10/03/2022
08/04/2022</t>
  </si>
  <si>
    <r>
      <t xml:space="preserve">En el mes de enero 2022 se expidió el concepto con  radicado No. 20226000006553 cuyo asunto fue atender los interrogantes planteados por los concesionarios del servicio público de aseo de la ciudad, Área Limpia Distrito Capital S.A.S y Bogotá Limpia S.A.S. </t>
    </r>
    <r>
      <rPr>
        <strike/>
        <sz val="11"/>
        <color rgb="FF000000"/>
        <rFont val="Arial Narrow"/>
        <family val="2"/>
      </rPr>
      <t xml:space="preserve"> 
E</t>
    </r>
    <r>
      <rPr>
        <sz val="11"/>
        <color rgb="FF000000"/>
        <rFont val="Arial Narrow"/>
        <family val="2"/>
      </rPr>
      <t>n el mes de febrero 2022 se expidió el concepto con  radicado No. 20226000025251, sobre conservación correos electrónicos,
En el mes de marzo 2022 se expidió el concepto con  radicado No.20226000021233, relacionado con la Resolución 231 de 2021.</t>
    </r>
  </si>
  <si>
    <t xml:space="preserve">Líder grupo de conceptos </t>
  </si>
  <si>
    <t>Concepto Jurídico</t>
  </si>
  <si>
    <t>13/05/2022
10/06/2022
11/07/2022</t>
  </si>
  <si>
    <t xml:space="preserve"> En el mes de abril  se emitieron los  conceptos con radicados No. 20226000025553 y 20226000024423, los cuales  se adjuntan, como evidencia.
En el mes de mayo   se emitieron los  conceptos con radicados No. 1. 20226000028103, tema " Tipo de bienes y acreditación de la
propiedad en los cementerios"  2, 20226000028443, tema " Normativa aplicable a para determinar los tiempos de recolección de RCD
3. 20226000027863 tema tipificación de la información; los cuales se adjuntan como evidencia.
En el mes de junio se emitió concepto sobre aplicación de concepto de la SDH en el trámite para liberación de saldos contractuales.</t>
  </si>
  <si>
    <t>Líder grupo de conceptos</t>
  </si>
  <si>
    <t>Conceptos jurídicos</t>
  </si>
  <si>
    <t>8/08/2022
12/09/2022
10/10/2022</t>
  </si>
  <si>
    <t xml:space="preserve">En el mes de julio se emitieron tres (03) conceptos jurídicos
 1. Radicado con el No. 20226000037633 del 19 de julio de 2022, relacionado con el Incentivo al Aprovechamiento y Tratamiento -IAT;
2. Radicado con el No. 20226000037643 del 19 de julio de 2022, relacionado con la aplicación del Descuento Costo Máximo Tarifario DCM Áreas de Servicio Exclusivo Distrito Capital y
3. Radicado con el No. 20226000038013 del 21 de julio de 2022, relacionado con un posible Incumplimiento del Contrato de Concesión No. 287 de 2018.
 Durante el mes de agosto, a corte 31, se emitieron  dos (02)  conceptos:
      a) 20226000047233 - Respuesta a solicitud de concepto respecto de los medios de prueba idóneos a practicar  dentro de los procesos de Declaratoria de Deudor.
      b) 20226000041523 - Respuesta -Solicitud de concepto relacionado con el IVA en la prestación del servicio de alumbrado publico.
 Durante el mes de septiembre se emitió el concepto jurídico con radicado Orfeo No. 20226000050263, relacionado con la protección de datos personales en la plataforma Secop II, el cual se adjunta. </t>
  </si>
  <si>
    <t>9/11/2022
12/12/2022</t>
  </si>
  <si>
    <t>En el mes de octubre, se emitieron los siguientes conceptos:
1. 20226000059823 - Concepto datos personales, Catastro de usuarios.
2. 20226000056283 - Concepto facturación CGR.
3. 20226000060163 - Concepto formalización compraventa cementerio.
En el mes de noviembre, se emitió el  siguiente concepto anexo 6.2, numeral 3.1, de los Contratos de Concesión, que contiene los Acuerdos de Nivel de Servicio – ANS.</t>
  </si>
  <si>
    <t>Se evidencia la efectividad del control por cuanto el riesgo no se ha materializado, las evidencias dan cuenta de su ejecución según lo progranado
Se evidencia la efectividad del control por cuanto el riesgo no se ha materializado, las evidencias dan cuenta de su ejecución según lo progranado
Se evidencia la efectividad del control por cuanto el riesgo no se ha materializado, las evidencias dan cuenta de su ejecución según lo programado</t>
  </si>
  <si>
    <t>A la fecha no se cuenta con las evidencias del desarrollo de la acción por cuanto la misma está en ejecucion
Se evidencia la ejecución de la acción en el cuatrimestre dando cumplimiento a lo programado se adjunta la evidencia correspondiente
Se evidencia la ejecución de la acción en el cuatrimestre dando cumplimiento a lo programado se adjunta la evidencia correspondiente</t>
  </si>
  <si>
    <t>Los integrantes del grupo de conceptos, cuando lo estimen necesario, convocan a mesas de trabajo para analisis y estudio del tema objeto de consulta</t>
  </si>
  <si>
    <t>10/02/2022
10/03/2022
08/04/2022</t>
  </si>
  <si>
    <t xml:space="preserve">En el mes de enero de llevó a cabo mesa de trabajo con  la Subdireción de Recolección Barrido y Limpieza.
En el mes de febrero no  se llevaron  a cabo mesas de trabajo, para la expedición de concepto 
En el mes de marzo no  se llevó a cabo mesa de trabajo, para la expedición del concepto.  </t>
  </si>
  <si>
    <t xml:space="preserve">Citación a reunión </t>
  </si>
  <si>
    <t>13/05/2022
10/06/2022
11/07/2022</t>
  </si>
  <si>
    <t xml:space="preserve"> En el mes de abril   no se realizaron mesas de trabajo para definir términos y alcances de los conceptos.
 En el mes de mayo   se realizó mesas de trabajo para definir términos y alcances de los concepto con la Subdirección de Alumbrado Público y Funerarios..
En el mes de junio no se realizaron mesas de trabajo para definir términos y alcances del concepto.</t>
  </si>
  <si>
    <t xml:space="preserve">Mesas </t>
  </si>
  <si>
    <t>8/08/2022
12/09/2022
10/10/2022</t>
  </si>
  <si>
    <t>En el mes de julio no se realizaron mesas de trabajo para definir términos y alcances del concepto.
Durante el mes de agosto  no se realizaron mesas de trabajo con las dependencias para definir los términos y alcance de los conceptos
Durante el mes de septiembre  no se realizaron mesas de trabajo con las dependencias para definir los términos y alcance de los concepto</t>
  </si>
  <si>
    <t>Lídere grupo de concptos</t>
  </si>
  <si>
    <t>Mesas</t>
  </si>
  <si>
    <t>9/11/2022
12/12/2022</t>
  </si>
  <si>
    <t>Durante el mes de octubre  no se realizaron mesas de trabajo con las dependencias para definir los términos y alcance de los concepto.
Durante el mes de noviembre  no se realizaron mesas de trabajo con las dependencias para definir los términos y alcance de los concepto</t>
  </si>
  <si>
    <t>Se evidencia la efectividad del control por cuanto el riesgo no se ha materializado, las evidencias dan cuenta de su ejecución según lo progranado
Se evidencia la efectividad del control por cuanto el riesgo no se ha materializado, las evidencias dan cuenta de su ejecución según lo progranado
Se evidencia la efectividad del control por cuanto el riesgo no se ha materializado, durante el trimestre no se requirió el desarrollo de la mesa</t>
  </si>
  <si>
    <t>N/A</t>
  </si>
  <si>
    <t>Matriz de Calor Inherente</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</si>
  <si>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</si>
  <si>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</si>
  <si>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</si>
  <si>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</si>
  <si>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</si>
  <si>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</si>
  <si>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</si>
  <si>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</si>
  <si>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</si>
  <si>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</si>
  <si>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</si>
  <si>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</si>
  <si>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</si>
  <si>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</si>
  <si>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</si>
  <si>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</si>
  <si>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</si>
  <si>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</si>
  <si>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</si>
  <si>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</si>
  <si>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</si>
  <si>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</si>
  <si>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</si>
  <si>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</si>
  <si>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</si>
  <si>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</si>
  <si>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</si>
  <si>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</si>
  <si>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</si>
  <si>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</si>
  <si>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</si>
  <si>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</si>
  <si>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</si>
  <si>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</si>
  <si>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</si>
  <si>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</si>
  <si>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</si>
  <si>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</si>
  <si>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</si>
  <si>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</si>
  <si>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</si>
  <si>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</si>
  <si>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</si>
  <si>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</si>
  <si>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</si>
  <si>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</si>
  <si>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</si>
  <si>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</si>
  <si>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</si>
  <si>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</si>
  <si>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</si>
  <si>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</si>
  <si>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</si>
  <si>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</si>
  <si>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</si>
  <si>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</si>
  <si>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</si>
  <si>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</si>
  <si>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</si>
  <si>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</si>
  <si>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</si>
  <si>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</si>
  <si>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</si>
  <si>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</si>
  <si>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la entidad con efecto publicitario sostenido a nivel de sector administrativo, nivel departamental o municipal</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</si>
  <si>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</si>
  <si>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</si>
  <si>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</si>
  <si>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</si>
  <si>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</si>
  <si>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</si>
  <si>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</si>
  <si>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</si>
  <si>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</si>
  <si>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</si>
  <si>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</si>
  <si>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</si>
  <si>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</si>
  <si>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</si>
  <si>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</si>
  <si>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</si>
  <si>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</si>
  <si>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</si>
  <si>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</si>
  <si>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</si>
  <si>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</si>
  <si>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</si>
  <si>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</si>
  <si>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</si>
  <si>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</si>
  <si>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</si>
  <si>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</si>
  <si>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</si>
  <si>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TIPO DE ACTIVO</t>
  </si>
  <si>
    <t>DESCRIPCIÓN</t>
  </si>
  <si>
    <t>Información</t>
  </si>
  <si>
    <t>Información almacenada en formatos físicos (papel, carpetas, CD, DVD) o en formatos digitales o electrónicos (ficheros en bases de datos, correos electrónicos, archivos o servidores), teniendo en cuenta lo anterior, se puede distinguir como información: Contratos, acuerdos de confidencialidad, manuales de usuario, procedimientos operativos o de soporte, planes para la continuidad del negocio, registros contables, estados financieros, archivos ofimáticos, documentos y registros del sistema integrado de gestión, bases de datos con información personal o con información relevante para algún proceso (bases de datos de nóminas, estados financieros) entre otros</t>
  </si>
  <si>
    <t>Software</t>
  </si>
  <si>
    <t>Activo informático lógico como programas, herramientas ofimáticas o sistemas lógicos para la ejecución de las actividades</t>
  </si>
  <si>
    <t>Hardware</t>
  </si>
  <si>
    <t>Equipos físicos de cómputo y de comunicaciones como, servidores, biométricos que por su criticidad son considerados activos de información</t>
  </si>
  <si>
    <t>Servicios</t>
  </si>
  <si>
    <t>Servicio brindado por parte de la entidad para el apoyo de las actividades de los procesos, tales como: Servicios WEB, intranet, CRM, ERP, Portales organizacionales, Aplicaciones entre otros (Pueden estar compuestos por hardware y software)</t>
  </si>
  <si>
    <t>Intangibles</t>
  </si>
  <si>
    <t>Se consideran intangibles aquellos activos inmateriales que otorgan a la entidad una ventaja competitiva relevante, uno de ellos es la imagen corporativa,
reputación o el good will, entre otros</t>
  </si>
  <si>
    <t xml:space="preserve">Componentes de Red </t>
  </si>
  <si>
    <t>Medios necesarios para realizar la conexión de los elementos de hardware y software en una red, por ejemplo, el cableado estructurado y tarjetas de red, routers, switches, entre otros.</t>
  </si>
  <si>
    <t>Personas</t>
  </si>
  <si>
    <t>Aquellos roles que, por su conocimiento, experiencia y criticidad para el proceso, son considerados activos de información, por ejemplo: personal con experiencia y capacitado para realizar una tarea específica en la ejecución de las actividades</t>
  </si>
  <si>
    <t xml:space="preserve">Instalaciones </t>
  </si>
  <si>
    <t>Espacio o área asignada para alojar y salvaguardar los datos considerados como activos críticos para la empresa</t>
  </si>
  <si>
    <t>TABLA DE AMENAZAS</t>
  </si>
  <si>
    <t>TIPO</t>
  </si>
  <si>
    <t>AMENAZA</t>
  </si>
  <si>
    <t>DAÑO FISICO</t>
  </si>
  <si>
    <t>Incendios</t>
  </si>
  <si>
    <t xml:space="preserve">Inundación </t>
  </si>
  <si>
    <t>EVENTOS NATURALES</t>
  </si>
  <si>
    <t>Fenómenos Climáticos</t>
  </si>
  <si>
    <t>Fenómenos Sísmicos</t>
  </si>
  <si>
    <t>PERDIDA DE LOS SERVICIOS ESENCIALES</t>
  </si>
  <si>
    <t>Fallas en el suministro de agua</t>
  </si>
  <si>
    <t>Fallas en el suministro de Aire acondicionado</t>
  </si>
  <si>
    <t>Fallas en el sistema eléctrico</t>
  </si>
  <si>
    <t>FALLAS TÉCNICAS</t>
  </si>
  <si>
    <t>Mal funcionamiento del equipo</t>
  </si>
  <si>
    <t>Saturación del sistema de información</t>
  </si>
  <si>
    <t>Total dependencia para la prestación del servicio por parte de un tercero</t>
  </si>
  <si>
    <t>Mal funcionamiento del Software</t>
  </si>
  <si>
    <t>Daño causado por un tercero</t>
  </si>
  <si>
    <t>Fallo de los enlaces de comunicación</t>
  </si>
  <si>
    <t>Errores de software</t>
  </si>
  <si>
    <t>Errores en mantenimiento</t>
  </si>
  <si>
    <t>Falta de mantenimiento en el Sistema de Información/aplicación/software</t>
  </si>
  <si>
    <t>Obsolencencia Tecnológica</t>
  </si>
  <si>
    <t>Falta de mantenimiento del equipo</t>
  </si>
  <si>
    <t>ACCIONES NO AUTORIZADAS</t>
  </si>
  <si>
    <t>Uso no autorizado del equipo</t>
  </si>
  <si>
    <t>Acceso a la red o al sistema de información por personas no autorizadas</t>
  </si>
  <si>
    <t>Comprometer información confidencial</t>
  </si>
  <si>
    <t>Falsificación de registros</t>
  </si>
  <si>
    <t>Espionaje remoto</t>
  </si>
  <si>
    <t>Código malicioso</t>
  </si>
  <si>
    <t>Hurto de Información institucional</t>
  </si>
  <si>
    <t>Uso indebido de las herramientas de auditoría</t>
  </si>
  <si>
    <t>Acceso físico no autorizado</t>
  </si>
  <si>
    <t>Instalación no autorizada de software</t>
  </si>
  <si>
    <t>Destrucción de registros</t>
  </si>
  <si>
    <t>Revelación de Información</t>
  </si>
  <si>
    <t>Divulgación de Contraseñas</t>
  </si>
  <si>
    <t>Interceptación de servicios de señales de interferencia comprometida</t>
  </si>
  <si>
    <t>Copia fraudulenta del software</t>
  </si>
  <si>
    <t>COMPROMISO DE LAS FUNCIONES</t>
  </si>
  <si>
    <t>Error en el uso o abuso de derechos</t>
  </si>
  <si>
    <t>Falsificación de derechos</t>
  </si>
  <si>
    <t>RECURSOS HUMANOS</t>
  </si>
  <si>
    <t>Incumplimiento de relaciones contractuales</t>
  </si>
  <si>
    <t>Ausencia de servicios de apoyo</t>
  </si>
  <si>
    <t>ALTERACIONES DE ORDEN SOCIAL</t>
  </si>
  <si>
    <t>Huelgas o paros</t>
  </si>
  <si>
    <t>Hurtos o vandalismo</t>
  </si>
  <si>
    <t>TABLA DE VULNERABILIDADES</t>
  </si>
  <si>
    <t>VULNERABILIDAD</t>
  </si>
  <si>
    <t>Mantenimiento Insuficiente</t>
  </si>
  <si>
    <t>Ausencia de esquemas de reemplazo periódico</t>
  </si>
  <si>
    <t>Eliminación de medios de almacenamiento sin eliminar datos</t>
  </si>
  <si>
    <t>Sensibilidad del equipo a los cambios de voltaje</t>
  </si>
  <si>
    <t>Sensibilidad del equipo a la humedad, temperatura, contaminantes o condiciones deficientes de operación</t>
  </si>
  <si>
    <t>Inadecuada gestión de capacidad del sistema</t>
  </si>
  <si>
    <t>Inadecuada seguridad del cableado</t>
  </si>
  <si>
    <t>Desprotección en equipos móviles</t>
  </si>
  <si>
    <t>Mantenimiento inadecuado</t>
  </si>
  <si>
    <t>Susceptibilidad a las variaciones de temperatura (o al polvo y suciedad)</t>
  </si>
  <si>
    <t>Gestión inadecuada del cambio</t>
  </si>
  <si>
    <t>Almacenamiento sin protección</t>
  </si>
  <si>
    <t>Falta de cuidado en la disposición final</t>
  </si>
  <si>
    <t>Copia no controlada</t>
  </si>
  <si>
    <t>SOFTWARE</t>
  </si>
  <si>
    <t>Ausencia o insuficiencia de pruebas de software</t>
  </si>
  <si>
    <t>Ausencia de terminación de sesión</t>
  </si>
  <si>
    <t>Ausencia de registros de auditoría</t>
  </si>
  <si>
    <t>Falta de redundancia (copia única)</t>
  </si>
  <si>
    <t>Asignación errada de los derechos de acceso</t>
  </si>
  <si>
    <t>Copias de respaldo irregulares</t>
  </si>
  <si>
    <t>Interfaz de usuario compleja</t>
  </si>
  <si>
    <t>Contraseñas predeterminadas no modificadas</t>
  </si>
  <si>
    <t>Especificación incompleta para el desarrollo de software</t>
  </si>
  <si>
    <t>Ausencia de documentación</t>
  </si>
  <si>
    <t>Fechas incorrectas</t>
  </si>
  <si>
    <t>Falta de política de acceso o política de acceso remoto</t>
  </si>
  <si>
    <t>Inadecuada gestión y protección de contraseñas</t>
  </si>
  <si>
    <t>Ausencia de mecanismos de identificación y autenticación de usuarios</t>
  </si>
  <si>
    <t>Contraseñas sin protección</t>
  </si>
  <si>
    <t>Software nuevo o inmaduro</t>
  </si>
  <si>
    <t>RED</t>
  </si>
  <si>
    <t>Ausencia de pruebas de envío o recepción de datos</t>
  </si>
  <si>
    <t>Redes de comunicación sin protección</t>
  </si>
  <si>
    <t xml:space="preserve">Ausencia de política y aplicación de escritorio limpio </t>
  </si>
  <si>
    <t>Inadecuada gestión de red</t>
  </si>
  <si>
    <t>Conexión deficiente de cableado</t>
  </si>
  <si>
    <t xml:space="preserve">Tráfico sensible sin protección
</t>
  </si>
  <si>
    <t>Punto único de falla</t>
  </si>
  <si>
    <t>Ausencia del personal</t>
  </si>
  <si>
    <t xml:space="preserve">Entrenamiento insuficiente
</t>
  </si>
  <si>
    <t>Inadecuada segregación de funciones</t>
  </si>
  <si>
    <t>Falta de conciencia en seguridad</t>
  </si>
  <si>
    <t>Ausencia de políticas de uso aceptable</t>
  </si>
  <si>
    <t>Trabajo no supervisado de personal externo o de limpieza</t>
  </si>
  <si>
    <t>LUGAR</t>
  </si>
  <si>
    <t>Uso inadecuado de los controles de acceso a las instalaciones</t>
  </si>
  <si>
    <t>Ausencia mecanismos control de acceso a áreas no autorizadas</t>
  </si>
  <si>
    <t>Áreas susceptibles a inundación</t>
  </si>
  <si>
    <t>Ausencia de mecanismos asociados al Sistema de detección de Incendios</t>
  </si>
  <si>
    <t>Red eléctrica inestable</t>
  </si>
  <si>
    <t>Ausencia de protección en puertas o ventanas</t>
  </si>
  <si>
    <t>ORGANIZACIÓN</t>
  </si>
  <si>
    <t>Ausencia de procedimiento de registro/retiro de usuarios</t>
  </si>
  <si>
    <t>Ausencia de proceso para supervisión de derechos de acceso</t>
  </si>
  <si>
    <t>Ausencia de control de los activos que se encuentran fuera de las instalaciones</t>
  </si>
  <si>
    <t>Ausencia de acuerdos de nivel de servicio (ANS o SLA)</t>
  </si>
  <si>
    <t>Ausencia de mecanismos de monitoreo para brechas en la seguridad</t>
  </si>
  <si>
    <t>Ausencia de procedimientos y de políticas en general</t>
  </si>
  <si>
    <t>INFORMACIÓN</t>
  </si>
  <si>
    <t>Clasificación inadecuada de la información</t>
  </si>
  <si>
    <t>TIPOS DE RIESGOS SEGURIDAD DIGITAL</t>
  </si>
  <si>
    <t>Perdida de disponibilidad</t>
  </si>
  <si>
    <t>Perdida de Confidencialidad</t>
  </si>
  <si>
    <t>Perdidad de Integridad</t>
  </si>
  <si>
    <t>Aceptar</t>
  </si>
  <si>
    <t>Económico</t>
  </si>
  <si>
    <t>Evitar</t>
  </si>
  <si>
    <t>Reputacional</t>
  </si>
  <si>
    <t>Reducir (compartir)</t>
  </si>
  <si>
    <t>Plan de accion (solo para la opción reducir)</t>
  </si>
  <si>
    <t>Finalizado</t>
  </si>
  <si>
    <t>Daños Activos Fisicos</t>
  </si>
  <si>
    <t>Fallas Tecnologicas</t>
  </si>
  <si>
    <t>Relaciones Laborales</t>
  </si>
  <si>
    <t>Solicitud de cierre</t>
  </si>
  <si>
    <t>Solicitud de ajuste</t>
  </si>
  <si>
    <t>Fraude Externo</t>
  </si>
  <si>
    <t>Lavado de Activos</t>
  </si>
  <si>
    <t>Financiación del terrorismo</t>
  </si>
  <si>
    <t>No</t>
  </si>
  <si>
    <t>Sin registro</t>
  </si>
  <si>
    <t>No efectivo</t>
  </si>
  <si>
    <t xml:space="preserve">Direccionamiento Estratégico </t>
  </si>
  <si>
    <t>Definir los lineamientos estratégicos y el modelo de operación a corto, mediano y largo plazo acorde a las necesidades y espectativas de los grupos de interés.</t>
  </si>
  <si>
    <t xml:space="preserve">Gestión de las Comunicaciones </t>
  </si>
  <si>
    <t>Lograr el posisionamiento y reconocimiento de la Entidad en función de los diferentes grupos de interés por medio del desarrollo de acciones y estrategias de comunicación.</t>
  </si>
  <si>
    <t>Gestión del Conocimiento y la innovación</t>
  </si>
  <si>
    <t>Fortalecer los procesos de la Unidad, mediante la gestión del conocimiento y la adopción de herramientas y metodologías de innovación que permitan, a través del desarrollo de ideas y proyectos con los diferentes grupos de interés mejorar la eficiencia, flexibilidad y adaptación a los retos de la ciudad de acuerdo con la misión de la Entidad.</t>
  </si>
  <si>
    <t xml:space="preserve">Gestión Integral de Residuos Sólidos </t>
  </si>
  <si>
    <t>Administrar la prestación efectiva de los servicios orientados a la gestión integral de los residuos sólidos, generando acciones de planeación, coordinación, control y supervisión en función del desarrollo y ejecución de las políticas, planes, programas y proyectos asociados al servicio de aseo en el Distrito Capital.</t>
  </si>
  <si>
    <t xml:space="preserve">Servicios Funerarios </t>
  </si>
  <si>
    <t>Garantizar la prestación de los servicios funerarios en los cementerios de propiedad del distrito capital</t>
  </si>
  <si>
    <t xml:space="preserve">Alumbrado Público </t>
  </si>
  <si>
    <t>Garantizar la prestación del alumbrado público en el Distrito Capital.</t>
  </si>
  <si>
    <t>Gestión del Talento Humano</t>
  </si>
  <si>
    <t>Desarrollar las actividades de vinculación, permanencia y retiro de personal de la Unidad para el cumplimiento de la misión y objetivos institucionales</t>
  </si>
  <si>
    <t>Gestión Documental</t>
  </si>
  <si>
    <t>Establecer lineamientos orientados a la planificación, organización, administración, control y disposición final de la documentación recibida o producida por la Unidad, que garantice el acceso y uso a los usuarios internos y externos.</t>
  </si>
  <si>
    <t xml:space="preserve">Gestión Financiera </t>
  </si>
  <si>
    <t>Administrar los recursos financieros asignados al presupuesto de la UAESP.</t>
  </si>
  <si>
    <t xml:space="preserve">Gestión de Apoyo Logístico </t>
  </si>
  <si>
    <t>Suministrar y controlar los recursos físicos y servicios de apoyo logístico de la UAESP</t>
  </si>
  <si>
    <t xml:space="preserve">Servicio al Ciudadano </t>
  </si>
  <si>
    <t>Atender las solicitudes registradas por los diferentes canales de comunicación dispuestos por la Entidad a as partes interesadas, mediante la gestión eficiente conforme al marco legal vigente, buscando siempre la satisfacción de las necesidades y requerimientos de las mismas</t>
  </si>
  <si>
    <t xml:space="preserve">Gestión Tecnológica y de la Información </t>
  </si>
  <si>
    <t>Administrar y brindar soluciones tecnológicas asegurando la integridad, disponibilidad y confiabilidad de la información.</t>
  </si>
  <si>
    <t xml:space="preserve">Gestión de Evaluación y Mejora </t>
  </si>
  <si>
    <t>Proporcionar a la Entidad elementos que le permitan agregar valor al desempeño institucional y Sistema de Control Interno a través del Liderazgo Estratégico, Evaluación y Seguimiento, Enfoque hacia la Prevención, Evaluación de la Gestión del Riesgo y Relación con Entes Externos de Control, contribuyendo a la mejora continua del desempeño procesos y de la gestión, en proporcionar los correctivos y acciones necesarias hacia el cumplimiento de los objetivos y metas institucionales.</t>
  </si>
  <si>
    <t>MODERADO</t>
  </si>
  <si>
    <t>DEBIL</t>
  </si>
  <si>
    <t>NO DISMINUYE</t>
  </si>
  <si>
    <t>INDIRECTAMENTE</t>
  </si>
  <si>
    <t>Compartir</t>
  </si>
  <si>
    <r>
      <rPr>
        <b/>
        <sz val="11"/>
        <color rgb="FF000000"/>
        <rFont val="Arial Narrow"/>
        <family val="2"/>
      </rPr>
      <t>10/05/2022</t>
    </r>
    <r>
      <rPr>
        <sz val="11"/>
        <color rgb="FF000000"/>
        <rFont val="Arial Narrow"/>
        <family val="2"/>
      </rPr>
      <t xml:space="preserve">. Según el seguimiento de la OAP, se reporta que, a la fecha, no se cuentan con las evidencias del desarrollo de la acción planteada y que esta está en ejecución, congruente con lo manifestado por el responsable. Considerando lo anterior, para la evaluación que le concierne a la OCI, se determina que la acción está en proceso.
</t>
    </r>
    <r>
      <rPr>
        <b/>
        <sz val="11"/>
        <color rgb="FF000000"/>
        <rFont val="Arial Narrow"/>
        <family val="2"/>
      </rPr>
      <t>07/09/2022 - OCL</t>
    </r>
    <r>
      <rPr>
        <sz val="11"/>
        <color rgb="FF000000"/>
        <rFont val="Arial Narrow"/>
        <family val="2"/>
      </rPr>
      <t xml:space="preserve">: De acuerdo con el seguimiento de la OAP y tras revisada la carpeta de las evidencias correspondientes a la acción "Informe de resultados de la revisión cuatrimestral aleatoria  del 10% de los contratos suscritos durante el periodo de verificación frente al cumplimiento de los requisitos legales vigentes ", se evidencia el cumplimiento de la citada acción para el primer cuatrimestre correspondiente al periodo enero - abril 2022.
</t>
    </r>
    <r>
      <rPr>
        <b/>
        <sz val="11"/>
        <color rgb="FF000000"/>
        <rFont val="Arial Narrow"/>
        <family val="2"/>
      </rPr>
      <t>11/01/2023 - OCL</t>
    </r>
    <r>
      <rPr>
        <sz val="11"/>
        <color rgb="FF000000"/>
        <rFont val="Arial Narrow"/>
        <family val="2"/>
      </rPr>
      <t>:  De acuerdo con la revisión de la evidencia: "INFORME CUATRIMESTRE sept dic 2022" la OCI veifica el cimplimiento de la acción con la revisión ed 19 contratos.</t>
    </r>
  </si>
  <si>
    <r>
      <t xml:space="preserve">10/05/2022
</t>
    </r>
    <r>
      <rPr>
        <b/>
        <sz val="11"/>
        <color rgb="FF000000"/>
        <rFont val="Arial Narrow"/>
        <family val="2"/>
      </rPr>
      <t>07/09/2022</t>
    </r>
    <r>
      <rPr>
        <sz val="11"/>
        <color rgb="FF000000"/>
        <rFont val="Arial Narrow"/>
        <family val="2"/>
      </rPr>
      <t xml:space="preserve">
</t>
    </r>
    <r>
      <rPr>
        <b/>
        <sz val="11"/>
        <color rgb="FF000000"/>
        <rFont val="Arial Narrow"/>
        <family val="2"/>
      </rPr>
      <t>11/01/2023</t>
    </r>
  </si>
  <si>
    <r>
      <rPr>
        <b/>
        <sz val="11"/>
        <color rgb="FF000000"/>
        <rFont val="Arial Narrow"/>
        <family val="2"/>
      </rPr>
      <t>10/05/2022</t>
    </r>
    <r>
      <rPr>
        <sz val="11"/>
        <color rgb="FF000000"/>
        <rFont val="Arial Narrow"/>
        <family val="2"/>
      </rPr>
      <t xml:space="preserve">. Según el seguimiento de la OAP, se evidencia la ejecución y efectividad del control de este riesgo, en concordancia con lo descrito por el responsable. Para la evaluación que le compete a la OCI, se realiza la  verificación de los cuatro (4) archivos presentados como soportes, y, como resultado, se confirma la ejecución del control.
</t>
    </r>
    <r>
      <rPr>
        <b/>
        <sz val="11"/>
        <color rgb="FF000000"/>
        <rFont val="Arial Narrow"/>
        <family val="2"/>
      </rPr>
      <t>07/09/2022 - OCL</t>
    </r>
    <r>
      <rPr>
        <sz val="11"/>
        <color rgb="FF000000"/>
        <rFont val="Arial Narrow"/>
        <family val="2"/>
      </rPr>
      <t xml:space="preserve">: Se revisan las evidencias suministradas por el proceso y se encuentran los siguientes documentos: Concepto Descuento Costo Maximo Tarifario DCM ASE, Concepto Incentivo  Aprovechamiento Tratamiento IAT y Concepto posible Incumplimiento cto 287 2018 y con base ene estas evidencias la OCI determnia la ejecución y efectividad del control.
</t>
    </r>
    <r>
      <rPr>
        <b/>
        <sz val="11"/>
        <color rgb="FF000000"/>
        <rFont val="Arial Narrow"/>
        <family val="2"/>
      </rPr>
      <t xml:space="preserve">
11/01/2023 - OCL: </t>
    </r>
    <r>
      <rPr>
        <sz val="11"/>
        <color rgb="FF000000"/>
        <rFont val="Arial Narrow"/>
        <family val="2"/>
      </rPr>
      <t>De acuerdo con la revisión de las siguientes evidencias: 
Octubre:
1. 20226000056283 CONCEPTO FACTURACION CGR RADICADO
2. 20226000059823 Concepto catastro de usuarios firmado
3. 20226000060163 Concepto Compraventa Cementerio
Noviembre:
1. CONCEPTO RADICADO Y FIRMADO
En el mes de noviembre, se emitió el  siguiente concepto anexo 6.2, numeral 3.1, de los Contratos de Concesión, que contiene los Acuerdos de Nivel de Servicio – ANS.
Diciembre:
1. 20226000073673_concepto contratista estado embarazo DIC 2022
2. 20226000084573 concepto ajuste facturacion CGR DIC 2022
La OCI, confirma la ejecución del control.</t>
    </r>
  </si>
  <si>
    <r>
      <rPr>
        <b/>
        <sz val="11"/>
        <color rgb="FF000000"/>
        <rFont val="Arial Narrow"/>
        <family val="2"/>
      </rPr>
      <t>10/05/2022</t>
    </r>
    <r>
      <rPr>
        <sz val="11"/>
        <color rgb="FF000000"/>
        <rFont val="Arial Narrow"/>
        <family val="2"/>
      </rPr>
      <t xml:space="preserve">. De acuerdo con la evaluación del control del riesgo y considerando que este no se reporta como materializado, se concluye que el control ha sido efectivo.
</t>
    </r>
    <r>
      <rPr>
        <b/>
        <sz val="11"/>
        <color rgb="FF000000"/>
        <rFont val="Arial Narrow"/>
        <family val="2"/>
      </rPr>
      <t>07/09/2022 - OCL:</t>
    </r>
    <r>
      <rPr>
        <sz val="11"/>
        <color rgb="FF000000"/>
        <rFont val="Arial Narrow"/>
        <family val="2"/>
      </rPr>
      <t xml:space="preserve"> Se evidencia la ejecución de la acción en el cuatrimestre dando cumplimiento a lo programado se adjunta la evidencia correspondiente
</t>
    </r>
    <r>
      <rPr>
        <b/>
        <sz val="11"/>
        <color rgb="FF000000"/>
        <rFont val="Arial Narrow"/>
        <family val="2"/>
      </rPr>
      <t>11/01/2023 - OCL</t>
    </r>
    <r>
      <rPr>
        <sz val="11"/>
        <color rgb="FF000000"/>
        <rFont val="Arial Narrow"/>
        <family val="2"/>
      </rPr>
      <t>. De acuerdo con la evaluación de la manifestiacón del proceso, las evidencias, se concluye que el control ha sido efectivo.</t>
    </r>
  </si>
  <si>
    <r>
      <rPr>
        <b/>
        <sz val="11"/>
        <color rgb="FF000000"/>
        <rFont val="Arial Narrow"/>
        <family val="2"/>
      </rPr>
      <t>10/05/2022</t>
    </r>
    <r>
      <rPr>
        <sz val="11"/>
        <color rgb="FF000000"/>
        <rFont val="Arial Narrow"/>
        <family val="2"/>
      </rPr>
      <t xml:space="preserve">. Según el seguimiento de la OAP, se reporta que, a la fecha, no se cuentan con las evidencias del desarrollo de la acción planteada y que esta está en ejecución, congruente con lo manifestado por el responsable. Considerando lo anterior, para la evaluación que le concierne a la OCI, se determina que la acción está en proceso.
</t>
    </r>
    <r>
      <rPr>
        <b/>
        <sz val="11"/>
        <color rgb="FF000000"/>
        <rFont val="Arial Narrow"/>
        <family val="2"/>
      </rPr>
      <t>07/09/2022 - OCL</t>
    </r>
    <r>
      <rPr>
        <sz val="11"/>
        <color rgb="FF000000"/>
        <rFont val="Arial Narrow"/>
        <family val="2"/>
      </rPr>
      <t xml:space="preserve">: De acuedo con el seguimiento de la OAP y con base en las evidencias suministradas por el proceso, se concluye que para el periodo evaluado se da cumplimiento a lo programado en la acción.
</t>
    </r>
    <r>
      <rPr>
        <b/>
        <sz val="11"/>
        <color rgb="FF000000"/>
        <rFont val="Arial Narrow"/>
        <family val="2"/>
      </rPr>
      <t>11/01/2022 - OCL:</t>
    </r>
    <r>
      <rPr>
        <sz val="11"/>
        <color rgb="FF000000"/>
        <rFont val="Arial Narrow"/>
        <family val="2"/>
      </rPr>
      <t xml:space="preserve"> De acuerdo con la revisión de la evidencia:</t>
    </r>
    <r>
      <rPr>
        <sz val="11"/>
        <color rgb="FF000000"/>
        <rFont val="Arial Narrow"/>
        <family val="2"/>
      </rPr>
      <t xml:space="preserve">
1. INFORME CUATRIMESTRAL REVISION DE CONCEPTOS -DICIEMBRE.
La OCI verifica el cumplimiento de la acción para el periodo evaluado.</t>
    </r>
  </si>
  <si>
    <r>
      <rPr>
        <b/>
        <sz val="11"/>
        <color rgb="FF000000"/>
        <rFont val="Arial Narrow"/>
        <family val="2"/>
      </rPr>
      <t>10/05/2022</t>
    </r>
    <r>
      <rPr>
        <sz val="11"/>
        <color rgb="FF000000"/>
        <rFont val="Arial Narrow"/>
        <family val="2"/>
      </rPr>
      <t xml:space="preserve">. Según el seguimiento de la OAP, se evidencia la ejecución y efectividad del control de este riesgo, en concordancia con lo descrito por el responsable. Para la evaluación que le compete a la OCI, se realiza la  verificación de un (1) archivo presentado como soporte, y, como resultado, se confirma la ejecución del control.
</t>
    </r>
    <r>
      <rPr>
        <b/>
        <sz val="11"/>
        <color rgb="FF000000"/>
        <rFont val="Arial Narrow"/>
        <family val="2"/>
      </rPr>
      <t>07/09/2022 - OC</t>
    </r>
    <r>
      <rPr>
        <sz val="11"/>
        <color rgb="FF000000"/>
        <rFont val="Arial Narrow"/>
        <family val="2"/>
      </rPr>
      <t xml:space="preserve">L:  Después de revisadas las evidencias y el seguimiento de la OAP, no se evidencian reuniones en los meses de junio y julio de 2022.
</t>
    </r>
    <r>
      <rPr>
        <b/>
        <sz val="11"/>
        <color rgb="FF000000"/>
        <rFont val="Arial Narrow"/>
        <family val="2"/>
      </rPr>
      <t>11/01/2023 - OCL</t>
    </r>
    <r>
      <rPr>
        <sz val="11"/>
        <color rgb="FF000000"/>
        <rFont val="Arial Narrow"/>
        <family val="2"/>
      </rPr>
      <t xml:space="preserve">: Para el periodo de evaluación y después de revisada la carpeta de evidencias, no se encuentran actas de reunión para el periodo octubre a diciembre 2022. </t>
    </r>
  </si>
  <si>
    <r>
      <rPr>
        <b/>
        <sz val="11"/>
        <color rgb="FF000000"/>
        <rFont val="Arial Narrow"/>
        <family val="2"/>
      </rPr>
      <t>10/05/2022</t>
    </r>
    <r>
      <rPr>
        <sz val="11"/>
        <color rgb="FF000000"/>
        <rFont val="Arial Narrow"/>
        <family val="2"/>
      </rPr>
      <t xml:space="preserve">. De acuerdo con la evaluación del control del riesgo y considerando que este no se reporta como materializado, se concluye que el control ha sido efectivo.
</t>
    </r>
    <r>
      <rPr>
        <b/>
        <sz val="11"/>
        <color rgb="FF000000"/>
        <rFont val="Arial Narrow"/>
        <family val="2"/>
      </rPr>
      <t>07/09/2022 - OCL</t>
    </r>
    <r>
      <rPr>
        <sz val="11"/>
        <color rgb="FF000000"/>
        <rFont val="Arial Narrow"/>
        <family val="2"/>
      </rPr>
      <t xml:space="preserve">: Se evidencia la ejecución de la acción en el cuatrimestre dando cumplimiento a lo programado se adjunta la evidencia correspondiente
</t>
    </r>
    <r>
      <rPr>
        <b/>
        <sz val="11"/>
        <color rgb="FF000000"/>
        <rFont val="Arial Narrow"/>
        <family val="2"/>
      </rPr>
      <t>11/01/2023 - OCL</t>
    </r>
    <r>
      <rPr>
        <sz val="11"/>
        <color rgb="FF000000"/>
        <rFont val="Arial Narrow"/>
        <family val="2"/>
      </rPr>
      <t xml:space="preserve">: </t>
    </r>
  </si>
  <si>
    <t>Desde el elaboración del Plan Anual de Auditoria hasta el seguimiento al Plan de Mejoramiento</t>
  </si>
  <si>
    <t xml:space="preserve">Posibilidad de favorecimiento de terceros por presiones sobre los trabajos de auditoria interna buscando intereses particulares, por ausencia de principios institucionales o de auditoria ofreciendo dadivas o intimidando para ocultar resultados de auditoria. </t>
  </si>
  <si>
    <t>1.Sobornos en procesos
2. Conflictos de interés
3. Presiones indebidas
4. Manipulación de la información</t>
  </si>
  <si>
    <t>Ausencia de los principios institucionales y de auditoría</t>
  </si>
  <si>
    <t>ZONA RIESGO EXTREMA</t>
  </si>
  <si>
    <t>Firma de los auditores del formato "ECM-FM-10 Compromiso independencia y objetividad"</t>
  </si>
  <si>
    <t>NO</t>
  </si>
  <si>
    <t>ZONA RIESGO ALTA</t>
  </si>
  <si>
    <t>Una charla al año a los auditores sobre Código de ëtica del IIA</t>
  </si>
  <si>
    <t>Oficina de Control Interno</t>
  </si>
  <si>
    <t>10/02/2022
03/03/2022
01/04/2022</t>
  </si>
  <si>
    <t xml:space="preserve">10/02/2022 El riesgo no se ha materializado. La charla (acción) se tiene programada para el transcurso del año. Pendiente definir la fecha 
03/03/2022 El riesgo no se ha materializado. La charla (acción)  se tiene programada para el transcurso del año. Pendiente definir la fecha 
01/04/2022 El riesgo no se ha materializado. La charla (acción) se tiene programada para el transcurso del año. Pendiente definir la fecha </t>
  </si>
  <si>
    <t>3/05/2022
02/06/2022
01/07/2022</t>
  </si>
  <si>
    <t>03/05/2022 El riesgo no se ha materializado. La charla (acción) se efectuará en grupo primario del 9 de mayo del 2022. 
02/06/2022 El riesgo no se materializó en mayo. La charla (acción) se efectuó en el  grupo primario del 9 de mayo del 2022. Se adjunta evidencia de la presentación efectuada.
01/07/2022 El riesgo no se materializó en junio. La charla (acción) se efectuó en el  grupo primario del 9 de mayo del 2022. Se adjunta evdiencia de acta y presentación efectuada.</t>
  </si>
  <si>
    <t>2/08/2022
10/09/2022
01/10/2022</t>
  </si>
  <si>
    <r>
      <rPr>
        <b/>
        <sz val="11"/>
        <color theme="1"/>
        <rFont val="Arial Narrow"/>
        <family val="2"/>
      </rPr>
      <t xml:space="preserve">2/08/2022 </t>
    </r>
    <r>
      <rPr>
        <sz val="11"/>
        <color theme="1"/>
        <rFont val="Arial Narrow"/>
        <family val="2"/>
      </rPr>
      <t xml:space="preserve">El riesgo  no se materializó en julio. La charla (acción) se efectuó en el grupo primario del 9 de mayo del 2022. Se adjunta evidencia de la presentación efectuada.
</t>
    </r>
    <r>
      <rPr>
        <b/>
        <sz val="11"/>
        <color theme="1"/>
        <rFont val="Arial Narrow"/>
        <family val="2"/>
      </rPr>
      <t>10/09/2022</t>
    </r>
    <r>
      <rPr>
        <sz val="11"/>
        <color theme="1"/>
        <rFont val="Arial Narrow"/>
        <family val="2"/>
      </rPr>
      <t xml:space="preserve"> El riesgo  no se materializó en agosto. La charla (acción) se efectuó en el grupo primario del 9 de mayo del 2022. Se adjunta evidencia de la presentación efectuada.
</t>
    </r>
    <r>
      <rPr>
        <b/>
        <sz val="11"/>
        <color theme="1"/>
        <rFont val="Arial Narrow"/>
        <family val="2"/>
      </rPr>
      <t>01/10/2022</t>
    </r>
    <r>
      <rPr>
        <sz val="11"/>
        <color theme="1"/>
        <rFont val="Arial Narrow"/>
        <family val="2"/>
      </rPr>
      <t xml:space="preserve"> El riesgo  no se materializó en septiembre. La charla (acción) se efectuó en el grupo primario del 9 de mayo del 2022. Se adjunta evidencia de la presentación efectuada.</t>
    </r>
  </si>
  <si>
    <t>2/11/2022
1/12/2022
02/01/2023</t>
  </si>
  <si>
    <r>
      <rPr>
        <b/>
        <sz val="11"/>
        <color theme="1"/>
        <rFont val="Arial Narrow"/>
        <family val="2"/>
      </rPr>
      <t>02/11/2022</t>
    </r>
    <r>
      <rPr>
        <sz val="11"/>
        <color theme="1"/>
        <rFont val="Arial Narrow"/>
        <family val="2"/>
      </rPr>
      <t xml:space="preserve"> El riesgo no se materializó en octubre, La charla (acción) se efectuó en el grupo primario del 9 de mayo del 2022. Se adjunta evidencia de la presentación efectuada.
</t>
    </r>
    <r>
      <rPr>
        <b/>
        <sz val="11"/>
        <color theme="1"/>
        <rFont val="Arial Narrow"/>
        <family val="2"/>
      </rPr>
      <t>01/12/2022</t>
    </r>
    <r>
      <rPr>
        <sz val="11"/>
        <color theme="1"/>
        <rFont val="Arial Narrow"/>
        <family val="2"/>
      </rPr>
      <t xml:space="preserve"> El riesgo no se materializó en noviembre, La charla (acción) se efectuó en el grupo primario del 9 de mayo del 2022. Se adjunta evidencia de la presentación efectuada.
</t>
    </r>
    <r>
      <rPr>
        <b/>
        <sz val="11"/>
        <color theme="1"/>
        <rFont val="Arial Narrow"/>
        <family val="2"/>
      </rPr>
      <t>02/01/2023</t>
    </r>
    <r>
      <rPr>
        <sz val="11"/>
        <color theme="1"/>
        <rFont val="Arial Narrow"/>
        <family val="2"/>
      </rPr>
      <t xml:space="preserve">  El riesgo no se materializó en diciembre, La charla (acción) se efectuó en el grupo primario del 9 de mayo del 2022. Se adjunta evidencia de la presentación efectuada.</t>
    </r>
  </si>
  <si>
    <t>10/02/2022 El riesgo no se ha materializado.  Todos los auditores firmaron el Formato de Compromiso de Independencia y Objetividad según consta en documentos presentados como soporte.
03/03/2022 El riesgo no se ha materializado. Todos los auditores firmaron el Formato de Compromiso de Independencia y Objetividad según consta en documentos presentados como soporte.
01/04/2022 El riesgo no se ha materializado. Todos los auditores firmaron el Formato de Compromiso de Independencia y Objetividad según consta en documentos presentados como soporte.</t>
  </si>
  <si>
    <t>Formatos firmados por los auditores de Compromiso de Independencia y Objetividad (archivos en PDF).</t>
  </si>
  <si>
    <t>03/05/2022 El riesgo no se materializó en abril.  Todos los auditores firmaron el Formato de Compromiso de Independencia y Objetividad según consta en documentos presentados como soporte.
02/06/2022 El riesgo no se materializó en mayo.  Todos los auditores firmaron el Formato de Compromiso de Independencia y Objetividad según consta en documentos presentados como soporte.
01/07/2022 El riesgo no se materializó en junio.  Todos los auditores firmaron el Formato de Compromiso de Independencia y Objetividad según consta en documentos presentados como soporte.</t>
  </si>
  <si>
    <t>2/08/2022
01/09/2022
01/10/2022</t>
  </si>
  <si>
    <r>
      <rPr>
        <b/>
        <sz val="11"/>
        <color theme="1"/>
        <rFont val="Arial Narrow"/>
        <family val="2"/>
      </rPr>
      <t>2/08/2022</t>
    </r>
    <r>
      <rPr>
        <sz val="11"/>
        <color theme="1"/>
        <rFont val="Arial Narrow"/>
        <family val="2"/>
      </rPr>
      <t xml:space="preserve"> El riesgo no se materializó en julio. Todos los auditores firmaron el Formato de Compromiso de Independencia y Objetividad según consta en los documentos presentados como soporte.
</t>
    </r>
    <r>
      <rPr>
        <b/>
        <sz val="11"/>
        <color theme="1"/>
        <rFont val="Arial Narrow"/>
        <family val="2"/>
      </rPr>
      <t>1/09/2022</t>
    </r>
    <r>
      <rPr>
        <sz val="11"/>
        <color theme="1"/>
        <rFont val="Arial Narrow"/>
        <family val="2"/>
      </rPr>
      <t xml:space="preserve"> El riesgo no se materializó en agosto. Todos los auditores firmaron el Formato de Compromiso de Independencia y Objetividad según consta en los documentos presentados como soporte.
</t>
    </r>
    <r>
      <rPr>
        <b/>
        <sz val="11"/>
        <color theme="1"/>
        <rFont val="Arial Narrow"/>
        <family val="2"/>
      </rPr>
      <t>1/10/2022</t>
    </r>
    <r>
      <rPr>
        <sz val="11"/>
        <color theme="1"/>
        <rFont val="Arial Narrow"/>
        <family val="2"/>
      </rPr>
      <t xml:space="preserve"> El riesgo no se materializó en septiembre. Todos los auditores firmaron el Formato de Compromiso de Independencia y Objetividad según consta en los documentos presentados como soporte.</t>
    </r>
  </si>
  <si>
    <t>Formatos formados por los auditores de Compromiso de Independencia y Objetividad (archivos en PDF)</t>
  </si>
  <si>
    <r>
      <rPr>
        <b/>
        <sz val="11"/>
        <color theme="1"/>
        <rFont val="Arial Narrow"/>
        <family val="2"/>
      </rPr>
      <t>2/11/2022</t>
    </r>
    <r>
      <rPr>
        <sz val="11"/>
        <color theme="1"/>
        <rFont val="Arial Narrow"/>
        <family val="2"/>
      </rPr>
      <t xml:space="preserve"> El riesgo no se materializó en octubre del 2022. Todos los auditores firmaron el formato de Compromiso de Independencia y Objetividad según consta en los documentos presentados como soporte.
</t>
    </r>
    <r>
      <rPr>
        <b/>
        <sz val="11"/>
        <color theme="1"/>
        <rFont val="Arial Narrow"/>
        <family val="2"/>
      </rPr>
      <t>01/12/2022</t>
    </r>
    <r>
      <rPr>
        <sz val="11"/>
        <color theme="1"/>
        <rFont val="Arial Narrow"/>
        <family val="2"/>
      </rPr>
      <t xml:space="preserve"> El riesgo no se materializó en noviembre del 2022. Todos los auditores firmaron el formato de Compromiso de Independencia y Objetividad según consta en los documentos presentados como soporte.
</t>
    </r>
    <r>
      <rPr>
        <b/>
        <sz val="11"/>
        <color theme="1"/>
        <rFont val="Arial Narrow"/>
        <family val="2"/>
      </rPr>
      <t>02/01/2023</t>
    </r>
    <r>
      <rPr>
        <sz val="11"/>
        <color theme="1"/>
        <rFont val="Arial Narrow"/>
        <family val="2"/>
      </rPr>
      <t xml:space="preserve">  El riesgo no se materializó en diciembre del 2022. Todos los auditores firmaron el formato de Compromiso de Independencia y Objetividad según consta en los documentos presentados como soporte.</t>
    </r>
  </si>
  <si>
    <t>Formatos firmados por los auditores de Compromiso de Independencia y Objetividad según consta en los documentos presentados como soporte.</t>
  </si>
  <si>
    <t>Aplicar el procedimiento SCI-PC-03 V1 Denuncias por Actos de Corrupción para el reporte de la situación.</t>
  </si>
  <si>
    <t>22/04/2022
19/07/2022
22/10/2022</t>
  </si>
  <si>
    <t>Se evidencia el desarrollo de control en la firma de los formatos de compromiso, el control fue efectivo por cuanto no se materializó el riesgo
Se evidencia el desarrollo de control en la firma de los formatos de compromiso, el control fue efectivo por cuanto no se materializó el riesgo
Se evidencia el desarrollo de control en la firma de los formatos de compromiso, el control fue efectivo por cuanto no se materializó el riesgo</t>
  </si>
  <si>
    <t>Se evidencia la ejecución de la acción conforme a lo programado 
Se evidencia la ejecución de la acción conforme a lo programado, la acción se culminó en el mes de mayo.</t>
  </si>
  <si>
    <t>Revisar informe final de Auditoría Interna  por parte del Jefe Oficina de Control Interno</t>
  </si>
  <si>
    <t>10/02/2021 El riesgo no se ha materializado. Todos los informes generados en el mes de enero del 2022 fueron aprobados por la Jefe de la OCI según consta en firma de los 11 documentos presentados como soporte.
03/03/2021 El riesgo no se ha materializado.  Todos los informes generados en el mes de febrero del 2022 fueron aprobados por la Jefe de la OCI según consta en firma de los 3 informes presentados como soporte.
01/04/2021 El riesgo no se ha materializado. Todos los informes generados en el mes de mazro del 2022 fueron aprobados por la Jefe de la OCI según consta en firma de los 4 informess presentados como soporte.</t>
  </si>
  <si>
    <t>Informes de auditoria en PDF de enero, febreroy marzo aprobados (firmados) por la Jefe de la OCI según consta en documentos presentados como soporte.</t>
  </si>
  <si>
    <t>10/05/2022 El riesgo no se ha materializado. Todos los informes generados en el mes de abril del 2022 fueron aprobados por la Jefe de la OCI según consta en firma de los documentos presentados como soporte.
02/06/2022 El riesgo no se materializó en mayo. Todos los informes generados en el mes de mayo del 2022 fueron aprobados por la Jefe de la OCI según consta en firma de los documentos presentados como soporte.
01/07/2022 El riesgo no se materializó en junio. Todos los informes generados en el mes de junio del 2022 fueron aprobados por la Jefe de la OCI según consta en firma de los documentos presentados como soporte.</t>
  </si>
  <si>
    <t>Informes de auditoria en PDF de abril, mayo y junio  aprobados (firmados) por la Jefe de la OCI según consta en documentos presentados como soporte.</t>
  </si>
  <si>
    <r>
      <rPr>
        <b/>
        <sz val="11"/>
        <color theme="1"/>
        <rFont val="Arial Narrow"/>
        <family val="2"/>
      </rPr>
      <t>2/08/2022</t>
    </r>
    <r>
      <rPr>
        <sz val="11"/>
        <color theme="1"/>
        <rFont val="Arial Narrow"/>
        <family val="2"/>
      </rPr>
      <t xml:space="preserve"> El riesgo no se materializó en julio. Todos los informes generados en julio del 2022 fueron aprobados por la Jefe de la OCI según consta en firma de los documentos entregados como soporte.
</t>
    </r>
    <r>
      <rPr>
        <b/>
        <sz val="11"/>
        <color theme="1"/>
        <rFont val="Arial Narrow"/>
        <family val="2"/>
      </rPr>
      <t>1/09/2022</t>
    </r>
    <r>
      <rPr>
        <sz val="11"/>
        <color theme="1"/>
        <rFont val="Arial Narrow"/>
        <family val="2"/>
      </rPr>
      <t xml:space="preserve"> El riesgo no se materializó en agosto. Todos los informes generados en agosto del 2022 fueron aprobados por la Jefe de la OCI según consta en firma de los documentos entregados como soporte.
</t>
    </r>
    <r>
      <rPr>
        <b/>
        <sz val="11"/>
        <color theme="1"/>
        <rFont val="Arial Narrow"/>
        <family val="2"/>
      </rPr>
      <t>1/10/2022</t>
    </r>
    <r>
      <rPr>
        <sz val="11"/>
        <color theme="1"/>
        <rFont val="Arial Narrow"/>
        <family val="2"/>
      </rPr>
      <t xml:space="preserve"> El riesgo no se materializó en septiembre. Todos los informes generados en septiembre del 2022 fueron aprobados por la Jefe de la OCI según consta en firma de los documentos entregados como soporte.</t>
    </r>
  </si>
  <si>
    <t>Informes de auditoria en PDF de julio, agosto y septiembre aprobados (firmados) por la Jefe de la OCI según consta en documentos presentados como soporte.</t>
  </si>
  <si>
    <r>
      <rPr>
        <b/>
        <sz val="11"/>
        <color theme="1"/>
        <rFont val="Arial Narrow"/>
        <family val="2"/>
      </rPr>
      <t>2/11/2022</t>
    </r>
    <r>
      <rPr>
        <sz val="11"/>
        <color theme="1"/>
        <rFont val="Arial Narrow"/>
        <family val="2"/>
      </rPr>
      <t xml:space="preserve"> El riesgo no se materializó en octubre del 2022. Todos los informes generados en octubre fueron aprobados por la Jefe de la OCI según consta en firma de los documentos entregados como soporte.
</t>
    </r>
    <r>
      <rPr>
        <b/>
        <sz val="11"/>
        <color theme="1"/>
        <rFont val="Arial Narrow"/>
        <family val="2"/>
      </rPr>
      <t>1/12/2022</t>
    </r>
    <r>
      <rPr>
        <sz val="11"/>
        <color theme="1"/>
        <rFont val="Arial Narrow"/>
        <family val="2"/>
      </rPr>
      <t xml:space="preserve"> El riesgo no se materializó en noviembre del 2022. Todos los informes generados en noviembre fueron aprobados por la Jefe de la OCI según consta en firma de los documentos entregados como soporte.
</t>
    </r>
    <r>
      <rPr>
        <b/>
        <sz val="11"/>
        <color theme="1"/>
        <rFont val="Arial Narrow"/>
        <family val="2"/>
      </rPr>
      <t>02/01/2023</t>
    </r>
    <r>
      <rPr>
        <sz val="11"/>
        <color theme="1"/>
        <rFont val="Arial Narrow"/>
        <family val="2"/>
      </rPr>
      <t xml:space="preserve"> El riesgo no se materializó en diciembre del 2022. Todos los informes generados en noviembre fueron aprobados por la Jefe de la OCI según consta en firma de los documentos entregados como soporte.</t>
    </r>
  </si>
  <si>
    <t>Informes de auditoria en PDF de octubre, noviembre y diciembre aprobados (firmados) por la Jefe de la OCI según consta en documentos presentados como soporte.</t>
  </si>
  <si>
    <t>Se evidencia el desarrollo de control en la aprobación de los informes por parte de la jefe de la OCI, el control fue efectivo por cuanto no se materializó el riesgo
Se evidencia el desarrollo de control en la aprobación de los informes por parte de la jefe de la OCI, el control fue efectivo por cuanto no se materializó el riesgo
Se evidencia el desarrollo de control en la aprobación de los informes por parte de la jefe de la OCI, el control fue efectivo por cuanto no se materializó el riesgo</t>
  </si>
  <si>
    <t/>
  </si>
  <si>
    <t>SI</t>
  </si>
  <si>
    <t>0</t>
  </si>
  <si>
    <r>
      <t xml:space="preserve">02/05/2022
</t>
    </r>
    <r>
      <rPr>
        <b/>
        <sz val="11"/>
        <color rgb="FF000000"/>
        <rFont val="Arial Narrow"/>
        <family val="2"/>
      </rPr>
      <t>07/09/2022</t>
    </r>
    <r>
      <rPr>
        <sz val="11"/>
        <color rgb="FF000000"/>
        <rFont val="Arial Narrow"/>
        <family val="2"/>
      </rPr>
      <t xml:space="preserve">
</t>
    </r>
    <r>
      <rPr>
        <b/>
        <sz val="11"/>
        <color rgb="FF000000"/>
        <rFont val="Arial Narrow"/>
        <family val="2"/>
      </rPr>
      <t>11/01/2023</t>
    </r>
  </si>
  <si>
    <r>
      <t xml:space="preserve">02/05/2022 De acuerdo con seguimiento de la 2da linea de dedensa, el control se ha ejecutado y es efectivo.
</t>
    </r>
    <r>
      <rPr>
        <b/>
        <sz val="11"/>
        <color rgb="FF000000"/>
        <rFont val="Arial Narrow"/>
        <family val="2"/>
      </rPr>
      <t>07/09/2022 - OCL</t>
    </r>
    <r>
      <rPr>
        <sz val="11"/>
        <color rgb="FF000000"/>
        <rFont val="Arial Narrow"/>
        <family val="2"/>
      </rPr>
      <t xml:space="preserve">: de acuerdo con las evidencias suministradas por el proceso y con el seguimiento de la segunda línea de defensa, se evidencia el cumplimiento, la ejecución y efecitividad del control.
</t>
    </r>
    <r>
      <rPr>
        <b/>
        <sz val="11"/>
        <color rgb="FF000000"/>
        <rFont val="Arial Narrow"/>
        <family val="2"/>
      </rPr>
      <t>11/01/2023 - OCL:</t>
    </r>
    <r>
      <rPr>
        <sz val="11"/>
        <color rgb="FF000000"/>
        <rFont val="Arial Narrow"/>
        <family val="2"/>
      </rPr>
      <t xml:space="preserve"> De acuerdo con la revisión de las evidencias allegadas por el proceso, se verifica la ejecución del control.</t>
    </r>
  </si>
  <si>
    <r>
      <t>02/05/2022 El control ha sido efectivo</t>
    </r>
    <r>
      <rPr>
        <b/>
        <sz val="11"/>
        <color rgb="FF000000"/>
        <rFont val="Arial Narrow"/>
        <family val="2"/>
      </rPr>
      <t xml:space="preserve">
07/09/2022 - OCL</t>
    </r>
    <r>
      <rPr>
        <sz val="11"/>
        <color rgb="FF000000"/>
        <rFont val="Arial Narrow"/>
        <family val="2"/>
      </rPr>
      <t xml:space="preserve">: De acuerdo con el seguimiento de la OCI, se evidencia la efectividad del control, toda vez que en el periodo de estudio no se ha materializado el riesgo.
</t>
    </r>
    <r>
      <rPr>
        <b/>
        <sz val="11"/>
        <color rgb="FF000000"/>
        <rFont val="Arial Narrow"/>
        <family val="2"/>
      </rPr>
      <t>11/01/2023 - OCL:</t>
    </r>
    <r>
      <rPr>
        <sz val="11"/>
        <color rgb="FF000000"/>
        <rFont val="Arial Narrow"/>
        <family val="2"/>
      </rPr>
      <t xml:space="preserve"> De acuerdo con las evidencias y la manifestación del proceso ser verifica la efectividad del control, toda vez que para el periodo de estudio no se materializó el riesgo.</t>
    </r>
  </si>
  <si>
    <r>
      <t xml:space="preserve">02/05/2022 Aún no se ha ejecutado el plan, el cual tiene como lazp máximo diciembre del 2022.
</t>
    </r>
    <r>
      <rPr>
        <b/>
        <sz val="11"/>
        <color rgb="FF000000"/>
        <rFont val="Arial Narrow"/>
        <family val="2"/>
      </rPr>
      <t>07/09/2022 - OCL</t>
    </r>
    <r>
      <rPr>
        <sz val="11"/>
        <color rgb="FF000000"/>
        <rFont val="Arial Narrow"/>
        <family val="2"/>
      </rPr>
      <t xml:space="preserve">: a la fecha de seguimiento no se ha ejecutado la acción: "Una charla al año a los auditores sobre Código de ética del IIA", para el cumplimiento de la acción el proceso tiene plazo hasta diciembre de 2022.
</t>
    </r>
    <r>
      <rPr>
        <b/>
        <sz val="11"/>
        <color rgb="FF000000"/>
        <rFont val="Arial Narrow"/>
        <family val="2"/>
      </rPr>
      <t>11/01/2023 - OCL:</t>
    </r>
    <r>
      <rPr>
        <sz val="11"/>
        <color rgb="FF000000"/>
        <rFont val="Arial Narrow"/>
        <family val="2"/>
      </rPr>
      <t xml:space="preserve"> De acuerdo con las siguientes evidencias:
1. Acta No. 10 C.P. Mayo 2022
2. Presentacion Código de Ética IIA 09052022
Se evidencia el cumplimiento de la acción.</t>
    </r>
  </si>
  <si>
    <r>
      <t>02/05/2022 De acuerdo con seguimiento de la 2da linea de dedensa, el control se ha ejecutado y es efectivo.</t>
    </r>
    <r>
      <rPr>
        <b/>
        <sz val="11"/>
        <color rgb="FF000000"/>
        <rFont val="Arial Narrow"/>
        <family val="2"/>
      </rPr>
      <t xml:space="preserve">
07/09/2022 - OCL</t>
    </r>
    <r>
      <rPr>
        <sz val="11"/>
        <color rgb="FF000000"/>
        <rFont val="Arial Narrow"/>
        <family val="2"/>
      </rPr>
      <t xml:space="preserve">: De acuerdo con la revisión de las evidencias y en concordancia con el seguimiento de la segunda línea de defensa se evidencia el desarrollo del control "Revisar informe final de Auditoría Interna  por parte del Jefe Oficina de Control Interno".
</t>
    </r>
    <r>
      <rPr>
        <b/>
        <sz val="11"/>
        <color rgb="FF000000"/>
        <rFont val="Arial Narrow"/>
        <family val="2"/>
      </rPr>
      <t xml:space="preserve">11/01/2023 - OCL: </t>
    </r>
    <r>
      <rPr>
        <sz val="11"/>
        <color rgb="FF000000"/>
        <rFont val="Arial Narrow"/>
        <family val="2"/>
      </rPr>
      <t>De acuerdo con la revisión de las siguientes evidencias:
1. Auditoría octubre: con 10 auditorías.
2. Auditoría noviembre: con 5 auditorías.
3. Auditoría diciembre:  con 4 auditorías.
La OCI verifica el cumplimiento del control.</t>
    </r>
  </si>
  <si>
    <r>
      <t>02/05/2022 El control ha sido efectivo</t>
    </r>
    <r>
      <rPr>
        <b/>
        <sz val="11"/>
        <color rgb="FF000000"/>
        <rFont val="Arial Narrow"/>
        <family val="2"/>
      </rPr>
      <t xml:space="preserve">
07/09/2022 - OCL</t>
    </r>
    <r>
      <rPr>
        <sz val="11"/>
        <color rgb="FF000000"/>
        <rFont val="Arial Narrow"/>
        <family val="2"/>
      </rPr>
      <t xml:space="preserve">: De acuerdo con el seguimiento de la OCI, se evidencia la efectividad del control, toda vez que en el periodo de estudio no se ha materializado el riesgo.
</t>
    </r>
    <r>
      <rPr>
        <b/>
        <sz val="11"/>
        <color rgb="FF000000"/>
        <rFont val="Arial Narrow"/>
        <family val="2"/>
      </rPr>
      <t xml:space="preserve">11/01/2023 - OCL: </t>
    </r>
    <r>
      <rPr>
        <sz val="11"/>
        <color rgb="FF000000"/>
        <rFont val="Arial Narrow"/>
        <family val="2"/>
      </rPr>
      <t>De acuerdo con la revisión de las evidencias y la manifestación del proceso donde manifiesta que en el periodo de estudio no se ha materializado el riesgo, se verifica la efectividad del control.</t>
    </r>
  </si>
  <si>
    <t xml:space="preserve">Planificar y Valorar la gestión documental desde su producción hasta su conservación, preservación y disposición final </t>
  </si>
  <si>
    <t xml:space="preserve">Posibilidad de favorecimiento propio o de un tercero por manipulación indevida de la información debido a la existencia de controles deficientes del proceso de gestión documental </t>
  </si>
  <si>
    <t xml:space="preserve">Manipulación indevida de la información  </t>
  </si>
  <si>
    <t xml:space="preserve">Existencia de controles deficientes del proceso de gestión documental </t>
  </si>
  <si>
    <t>Control de calidad y seguimiento a la organización documental de la UAESP</t>
  </si>
  <si>
    <t>NA</t>
  </si>
  <si>
    <t xml:space="preserve">Capacitación y sensibilización trimestral a los funcionarios y contratistas de los lineamientos normativos de gestión documental refrerentes a manipulacion adecuada de archivos e informacion </t>
  </si>
  <si>
    <t>Subdirección Administrativa y Financiera - Gestión Documental</t>
  </si>
  <si>
    <t>Enero 31 de 2022 - 
Febrero 28 de 2022
Marzo 31 de 2022                  Abril 11 de 2022</t>
  </si>
  <si>
    <t xml:space="preserve">
1. Se realizo tres jornadas de capacitacion de personal nuevo sobre Gestión Documental. Los días 19.24 y 28 de enero
2. Se realizo tres jornadas de capacitacion de personal nuevo sobre Gestión Documental. El día 22 de febrero.
</t>
  </si>
  <si>
    <t>Junio 12 de 2022</t>
  </si>
  <si>
    <t>Las capacitaciones programadas para el mes de junio, fueron reprogramadas por le lider de gestión documental para los días 13 y 19 de julio , los soportes seran reportados en el mes correspondiente</t>
  </si>
  <si>
    <t>16 de agosto</t>
  </si>
  <si>
    <t>Las capacitaciones programadas en el mes de Julio no se efectuaron, por tal motivo fueron reprogramadas por el lider de gestion documental para el 12 de Agosto,se carga soporte correspondiente. 
Las capacitaciones programadas en el PAC, ya fueon realizadas hasta el tercer trimestre hasta el mes de agosto. 
En el mes de septiembre no se realizan capacitacines ya que se encuentra en proceso de programación con Talento Humano en el PIC, de acuerdo a lo planteado en el PMA capacitaciones para el cuarto trimestre hasta el 31 de diciembre</t>
  </si>
  <si>
    <t>Noviembre 10 del 2022
Diciembre 7 del 2022
Enero 10 del 2023</t>
  </si>
  <si>
    <r>
      <rPr>
        <b/>
        <sz val="11"/>
        <color rgb="FF000000"/>
        <rFont val="Arial Narrow"/>
        <family val="2"/>
      </rPr>
      <t>Octubre:</t>
    </r>
    <r>
      <rPr>
        <sz val="11"/>
        <color rgb="FF000000"/>
        <rFont val="Arial Narrow"/>
        <family val="2"/>
      </rPr>
      <t xml:space="preserve"> Se establecieron con el área de talento humano para realizar el día 23 y el 28 de noviembre las respectivas capacitaciones de acuerdo a programación y con esto se cierra el ciclo de capacitaciones del proceso de Gestion Documental. 
</t>
    </r>
    <r>
      <rPr>
        <b/>
        <sz val="11"/>
        <color rgb="FF000000"/>
        <rFont val="Arial Narrow"/>
        <family val="2"/>
      </rPr>
      <t>Noviembre:</t>
    </r>
    <r>
      <rPr>
        <sz val="11"/>
        <color rgb="FF000000"/>
        <rFont val="Arial Narrow"/>
        <family val="2"/>
      </rPr>
      <t xml:space="preserve"> El 28 de noviembre se realiza socialización del FUID de manera presencial en la carpa de la sede Administrativa de la UAESP
</t>
    </r>
    <r>
      <rPr>
        <b/>
        <sz val="11"/>
        <color rgb="FF000000"/>
        <rFont val="Arial Narrow"/>
        <family val="2"/>
      </rPr>
      <t xml:space="preserve">Diciembre:  </t>
    </r>
    <r>
      <rPr>
        <sz val="11"/>
        <color rgb="FF000000"/>
        <rFont val="Arial Narrow"/>
        <family val="2"/>
      </rPr>
      <t>El 14 de diciembre</t>
    </r>
    <r>
      <rPr>
        <b/>
        <sz val="11"/>
        <color rgb="FF000000"/>
        <rFont val="Arial Narrow"/>
        <family val="2"/>
      </rPr>
      <t xml:space="preserve"> </t>
    </r>
    <r>
      <rPr>
        <sz val="11"/>
        <color rgb="FF000000"/>
        <rFont val="Arial Narrow"/>
        <family val="2"/>
      </rPr>
      <t>se realiza capacitaciópn sobre orgaización de archivos  para funcionarios y contratistas del proceso de gestión docuemntal y correspondencia</t>
    </r>
  </si>
  <si>
    <t xml:space="preserve">
1.  ( Enero): Se realiza control de calidad foliacion de consecutivos de la vigencia 2019 (1) entradas 
2. (Febrero): Se realiza control de calidad foliacion de consecutivos de la vigencia 2019 (1-2-3) 2018 ( -2) y predios.
3. Se realiza control de calidad foliacion de consecutivos de la vigencia 2019, 2020 (1) entradas  y 2019 (3).
</t>
  </si>
  <si>
    <t>servidores gestion documental</t>
  </si>
  <si>
    <t>Formatos de control de calidad</t>
  </si>
  <si>
    <t>09/05/2022
09/06/2022
11/07/2022</t>
  </si>
  <si>
    <r>
      <rPr>
        <sz val="11"/>
        <color rgb="FF000000"/>
        <rFont val="Arial Narrow"/>
        <family val="2"/>
      </rPr>
      <t>1.</t>
    </r>
    <r>
      <rPr>
        <b/>
        <sz val="11"/>
        <color rgb="FF000000"/>
        <rFont val="Arial Narrow"/>
        <family val="2"/>
      </rPr>
      <t xml:space="preserve"> Abril:</t>
    </r>
    <r>
      <rPr>
        <sz val="11"/>
        <color rgb="FF000000"/>
        <rFont val="Arial Narrow"/>
        <family val="2"/>
      </rPr>
      <t xml:space="preserve"> Se realiza control de calidad a la  organizacion de la serie historias laborales vigencias 2012-2017.
Se realiza control de calidad a las autorizaciones de poda de la dependencia RBL  de foliacion. vigencias 2012-2013
2. </t>
    </r>
    <r>
      <rPr>
        <b/>
        <sz val="11"/>
        <color rgb="FF000000"/>
        <rFont val="Arial Narrow"/>
        <family val="2"/>
      </rPr>
      <t>Mayo</t>
    </r>
    <r>
      <rPr>
        <sz val="11"/>
        <color rgb="FF000000"/>
        <rFont val="Arial Narrow"/>
        <family val="2"/>
      </rPr>
      <t xml:space="preserve">: Se realiza control de calidad de FUID consecutivos 2019-2, Memorias de reunion vigencia 2014 de RBL, presupuesto CDPS vigencia 2012 y 2013, actas de reunion de RBL vigencia 2013,  informes de visitas administrativas  vigencias 2012-2013 y 2015 de RBL, informes d esuprvision y control vigencia 2012-2013, 2015-2017 , PODA vigencia 2013, 2014-2015.
3. </t>
    </r>
    <r>
      <rPr>
        <b/>
        <sz val="11"/>
        <color rgb="FF000000"/>
        <rFont val="Arial Narrow"/>
        <family val="2"/>
      </rPr>
      <t>Junio:</t>
    </r>
    <r>
      <rPr>
        <sz val="11"/>
        <color rgb="FF000000"/>
        <rFont val="Arial Narrow"/>
        <family val="2"/>
      </rPr>
      <t xml:space="preserve"> Se realiza control de calidad de FUID del area de presupuesto CRP y CDP  vigencia 2012-2013-2014-2015-2016-2017, Planilla de ingreso y solicitud inclusion de RURO del area de aprovechamiento, informes de supervision vigencia 2015 del area de Disposicion final , consecutivos correspondencia vigencia 2020-2 y 3 del area de Gestion Documental.</t>
    </r>
  </si>
  <si>
    <t xml:space="preserve">
Agosto 16 de 2022
Septiembre 09 de 2022
Octubre 10 de 2022</t>
  </si>
  <si>
    <r>
      <rPr>
        <sz val="11"/>
        <color rgb="FF000000"/>
        <rFont val="Arial Narrow"/>
        <family val="2"/>
      </rPr>
      <t xml:space="preserve">1. </t>
    </r>
    <r>
      <rPr>
        <b/>
        <sz val="11"/>
        <color rgb="FF000000"/>
        <rFont val="Arial Narrow"/>
        <family val="2"/>
      </rPr>
      <t>( Julio):</t>
    </r>
    <r>
      <rPr>
        <sz val="11"/>
        <color rgb="FF000000"/>
        <rFont val="Arial Narrow"/>
        <family val="2"/>
      </rPr>
      <t xml:space="preserve"> Se realiza control de calidad de Planillas de pesaje vigencia 2017, actas de consejo directivo 2012 y 2013, CDP vigencia 2016, solicitudes de RURO de aprovechamiento vigencia 2022.
2. </t>
    </r>
    <r>
      <rPr>
        <b/>
        <sz val="11"/>
        <color rgb="FF000000"/>
        <rFont val="Arial Narrow"/>
        <family val="2"/>
      </rPr>
      <t>Agosto:</t>
    </r>
    <r>
      <rPr>
        <sz val="11"/>
        <color rgb="FF000000"/>
        <rFont val="Arial Narrow"/>
        <family val="2"/>
      </rPr>
      <t xml:space="preserve"> Se realiza control de calidad del arae de RBL vigencia 2021-2, tesoreria relacion de ingresos vigencia 2012, 2014, boletines diarios viegencia 2015 y 2016.
</t>
    </r>
    <r>
      <rPr>
        <b/>
        <sz val="11"/>
        <color rgb="FF000000"/>
        <rFont val="Arial Narrow"/>
        <family val="2"/>
      </rPr>
      <t>Septimbre:</t>
    </r>
    <r>
      <rPr>
        <sz val="11"/>
        <color rgb="FF000000"/>
        <rFont val="Arial Narrow"/>
        <family val="2"/>
      </rPr>
      <t xml:space="preserve"> Se realiza control de calidad del arae de  Tesoreria vigencia 2013-2014- 2015-Aprovechamiento vigencia 2021, Correspondencia de Alumbrado Publico y Funerarios vigencia 2022.</t>
    </r>
  </si>
  <si>
    <t>Noviembre 10 de 2022
Diciembre 07 del 2022
Enero 10 del 2022</t>
  </si>
  <si>
    <r>
      <rPr>
        <b/>
        <sz val="11"/>
        <color rgb="FF000000"/>
        <rFont val="Arial Narrow"/>
        <family val="2"/>
      </rPr>
      <t xml:space="preserve">1. Octubre: </t>
    </r>
    <r>
      <rPr>
        <sz val="11"/>
        <color rgb="FF000000"/>
        <rFont val="Arial Narrow"/>
        <family val="2"/>
      </rPr>
      <t xml:space="preserve">Se realiza control de calidad de las áreas de Tesoreria 2016,2017,2018,2019; Punteo correspondencia SAF 2020-2; Funerarios 2022-2; Planillas motorizados y Foliación planillas motorizados 2015
</t>
    </r>
    <r>
      <rPr>
        <b/>
        <sz val="11"/>
        <color rgb="FF000000"/>
        <rFont val="Arial Narrow"/>
        <family val="2"/>
      </rPr>
      <t xml:space="preserve">2, Noviembre </t>
    </r>
    <r>
      <rPr>
        <sz val="11"/>
        <color rgb="FF000000"/>
        <rFont val="Arial Narrow"/>
        <family val="2"/>
      </rPr>
      <t xml:space="preserve">Se realiza control de calidad de las áreas de Tesoreria, Funerarios 2022-2
</t>
    </r>
    <r>
      <rPr>
        <b/>
        <sz val="11"/>
        <color rgb="FF000000"/>
        <rFont val="Arial Narrow"/>
        <family val="2"/>
      </rPr>
      <t xml:space="preserve">3. Diciembre: </t>
    </r>
    <r>
      <rPr>
        <sz val="11"/>
        <color rgb="FF000000"/>
        <rFont val="Arial Narrow"/>
        <family val="2"/>
      </rPr>
      <t>Se realiza control de calidad a planillas de motorizados 2014, Fotometricos mayo a diciembre del 2019, conceptos técnicos Poda 2016</t>
    </r>
  </si>
  <si>
    <t>Servidores de gestión documental</t>
  </si>
  <si>
    <t>Iniciar la reconstrucción del expediente con apoyo del proceso involucrado</t>
  </si>
  <si>
    <t>26/04/2022
19/07/2022
21/10/2022</t>
  </si>
  <si>
    <t>Se realiza el seguimiento al control el cual es efectivo, por lo que no se ha materializado el riesgo, se entregan los soportes de control de calidad
Se realiza el seguimiento al control el cual es efectivo, por lo que no se ha materializado el riesgo, se entregan los soportes de control de calidad
Se realiza el seguimiento al control el cual es efectivo, por lo que no se ha materializado el riesgo, se entregan los soportes de control de calidad</t>
  </si>
  <si>
    <t xml:space="preserve">Se realiza reporte de la acción y se adjuntan las evidencias de las capacitaciones lo cual es conforme a lo programado
Actividad en ejecución, por reprogramación del cronograma por lo que no se realiza seguimiento
Se realiza el seguimiento pertinente y se adjuntan las evidencias por lo que se puede establecer su cumplimiento </t>
  </si>
  <si>
    <t>Control de atención de consultas en archivo de gestión centralizado y archivo central</t>
  </si>
  <si>
    <t>1. Se presenta base de excel con atencion de consulta y prestamo  de enero y febrero                                                                                              2. Se presenta base de excel con atencion de consulta y prestamo  de Marzo</t>
  </si>
  <si>
    <t>Base excel</t>
  </si>
  <si>
    <t>1. Abril: Se presenta base de excel con atencion de consulta y prestamo de Abril
2. Mayo: Se presenta base de excel con atencion de consulta y prestamo de Mayo
3. Junio: Se presenta base de excel con atencion de consulta y prestamo de Junio</t>
  </si>
  <si>
    <t>Agosto 16 de 2002
Septiembre 09 de 2022
Octubre 10 de 2022</t>
  </si>
  <si>
    <r>
      <rPr>
        <b/>
        <sz val="11"/>
        <color rgb="FF000000"/>
        <rFont val="Arial Narrow"/>
        <family val="2"/>
      </rPr>
      <t>Julio:</t>
    </r>
    <r>
      <rPr>
        <sz val="11"/>
        <color rgb="FF000000"/>
        <rFont val="Arial Narrow"/>
        <family val="2"/>
      </rPr>
      <t xml:space="preserve"> Se presenta base de excel con atencion de consulta y prestamo de Julio
</t>
    </r>
    <r>
      <rPr>
        <b/>
        <sz val="11"/>
        <color rgb="FF000000"/>
        <rFont val="Arial Narrow"/>
        <family val="2"/>
      </rPr>
      <t>Agosto:</t>
    </r>
    <r>
      <rPr>
        <sz val="11"/>
        <color rgb="FF000000"/>
        <rFont val="Arial Narrow"/>
        <family val="2"/>
      </rPr>
      <t xml:space="preserve"> Se presenta base de excel con atencion de consulta y prestamo de Agosto.
</t>
    </r>
    <r>
      <rPr>
        <b/>
        <sz val="11"/>
        <color rgb="FF000000"/>
        <rFont val="Arial Narrow"/>
        <family val="2"/>
      </rPr>
      <t>Septiembre:</t>
    </r>
    <r>
      <rPr>
        <sz val="11"/>
        <color rgb="FF000000"/>
        <rFont val="Arial Narrow"/>
        <family val="2"/>
      </rPr>
      <t xml:space="preserve"> Se presenta base de excel con atencion de consulta y prestamo de Septiembre</t>
    </r>
  </si>
  <si>
    <r>
      <rPr>
        <b/>
        <sz val="11"/>
        <color rgb="FF000000"/>
        <rFont val="Arial Narrow"/>
        <family val="2"/>
      </rPr>
      <t xml:space="preserve">1. Octubre: </t>
    </r>
    <r>
      <rPr>
        <sz val="11"/>
        <color rgb="FF000000"/>
        <rFont val="Arial Narrow"/>
        <family val="2"/>
      </rPr>
      <t xml:space="preserve">Se presenta base de Excel con atención de consulta y pestamo de Octubre
</t>
    </r>
    <r>
      <rPr>
        <b/>
        <sz val="11"/>
        <color rgb="FF000000"/>
        <rFont val="Arial Narrow"/>
        <family val="2"/>
      </rPr>
      <t xml:space="preserve">2. Noviembre: </t>
    </r>
    <r>
      <rPr>
        <sz val="11"/>
        <color rgb="FF000000"/>
        <rFont val="Arial Narrow"/>
        <family val="2"/>
      </rPr>
      <t xml:space="preserve">Se presenta base de Excel con atención de consulta y pestamo de Noviembre
</t>
    </r>
    <r>
      <rPr>
        <b/>
        <sz val="11"/>
        <color rgb="FF000000"/>
        <rFont val="Arial Narrow"/>
        <family val="2"/>
      </rPr>
      <t xml:space="preserve">3. Diciembre: </t>
    </r>
    <r>
      <rPr>
        <sz val="11"/>
        <color rgb="FF000000"/>
        <rFont val="Arial Narrow"/>
        <family val="2"/>
      </rPr>
      <t>Se presenta base de Excel con atención de consulta y pestamo de Diciembre</t>
    </r>
  </si>
  <si>
    <t>Base Excel</t>
  </si>
  <si>
    <t xml:space="preserve">Validadción de originalidad y autencidad documental </t>
  </si>
  <si>
    <t>Se realiza el seguimiento al control el cual es efectivo, por lo que no se ha materializado el riesgo, se entregan los soportes de antencion de consulta y prestamo
Se realiza el seguimiento al control el cual es efectivo, por lo que no se ha materializado el riesgo, se entregan los soportes de antencion de consulta y prestamo
Se realiza el seguimiento al control el cual es efectivo, por lo que no se ha materializado el riesgo, se entregan los soportes de atención de consulta y préstamo</t>
  </si>
  <si>
    <t xml:space="preserve">Verificación y unificación del Formato Único de Inventarios FUID </t>
  </si>
  <si>
    <t xml:space="preserve">
3. Se realiza registro de informacion en los FUID consecutivos de los meses enero y febrero.
Marzo                                                                                                            2. Se realiza registro de informacion de consecutivos de la vigencia 2019, 2020 (1) entradas  y 2019 (3).</t>
  </si>
  <si>
    <t>FUID</t>
  </si>
  <si>
    <t>1. Abril: Se realiza registro d einformacion del FUID consecutivos 2019-2
2. Mayo: Se elabora el FUID de la dependencia RBL ( Actas, PQRS, comunicaciones oficiales, resoluciones, memorandos).
3. Junio: Se realiza movimiento d ecajas para elaboracion de FUID de CDP y CRP vigencias 2014 y 2017.
Se realiza movimiento de cajas de TH para organizacion de la vigencia 2015-2016-2017.
Se realiza movimiento de cajas de consecutivos 2020-2 y 3 para rotulacion y control de calidad de las mismas.</t>
  </si>
  <si>
    <r>
      <rPr>
        <sz val="11"/>
        <color rgb="FF000000"/>
        <rFont val="Arial Narrow"/>
        <family val="2"/>
      </rPr>
      <t xml:space="preserve">
</t>
    </r>
    <r>
      <rPr>
        <b/>
        <sz val="11"/>
        <color rgb="FF000000"/>
        <rFont val="Arial Narrow"/>
        <family val="2"/>
      </rPr>
      <t>Julio:</t>
    </r>
    <r>
      <rPr>
        <sz val="11"/>
        <color rgb="FF000000"/>
        <rFont val="Arial Narrow"/>
        <family val="2"/>
      </rPr>
      <t xml:space="preserve"> Se realiza elaboracion de FUID de presupuesto vigencia 2016 y 2017
</t>
    </r>
    <r>
      <rPr>
        <b/>
        <sz val="11"/>
        <color rgb="FF000000"/>
        <rFont val="Arial Narrow"/>
        <family val="2"/>
      </rPr>
      <t>Agosto:</t>
    </r>
    <r>
      <rPr>
        <sz val="11"/>
        <color rgb="FF000000"/>
        <rFont val="Arial Narrow"/>
        <family val="2"/>
      </rPr>
      <t xml:space="preserve"> Se realiza elaboracion de FUID de presupuesto CDP vigencia 2018  y CRP vigencia 2018-2019 y 2020.
</t>
    </r>
    <r>
      <rPr>
        <b/>
        <sz val="11"/>
        <color rgb="FF000000"/>
        <rFont val="Arial Narrow"/>
        <family val="2"/>
      </rPr>
      <t>Septiembre:</t>
    </r>
    <r>
      <rPr>
        <sz val="11"/>
        <color rgb="FF000000"/>
        <rFont val="Arial Narrow"/>
        <family val="2"/>
      </rPr>
      <t xml:space="preserve"> Se realiza FUID de predios </t>
    </r>
  </si>
  <si>
    <r>
      <rPr>
        <b/>
        <sz val="11"/>
        <color rgb="FF000000"/>
        <rFont val="Arial Narrow"/>
        <family val="2"/>
      </rPr>
      <t>1. Octubre:</t>
    </r>
    <r>
      <rPr>
        <sz val="11"/>
        <color rgb="FF000000"/>
        <rFont val="Arial Narrow"/>
        <family val="2"/>
      </rPr>
      <t xml:space="preserve"> Se realiza movimiento de cajas de la Subdirección de Funerarios y Alumbrado Público
2, </t>
    </r>
    <r>
      <rPr>
        <b/>
        <sz val="11"/>
        <color rgb="FF000000"/>
        <rFont val="Arial Narrow"/>
        <family val="2"/>
      </rPr>
      <t>Noviembre</t>
    </r>
    <r>
      <rPr>
        <sz val="11"/>
        <color rgb="FF000000"/>
        <rFont val="Arial Narrow"/>
        <family val="2"/>
      </rPr>
      <t xml:space="preserve">: Se realiza movimiento de cajas de la Subdirección de Funerarios y Alumbrado Público, Predios. Administrativa
</t>
    </r>
    <r>
      <rPr>
        <b/>
        <sz val="11"/>
        <color rgb="FF000000"/>
        <rFont val="Arial Narrow"/>
        <family val="2"/>
      </rPr>
      <t xml:space="preserve">3. Diciembre: </t>
    </r>
    <r>
      <rPr>
        <sz val="11"/>
        <color rgb="FF000000"/>
        <rFont val="Arial Narrow"/>
        <family val="2"/>
      </rPr>
      <t>Se realiza movimiento de cajas de la Subdirección de Funerarios y Alumbrado Público, Predios. Administrativa, Dirección General, OCI, OAP, OAC, OTIC</t>
    </r>
  </si>
  <si>
    <t>ACTAS</t>
  </si>
  <si>
    <t>Se realiza el seguimiento al control el cual es efectivo, por lo que no se ha materializado el riesgo, se entregan los FUID verificados durante el primer trimestre de 2022
Se realiza el seguimiento al control el cual es efectivo, por lo que no se ha materializado el riesgo, se entregan los FUID verificados durante el trimestre de 2022
Se realiza el seguimiento al control el cual es efectivo, por lo que no se ha materializado el riesgo, se entregan los FUID verificados durante el segundo trimestre de 2022</t>
  </si>
  <si>
    <r>
      <t xml:space="preserve">2/05/2022
</t>
    </r>
    <r>
      <rPr>
        <b/>
        <sz val="11"/>
        <color rgb="FF000000"/>
        <rFont val="Arial Narrow"/>
        <family val="2"/>
      </rPr>
      <t>07/09/2022</t>
    </r>
    <r>
      <rPr>
        <sz val="11"/>
        <color rgb="FF000000"/>
        <rFont val="Arial Narrow"/>
        <family val="2"/>
      </rPr>
      <t xml:space="preserve">
</t>
    </r>
    <r>
      <rPr>
        <b/>
        <sz val="11"/>
        <color rgb="FF000000"/>
        <rFont val="Arial Narrow"/>
        <family val="2"/>
      </rPr>
      <t>11/01/2023</t>
    </r>
  </si>
  <si>
    <r>
      <t xml:space="preserve">2/05/2022
</t>
    </r>
    <r>
      <rPr>
        <b/>
        <sz val="11"/>
        <color rgb="FF000000"/>
        <rFont val="Arial Narrow"/>
        <family val="2"/>
      </rPr>
      <t>07/09/2023</t>
    </r>
    <r>
      <rPr>
        <sz val="11"/>
        <color rgb="FF000000"/>
        <rFont val="Arial Narrow"/>
        <family val="2"/>
      </rPr>
      <t xml:space="preserve">
</t>
    </r>
    <r>
      <rPr>
        <b/>
        <sz val="11"/>
        <color rgb="FF000000"/>
        <rFont val="Arial Narrow"/>
        <family val="2"/>
      </rPr>
      <t>11/01/2023</t>
    </r>
  </si>
  <si>
    <r>
      <rPr>
        <b/>
        <sz val="11"/>
        <color rgb="FF000000"/>
        <rFont val="Arial Narrow"/>
        <family val="2"/>
      </rPr>
      <t>02/05/2022</t>
    </r>
    <r>
      <rPr>
        <sz val="11"/>
        <color rgb="FF000000"/>
        <rFont val="Arial Narrow"/>
        <family val="2"/>
      </rPr>
      <t xml:space="preserve"> El control ha sido efectivo
</t>
    </r>
    <r>
      <rPr>
        <b/>
        <sz val="11"/>
        <color rgb="FF000000"/>
        <rFont val="Arial Narrow"/>
        <family val="2"/>
      </rPr>
      <t>07/09/2022 - OCL</t>
    </r>
    <r>
      <rPr>
        <sz val="11"/>
        <color rgb="FF000000"/>
        <rFont val="Arial Narrow"/>
        <family val="2"/>
      </rPr>
      <t xml:space="preserve">: De acuerdo con el seguimiento de la OCI, se evidencia la efectividad del control, toda vez que en el periodo de estudio no se ha materializado el riesgo.
</t>
    </r>
    <r>
      <rPr>
        <b/>
        <sz val="11"/>
        <color rgb="FF000000"/>
        <rFont val="Arial Narrow"/>
        <family val="2"/>
      </rPr>
      <t xml:space="preserve">11/01/2023 - OCL: </t>
    </r>
    <r>
      <rPr>
        <sz val="11"/>
        <color rgb="FF000000"/>
        <rFont val="Arial Narrow"/>
        <family val="2"/>
      </rPr>
      <t xml:space="preserve"> De acuerdo con la revisión de las evidencias y la manifestación del proceso donde manifiesta que en el periodo de estudio no se ha materializado el riesgo, se verifica la efectividad del control.</t>
    </r>
  </si>
  <si>
    <r>
      <t>02/05/2022</t>
    </r>
    <r>
      <rPr>
        <sz val="11"/>
        <color rgb="FF000000"/>
        <rFont val="Arial Narrow"/>
        <family val="2"/>
      </rPr>
      <t xml:space="preserve"> Revisado el seguimiento efectuado por la Segunda Linea de Defensa se reporta que el control se está ejecutando y ha sido efectivo, por lo que no se ha materializado el riesgo.
En pruebas aleatorias a soportes por parte de la OCI se evidenció el cumplimiento del control.
</t>
    </r>
    <r>
      <rPr>
        <b/>
        <sz val="11"/>
        <color rgb="FF000000"/>
        <rFont val="Arial Narrow"/>
        <family val="2"/>
      </rPr>
      <t>07/09/2022 - OCL</t>
    </r>
    <r>
      <rPr>
        <sz val="11"/>
        <color rgb="FF000000"/>
        <rFont val="Arial Narrow"/>
        <family val="2"/>
      </rPr>
      <t xml:space="preserve">: De acuerdo con la revisión de la segunda línea de defensa y las evidencias, se evidencia que el control ha sido efectivo.
</t>
    </r>
    <r>
      <rPr>
        <b/>
        <sz val="11"/>
        <color rgb="FF000000"/>
        <rFont val="Arial Narrow"/>
        <family val="2"/>
      </rPr>
      <t xml:space="preserve">11/01/2023 - OCL: </t>
    </r>
    <r>
      <rPr>
        <sz val="11"/>
        <color rgb="FF000000"/>
        <rFont val="Arial Narrow"/>
        <family val="2"/>
      </rPr>
      <t xml:space="preserve">De acuerdo con la revisión de la manifestación y las evidencias aportadas por el proceso, se verifica el cumplimiento del control para los meses de octubre, noviembre y diciembre de 2022.
 </t>
    </r>
  </si>
  <si>
    <r>
      <t>02/05/2022</t>
    </r>
    <r>
      <rPr>
        <sz val="11"/>
        <color rgb="FF000000"/>
        <rFont val="Arial Narrow"/>
        <family val="2"/>
      </rPr>
      <t xml:space="preserve"> Revisado el seguimiento efectuado por la Segunda Linea de Defensa se reporta que el control se está ejecutando y ha sido efectivo, por lo que no se ha materializado el riesgo.
</t>
    </r>
    <r>
      <rPr>
        <b/>
        <sz val="11"/>
        <color rgb="FF000000"/>
        <rFont val="Arial Narrow"/>
        <family val="2"/>
      </rPr>
      <t>07/09/2022 - OCL</t>
    </r>
    <r>
      <rPr>
        <sz val="11"/>
        <color rgb="FF000000"/>
        <rFont val="Arial Narrow"/>
        <family val="2"/>
      </rPr>
      <t xml:space="preserve">: De acuerdo con la revisión de la segunda línea de defensa y las evidencias, se evidencia que el control ha sido efectivo.
</t>
    </r>
    <r>
      <rPr>
        <b/>
        <sz val="11"/>
        <color rgb="FF000000"/>
        <rFont val="Arial Narrow"/>
        <family val="2"/>
      </rPr>
      <t xml:space="preserve">11/01/2023 - OCL: </t>
    </r>
    <r>
      <rPr>
        <sz val="11"/>
        <color rgb="FF000000"/>
        <rFont val="Arial Narrow"/>
        <family val="2"/>
      </rPr>
      <t>De acuerdo con la revisión de las siguientes evidencias:
1. FUID DE ELIMINACION (1)  28-10-2022
2. REPORTE CONSULTAS Y PRESTAMOS AGC Y AC-Dic_2022 (1)
La OCI, no puede verificar la efectividad del control toda vez que las evidencias allegadas solo cubren el mes de octubre, faltando los meses de noviembre y diciembre de 2022.</t>
    </r>
  </si>
  <si>
    <r>
      <rPr>
        <b/>
        <sz val="11"/>
        <color rgb="FF000000"/>
        <rFont val="Arial Narrow"/>
        <family val="2"/>
      </rPr>
      <t>02/05/2022</t>
    </r>
    <r>
      <rPr>
        <sz val="11"/>
        <color rgb="FF000000"/>
        <rFont val="Arial Narrow"/>
        <family val="2"/>
      </rPr>
      <t xml:space="preserve"> El control ha sido efectivo
</t>
    </r>
    <r>
      <rPr>
        <b/>
        <sz val="11"/>
        <color rgb="FF000000"/>
        <rFont val="Arial Narrow"/>
        <family val="2"/>
      </rPr>
      <t>07/09/2022 - OCL</t>
    </r>
    <r>
      <rPr>
        <sz val="11"/>
        <color rgb="FF000000"/>
        <rFont val="Arial Narrow"/>
        <family val="2"/>
      </rPr>
      <t xml:space="preserve">: De acuerdo con el seguimiento de la OCI, se evidencia la efectividad del control, toda vez que en el periodo de estudio no se ha materializado el riesgo.
</t>
    </r>
    <r>
      <rPr>
        <b/>
        <sz val="11"/>
        <color rgb="FF000000"/>
        <rFont val="Arial Narrow"/>
        <family val="2"/>
      </rPr>
      <t>11/01/2023 - OCL:</t>
    </r>
    <r>
      <rPr>
        <sz val="11"/>
        <color rgb="FF000000"/>
        <rFont val="Arial Narrow"/>
        <family val="2"/>
      </rPr>
      <t xml:space="preserve"> De acuerdo con el seguimiento de la OCI a las evidencias allegadas por el proceso, no se puede verificar la efectividad del control.
Nota: la OCI recomienda allegar las evidencias de acuerdo con la redacción del control: "Verificación y unificación del Formato Único de Inventarios FUID" </t>
    </r>
  </si>
  <si>
    <t>Incluye las fases del ciclo de vida del servidor público: Ingreso, permanencia y Retiro, soportando cada situación relacionada a su vínculo laboral.</t>
  </si>
  <si>
    <t>Posibilidad de beneficio propio o de un tercero por la vinculación de personal indebida por la no aplicación de  controles definidos dentro del procedimiento para la vinculación de personal e Incumplimiento en la aplicación de la normatividad vigente.</t>
  </si>
  <si>
    <t>Vinculación de personal indebida</t>
  </si>
  <si>
    <t>No aplicación de  controles definidos dentro del procedimiento para la vinculación de personal e Incumplimiento en la aplicación de la normatividad vigente.</t>
  </si>
  <si>
    <t>Verificación de cumplimiento de requisitos previo a la vinculación</t>
  </si>
  <si>
    <t>Si el reqisito esta asociado al soporte aportado (legible, claro, consistente con lo solicitado y completo) es subsanable, se solicita nuevamente.</t>
  </si>
  <si>
    <t>Revisar y actualizar del procedimiento de vinculación con el fin de fortalecer los controles asociados</t>
  </si>
  <si>
    <t>SAF - Proceso de gestión de taneto humano</t>
  </si>
  <si>
    <t>10-02-2022
04-03-2022
06-04-2022</t>
  </si>
  <si>
    <t>*Se encuentra en proceso de actualización
*Se realizará reunión de validación del nuevo procedimiento
*Se realizará reunión de revisión de procedimiento de vinculación, se agendará para el 22 de abril de 2022.</t>
  </si>
  <si>
    <t>06/05/2022
03/06/2022
05/07/2022</t>
  </si>
  <si>
    <t>*Se realizo la actualización del procedimiento de vinculación y retiro, incorporando el Formato de Concertación de Horario, actualización de paz y salvo</t>
  </si>
  <si>
    <t>08/08/2022
09/09/2022
05/10/2022</t>
  </si>
  <si>
    <t>Se realizará una nueva actualización al procedimiento, ajustandola a requerimientos de Politica de Seguridad de la Información.
*Se gestiona Acuerdo de confidencialidad para incorporación en Procedimiento de vinculación</t>
  </si>
  <si>
    <t>04/11/2022
05/12/2022
04/01/2023</t>
  </si>
  <si>
    <t>*Se gestiona Acuerdo de confidencialidad con OTIC para validación e incorporación en Procedimiento de vinculación.
*Se hizo reunión para validación de observaciones presentadas a Acuerdo de Confidencialidad.
*Se hizo la actualización e inclusión dentro del SIG</t>
  </si>
  <si>
    <t>*Se vincularon tres servidores públicos MONICA BAQUERO, CAMILO NIETO y SANDRA ALVARADO, a quien se le realizó el Formato de verificación y cumplimiento de requisitos.
*Se vincularon dos servidores Ludy Fernanda Fagua y William Leonardo Cruz
*Se vinculo a Diana Lorena Bernal</t>
  </si>
  <si>
    <t>Olga Mireya Santos</t>
  </si>
  <si>
    <t>Formatos en pdf</t>
  </si>
  <si>
    <t>*Se vincularon dos servidores: Nelson Ospina y Maria Carolina Camacho
*Se vinculo un servidor en el mes de mayo: Juan Camilo Rámirez.
*Se posesionaron tres personas por proceso de encargo a las cuales se les validó el cumplimiento de requisitos: Sergio Jimenez, Jazmín Flores y Oswaldo Cortes.</t>
  </si>
  <si>
    <t>Olga Santos</t>
  </si>
  <si>
    <t>*Se hizo un nombramiento por encargo el 01 de julio: David Ospina 
*En agosto no hubo ninguna posesión por nombramiento, ni por encargo
*Se hizo dos nombramientos por concurso el 01 y 07 de septiembre: Priheissner Abelardo Pinzon Navarrete y Juana Marcela Bocanegra Gomez y se realizo la respectiva verificación de cumplimiento de requisitos.</t>
  </si>
  <si>
    <t>*Se hizo tres nombramientos por concurso, el 03 y 07 de octubre: Kehidy Garzón, Luis Bustos, Andres Caro; de forma adicional se posesionó Paola Manchego por LNR.
*Se hizo siete nombramientos por concurso, el 01 y 15 de noviembre: Diana P. Vargas, William Rangel, Karen Torrejano, Maria C Rodriguez; Diego Fonseca, Sandra Rodriguez Junco de forma adicional se posesionó  Jhon Jairo Gonzalez por LNR el día 24 de noviembre.
*Se hizo tres nombramientos por encargo:  Maria Eva Santos, Luz Alba Jimenez y Sayra Paola Nova, de forma adicional, se posesionó  Jose Andres Corredor por LNR el día 06 de diciembre.</t>
  </si>
  <si>
    <t>Validación de la veracidad de los títulos obtenidos</t>
  </si>
  <si>
    <t>25/04/2022
19/07/2022
21/10/2022</t>
  </si>
  <si>
    <t>Se evidencia la ejeción del control, las evidencias son coherentes con lo programado, el control ha sido efectivo por cuanto el mismo no se ha materializado
Se evidencia la ejeción del control, las evidencias son coherentes con lo programado, el control ha sido efectivo por cuanto el mismo no se ha materializado
Se evidencia la ejecución del control, las evidencias son coherentes con lo programado, el control ha sido efectivo por cuanto el mismo no se ha materializado</t>
  </si>
  <si>
    <t>Se realiza reporte de avance en la gestión de cumplimiento de la acción, no se adjunta evidencia por cuanto la acción está en proceso de ejecución
Se realiza reporte de avance en la gestión de cumplimiento de la acción, se adjunta evidencia que da cuenta de su ejecución
Se realiza reporte de avance en la gestión de cumplimiento de la acción, se adjunta evidencia que da cuenta de su ejecución</t>
  </si>
  <si>
    <t>Verificacion de antecedentes previo a la vinculación</t>
  </si>
  <si>
    <t>No aplica plan de acción para un antecedente negativo</t>
  </si>
  <si>
    <t>Socializar los lineamientos documentados</t>
  </si>
  <si>
    <t>*Se encuentra en proceso de actualización
*Se socializará al interior del equipo una vez actualizado
*Se socializará al interior del equipo una vez actualizado</t>
  </si>
  <si>
    <t>*Se socializará en el transcurso del mes
*Se postergó la socialización de documentación actualizada dentro del proceso de Talento Humano.</t>
  </si>
  <si>
    <t>Se socializará una vez se realice la actualización</t>
  </si>
  <si>
    <t>Se socializará una vez se realice la actualización
* Se hizo la socialización a servidores de planta y al interior del Proceso de Talento Humano</t>
  </si>
  <si>
    <t>*Se vinculo un servidor público MONICA BAQUERO, a quien se le validó los antecedentes.
*Se vincularon dos servidores Ludy Fernanda Fagua y William Leonardo Cruz de los cuales se validó antes de posesión los antecedentes.
*Se vinculo a Diana Lorena Bernal de la cual se validaron los antecedentes</t>
  </si>
  <si>
    <t>*Se vincularon dos servidores Nelson Ospina y Maria Carolina Camacho de los cuales se validó antes de posesión los antecedentes.
*Se vinculo un servidor en el mes de mayo: Juan Camilo Rámirez del cual se verificaron los antecedentes
*Se posesionaron tres personas por proceso de encargo a las cuales se les validó antecedentes: Sergio Jimenez, Jazmín Flores y Oswaldo Cortes.</t>
  </si>
  <si>
    <t>*Se hizo un nombramiento por encargo el 01 de julio: David Ospina y su respectiva validación de antecedentes  
*En agosto no hubo ninguna posesión por nombramiento, ni por encargo
*Se hizo dos nombramientos por concurso y se hizo la respectiva validación de cumplimiento de antecedentes: Priheissner Abelardo Pinzon Navarrete y Juana Marcela Bocanegra Gomez</t>
  </si>
  <si>
    <t>04/11/2022
05/02/2022
04/01/2023</t>
  </si>
  <si>
    <t>*Se hizo tres nombramientos por concurso, el 03 y 07 de octubre: Kehidy Garzón, Luis Bustos, Andres Caro; de forma adicional se posesionó Paola Manchego por LNR, su respectiva validación de antecedentes.
*Se hizo siete nombramientos por concurso, el 01 y 15 de noviembre: Diana P. Vargas, William Rangel, Karen Torrejano, Maria C Rodriguez; Diego Fonseca, Sandra Rodriguez Junco de forma adicional se posesionó  Jhon Jairo Gonzalez por LNR el día 24 de noviembre, de los cuales se validaron antecedentes.
Se hizo tres nombramientos por encargo:  Maria Eva Santos, Luz Alba Jimenez y Sayra Paola Nova, de forma adicional, se posesionó  Jose Andres Corredor por LNR el día 06 de diciembre de los cuales se validaron antecedentes.</t>
  </si>
  <si>
    <t>Derogación del nombramiento si procede de acuerdo a la normativa vigente</t>
  </si>
  <si>
    <t>Se realiza reporte de avance en la gestión de cumplimiento de la acción, no se adjunta evidencia por cuanto la acción está en proceso de ejecución
Para el trimestre no se programaron actividades, no se adjunta evidencia por cuanto la acción está en proceso de ejecución
Para el trimestre no se programaron actividades, no se adjunta evidencia por cuanto la acción está en proceso de ejecución</t>
  </si>
  <si>
    <t>Aplicación del Formato de lista de Chequeo para posesión</t>
  </si>
  <si>
    <t>Para entrega de algunos documentos la normatividad vigente da algunos tiempos de entrega, ej: Tarjeta Profesional</t>
  </si>
  <si>
    <t>*Se vincularon tres servidores públicos MONICA BAQUERO, CAMILO NIETO y SANDRA ALVARADO, a quien se le realizó lista de chequeo previo a la posesión, la documentación ya reposa en el expediente laboral.
*Se vincularon dos servidores Ludy Fernanda Fagua y William Leonardo Cruz de los cuales se validó antes de posesión la documentación en la lista de chequeo.
*Se vinculo a Diana Lorena Bernal de la cual se cuenta con la lista de chequeo</t>
  </si>
  <si>
    <t>*Se vincularon dos servidores Nelson Ospina y Maria Carolina Camacho de los cuales se validó antes de posesión la documentación en la lista de chequeo
*Se vinculo un servidor en el mes de mayo: Juan Camilo Rámirez del cual se tiene la lista de chequeo.
*Se posesionaron tres personas por proceso de encargo, este tipo de posesión no requiere lista de chequeo.</t>
  </si>
  <si>
    <t>*Se hizo un nombramiento por encargo el 01 de julio, de este no se hace validación documental con lista de chequeo 
*En agosto no hubo ninguna posesión por nombramiento, ni por encargo
*Se hizo dos nombramientos por concurso y se hizo la respectiva lista de chequeo: Priheissner Abelardo Pinzon Navarrete y Juana Marcela Bocanegra Gomez</t>
  </si>
  <si>
    <t>*Se hizo tres nombramientos por concurso, el 03 y 07 de octubre: Kehidy Garzón, Luis Bustos, Andres Caro; de forma adicional se posesionó Paola Manchego por LNR y cuenta con lista de chequeo.
*Se hizo siete nombramientos por concurso, el 01 y 15 de noviembre: Diana P. Vargas, William Rangel, Karen Torrejano, Maria C Rodriguez; Diego Fonseca, Sandra Rodriguez Junco de forma adicional se posesionó  Jhon Jairo Gonzalez por LNR el día 24 de noviembre, se cuenta con las listas de chequeo
Se posesionó  Jose Andres Corredor por LNR el día 06 de diciembre de los cuales se diligencio la lista de chequeo.</t>
  </si>
  <si>
    <t>N.A.</t>
  </si>
  <si>
    <r>
      <t>3/05/2022</t>
    </r>
    <r>
      <rPr>
        <b/>
        <sz val="11"/>
        <color rgb="FF000000"/>
        <rFont val="Arial Narrow"/>
        <family val="2"/>
      </rPr>
      <t xml:space="preserve">
07/09/2022
11/01/2023</t>
    </r>
  </si>
  <si>
    <r>
      <t>02/05/2022</t>
    </r>
    <r>
      <rPr>
        <sz val="11"/>
        <color rgb="FF000000"/>
        <rFont val="Arial Narrow"/>
        <family val="2"/>
      </rPr>
      <t xml:space="preserve"> Revisado el seguimiento efectuado por la Segunda Linea de Defensa se reporta que el control se está ejecutando y ha sido efectivo, por lo que no se ha materializado el riesgo.
</t>
    </r>
    <r>
      <rPr>
        <b/>
        <sz val="11"/>
        <color rgb="FF000000"/>
        <rFont val="Arial Narrow"/>
        <family val="2"/>
      </rPr>
      <t>07/09/2022 - OCL</t>
    </r>
    <r>
      <rPr>
        <sz val="11"/>
        <color rgb="FF000000"/>
        <rFont val="Arial Narrow"/>
        <family val="2"/>
      </rPr>
      <t>: De acuerdo con la revisión de la segunda línea de defensa y las evidencias, se evidencia que el control ha sido efectivo.</t>
    </r>
    <r>
      <rPr>
        <b/>
        <sz val="11"/>
        <color rgb="FF000000"/>
        <rFont val="Arial Narrow"/>
        <family val="2"/>
      </rPr>
      <t xml:space="preserve">
11/01/2023 - OCL: </t>
    </r>
    <r>
      <rPr>
        <sz val="11"/>
        <color rgb="FF000000"/>
        <rFont val="Arial Narrow"/>
        <family val="2"/>
      </rPr>
      <t>De acuerdo con la revisión de las siguientes evidencias: 
1. REPORTE CONSULTAS Y PRESTAMOS AGC Y AC-2022
2. REPORTE CONSULTAS Y PRESTAMOS AGC Y AC-Dic_2022 (1).
La OCI verifica el cumplimiento del control para los meses de octubre, noviembre y diciembre de 2022.</t>
    </r>
  </si>
  <si>
    <r>
      <rPr>
        <b/>
        <sz val="11"/>
        <color rgb="FF000000"/>
        <rFont val="Arial Narrow"/>
        <family val="2"/>
      </rPr>
      <t>02/05/2022</t>
    </r>
    <r>
      <rPr>
        <sz val="11"/>
        <color rgb="FF000000"/>
        <rFont val="Arial Narrow"/>
        <family val="2"/>
      </rPr>
      <t xml:space="preserve"> El control ha sido efectivo
</t>
    </r>
    <r>
      <rPr>
        <b/>
        <sz val="11"/>
        <color rgb="FF000000"/>
        <rFont val="Arial Narrow"/>
        <family val="2"/>
      </rPr>
      <t>07/09/2022 - OCL</t>
    </r>
    <r>
      <rPr>
        <sz val="11"/>
        <color rgb="FF000000"/>
        <rFont val="Arial Narrow"/>
        <family val="2"/>
      </rPr>
      <t xml:space="preserve">: De acuerdo con el seguimiento de la OCI, se evidencia la efectividad del control, toda vez que en el periodo de estudio no se ha materializado el riesgo.
</t>
    </r>
    <r>
      <rPr>
        <b/>
        <sz val="11"/>
        <color rgb="FF000000"/>
        <rFont val="Arial Narrow"/>
        <family val="2"/>
      </rPr>
      <t>11/01/2023 - OCL:</t>
    </r>
    <r>
      <rPr>
        <sz val="11"/>
        <color rgb="FF000000"/>
        <rFont val="Arial Narrow"/>
        <family val="2"/>
      </rPr>
      <t xml:space="preserve">   De acuerdo con la revisión de las evidencias y la manifestación del proceso donde manifiesta que en el periodo de estudio no se ha materializado el riesgo, se verifica la efectividad del control.</t>
    </r>
  </si>
  <si>
    <r>
      <t xml:space="preserve">2/05/2022
</t>
    </r>
    <r>
      <rPr>
        <b/>
        <sz val="11"/>
        <color rgb="FF000000"/>
        <rFont val="Arial Narrow"/>
        <family val="2"/>
      </rPr>
      <t>07/09/2022
11/01/2023</t>
    </r>
  </si>
  <si>
    <r>
      <t>3/05/2022</t>
    </r>
    <r>
      <rPr>
        <b/>
        <sz val="11"/>
        <color rgb="FF000000"/>
        <rFont val="Arial Narrow"/>
        <family val="2"/>
      </rPr>
      <t xml:space="preserve">
07/09/2022</t>
    </r>
    <r>
      <rPr>
        <sz val="11"/>
        <color rgb="FF000000"/>
        <rFont val="Arial Narrow"/>
        <family val="2"/>
      </rPr>
      <t xml:space="preserve">
</t>
    </r>
    <r>
      <rPr>
        <b/>
        <sz val="11"/>
        <color rgb="FF000000"/>
        <rFont val="Arial Narrow"/>
        <family val="2"/>
      </rPr>
      <t>11/01/2023</t>
    </r>
  </si>
  <si>
    <r>
      <t xml:space="preserve">La OCI realizó la revisión de los soportes, coincidiendo con el concepto dado por la segunda línea de defensa
</t>
    </r>
    <r>
      <rPr>
        <b/>
        <sz val="11"/>
        <color rgb="FF000000"/>
        <rFont val="Arial Narrow"/>
        <family val="2"/>
      </rPr>
      <t xml:space="preserve">07/09/2022 - OCL: </t>
    </r>
    <r>
      <rPr>
        <sz val="11"/>
        <color rgb="FF000000"/>
        <rFont val="Arial Narrow"/>
        <family val="2"/>
      </rPr>
      <t xml:space="preserve">De acuerdo con la evidencia presentada y el seguimiento realizado por la segunda línea de defensa; se observa el cumplimiento del control.
</t>
    </r>
    <r>
      <rPr>
        <b/>
        <sz val="11"/>
        <color rgb="FF000000"/>
        <rFont val="Arial Narrow"/>
        <family val="2"/>
      </rPr>
      <t xml:space="preserve">11/01/2023 - OCL: </t>
    </r>
    <r>
      <rPr>
        <sz val="11"/>
        <color rgb="FF000000"/>
        <rFont val="Arial Narrow"/>
        <family val="2"/>
      </rPr>
      <t xml:space="preserve">De acuerdo con la revisión de las siguientes evidencias:
1. Verificación Andres CAro
2. Verificación de requisitos  José Andrés Corredor
3. VERIFICACION DE REQUISITOS LUIS BUSTOS
4. VERIFICACION DE REQUISITOS PAOLA MANCHECO
5. Verificacion requisitos Kehidy Garzon
6. Verificaciones firmadas.
La OCI, verifica el cumplimiento del control.
</t>
    </r>
  </si>
  <si>
    <r>
      <t xml:space="preserve">El control es efectivo
</t>
    </r>
    <r>
      <rPr>
        <b/>
        <sz val="11"/>
        <color rgb="FF000000"/>
        <rFont val="Arial Narrow"/>
        <family val="2"/>
      </rPr>
      <t>07/09/2022 - OCL:</t>
    </r>
    <r>
      <rPr>
        <sz val="11"/>
        <color rgb="FF000000"/>
        <rFont val="Arial Narrow"/>
        <family val="2"/>
      </rPr>
      <t xml:space="preserve"> De acuerdo con el seguimiento de la OCI, se evidencia la efectividad del control, toda vez que en el periodo de estudio no se ha materializado el riesgo.
</t>
    </r>
    <r>
      <rPr>
        <b/>
        <sz val="11"/>
        <color rgb="FF000000"/>
        <rFont val="Arial Narrow"/>
        <family val="2"/>
      </rPr>
      <t>11/01/2023 - OCL:</t>
    </r>
    <r>
      <rPr>
        <sz val="11"/>
        <color rgb="FF000000"/>
        <rFont val="Arial Narrow"/>
        <family val="2"/>
      </rPr>
      <t xml:space="preserve"> De acuerdo con la revisión de las evidencias y la manifestación del proceso, se verifica la efectividad del control.</t>
    </r>
  </si>
  <si>
    <r>
      <t xml:space="preserve">La acción se encuentra en proceso de ejecución
</t>
    </r>
    <r>
      <rPr>
        <b/>
        <sz val="11"/>
        <color rgb="FF000000"/>
        <rFont val="Arial Narrow"/>
        <family val="2"/>
      </rPr>
      <t>07/09/2022 - OCL:</t>
    </r>
    <r>
      <rPr>
        <sz val="11"/>
        <color rgb="FF000000"/>
        <rFont val="Arial Narrow"/>
        <family val="2"/>
      </rPr>
      <t xml:space="preserve"> De acuerdo con la evidencia adjunta por el proceso se observa que para el mes de abril de 2022, se adelanta actualización del "Procedimiento de Vinculación y Retiro", cumpliendo con la acción propuesta.
</t>
    </r>
    <r>
      <rPr>
        <b/>
        <sz val="11"/>
        <color rgb="FF000000"/>
        <rFont val="Arial Narrow"/>
        <family val="2"/>
      </rPr>
      <t>11/01/2023 - OCL:</t>
    </r>
    <r>
      <rPr>
        <sz val="11"/>
        <color rgb="FF000000"/>
        <rFont val="Arial Narrow"/>
        <family val="2"/>
      </rPr>
      <t xml:space="preserve"> De acuerdo con la revisión de las siguientes evidencias aportadas por el proceso:
1. ACUERDO DE CONFIDENCIALIDAD UAESP 15-09-2022
2. Correo rta de revision de procedimiento
3. FORMATO LISTA DE CHEQUEO
4. GTH-FM-29 V2 Manifestacion afiliacion EPS -AFP-AFC OTROS
5. GTH-PC-01 V9 Procedimiento de vinculación  15-12-2022.
La OCI, verifica el cumplimiento de la acción: "Revisar y actualizar del procedimiento de vinculación con el fin de fortalecer los controles asociados"
</t>
    </r>
  </si>
  <si>
    <r>
      <t xml:space="preserve">El control es efectivo
</t>
    </r>
    <r>
      <rPr>
        <b/>
        <sz val="11"/>
        <color rgb="FF000000"/>
        <rFont val="Arial Narrow"/>
        <family val="2"/>
      </rPr>
      <t>07/09/2022 - OCL</t>
    </r>
    <r>
      <rPr>
        <sz val="11"/>
        <color rgb="FF000000"/>
        <rFont val="Arial Narrow"/>
        <family val="2"/>
      </rPr>
      <t xml:space="preserve">: De acuerdo con el seguimiento de la OCI, se evidencia la efectividad del control, toda vez que en el periodo de estudio no se ha materializado el riesgo.
</t>
    </r>
    <r>
      <rPr>
        <b/>
        <sz val="11"/>
        <color rgb="FF000000"/>
        <rFont val="Arial Narrow"/>
        <family val="2"/>
      </rPr>
      <t xml:space="preserve">11/01/2023 - OCL: </t>
    </r>
    <r>
      <rPr>
        <sz val="11"/>
        <color rgb="FF000000"/>
        <rFont val="Arial Narrow"/>
        <family val="2"/>
      </rPr>
      <t>De acuerdo con la revisión de las evidencias y la manifestación del proceso, se verifica la efectividad del control.</t>
    </r>
  </si>
  <si>
    <r>
      <t xml:space="preserve">La OCI realizó la revisión de los soportes, coincidiendo con el concepto dado por la segunda línea de defensa
</t>
    </r>
    <r>
      <rPr>
        <b/>
        <sz val="11"/>
        <color rgb="FF000000"/>
        <rFont val="Arial Narrow"/>
        <family val="2"/>
      </rPr>
      <t>07/09/2022 - OCL</t>
    </r>
    <r>
      <rPr>
        <sz val="11"/>
        <color rgb="FF000000"/>
        <rFont val="Arial Narrow"/>
        <family val="2"/>
      </rPr>
      <t xml:space="preserve">: De acuerdo con la evidencia presentada y el seguimiento realizado por la segunda línea de defensa; se observa el cumplimiento del control.
</t>
    </r>
    <r>
      <rPr>
        <b/>
        <sz val="11"/>
        <color rgb="FF000000"/>
        <rFont val="Arial Narrow"/>
        <family val="2"/>
      </rPr>
      <t>11/01/2023 - OCL:</t>
    </r>
    <r>
      <rPr>
        <sz val="11"/>
        <color rgb="FF000000"/>
        <rFont val="Arial Narrow"/>
        <family val="2"/>
      </rPr>
      <t xml:space="preserve"> De acuerdo con las evidencias allegadas por el proceso (12 documentos), la OCI verifica el cumplimiento del control.</t>
    </r>
  </si>
  <si>
    <r>
      <t xml:space="preserve">La acción se encuentra en proceso de ejecución.
</t>
    </r>
    <r>
      <rPr>
        <b/>
        <sz val="11"/>
        <color rgb="FF000000"/>
        <rFont val="Arial Narrow"/>
        <family val="2"/>
      </rPr>
      <t>07/09/2022 - OCL</t>
    </r>
    <r>
      <rPr>
        <sz val="11"/>
        <color rgb="FF000000"/>
        <rFont val="Arial Narrow"/>
        <family val="2"/>
      </rPr>
      <t xml:space="preserve">: Para el periodo de evaluación, no se desrrollaron actividades para la acción.
</t>
    </r>
    <r>
      <rPr>
        <b/>
        <sz val="11"/>
        <color rgb="FF000000"/>
        <rFont val="Arial Narrow"/>
        <family val="2"/>
      </rPr>
      <t>11/01/2023 - OCL:</t>
    </r>
    <r>
      <rPr>
        <sz val="11"/>
        <color rgb="FF000000"/>
        <rFont val="Arial Narrow"/>
        <family val="2"/>
      </rPr>
      <t xml:space="preserve"> Para el periodo de evaluación, no se desrrollaron actividades para la acción.</t>
    </r>
  </si>
  <si>
    <r>
      <t xml:space="preserve">La OCI realizó la revisión de los soportes, coincidiendo con el concepto dado por la segunda línea de defensa
</t>
    </r>
    <r>
      <rPr>
        <b/>
        <sz val="11"/>
        <color rgb="FF000000"/>
        <rFont val="Arial Narrow"/>
        <family val="2"/>
      </rPr>
      <t>07/09/2022 - OCL</t>
    </r>
    <r>
      <rPr>
        <sz val="11"/>
        <color rgb="FF000000"/>
        <rFont val="Arial Narrow"/>
        <family val="2"/>
      </rPr>
      <t xml:space="preserve">: De acuerdo con la evidencia presentada y el seguimiento realizado por la segunda línea de defensa; se observa el cumplimiento del control.
</t>
    </r>
    <r>
      <rPr>
        <b/>
        <sz val="11"/>
        <color rgb="FF000000"/>
        <rFont val="Arial Narrow"/>
        <family val="2"/>
      </rPr>
      <t>11/01/2023 - OCL:</t>
    </r>
    <r>
      <rPr>
        <sz val="11"/>
        <color rgb="FF000000"/>
        <rFont val="Arial Narrow"/>
        <family val="2"/>
      </rPr>
      <t xml:space="preserve"> De acuerdo con la revisión de las siguientes evidencias:
1. FORMATO LISTA DE CHEQUEO - KEHIDY GARZON
2. LISTA CHEQUEO LUIS BUSTOS
3. Lista de chequeo (3)
4. Lista de chequeo Andres Mauricio Caro
5. LISTA DE CHEQUEO PAOLA MANCHECO.
La OCI, verifica el cumplimiento del control "Aplicación del Formato de lista de Chequeo para posesión".</t>
    </r>
  </si>
  <si>
    <r>
      <t xml:space="preserve">El control es efectivo
</t>
    </r>
    <r>
      <rPr>
        <b/>
        <sz val="11"/>
        <color rgb="FF000000"/>
        <rFont val="Arial Narrow"/>
        <family val="2"/>
      </rPr>
      <t>07/09/2022 - OCL</t>
    </r>
    <r>
      <rPr>
        <sz val="11"/>
        <color rgb="FF000000"/>
        <rFont val="Arial Narrow"/>
        <family val="2"/>
      </rPr>
      <t xml:space="preserve">: De acuerdo con el seguimiento de la segunda línea de defensa y la revisión de la OCI a las evidencias allegadas por el procesoI, se evidencia la efectividad del control, toda vez que en el periodo de estudio no se ha materializado el riesgo.
</t>
    </r>
    <r>
      <rPr>
        <b/>
        <sz val="11"/>
        <color rgb="FF000000"/>
        <rFont val="Arial Narrow"/>
        <family val="2"/>
      </rPr>
      <t>11/01/2023 - OCL:</t>
    </r>
    <r>
      <rPr>
        <sz val="11"/>
        <color rgb="FF000000"/>
        <rFont val="Arial Narrow"/>
        <family val="2"/>
      </rPr>
      <t xml:space="preserve"> De acuerdo con la revisión de las evidencias y la manifestación del proceso, se verifica la efectividad del control.</t>
    </r>
  </si>
  <si>
    <t>Inicia con la Contextualización de los Mensajes y termina con la evaluación de resultados y monitoreo recurrente de canales</t>
  </si>
  <si>
    <t>El asignado/Oficina de comunicaciones</t>
  </si>
  <si>
    <t>Sara Gabriela Ortega Beltran</t>
  </si>
  <si>
    <t xml:space="preserve">
06/07/2022
15/08/2022
06/09/2022</t>
  </si>
  <si>
    <t>Emitir comunicados de prensa con la aclaración de la información por los diferentes canales de comunicación interna y externa</t>
  </si>
  <si>
    <t>18/04/2022
19/07/2022
21/10/2022</t>
  </si>
  <si>
    <t xml:space="preserve">cumplir con el pago de las obligaciones de la unidad </t>
  </si>
  <si>
    <t xml:space="preserve">Posibilidad de beneficio propio o de un tercero por giros o pagos sin el cumplimiento de los requisitos establecidos por aplicación indebida de los procedimientos establecidos y debilidad en la aplicación de los controles </t>
  </si>
  <si>
    <t xml:space="preserve"> Giros o pagos sin el cumplimiento de los requisitos establecidos</t>
  </si>
  <si>
    <t xml:space="preserve">Aplicación indebida de los procedimientos establecidos y debilidad en la aplicación de los controles </t>
  </si>
  <si>
    <t>Realizar los giros institucionales de acuerdo previa verificación con el PAC</t>
  </si>
  <si>
    <t xml:space="preserve">Realizar las capacitaciones bimensuales correspondientes de acuerdo con los temas propuestos enfocado a la prevención de la corrupción </t>
  </si>
  <si>
    <t>Subdirector Administrativo y Financiero / Equipo de Gestión Financiera</t>
  </si>
  <si>
    <t>23/02/2022 Se realizó capacitacion de Plan anual mensualizado de Caja  y capacitaciones de ordenes de pago mensuales</t>
  </si>
  <si>
    <t>27/05/2022 Se realizo capacitacion de PAC, y seguimiento mensual del PAC</t>
  </si>
  <si>
    <t>29/08/2022
18/10/2022</t>
  </si>
  <si>
    <t>Las capacitaciones de PAC se realizan trimestralmente - no aplica para julio- Se adjunta soporte capacitacion de otros temas propuestos en el mes de julio y el mes de agosto. En 7 de septiembre se realiza capacitacion de PAC</t>
  </si>
  <si>
    <t>Se realiza las capacitaciones de pagos del mes de octubre de 2022</t>
  </si>
  <si>
    <t>Se realiza los giros del mes de enero, febrero y marzo de 2022</t>
  </si>
  <si>
    <t>SAF- Tesorería</t>
  </si>
  <si>
    <t>Informe de giros de enero, febrero y marzo de 2022</t>
  </si>
  <si>
    <t>Se realiza los giros de abril, mayo y junio de 2022</t>
  </si>
  <si>
    <t>Saf-Tesoreria</t>
  </si>
  <si>
    <t>Informe de Giros de abril, mayo y junio de 2022</t>
  </si>
  <si>
    <t>08/08/2022
13/09/2022
18/10/2022</t>
  </si>
  <si>
    <t>Se realiza los giros del mes de julio, agosto y septiembre 2022, se solicita a los contratistas personas naturales capacitacion en curso de integridad, transparencia y lucha contra la corrupcion dictado por la Funcion Publica</t>
  </si>
  <si>
    <t>Informe de giros Julio y agosto de 2022</t>
  </si>
  <si>
    <t>Se realiza los giros del mes de octubre 2022</t>
  </si>
  <si>
    <t>saf-tesoreria</t>
  </si>
  <si>
    <t>Informe de giros mes de octubre</t>
  </si>
  <si>
    <t>Solicitud de suspención de actividades temporalmente del servidor involucrado para el desarrollo de las investigaciones correspondientes</t>
  </si>
  <si>
    <t>26/04/2022
19/07/2022
21/12/2022</t>
  </si>
  <si>
    <t xml:space="preserve">Se hace reporte de ejecución del control, y se adjuntan las evidencias de los giros realizados en el trimestre, se puede establecer la efectividad por lo que el riesgo no se ha materializado
Se hace reporte de ejecución del control, y se adjuntan las evidencias de los giros realizados en el trimestre, se puede establecer la efectividad por lo que el riesgo no se ha materializado 
Se hace reporte de ejecución del control, y se adjuntan las evidencias de los giros realizados, se informa de la efectividad por lo que el riesgo no se ha materializado </t>
  </si>
  <si>
    <t xml:space="preserve">Se realiza el reporte de socializaciones en torno a la prevencion de la corrupción 
Se realiza el reporte de socialización en torno a la prevencion de la corrupción 
Se evidencia reporte de las capacitaciones realizadas así mismo, se adjuntan las evidencias que dan cuenta de la ejecución de la actividad </t>
  </si>
  <si>
    <t>Solicitud oficial de reintegro de los recursos económicos</t>
  </si>
  <si>
    <r>
      <t xml:space="preserve">10/05/2022
</t>
    </r>
    <r>
      <rPr>
        <b/>
        <sz val="11"/>
        <color rgb="FF000000"/>
        <rFont val="Arial Narrow"/>
        <family val="2"/>
      </rPr>
      <t>07/09/2022</t>
    </r>
    <r>
      <rPr>
        <sz val="11"/>
        <color rgb="FF000000"/>
        <rFont val="Arial Narrow"/>
        <family val="2"/>
      </rPr>
      <t xml:space="preserve">
</t>
    </r>
    <r>
      <rPr>
        <b/>
        <sz val="11"/>
        <color rgb="FF000000"/>
        <rFont val="Arial Narrow"/>
        <family val="2"/>
      </rPr>
      <t>11/01/2023</t>
    </r>
  </si>
  <si>
    <r>
      <t xml:space="preserve">OCI: Las evidencias remitidas  permiten validar la efectividad del control en el periodo revisado.
NOTA: "La OCI insta tanto a la 1era como 2da línea de defensa a realizar la revisión frente a la forma como se está evaluando la implementación de los controles y acciones, de tal forma que se pueda incluir en la próxima actualización de la matriz de riesgos, la definición clara y puntual de los productos o entrregables de los controles y acciones, así como la periodicidad del control; con el fin que al hacer los seguimientos, las verificaciones vayan dirigidas a revisar estos productos definidos y por ende especificar adecuadamente su cumplimiento. Lo anterior, teniendo en cuenta los modelos brindados por el DAFP"
</t>
    </r>
    <r>
      <rPr>
        <b/>
        <sz val="11"/>
        <color rgb="FF000000"/>
        <rFont val="Arial Narrow"/>
        <family val="2"/>
      </rPr>
      <t>07/09/2022 - OCI</t>
    </r>
    <r>
      <rPr>
        <sz val="11"/>
        <color rgb="FF000000"/>
        <rFont val="Arial Narrow"/>
        <family val="2"/>
      </rPr>
      <t xml:space="preserve">:   De acuerdo con la evidencia suministradas por el proceso "Informe Julio 2022" y el seguimiento realizado por la segunda línea de defensa; se realiza la verificación al cumplimiento del control.
</t>
    </r>
    <r>
      <rPr>
        <b/>
        <sz val="11"/>
        <color rgb="FF000000"/>
        <rFont val="Arial Narrow"/>
        <family val="2"/>
      </rPr>
      <t xml:space="preserve">11/01/2023 - OCL:  </t>
    </r>
    <r>
      <rPr>
        <sz val="11"/>
        <color rgb="FF000000"/>
        <rFont val="Arial Narrow"/>
        <family val="2"/>
      </rPr>
      <t>De acuerdo con la revisión de las siguientes evidencias aportadas por el proceso:
1. INFORME OCTUBRE 2022
1. INFORME NOVIEMBRE 2022
2. INFORME DICIEMBRE 2022
Se verifica el cumplimiento del control: "Realizar los giros institucionales de acuerdo previa verificación con el PAC"</t>
    </r>
  </si>
  <si>
    <r>
      <t xml:space="preserve">Control fue efectivo en el periodo revisado, toda vez que el riesgo no se materializó.
</t>
    </r>
    <r>
      <rPr>
        <b/>
        <sz val="11"/>
        <color rgb="FF000000"/>
        <rFont val="Arial Narrow"/>
        <family val="2"/>
      </rPr>
      <t>07/09/2022 - OCL</t>
    </r>
    <r>
      <rPr>
        <sz val="11"/>
        <color rgb="FF000000"/>
        <rFont val="Arial Narrow"/>
        <family val="2"/>
      </rPr>
      <t xml:space="preserve">: Con base en el seguimiento de la OCI y el seguimiento realizado por la Segunda Línea de Defensa, se evidencia la efectividad del control, toda vez que en el periodo de evaluación no se ha materializado el riesgo.
</t>
    </r>
    <r>
      <rPr>
        <b/>
        <sz val="11"/>
        <color rgb="FF000000"/>
        <rFont val="Arial Narrow"/>
        <family val="2"/>
      </rPr>
      <t xml:space="preserve">11/01/2023 - OCL: </t>
    </r>
    <r>
      <rPr>
        <sz val="11"/>
        <color rgb="FF000000"/>
        <rFont val="Arial Narrow"/>
        <family val="2"/>
      </rPr>
      <t xml:space="preserve">  De acuerdo con la revisión de las evidencias, se verifica la efectividad del control.</t>
    </r>
  </si>
  <si>
    <r>
      <t xml:space="preserve">Durante el periodo revisado, se evidencia la socialización en torno a la prevención de los actos de corrupción.
</t>
    </r>
    <r>
      <rPr>
        <b/>
        <sz val="11"/>
        <color rgb="FF000000"/>
        <rFont val="Arial Narrow"/>
        <family val="2"/>
      </rPr>
      <t>07/09/2022 - OCL</t>
    </r>
    <r>
      <rPr>
        <sz val="11"/>
        <color rgb="FF000000"/>
        <rFont val="Arial Narrow"/>
        <family val="2"/>
      </rPr>
      <t xml:space="preserve">: Con base en el seguimiento de la OAP y las evidencias suministradas por el proceso, se evidencia el cumplimiento de la acción.
</t>
    </r>
    <r>
      <rPr>
        <b/>
        <sz val="11"/>
        <color rgb="FF000000"/>
        <rFont val="Arial Narrow"/>
        <family val="2"/>
      </rPr>
      <t>11/01/2023 - OCL:</t>
    </r>
    <r>
      <rPr>
        <sz val="11"/>
        <color rgb="FF000000"/>
        <rFont val="Arial Narrow"/>
        <family val="2"/>
      </rPr>
      <t xml:space="preserve"> De acuerdo con las evidencias aportadas por el proceso:
1. Ocubre: Invitaciones, capacitaciones y correos gestión con TTHH.
2. Inducción cobro periodo noviembre, Invitaciones y Taller práctico cobro periodo noviembre.
Se verifica el cumplimiento de la acción "Realizar las capacitaciones bimensuales correspondientes de acuerdo con los temas propuestos enfocado a la prevención de la corrupción "
</t>
    </r>
  </si>
  <si>
    <t>Inicia con la planeación de la Adquisición y mantenimiento de bienes y servicios y finaliza con el seguimiento y control de la prestación de los servicios y del consumo de los bienes</t>
  </si>
  <si>
    <t xml:space="preserve">Posibilidad de beneficio propio o de un tercero por el  uso indebido de  los bienes y servicios asociados, el aprovechamiento de las herramientas y contratos de servicios de la entidad por debilidades en el control de acceso de la información y falta de efectividad en el flujo de la información, sobre el uso de los recursos y servicios de la entidad y sus consecuencias. </t>
  </si>
  <si>
    <t>uso indebido de  los bienes y servicios asociados, el aprovechamiento de las herramientas y contratos de servicios de la entidad</t>
  </si>
  <si>
    <t xml:space="preserve">Debilidades en el control de acceso de la información y falta de efectividad en el flujo de la información, sobre el uso de los recursos y servicios de la entidad y sus consecuencias. </t>
  </si>
  <si>
    <t>El Subdirector Administrativo verifica y autoriza la salida de bienes y uso de servicios de la entidad para evitar que sean utilizados para otras actividades diferentes a las institucionales.</t>
  </si>
  <si>
    <t>ZONA RIESGO MODERADA</t>
  </si>
  <si>
    <t>Consolidar las autorizaciones de servicios y salida de bienes mensualmente</t>
  </si>
  <si>
    <t>Almacenista General</t>
  </si>
  <si>
    <t xml:space="preserve">11/02/2022: Se realizó la apertura de carpeta para consolidar la información, una vez se tenga el trimestre completo se suben las evidencias.
Se consolida informacion de Autorizaciones de salidas de bienes y Mantenimiento de vehículos propios.  </t>
  </si>
  <si>
    <t>10/05/2022
13/06/2022
30/06/2022</t>
  </si>
  <si>
    <t>Se realiza consolidación de autorizaciones de salida de bienes y autorizaciones de mantenimiento abril
13/06/2022: Se realiza consolidación de autorizaciones de salida de bienes y autorizaciones de mantenimiento del mes de mayo.
30/06/2022: Se realiza consolidación de salida de bienes y autorizaciones de matenimiento del mes de junio</t>
  </si>
  <si>
    <t>15/08/2022
08/09/2022
14/10/2022</t>
  </si>
  <si>
    <t>Se realiza y tramitan autorizaciones de salida de bienes y mantenimientos del mes de Julio
*Se realiza y tramitan autorizaciones de salida de bienes y mantenimientos del mes de Agosto
14/10/2022:Se realiza y tramitan autorizaciones de salida de bienes y mantenimientos del mes de septiembre</t>
  </si>
  <si>
    <t>18/11/2022
9/12/2022
10/01/2023</t>
  </si>
  <si>
    <t>18/11/2022: Se realiza la trazabilidad de las autorizaciones mediante correos emitidos e informados al subdirector.
9/125/2022: Se realiza la trazabilidad de las autorizaciones mediante correos emitidos e informados al subdirector. 
10/01/2023: Se realiza la trazabilidad de las autorizaciones mediante correos emitidos e informados al subdirector.</t>
  </si>
  <si>
    <t>Se realiza la trazabilidad de las autorizaciones mediante los correos electrónicos  emitidos o informados por el Subdirector Administrativo y financiero.</t>
  </si>
  <si>
    <t>Consolidado de autorizaciones</t>
  </si>
  <si>
    <t>13/06/2022: Se realiza la trazabilidad de las autorizaciones mediante correos electronicos emitidos e informados por el Subdirector Administrativo y financiero.</t>
  </si>
  <si>
    <t>15/08/2022
8/09/2022
14/10/2022</t>
  </si>
  <si>
    <t>15/08/2022: Se realiza la trazabilidad de autorizaciones mediante los correos electrónicos emitidos e informados por el subdirector Administrativo
8/9/2022: Se realiza la trazabilidad de autorizaciones mediante los correos electrónicos emitidos e informados por el subdirector Administrativo
14/10/2022: Se realiza la trazabilidad de autorizaciones mediante los correos electrónicos emitidos e informados por el subdirector Administrativo</t>
  </si>
  <si>
    <t>Correos Electronicos</t>
  </si>
  <si>
    <t>Realizar la gestión de recuperación de los bienes,  servicios y recursos</t>
  </si>
  <si>
    <t xml:space="preserve">Se realiza seguimiento al control se adjunta consolidado de autorizaciones,  se evidencian los correos que dan cuanta de la autorización por parte del Subdirector de la SAF definido en el seguimiento, el control fue efectivo por cuanto el riesgo no se ha materializado 
Se realiza seguimiento al control se adjunta consolidado de autorizaciones,  se evidencian los correos que dan cuenta de la autorización por parte del Subdirector de la SAF definido en el seguimiento, el control fue efectivo por cuanto el riesgo no se ha materializado
Se realiza seguimiento al control se adjunta consolidado de autorizaciones, se evidencian los correos que dan cuenta de la autorización por parte del subdirector de la SAF definido en el seguimiento, el control fue efectivo por cuanto el riesgo no se ha materializado </t>
  </si>
  <si>
    <t>Se evidencia el consolidado de las salidas dando cumplimiento a lo programado
Se evidencia el consolidado de las salidas dando cumplimiento a lo programado
Se realiza el reporte pertinente para los tres meses del trimestre y se cargan los soportes por lo que se evidencia su ejecución.</t>
  </si>
  <si>
    <t>Los técnicos operativos validan y registran las diferentes actividades relacionadas con el uso de los servicios y bienes en planillas, informes o el que aplique de acuerdo con el proveedor del servicio.</t>
  </si>
  <si>
    <t>Generar informe de avances de los servicios prestados y contratos relacionados con los soportes y planillas que apliquen</t>
  </si>
  <si>
    <t>Tecnico Operativo</t>
  </si>
  <si>
    <t xml:space="preserve">11/02/2022: Se esta generando la herramienta para realizar el seguimiento y se suben las evidencias una vez se cumpla el trimestre.
Se consolidada en archivo excel ejecución de contratos de apoyo a la supervisión desde la gestión de Apoyo Logístico. </t>
  </si>
  <si>
    <t>Se generan informes con lel avance a la ejecución de los contratos.
13/06/2022: Se realizan los informes correspondientes a los contratos durante el mes de mayo.
30/06/2022: Se realizan los informes correspondientes a los contratos durenta el mes de junio.</t>
  </si>
  <si>
    <t>15/08/2022
8/9/2022
14/10/2022</t>
  </si>
  <si>
    <t>Se elaboran los informes de seguimiento correspondientes a los contratos en ejecución del mes de Julio-
8/09/2022: Se elaboran los informes de seguimiento correspondientes a los contratos en ejecución del mes de Agosto
14/10/2022:  Se elaboran los informes de seguimiento correspondientes a los contratos en ejecución del mes de septiembre</t>
  </si>
  <si>
    <t>18/11/2022: Se generan los informes correspondientes a la ejecución de contratos por parte de los tecnicos operativos.
9/12/2022: Se generan los informes correspondientes a la ejecución de contratos por parte de los tecnicos operativos.
10/01/2022: Se generan los informes correspondientes a la ejecución de contratos por parte de los tecnicos operativos.</t>
  </si>
  <si>
    <t>Se generan informes por parte de los Tecnicos operativos evidenciando la ejecución de los servicios y su autorización.</t>
  </si>
  <si>
    <t>Técnico operativo</t>
  </si>
  <si>
    <t>Informes</t>
  </si>
  <si>
    <t>13/06/2022: Se generan los informes por parte de los Tecnicos operativos evidenciando la ejecucion de los servicios y su autorizacion</t>
  </si>
  <si>
    <t>Tecnoco operativo</t>
  </si>
  <si>
    <t>informes</t>
  </si>
  <si>
    <t>15/08/2022: Se generan los informes por parte de los Técnicos operativos evidenciando la ejecución de los servicios y contratos vigentes
8/09/2022: Se generan los informes por parte de los Técnicos operativos evidenciando la ejecución de los servicios y contratos vigentes
14/10/2022: Se generan los informes por parte de los Técnicos operativos evidenciando la ejecución de los servicios y contratos vigentes</t>
  </si>
  <si>
    <t xml:space="preserve">Se realiza seguimiento al control se adjuntan los informes lo cual da cuenta de su ejecución el control fue efectivo por cuanto el riesgo no se ha materializado 
Se realiza seguimiento al control se adjuntan los informes lo cual da cuenta de su ejecución el control fue efectivo por cuanto el riesgo no se ha materializado 
Se realiza el reporte pertinente para los tres meses del trimestre, se adjuntan las evidencias pertinentes y se informa que el control fue efectivo por cuanto el riesgo no se ha materializado </t>
  </si>
  <si>
    <t xml:space="preserve">Se evidencia la consolidación de los avances de la ejecución de los contratos de apoyo logistico, dando cumplimiento a lo programado
Se evidencia la consolidación de los avances de la ejecución de los contratos de apoyo logistico, dando cumplimiento a lo programado
Se realiza el reporte pertinente las evidencias dan cuenta del cumplimiento a lo programado. </t>
  </si>
  <si>
    <r>
      <t>5/05/2022</t>
    </r>
    <r>
      <rPr>
        <b/>
        <sz val="11"/>
        <color rgb="FF000000"/>
        <rFont val="Arial Narrow"/>
        <family val="2"/>
      </rPr>
      <t xml:space="preserve">
08/09/2022</t>
    </r>
    <r>
      <rPr>
        <sz val="11"/>
        <color rgb="FF000000"/>
        <rFont val="Arial Narrow"/>
        <family val="2"/>
      </rPr>
      <t xml:space="preserve">
11/01/2023</t>
    </r>
  </si>
  <si>
    <r>
      <t>El control es efectivo por cuanto no se ha materializado riesgo.</t>
    </r>
    <r>
      <rPr>
        <b/>
        <sz val="11"/>
        <color rgb="FF000000"/>
        <rFont val="Arial Narrow"/>
        <family val="2"/>
      </rPr>
      <t xml:space="preserve">
08/09/2022 - OCL</t>
    </r>
    <r>
      <rPr>
        <sz val="11"/>
        <color rgb="FF000000"/>
        <rFont val="Arial Narrow"/>
        <family val="2"/>
      </rPr>
      <t xml:space="preserve">: para el periodo evaluado no se ha materializado el riesgo.
</t>
    </r>
    <r>
      <rPr>
        <b/>
        <sz val="11"/>
        <color rgb="FF000000"/>
        <rFont val="Arial Narrow"/>
        <family val="2"/>
      </rPr>
      <t xml:space="preserve">11/01/2023 - OCL:  </t>
    </r>
    <r>
      <rPr>
        <sz val="11"/>
        <color rgb="FF000000"/>
        <rFont val="Arial Narrow"/>
        <family val="2"/>
      </rPr>
      <t>para el periodo evaluado no se ha materializado el riesgo.</t>
    </r>
  </si>
  <si>
    <r>
      <t>Se evidencia tratamiento de la acción con el consolidado de bienes y servicios.</t>
    </r>
    <r>
      <rPr>
        <b/>
        <sz val="11"/>
        <color rgb="FF000000"/>
        <rFont val="Arial Narrow"/>
        <family val="2"/>
      </rPr>
      <t xml:space="preserve">
08/09/2022 - OCL</t>
    </r>
    <r>
      <rPr>
        <sz val="11"/>
        <color rgb="FF000000"/>
        <rFont val="Arial Narrow"/>
        <family val="2"/>
      </rPr>
      <t xml:space="preserve">: Con base en el seguimiento de la OAP y las evidencias suministradas por el proceso, se observan las autorizaciones de servicios y salida de bienes mensual.
</t>
    </r>
    <r>
      <rPr>
        <b/>
        <sz val="11"/>
        <color rgb="FF000000"/>
        <rFont val="Arial Narrow"/>
        <family val="2"/>
      </rPr>
      <t xml:space="preserve">11/01/2023 - OCL: </t>
    </r>
    <r>
      <rPr>
        <sz val="11"/>
        <color rgb="FF000000"/>
        <rFont val="Arial Narrow"/>
        <family val="2"/>
      </rPr>
      <t>Con base en el seguimiento de la OAP y las evidencias suministradas por el proceso, se observan las autorizaciones de servicios y salida de bienes mensual.</t>
    </r>
  </si>
  <si>
    <r>
      <t xml:space="preserve">Se verifica las evidencias donde hay correos de autorización de salida de bienes y servicios  Se sugiere que el consolidado de salidas sea validado y visto bueno del Jefe de SAF.
NOTA: "La OCI insta tanto a la 1era como 2da línea de defensa a realizar la revisión frente a la forma como se está evaluando la implementación de los controles y acciones, de tal forma que se pueda incluir en la próxima actualización de la matriz de riesgos, la definición clara y puntual de los productos o indicadores resultados de esos controles y acciones; con el fin que al hacer los seguimientos, las verificaciones vayan dirigidas a revisar estos productos definidos y por ende especificar adecuadamente su cumplimiento. Lo anterior, teniendo en cuenta los modelos brindados por el DAFP"
</t>
    </r>
    <r>
      <rPr>
        <b/>
        <sz val="11"/>
        <color rgb="FF000000"/>
        <rFont val="Arial Narrow"/>
        <family val="2"/>
      </rPr>
      <t xml:space="preserve">
08/09/2022 - OCL</t>
    </r>
    <r>
      <rPr>
        <sz val="11"/>
        <color rgb="FF000000"/>
        <rFont val="Arial Narrow"/>
        <family val="2"/>
      </rPr>
      <t xml:space="preserve">: De acuerdo con la verificación de las evidencias allegadas por el proceso se observan los correos de autorización por parte del subdirector de la SAF lo cual válida el cumplimiento del control.
</t>
    </r>
    <r>
      <rPr>
        <b/>
        <sz val="11"/>
        <color rgb="FF000000"/>
        <rFont val="Arial Narrow"/>
        <family val="2"/>
      </rPr>
      <t>11/01/2023 - OCL</t>
    </r>
    <r>
      <rPr>
        <sz val="11"/>
        <color rgb="FF000000"/>
        <rFont val="Arial Narrow"/>
        <family val="2"/>
      </rPr>
      <t xml:space="preserve">: De acuerdo con la revisión des las siguientes evidenvias:
1. Octubre: Consolidado de Autorizaciónes Mto de vehículos y salida de bienes 2022 (1)
2. Noviembre: Consolidado de Autorizaciónes Mto de vehículos y salida de bienes 2022 (2)
3. Diciembre: Consolidado de Autorizaciónes Mto de vehículos y salida de bienes 2022.
La OCI, verifica el cumplimiento del control.
Nota: par el mes de diciembre de 2022 en el  "Consolidado de Autorizaciónes Mto de vehículos y salida de bienes 2022", no se evidencian registros de salida de bienes.
</t>
    </r>
  </si>
  <si>
    <r>
      <t>El control es efectivo por cuanto no se ha materializado riesgo.</t>
    </r>
    <r>
      <rPr>
        <b/>
        <sz val="11"/>
        <color rgb="FF000000"/>
        <rFont val="Arial Narrow"/>
        <family val="2"/>
      </rPr>
      <t xml:space="preserve">
08/09/2022 - OCL: </t>
    </r>
    <r>
      <rPr>
        <sz val="11"/>
        <color rgb="FF000000"/>
        <rFont val="Arial Narrow"/>
        <family val="2"/>
      </rPr>
      <t xml:space="preserve">para el periodo evaluado no se ha materializado el riesgo.
</t>
    </r>
    <r>
      <rPr>
        <b/>
        <sz val="11"/>
        <color rgb="FF000000"/>
        <rFont val="Arial Narrow"/>
        <family val="2"/>
      </rPr>
      <t xml:space="preserve">11/01/2023 - OCL: </t>
    </r>
    <r>
      <rPr>
        <sz val="11"/>
        <color rgb="FF000000"/>
        <rFont val="Arial Narrow"/>
        <family val="2"/>
      </rPr>
      <t>La OCI no puede validar el control toda vez no se cuentan con la totalidad de las evidencias.</t>
    </r>
  </si>
  <si>
    <r>
      <t xml:space="preserve">Se validan evidencias presentadas y se observan correos de ordenes de servicio, se sugiere contar con las plantilas a las que hace referencia de descripción del control.
NOTA: "La OCI insta tanto a la 1era como 2da línea de defensa a realizar la revisión frente a la forma como se está evaluando la implementación de los controles y acciones, de tal forma que se pueda incluir en la próxima actualización de la matriz de riesgos, la definición clara y puntual de los productos o indicadores resultados de esos controles y acciones; con el fin que al hacer los seguimientos, las verificaciones vayan dirigidas a revisar estos productos definidos y por ende especificar adecuadamente su cumplimiento. Lo anterior, teniendo en cuenta los modelos brindados por el DAFP"
</t>
    </r>
    <r>
      <rPr>
        <b/>
        <sz val="11"/>
        <color rgb="FF000000"/>
        <rFont val="Arial Narrow"/>
        <family val="2"/>
      </rPr>
      <t xml:space="preserve">
08/09/2022 - OCI: </t>
    </r>
    <r>
      <rPr>
        <sz val="11"/>
        <color rgb="FF000000"/>
        <rFont val="Arial Narrow"/>
        <family val="2"/>
      </rPr>
      <t xml:space="preserve">De acuerdo con la verificación de las evidencias allegadas por el proceso se observan los correos orden de servicio, los cuales no son consistentes con el control:"Los técnicos operativos validan y registran las diferentes actividades relacionadas con el uso de los servicios y bienes en planillas, informes o el que aplique de acuerdo con el proveedor del servicio."
</t>
    </r>
    <r>
      <rPr>
        <b/>
        <sz val="11"/>
        <color rgb="FF000000"/>
        <rFont val="Arial Narrow"/>
        <family val="2"/>
      </rPr>
      <t>Recomendación</t>
    </r>
    <r>
      <rPr>
        <sz val="11"/>
        <color rgb="FF000000"/>
        <rFont val="Arial Narrow"/>
        <family val="2"/>
      </rPr>
      <t xml:space="preserve">: se debe mantener coherencia entre la evidencia programada con las evidencias allegadas.
</t>
    </r>
    <r>
      <rPr>
        <b/>
        <sz val="11"/>
        <color rgb="FF000000"/>
        <rFont val="Arial Narrow"/>
        <family val="2"/>
      </rPr>
      <t xml:space="preserve">11/01/2023 - OCL:  </t>
    </r>
    <r>
      <rPr>
        <sz val="11"/>
        <color rgb="FF000000"/>
        <rFont val="Arial Narrow"/>
        <family val="2"/>
      </rPr>
      <t>Con base en la revisión de las siguientes evidencias aportadas por el proceso:
- Mantenimiento vehículos:
Octubre (no factura), noviembre y diciembre (no presenta evidencias) 
- Combustible: 
Cuentas correspondientes a los meses de octubre, noviembre y diciembre.
- Flotilla alquilada:
Documentos correspondientes a octubre, para los meses de noviembre y diciembre no se presentan evidencias.
- Aseo y cafeteria:
1. Octubre: ad09002295030352200002825 (Factura de compra) y GAL-FM-14 Informe de Supervision SEASIN (Informe de supervisión de contrato.
2. Noviembre: CUENTA UNIFICADA 1 Y 2 NOVIEMBRE OC 86100 (Factura, Informe de supervisión, informe de ejecución de actividades)
3. Diciembre: Mediante correo recibido el 10/01/2022, el proceso manifiesta lo siguiente: "</t>
    </r>
    <r>
      <rPr>
        <i/>
        <sz val="11"/>
        <color rgb="FF000000"/>
        <rFont val="Arial Narrow"/>
        <family val="2"/>
      </rPr>
      <t>quedan pendiente facturas que evidencian lo consignado en el reporte, pues 2 proveedores no han enviado las respectivas facturas, una vez las tengamos se suben como evidencia</t>
    </r>
    <r>
      <rPr>
        <sz val="11"/>
        <color rgb="FF000000"/>
        <rFont val="Arial Narrow"/>
        <family val="2"/>
      </rPr>
      <t>."
La OCI valida parcialmente el cumplimiento del control, toda vez que estan pendiente las evidencias del mes de diciembre de 2022 del rubro cafeteria.</t>
    </r>
    <r>
      <rPr>
        <b/>
        <sz val="11"/>
        <color rgb="FF000000"/>
        <rFont val="Arial Narrow"/>
        <family val="2"/>
      </rPr>
      <t xml:space="preserve">
</t>
    </r>
    <r>
      <rPr>
        <sz val="11"/>
        <color rgb="FF000000"/>
        <rFont val="Arial Narrow"/>
        <family val="2"/>
      </rPr>
      <t>La OCI recomienda al proceso allegar las evidencias de acuerdo a la peridodicidad establecida por la OAP.</t>
    </r>
    <r>
      <rPr>
        <b/>
        <sz val="11"/>
        <color rgb="FF000000"/>
        <rFont val="Arial Narrow"/>
        <family val="2"/>
      </rPr>
      <t xml:space="preserve">
</t>
    </r>
    <r>
      <rPr>
        <sz val="11"/>
        <color rgb="FF000000"/>
        <rFont val="Arial Narrow"/>
        <family val="2"/>
      </rPr>
      <t>NOTA: "La OCI insta tanto a la 1era como 2da línea de defensa a realizar la revisión frente a la forma como se está evaluando la implementación de los controles y acciones, de tal forma que se pueda incluir en la próxima actualización de la matriz de riesgos, la definición clara y puntual de los productos o indicadores resultados de esos controles y acciones; con el fin que al hacer los seguimientos, las verificaciones vayan dirigidas a revisar estos productos definidos y por ende especificar adecuadamente su cumplimiento. Lo anterior, teniendo en cuenta los modelos brindados por el DAFP"</t>
    </r>
  </si>
  <si>
    <r>
      <t>5/05/2022</t>
    </r>
    <r>
      <rPr>
        <b/>
        <sz val="11"/>
        <color rgb="FF000000"/>
        <rFont val="Arial Narrow"/>
        <family val="2"/>
      </rPr>
      <t xml:space="preserve">
08/09/2022
11/01/2023</t>
    </r>
  </si>
  <si>
    <r>
      <t xml:space="preserve">Se evidencia tratamiento de la acción con el consolidado de bienes y servicios.
</t>
    </r>
    <r>
      <rPr>
        <b/>
        <sz val="11"/>
        <color rgb="FF000000"/>
        <rFont val="Arial Narrow"/>
        <family val="2"/>
      </rPr>
      <t xml:space="preserve">
08/09/2022 - OCI</t>
    </r>
    <r>
      <rPr>
        <sz val="11"/>
        <color rgb="FF000000"/>
        <rFont val="Arial Narrow"/>
        <family val="2"/>
      </rPr>
      <t xml:space="preserve">: De acuerdo con la verificación de las evidencias allegadas por el proceso se observan los siguientes documentos; correos de radicación de facturas, informe de supervisión, formatos autorización de trabajo de vehículos, pero no se encuentra el siguiente entregable: "Generar informe de avances de los servicios prestados y contratos relacionados con los soportes y planillas que apliquen".
</t>
    </r>
    <r>
      <rPr>
        <b/>
        <sz val="11"/>
        <color rgb="FF000000"/>
        <rFont val="Arial Narrow"/>
        <family val="2"/>
      </rPr>
      <t>Recomendación:</t>
    </r>
    <r>
      <rPr>
        <sz val="11"/>
        <color rgb="FF000000"/>
        <rFont val="Arial Narrow"/>
        <family val="2"/>
      </rPr>
      <t xml:space="preserve"> se debe mantener coherencia entre la evidencia progranada con las evidencias allegadas.
</t>
    </r>
    <r>
      <rPr>
        <b/>
        <sz val="11"/>
        <color rgb="FF000000"/>
        <rFont val="Arial Narrow"/>
        <family val="2"/>
      </rPr>
      <t>11/01/2023 - OCL:</t>
    </r>
    <r>
      <rPr>
        <sz val="11"/>
        <color rgb="FF000000"/>
        <rFont val="Arial Narrow"/>
        <family val="2"/>
      </rPr>
      <t xml:space="preserve"> El proceso presenta las mismas evidencias del control No. 2.
La OCI recomienda al proceso allegar las evidencias de acuerdo a la peridodicidad establecida por la OAP.</t>
    </r>
  </si>
  <si>
    <t>Recepcionar, registrar, asignar las PQRSD allegadas a la entidad, llevando a cabo el respectivo segumiento aleatorio en el cumplimiento de la oportunidad, calidad y calidez de las respuestas generadas.</t>
  </si>
  <si>
    <t xml:space="preserve">Posibilidad de beneficio propio o de un tercero por la incidencia benefica o perjudicialmente en el proceso de gestion de las PQRSD interpuestas por los usuarios con y sin conocimiento de causa por fallas en los controles de atención </t>
  </si>
  <si>
    <t xml:space="preserve"> incidencia benefica o perjudicialmente en el proceso de gestion de las PQRSD interpuestas por los usuarios con y sin conocimiento de causa</t>
  </si>
  <si>
    <t xml:space="preserve">fallas en los controles de atención  </t>
  </si>
  <si>
    <t>Por medio de los informes de gestion semanales y mensuales se verifican el cumplimiento de tiempos de respuesta.</t>
  </si>
  <si>
    <t>Participar en las jornadas de capacitacion de integridad y probidad realizadas por el proceso de talento humano.</t>
  </si>
  <si>
    <t>Equipo de servicio al ciudadano</t>
  </si>
  <si>
    <t>10/02/2022
10/03/2022</t>
  </si>
  <si>
    <t xml:space="preserve">10/02/2022: NO SE RELIZARON CAPACITACION EN ENERO
10/03/2022: NO SE RELIZARON CAPACITACION EN FEBRERO.
08/04/2022: NO SE RELIZARON CAPACITACION EN MARZO.
</t>
  </si>
  <si>
    <t>El equipo de atención al ciudadano realizó el curso  de integridad y transparencia (se adjuntan certificados) y de lenguaje claro</t>
  </si>
  <si>
    <t xml:space="preserve">esde el proceso de Talento Humano se realizarón las jornadas de capacitación de integridad y probidad para la participación de funcionarios y contratistas de la entidad. Se adjunta evidencias del cumplimiento de la acción. </t>
  </si>
  <si>
    <t>03/11/2022  - 13/12/2022 - 5/01/2023</t>
  </si>
  <si>
    <t>Desde el grupo de talento humano informaron que para el cuarto trimestre del 2022, no se programaron capacitaciones relacionadas en la acciòn del presente mapa de riesgos, debido a que se realizaron en el trimestre anterior.</t>
  </si>
  <si>
    <t>10/02/2022: Se realizan los seguimiento a los tiempos de respuesta de las PQRS proximas a vencer. De los cuales se generan archivos en excel para determinar las fechas del vencimiento.
10/03/2022: Se realizan los seguimiento a los tiempos de respuesta de las PQRS proximas a vencer. De los cuales se generan archivos en excel para determinar las fechas del vencimiento.
08/04/2022: Se realizan los seguimiento a los tiempos de respuesta de las PQRS proximas a vencer. De los cuales se generan archivos en excel para determinar las fechas del vencimiento.</t>
  </si>
  <si>
    <t>Willian Santana</t>
  </si>
  <si>
    <t>https://uaespdc-my.sharepoint.com/:f:/g/personal/peter_gomez_uaesp_gov_co/EuWCMfi8MxhHmgUgqM8IdswBlc7kXC84Z6Q0MBHnnTHbvg?e=B8Qfsg</t>
  </si>
  <si>
    <r>
      <rPr>
        <b/>
        <sz val="11"/>
        <color rgb="FF000000"/>
        <rFont val="Arial Narrow"/>
        <family val="2"/>
      </rPr>
      <t>ABRIL 2022</t>
    </r>
    <r>
      <rPr>
        <sz val="11"/>
        <color rgb="FF000000"/>
        <rFont val="Arial Narrow"/>
        <family val="2"/>
      </rPr>
      <t xml:space="preserve"> ( 04/04/2022, 12/04/2022, 18/04/2022, 25/04/2022),</t>
    </r>
    <r>
      <rPr>
        <b/>
        <sz val="11"/>
        <color rgb="FF000000"/>
        <rFont val="Arial Narrow"/>
        <family val="2"/>
      </rPr>
      <t xml:space="preserve"> MAYO 2022</t>
    </r>
    <r>
      <rPr>
        <sz val="11"/>
        <color rgb="FF000000"/>
        <rFont val="Arial Narrow"/>
        <family val="2"/>
      </rPr>
      <t xml:space="preserve"> (2/05/2022, 9/05/2022, 16/05/2022, 23/05/2022) </t>
    </r>
    <r>
      <rPr>
        <b/>
        <sz val="11"/>
        <color rgb="FF000000"/>
        <rFont val="Arial Narrow"/>
        <family val="2"/>
      </rPr>
      <t>JUNIO 2022</t>
    </r>
    <r>
      <rPr>
        <sz val="11"/>
        <color rgb="FF000000"/>
        <rFont val="Arial Narrow"/>
        <family val="2"/>
      </rPr>
      <t xml:space="preserve"> ( 3/06/2022, 10/06/2022, 20/06/2022, 28/06/2022)</t>
    </r>
  </si>
  <si>
    <t xml:space="preserve">Se realizó la gestión de seguimiento en las fechas indicadas, generando reportes en achivo excel de las peticiones registradas en el Sistema Distrital para la  Gestión de Peticiones Ciudadanas - "Bogotá te escucha, con el fin de verificar las fechas de las solicitudes que  se encuentran vencidas y proximas a  vencerse, información envia mediante correo electrónico a los subdirectores de cada misional, asi como, a los enlaces del sistema. </t>
  </si>
  <si>
    <t>https://uaespdc.sharepoint.com/sites/EQUIPOOAP266/Documentos%20compartidos/Forms/AllItems.aspx?ct=1658417587515&amp;or=OWA%2DNT&amp;cid=00cfd152%2Dea7c%2D9948%2D05b7%2D05394f3ef451&amp;ga=1&amp;id=%2Fsites%2FEQUIPOOAP266%2FDocumentos%20compartidos%2FSEGUIMIENTO%20A%20RIESGOS%202022%2FSOPORTES%20SEGUNDO%20TRIMESTRE%2F10%2E%20SERVICIO%20AL%20CIUDADANO%2FRIESGOS%20DE%20CORRUPCION%2FRIESGO%201%20CONTROL%201%2E%20Informes%20de%20Gesti%C3%B3n%20Semanal%20y%20mensual&amp;viewid=6a788f46%2D1fc2%2D4b73%2D9203%2Da5b04a8762cc</t>
  </si>
  <si>
    <t xml:space="preserve">Desde el proceso de Talento Humano se realizarón las jornadas de capacitación de integridad y probidad para la participación de funcionarios y contratistas de la entidad. Se adjunta evidencias del cumplimiento de la acción. </t>
  </si>
  <si>
    <t>https://uaespdc.sharepoint.com/sites/EQUIPOOAP266/Documentos%20compartidos/Forms/AllItems.aspx?ct=1666222403442&amp;or=OWA%2DNT&amp;cid=58cd6e21%2Dd411%2D6b40%2D2aab%2D0bf7c3f124ad&amp;ga=1&amp;id=%2Fsites%2FEQUIPOOAP266%2FDocumentos%20compartidos%2FSEGUIMIENTO%20A%20RIESGOS%202022%2FSOPORTES%20TERCER%20TRIMESTRE%2F10%2E%20SERVICIO%20AL%20CIUDADANO%2FRIESGOS%20DE%20CORRUPCION%2FRIESGO%201%20ACTIVIDAD%201%2E%20Jornadas%20de%20capacitaci%C3%B3n%20de%20integridad%20y%20probidad&amp;viewid=6a788f46%2D1fc2%2D4b73%2D9203%2Da5b04a8762cc</t>
  </si>
  <si>
    <t>Solicitud de suspención de las actividades del servidor involucrado durante las averiguaciones pertinentes</t>
  </si>
  <si>
    <t>Se evidencia el cumplimiento del desarrollo del control en la periodicidad definida, se adjuntan los soportes pertinentes, se manifiesta que el control fue efectivo por lo tanto el mismo no se ha materializado
Se evidencia el cumplimiento del desarrollo del control en la periodicidad definida, se adjuntan los soportes pertinentes, se manifiesta que el control fue efectivo por lo tanto el mismo no se ha materializado
Se evidencia el cumplimiento del desarrollo del control en la periodicidad definida, se adjuntan los soportes pertinentes, se manifiesta que el control fue efectivo por lo tanto el mismo no se ha materializado</t>
  </si>
  <si>
    <t>Durante el primer trimestre no se desarrolló la actividad
Se realiza seguimiento a la acción se adjunta la evidencia por lo que se puede verificar su cumplimiento
Se evidencia la ejecución de la acción planteada y se adjuntan los soportes pertinentes</t>
  </si>
  <si>
    <t>Socializar a nivel interno y externo,  los canales mediante los cuales se pueden denunciar actos por corrupcion.</t>
  </si>
  <si>
    <t>10/02/2022: NO SE RELIZO ESTA ACTIVIDAD EN ENERO.
10/03/2022: NO SE RELIZO ESTA ACTIVIDAD EN FEBRERO.
08/04/2022: SE RELIZO CAPACITACION DE INDUCCION Y REINDUCCION DE SERVICIO AL CIUDADANO, EN DONDE SE SOCILIZARON LOS CANALES DE DENUNCIAS POR ACTOS DE CORRUPCION.
https://teams.microsoft.com/_#/mp4/viewer/p2p/?threadId=19:meeting_M2IxMTE1ODUtMGFjNC00NWRmLTg1ZTYtMTcwNjczNjcyZjYx@thread.v2&amp;baseUrl=https:~2F~2Fuaespdc-my.sharepoint.com~2Fpersonal~2Fjohanna_mendez_uaesp_gov_co&amp;fileId=e812dac8-7504-4f98-b4d2-694d9f92917f&amp;ctx=p2p&amp;viewerAction=view</t>
  </si>
  <si>
    <t xml:space="preserve">La presente acción se realizó en el primer trimestre del 2022, Para el segundo semestre del 2022 se proyecta realizar una segunda actividad. </t>
  </si>
  <si>
    <t>Desde la OAC se gestionó ante la Oficina de Comunicaciones para la realización de las piezas comunicativas relacionadas con los canales de atención para la recepción de denuncias por posibles actos de corrupción, el cual se puede encontrar en la página web de la entidad para conocimiento del ciudadano (externo) y funcionario (interno). Se puede evidenciar la pieza comunicativa en la respectiva carpeta de evidencias y página web.</t>
  </si>
  <si>
    <t>03/11/2022 - 13/12/2022 - 5/01/2023</t>
  </si>
  <si>
    <t xml:space="preserve">LA oficina de comunicaciones para el cuarto trimestre realizó la gestiòn de transmitir y publicar por los canales habilitados  a nivel interno y externos  el canal de denuncias por actos de corrupción así: Pantallas TV ubicadas en los pasillos de cada piso de la entidad, igualmente se difunde el canal de denuncias mediante la página web de la entidad, el cual puede ser consultado a nivel interno y externo por funcionarios y ciudadanía en general. Tambén se puede evidenciar en la puerta principal de la entidad baner con publicidad de los diferentes canales de atención al ciudadano, entre ellos, denuncias por actos de corrupción.  </t>
  </si>
  <si>
    <t xml:space="preserve">10/02/2022
               10/03/2022                                                        08/04/2022   </t>
  </si>
  <si>
    <t>10/02/2022: No se realizo esta actividad en el mes de enero.
10/03/2022: No se realiza eszta actividad en el mes de febrero.
08/04/2022: Se realizo capacitación de inducción y reinduccion de servicio al ciudadanp, en donde se solcializaron los canales de denuncias por actos de corrupcion</t>
  </si>
  <si>
    <t>https://uaespdc-my.sharepoint.com/personal/johanna_mendez_uaesp_gov_co/_layouts/15/onedrive.aspx?id=%2Fpersonal%2Fjohanna%5Fmendez%5Fuaesp%5Fgov%5Fco%2FDocuments%2FGrabaciones%2FInducci%C3%B3n%20%2D%20Reinducci%C3%B3n%20Atenci%C3%B3n%20al%20ciudadano%20%2D%20Grupo%2018%5F20220307%5F130424%2Emp4&amp;parent=%2Fpersonal%2Fjohanna%5Fmendez%5Fuaesp%5Fgov%5Fco%2FDocuments%2FGrabaciones&amp;CT=1658420718215&amp;OR=OWA%2DNT&amp;CID=73e22ead%2D1a56%2De4fe%2D5bdb%2Df5c05bcbb227</t>
  </si>
  <si>
    <t xml:space="preserve">Desde la OAC se gestionó ante la Oficina de Comunicaciones para la realización de las piezas comunicativas relacionadas con los canales de atención para la recepción de denuncias por posibles actos de corrupción, el cual se puede encontrar en la página web de la entidad para conocimiento del ciudadano (externo) y funcionario (interno). Se puede evidenciar la pieza comunicativa en la respectiva carpeta de evidencias y página web. </t>
  </si>
  <si>
    <t>https://uaespdc.sharepoint.com/sites/EQUIPOOAP266/Documentos%20compartidos/Forms/AllItems.aspx?ct=1666204796674&amp;or=OWA%2DNT&amp;cid=d5f365cf%2D695b%2D804c%2D6b24%2Dd6e837700487&amp;ga=1&amp;id=%2Fsites%2FEQUIPOOAP266%2FDocumentos%20compartidos%2FSEGUIMIENTO%20A%20RIESGOS%202022%2FSOPORTES%20TERCER%20TRIMESTRE%2F10%2E%20SERVICIO%20AL%20CIUDADANO%2FRIESGOS%20DE%20CORRUPCION%2FRIESGO%201%20ACTIVIDAD%202%2E%20Socializaci%C3%B3n%20canales%20de%20denuncia%20corrupci%C3%B3n&amp;viewid=6a788f46%2D1fc2%2D4b73%2D9203%2Da5b04a8762cc</t>
  </si>
  <si>
    <t>https://uaespdc.sharepoint.com/sites/EQUIPOOAP266/Documentos%20compartidos/Forms/AllItems.aspx?ct=1670942229321&amp;or=OWA%2DNT&amp;cid=3eab28a9%2D71e4%2D7043%2D3ff2%2Dabc308b0746a&amp;ga=1&amp;id=%2Fsites%2FEQUIPOOAP266%2FDocumentos%20compartidos%2FSEGUIMIENTO%20A%20RIESGOS%202022%2FSOPORTES%20CUARTO%20TRIMESTRE%2F10%2E%20SERVICIO%20AL%20CIUDADANO%2FRIESGOS%20DE%20CORRUPCION%2FRIESGO%201%20ACTIVIDAD%202%2E%20Socializaci%C3%B3n%20canales%20de%20denuncia%20corrupci%C3%B3n&amp;viewid=6a788f46%2D1fc2%2D4b73%2D9203%2Da5b04a8762cc</t>
  </si>
  <si>
    <t>Gestión de respuesta con el proceso o dependencia competente</t>
  </si>
  <si>
    <t>Durante el primer trimestre se desarrolló una jornada de capacitación, se adjunta la evidencia de su realización. 
Se realiza seguimiento a la acción informando que para el trimestre no se tenían programadas jornadas, no se adjunta evidencia  por cuanto la acción está en ejecución. 
Se evidencia la ejecución de la acción planteada y se adjuntan los soportes pertinentes</t>
  </si>
  <si>
    <r>
      <t>02/05/2022</t>
    </r>
    <r>
      <rPr>
        <sz val="11"/>
        <color rgb="FF000000"/>
        <rFont val="Arial Narrow"/>
        <family val="2"/>
      </rPr>
      <t xml:space="preserve"> De acuerdo con la evaluación efectuada por la segunda línea de defensa fue evidenciado el cumplimiento del control durante el primer trimestre del 2022. Fue evidenciado por la OCI en revisión aleatoria a soportes, el </t>
    </r>
    <r>
      <rPr>
        <b/>
        <sz val="11"/>
        <color rgb="FF000000"/>
        <rFont val="Arial Narrow"/>
        <family val="2"/>
      </rPr>
      <t xml:space="preserve">08/07/2022 </t>
    </r>
    <r>
      <rPr>
        <sz val="11"/>
        <color rgb="FF000000"/>
        <rFont val="Arial Narrow"/>
        <family val="2"/>
      </rPr>
      <t>De acuerdo con la evaluación efectuada por la segunda línea de defensa fue evidenciado el cumplimiento del control durante el segundo trimestre del 2022. Fue evidenciado por la OCI en revisión aleatoria a soportes, el seguimiento semanal efectuado. seguimiento semanal efectuado.</t>
    </r>
    <r>
      <rPr>
        <b/>
        <sz val="11"/>
        <color rgb="FF000000"/>
        <rFont val="Arial Narrow"/>
        <family val="2"/>
      </rPr>
      <t xml:space="preserve">
09/09/2022 - OCL: </t>
    </r>
    <r>
      <rPr>
        <sz val="11"/>
        <color rgb="FF000000"/>
        <rFont val="Arial Narrow"/>
        <family val="2"/>
      </rPr>
      <t xml:space="preserve">Revisadas las evidencia suministradas por el proceso "Informes de Gestión Semanal y Mensual agosto 2022" y el seguimiento realizado por la segunda línea de defensa; se verifica el cumplimiento del control.
</t>
    </r>
    <r>
      <rPr>
        <b/>
        <sz val="11"/>
        <color rgb="FF000000"/>
        <rFont val="Arial Narrow"/>
        <family val="2"/>
      </rPr>
      <t xml:space="preserve">12/01/2023 - OCL:  </t>
    </r>
    <r>
      <rPr>
        <sz val="11"/>
        <color rgb="FF000000"/>
        <rFont val="Arial Narrow"/>
        <family val="2"/>
      </rPr>
      <t>Con base en las siguientes evidencias aportadas por el proceso:
1. Octubre 2022: carpetas correspondientes a: 3, 10, 17, 24 y 31 de octubre; cada una de estas con correos de seguimiento SDQS vencidas y por vencerse, matriz de alumbrado público, aprovechamiento, disposición final, predios, RBL, resumen SDQS vencidas y servicios funerarios.
2. Noviembre 2022: carpetas correspondientes a: 08, 15, 21, y 29 de noviembre, cada una de estas con correos de seguimiento SDQS vencidas y por vencerse y matrices de los procesos.
3. Diciembre 2022: carpetas correspondientes a: 05, 12, 19 y 26 de diciembre; cada una de estas con correos de seguimiento SDQS vencidas y por vencerse y matrices de los procesos.
De las evidencias antes enunciadas se revisó una muestra aleatoria para cada mes, de dos correos y dos matrices, verificando por parte de la OCI el cumplimiento del control.</t>
    </r>
  </si>
  <si>
    <r>
      <t>09/09/2022 - OCL</t>
    </r>
    <r>
      <rPr>
        <sz val="11"/>
        <color rgb="FF000000"/>
        <rFont val="Arial Narrow"/>
        <family val="2"/>
      </rPr>
      <t xml:space="preserve">: Con base en el seguimiento de la OCI y el seguimiento realizado por la Segunda Línea de Defensa, se evidencia la efectividad del control, toda vez que en el periodo de evaluación no se ha materializado el riesgo.
</t>
    </r>
    <r>
      <rPr>
        <b/>
        <sz val="11"/>
        <color rgb="FF000000"/>
        <rFont val="Arial Narrow"/>
        <family val="2"/>
      </rPr>
      <t xml:space="preserve">12/01/2022 - OCL: </t>
    </r>
    <r>
      <rPr>
        <sz val="11"/>
        <color rgb="FF000000"/>
        <rFont val="Arial Narrow"/>
        <family val="2"/>
      </rPr>
      <t>De acuerdo con la manifestación del proceso y las evidencias allegadas, se evidencia la efectividad del control para el periodo evaluado.</t>
    </r>
  </si>
  <si>
    <r>
      <t>02/05/2022</t>
    </r>
    <r>
      <rPr>
        <sz val="11"/>
        <color rgb="FF000000"/>
        <rFont val="Arial Narrow"/>
        <family val="2"/>
      </rPr>
      <t xml:space="preserve"> Se dio cumplimiento al plan de acción, pues se evidenció que el 07 de marzo del 2022 fue ejecutada la acción de una inducción /reinducción interna donde fueron socializados los canales de denuncias por actos de corrupción, el cual fue evidenciado en el link:
https://uaespdc-my.sharepoint.com/:v:/r/personal/johanna_mendez_uaesp_gov_co/Documents/Grabaciones/Inducci%C3%B3n%20-%20Reinducci%C3%B3n%20Atenci%C3%B3n%20al%20ciudadano%20-%20Grupo%2018_20220307_130424.mp4?csf=1&amp;web=1&amp;e=ffH4bk</t>
    </r>
    <r>
      <rPr>
        <b/>
        <sz val="11"/>
        <color rgb="FF000000"/>
        <rFont val="Arial Narrow"/>
        <family val="2"/>
      </rPr>
      <t xml:space="preserve">
09/09/2022 - OCL</t>
    </r>
    <r>
      <rPr>
        <sz val="11"/>
        <color rgb="FF000000"/>
        <rFont val="Arial Narrow"/>
        <family val="2"/>
      </rPr>
      <t>: Para el periodo de estudio no se realizaron actividades correspondientes a la acción: "Socializar a nivel interno y externo,  los canales mediante los cuales se pueden denunciar actos por corrupción."</t>
    </r>
    <r>
      <rPr>
        <b/>
        <sz val="11"/>
        <color rgb="FF000000"/>
        <rFont val="Arial Narrow"/>
        <family val="2"/>
      </rPr>
      <t xml:space="preserve">
12/01/2023 - OCL: </t>
    </r>
    <r>
      <rPr>
        <sz val="11"/>
        <color rgb="FF000000"/>
        <rFont val="Arial Narrow"/>
        <family val="2"/>
      </rPr>
      <t>Con base en la revisión de la siguiente evidencia:
"Evidencia socialización canal denuncia actos de corrupción"
La OCI verifica el cumplimiento de la acción.</t>
    </r>
  </si>
  <si>
    <t>Administrar la prestación efectiva de los servicios orientados a la gestión integral de los residuos sólidos, generando acciones de planeación, coordinación, control y supervisión en función del desarrollo y ejecución de las políticas, planes, programas y</t>
  </si>
  <si>
    <t>Inicia en la planeación de la Gestión Integral de Residuos y finaliza en la supervisión y / o control de la gestión Integral de residuos</t>
  </si>
  <si>
    <t>Autorización  del pago a los operadores o interventorías, sin el cumplimiento de las obligaciones contractuales,</t>
  </si>
  <si>
    <t>Debilidades en la supervisión y control.</t>
  </si>
  <si>
    <t xml:space="preserve">Aprobación y publicación de los informes de supervision en cumplimiento del manual de contratación de la UAESP y demas controles establecidos. </t>
  </si>
  <si>
    <t>Fortalecer el registro de evidencias completas</t>
  </si>
  <si>
    <t>Divulgación del manual de contratación al interior de cada subdirección</t>
  </si>
  <si>
    <t xml:space="preserve">Subdirector RBL, Aprovechamiento y Disposición Final </t>
  </si>
  <si>
    <t>31/01/2022
28/02/2022
01/03/2022
28/02/2022
8/04/2022</t>
  </si>
  <si>
    <t>SRBL 31/01/2022. La actividad no esta programada para el perido.
SRBL 28/02/2022 La actividad no esta programada para el periodo
SRBL 8/04/2022 Se envío a todos los funcionarios y contratistas el manual de contratación y el instructivo para las imposiicon de sanciones administrativas 
SDF 01/03/2022 Actividad programada para el mes de marzo
SAPROV 28/02/2022 La actividad está programada para el mes de marzo.
SDF 24/03/2022 se remite información acerca del manual de contratación vía correo electrónico</t>
  </si>
  <si>
    <t>10/05/202217
17/05/2022
30/06/202</t>
  </si>
  <si>
    <t>17/05/2022 SRBL La actividad se cumplió en el primer trimestre
16/05/2022 SDF La actividad se cumplió en el primer trimestre
17/05/2022 SRBL La actividad se cumplió en el primer trimestre
16/05/2022 SDF La actividad se cumplió en el primer trimestre
30/06/2022 SAPROV:   mediante  correo  electronico del  28 de  junio  de 2022 se   socializo a  todo el personal (contratistas y Funcionarios)  de la Subdirección sobre  la  expedición y adopción del Manual de Contratación y   el  link de  acesso  para su consulta.</t>
  </si>
  <si>
    <r>
      <rPr>
        <sz val="11"/>
        <color rgb="FF538DD5"/>
        <rFont val="Arial Narrow"/>
        <family val="2"/>
      </rPr>
      <t xml:space="preserve">10/08/2022. APROV:  La actividad  se cumplio en el 2do strimestre  de  2022
</t>
    </r>
    <r>
      <rPr>
        <sz val="11"/>
        <color rgb="FF000000"/>
        <rFont val="Arial Narrow"/>
        <family val="2"/>
      </rPr>
      <t xml:space="preserve">10/08/2022 SRBL: La actividad se cumplió en el primer trimestre de 2022.
24-08-2022 SDF La actividad se cumplió en el primer trimestre de 2022.
07-09-2022 SDF La actividad se cumplió en el primer trimestre de 2022.
09/09/2022 SRBL: La actividad se programó y se cumplió en el primer trimestre 2022.
</t>
    </r>
    <r>
      <rPr>
        <sz val="11"/>
        <color rgb="FF305496"/>
        <rFont val="Arial Narrow"/>
        <family val="2"/>
      </rPr>
      <t xml:space="preserve">09/09/2022. APROV:  La actividad  cumplida 
</t>
    </r>
    <r>
      <rPr>
        <sz val="11"/>
        <color rgb="FF538DD5"/>
        <rFont val="Arial Narrow"/>
        <family val="2"/>
      </rPr>
      <t xml:space="preserve">10/10/2022: APROV: se cumple la actividad durante el mes de septiembre. </t>
    </r>
  </si>
  <si>
    <t>10/11/2022
12/12/2022
13/12/2022</t>
  </si>
  <si>
    <r>
      <rPr>
        <sz val="11"/>
        <color rgb="FF000000"/>
        <rFont val="Arial Narrow"/>
        <family val="2"/>
      </rPr>
      <t xml:space="preserve">10/11/2022 SRBL : La actividad se programó y cumplió en el primer trimestre de 2022
</t>
    </r>
    <r>
      <rPr>
        <sz val="11"/>
        <color rgb="FF00B0F0"/>
        <rFont val="Arial Narrow"/>
        <family val="2"/>
      </rPr>
      <t xml:space="preserve">10/11/2022: SAPROV:  La actividad se programó y cumplió en elmes de septiembre de 2022
</t>
    </r>
    <r>
      <rPr>
        <b/>
        <sz val="11"/>
        <color rgb="FF000000"/>
        <rFont val="Arial Narrow"/>
        <family val="2"/>
      </rPr>
      <t>17/11/22 SDF</t>
    </r>
    <r>
      <rPr>
        <sz val="11"/>
        <color rgb="FF000000"/>
        <rFont val="Arial Narrow"/>
        <family val="2"/>
      </rPr>
      <t xml:space="preserve"> La actividad fue ejecutada elprimer trimestre de 2022
12/12/2022 SRBL : La actividad se programó y cumplió en el primer trimestre de 2022
</t>
    </r>
    <r>
      <rPr>
        <sz val="11"/>
        <color rgb="FF00B0F0"/>
        <rFont val="Arial Narrow"/>
        <family val="2"/>
      </rPr>
      <t xml:space="preserve">13/12/2022: SAPROV:  La actividad se programó y cumplió en elmes de septiembre de 2022
</t>
    </r>
    <r>
      <rPr>
        <b/>
        <sz val="11"/>
        <color rgb="FF000000"/>
        <rFont val="Arial Narrow"/>
        <family val="2"/>
      </rPr>
      <t>15/12/22 SDF</t>
    </r>
    <r>
      <rPr>
        <sz val="11"/>
        <color rgb="FF000000"/>
        <rFont val="Arial Narrow"/>
        <family val="2"/>
      </rPr>
      <t xml:space="preserve"> La actividad fue ejecutada elprimer trimestre de 2022
02/01/2023 SRBL : La actividad se programó y cumplió en el primer trimestre de 2022
</t>
    </r>
    <r>
      <rPr>
        <b/>
        <sz val="11"/>
        <color rgb="FF000000"/>
        <rFont val="Arial Narrow"/>
        <family val="2"/>
      </rPr>
      <t>06/01/23 SDF</t>
    </r>
    <r>
      <rPr>
        <sz val="11"/>
        <color rgb="FF000000"/>
        <rFont val="Arial Narrow"/>
        <family val="2"/>
      </rPr>
      <t xml:space="preserve"> La actividad fue ejecutada elprimer trimestre de 2022
</t>
    </r>
  </si>
  <si>
    <t>31/01/2022
28/02/2022
30/03/2022
8/04/2022</t>
  </si>
  <si>
    <t xml:space="preserve">31/01/2022 SRBL Se garantiza que  los informes de los contratistas    se aprueban y publican en Secop. Para esto deben presentar un pantallazo de publicación en la cuenta del mes siguiente.
28/02/2022SRBL Se garantizó que los contratistas publicaron en SECOP  los informes aprobados del mes de enero.
28/02/2022 SDF Se garantizó que los contratistas publicaron en SECOP  los informes de ejecucion  del mes de enero.
8/04/2022 SRBL Se garantizó que los contratistas publicaron en SECOP  los informes aprobados del mes de Febrero.
30/03/2022 SDF Se garantizó que los contratistas publicaron en SECOP  los informes de ejecucion  del mes de febrero. </t>
  </si>
  <si>
    <t xml:space="preserve">Subdirector RBL y Disposición Final </t>
  </si>
  <si>
    <t>Soportes en SECOP</t>
  </si>
  <si>
    <t>17/05/2022
29/06/22
16/05/2022
20/06/22
30/06/2022
14/07/2022</t>
  </si>
  <si>
    <t>17/05/2022 SRBL, Se garantizó que los contratistas publicaron en SECOP los informes aprobados en el mes de abril 
29/06/22 SRBL. Se garantizó que los contratistas publicaran en SECOP los informes aprobados en el mes de mayo. 
16/05/2022 SDF, Se recuerda la importacia del seguimiento del manual de contratación y Se garantizó que los contratistas publicaran en SECOP los informes aprobados en el mes de abril dentro de las cuentas de cobro 
20/06/22 SDF. Se garantizó que los contratistas publicaran en SECOP los informes aprobados en el mes de mayo dentro de las cuentas de cobro. 
30/06/2022 SAPROV: Se garantizó que los contratistas publicaran en SECOP los informes aprobados correspondientes al mes de mayo.  para lo cual soportaron   los respetivos pantallazos de publicación que se encuentran anexos  a las  cuentas.  Asi mismo,  Se adelantó jornada  de Sensibilización publicación informes de ejecución y generalidades de supervisión realizada  los dias  23 y 30 de junio de 2022 de 10:00 AM a 12:00 PM, en la cual participaron  funcionarios  de la Subdirección.
14/07/2022 SDF Se garantizó que los contratistas publicaran en SECOP los informes aprobados en el mes de junio dentro de las cuentas de cobro</t>
  </si>
  <si>
    <t>Subdirector de RBL
Subdirección Aprovechamiento</t>
  </si>
  <si>
    <t xml:space="preserve">Pantallazo de SECOP endonde se evidencie que el informe se publicó. SRBL
Infomes de supervición del contrato  publicados en el SECOP y pantallazos  soportados en las  repsectivas cuentas </t>
  </si>
  <si>
    <t>10/08/2022
24/08/2022
07-09-2022
09/09/2022 
10/10/2022
18-10-2022</t>
  </si>
  <si>
    <r>
      <rPr>
        <sz val="11"/>
        <color rgb="FF538DD5"/>
        <rFont val="Arial Narrow"/>
        <family val="2"/>
      </rPr>
      <t xml:space="preserve">10/08/2022 SAPROV:  Se  continua  garantizando   la publicación de los informes   por parte de los  contratistas,  quienes deben presentar  en sus cuentas soporte del pantallallazos de la publicación
</t>
    </r>
    <r>
      <rPr>
        <sz val="11"/>
        <color rgb="FF000000"/>
        <rFont val="Arial Narrow"/>
        <family val="2"/>
      </rPr>
      <t xml:space="preserve">10/08/2022 SRBL  Se  continua  garantizando   la publicación de los informes en SECOP,   por parte de los  contratistas,  quienes deben presentar  en sus cuentas de cobro el pantallallazo de la publicación.
</t>
    </r>
    <r>
      <rPr>
        <b/>
        <sz val="11"/>
        <color rgb="FF000000"/>
        <rFont val="Arial Narrow"/>
        <family val="2"/>
      </rPr>
      <t xml:space="preserve">24/08/2022 SDF </t>
    </r>
    <r>
      <rPr>
        <sz val="11"/>
        <color rgb="FF000000"/>
        <rFont val="Arial Narrow"/>
        <family val="2"/>
      </rPr>
      <t xml:space="preserve">Se realiza mensualmente revisión de que los contratistas suban en el SECOP para ser revisadas las cuentas de cobro.
</t>
    </r>
    <r>
      <rPr>
        <b/>
        <sz val="11"/>
        <color rgb="FF000000"/>
        <rFont val="Arial Narrow"/>
        <family val="2"/>
      </rPr>
      <t xml:space="preserve">
07-09-2022  SDF </t>
    </r>
    <r>
      <rPr>
        <sz val="11"/>
        <color rgb="FF000000"/>
        <rFont val="Arial Narrow"/>
        <family val="2"/>
      </rPr>
      <t xml:space="preserve">Se realiza mensualmente revisión de que los contratistas suban en el SECOP para ser revisadas las cuentas de cobro.
</t>
    </r>
    <r>
      <rPr>
        <b/>
        <sz val="11"/>
        <color rgb="FF000000"/>
        <rFont val="Arial Narrow"/>
        <family val="2"/>
      </rPr>
      <t xml:space="preserve">
</t>
    </r>
    <r>
      <rPr>
        <sz val="11"/>
        <color rgb="FF000000"/>
        <rFont val="Arial Narrow"/>
        <family val="2"/>
      </rPr>
      <t xml:space="preserve">09/09/2022 SRBL: Duratne agosto se  continua  garantizando   la publicación de los informes en SECOP,   por parte de los  contratistas,  quienes deben presentar  en sus cuentas de cobro el pantallallazo de la publicación. Se adjuntan 2 ejemplos de pantallazos de la publicación en SECOP
</t>
    </r>
    <r>
      <rPr>
        <b/>
        <sz val="11"/>
        <color rgb="FF000000"/>
        <rFont val="Arial Narrow"/>
        <family val="2"/>
      </rPr>
      <t xml:space="preserve">
</t>
    </r>
    <r>
      <rPr>
        <b/>
        <sz val="11"/>
        <color rgb="FF305496"/>
        <rFont val="Arial Narrow"/>
        <family val="2"/>
      </rPr>
      <t xml:space="preserve">09/09/2022 SAPROV:  Se  continua  garantizando   la publicación de los informes   por parte de los  contratistas,  quienes deben presentar  en sus cuentas soporte del pantallallazos de la publicación.
</t>
    </r>
    <r>
      <rPr>
        <sz val="11"/>
        <color rgb="FF000000"/>
        <rFont val="Arial Narrow"/>
        <family val="2"/>
      </rPr>
      <t>10/10/2022 SRBL:</t>
    </r>
    <r>
      <rPr>
        <b/>
        <sz val="11"/>
        <color rgb="FF000000"/>
        <rFont val="Arial Narrow"/>
        <family val="2"/>
      </rPr>
      <t xml:space="preserve"> </t>
    </r>
    <r>
      <rPr>
        <sz val="11"/>
        <color rgb="FF000000"/>
        <rFont val="Arial Narrow"/>
        <family val="2"/>
      </rPr>
      <t xml:space="preserve">Durante septiembre se  continua  garantizando   la publicación de los informes en SECOP,   por parte de los  contratistas,  quienes deben presentar  en sus cuentas de cobro el pantallallazo de la publicación. Se adjuntan 2 ejemplos de pantallazos de la publicación en SECOP
</t>
    </r>
    <r>
      <rPr>
        <sz val="11"/>
        <color rgb="FF538DD5"/>
        <rFont val="Arial Narrow"/>
        <family val="2"/>
      </rPr>
      <t xml:space="preserve">
10/10/2022 SAPROV:  Se garantiza que los contratistas carguen los informes en la plataforma del SECOP, deben presentar para el pago el soporte de los pantallazos de la publicación.
</t>
    </r>
    <r>
      <rPr>
        <b/>
        <sz val="11"/>
        <color rgb="FF000000"/>
        <rFont val="Arial Narrow"/>
        <family val="2"/>
      </rPr>
      <t>18-10-2022  SDF</t>
    </r>
    <r>
      <rPr>
        <sz val="11"/>
        <color rgb="FF000000"/>
        <rFont val="Arial Narrow"/>
        <family val="2"/>
      </rPr>
      <t xml:space="preserve"> Se realiza mensualmente revisión de que los contratistas suban en el SECOP para ser revisadas las cuentas de cobro.</t>
    </r>
  </si>
  <si>
    <r>
      <rPr>
        <sz val="11"/>
        <color rgb="FF538DD5"/>
        <rFont val="Arial Narrow"/>
        <family val="2"/>
      </rPr>
      <t xml:space="preserve">Subdirección Aprovechamiento  </t>
    </r>
    <r>
      <rPr>
        <sz val="11"/>
        <color rgb="FF000000"/>
        <rFont val="Arial Narrow"/>
        <family val="2"/>
      </rPr>
      <t>Subdirección de RBL</t>
    </r>
    <r>
      <rPr>
        <sz val="11"/>
        <color rgb="FF538DD5"/>
        <rFont val="Arial Narrow"/>
        <family val="2"/>
      </rPr>
      <t xml:space="preserve"> 
Subdirección Disposición Final</t>
    </r>
  </si>
  <si>
    <r>
      <rPr>
        <sz val="11"/>
        <color rgb="FF538DD5"/>
        <rFont val="Arial Narrow"/>
        <family val="2"/>
      </rPr>
      <t xml:space="preserve">10/08/SAPROV Consulta  SECOP endonde se evidencia la publicación de los respectivos informes por parte de los contratistas  
</t>
    </r>
    <r>
      <rPr>
        <sz val="11"/>
        <color rgb="FF000000"/>
        <rFont val="Arial Narrow"/>
        <family val="2"/>
      </rPr>
      <t xml:space="preserve">
10/08/2022 SRBL pantallazo de SECOP en donde se evidencie que el informe  del contratista se publicó
24/08/2022 SDF linkde seguimiento a contratistas
07/09/2022 SDF linkde seguimiento a contratistas
09/09/2022 SRBL: pantallazo de SECOP en donde se evidencie que el informe  del contratista se publicó
</t>
    </r>
    <r>
      <rPr>
        <sz val="11"/>
        <color rgb="FF305496"/>
        <rFont val="Arial Narrow"/>
        <family val="2"/>
      </rPr>
      <t xml:space="preserve">09/09/2022 SAPROV Consulta  SECOP endonde se evidencia la publicación de los respectivos informes por parte de los contratistas. Anexo   consolidado pantallazos  SECOP
</t>
    </r>
    <r>
      <rPr>
        <sz val="11"/>
        <color rgb="FF000000"/>
        <rFont val="Arial Narrow"/>
        <family val="2"/>
      </rPr>
      <t xml:space="preserve">10/10/2022 SRBL: pantallazo de SECOP en donde se evidencie que el informe  del contratista se publicó
10/10/2022 SAPROV Consulta  SECOP endonde se evidencia la publicación de los respectivos informes por parte de los contratistas. Anexo   consolidado pantallazos  SECOP
18/10/2022 SDF linkde seguimiento a contratistas
</t>
    </r>
  </si>
  <si>
    <t>Subdirección de Aprovechamiento</t>
  </si>
  <si>
    <r>
      <rPr>
        <sz val="11"/>
        <color rgb="FF000000"/>
        <rFont val="Arial Narrow"/>
        <family val="2"/>
      </rPr>
      <t xml:space="preserve">10/11/2022 SRBL: Durante octubre se continua garantizando la publicación de informes SECOP, por parte de los contratistas, quienes deben presentar en sus cuentas de cobro el pantallazo de la publicación.  Se adjuntan 2 ejemplos de pantallazos de la publicación en SECOP.
</t>
    </r>
    <r>
      <rPr>
        <sz val="11"/>
        <color rgb="FF00B0F0"/>
        <rFont val="Arial Narrow"/>
        <family val="2"/>
      </rPr>
      <t xml:space="preserve">10/11/2022:  SE  continua  con la  publicación  de los informes   por parte de los contratistas en el SECOP II,   quienes   soportasn   los pantallazos   en  las cuentas  para  los pagos.
</t>
    </r>
    <r>
      <rPr>
        <sz val="11"/>
        <color rgb="FF000000"/>
        <rFont val="Arial Narrow"/>
        <family val="2"/>
      </rPr>
      <t xml:space="preserve">
</t>
    </r>
    <r>
      <rPr>
        <b/>
        <sz val="11"/>
        <color rgb="FF000000"/>
        <rFont val="Arial Narrow"/>
        <family val="2"/>
      </rPr>
      <t>17-11-2022 SDF:</t>
    </r>
    <r>
      <rPr>
        <sz val="11"/>
        <color rgb="FF000000"/>
        <rFont val="Arial Narrow"/>
        <family val="2"/>
      </rPr>
      <t xml:space="preserve"> Mensualmente se realiza seguimiento a que los contratistas suban SECOP para ser revisadas las cuentas de cobro. Seguimiento en link de seguimiento a contratistas.
12/12/2022 SRBL: Durante noviembre se continua garantizando la publicación de informes SECOP, por parte de los contratistas, quienes deben presentar en sus cuentas de cobro el pantallazo de la publicación.  Se adjuntan 2 ejemplos de pantallazos de la publicación en SECOP.
</t>
    </r>
    <r>
      <rPr>
        <sz val="11"/>
        <color rgb="FF00B0F0"/>
        <rFont val="Arial Narrow"/>
        <family val="2"/>
      </rPr>
      <t xml:space="preserve">13/12/2022:  Se  continua  con la  publicación  de los informes   por parte de los contratistas en el SECOP II,   quienes   soportasn   los pantallazos   en  las cuentas  para  los pagos.
</t>
    </r>
    <r>
      <rPr>
        <b/>
        <sz val="11"/>
        <color rgb="FF000000"/>
        <rFont val="Arial Narrow"/>
        <family val="2"/>
      </rPr>
      <t>15-12-2022 SDF:</t>
    </r>
    <r>
      <rPr>
        <sz val="11"/>
        <color rgb="FF000000"/>
        <rFont val="Arial Narrow"/>
        <family val="2"/>
      </rPr>
      <t xml:space="preserve"> Mensualmente se realiza seguimiento a que los contratistas suban SECOP para ser revisadas las cuentas de cobro. Seguimiento en link de seguimiento a contratistas.
02/01/2023 SRBL: Durante diciembre  se continua garantizando la publicación de informes SECOP, por parte de los contratistas, quienes deben presentar en sus cuentas de cobro el pantallazo de la publicación.  Se adjuntan 2 ejemplos de pantallazos de la publicación en SECOP.
</t>
    </r>
    <r>
      <rPr>
        <b/>
        <sz val="11"/>
        <color rgb="FF000000"/>
        <rFont val="Arial Narrow"/>
        <family val="2"/>
      </rPr>
      <t>06-01-2023 SDF</t>
    </r>
    <r>
      <rPr>
        <sz val="11"/>
        <color rgb="FF000000"/>
        <rFont val="Arial Narrow"/>
        <family val="2"/>
      </rPr>
      <t xml:space="preserve">: Mensualmente se realiza seguimiento a que los contratistas suban SECOP para ser revisadas las cuentas de cobro. Seguimiento en link de seguimiento a contratistas.
</t>
    </r>
  </si>
  <si>
    <r>
      <rPr>
        <sz val="11"/>
        <color rgb="FF000000"/>
        <rFont val="Arial Narrow"/>
        <family val="2"/>
      </rPr>
      <t xml:space="preserve">Subdirección RBL
</t>
    </r>
    <r>
      <rPr>
        <sz val="11"/>
        <color rgb="FF00B0F0"/>
        <rFont val="Arial Narrow"/>
        <family val="2"/>
      </rPr>
      <t>Subdirección de Aprovechamiento</t>
    </r>
    <r>
      <rPr>
        <sz val="11"/>
        <color rgb="FF000000"/>
        <rFont val="Arial Narrow"/>
        <family val="2"/>
      </rPr>
      <t xml:space="preserve">
Subdirector DF</t>
    </r>
  </si>
  <si>
    <r>
      <rPr>
        <sz val="11"/>
        <color rgb="FF000000"/>
        <rFont val="Arial Narrow"/>
        <family val="2"/>
      </rPr>
      <t xml:space="preserve">10/11/2022 SRBL: Pantallazo de SECOP en donde se evidencia que el informe del contratista se publicó.
</t>
    </r>
    <r>
      <rPr>
        <sz val="11"/>
        <color rgb="FF00B0F0"/>
        <rFont val="Arial Narrow"/>
        <family val="2"/>
      </rPr>
      <t xml:space="preserve">10/11/2022: Pantallazo de SECOP II. en donde se evidencian la  publicación de los informes  de  contratistas  
</t>
    </r>
    <r>
      <rPr>
        <sz val="11"/>
        <color rgb="FF000000"/>
        <rFont val="Arial Narrow"/>
        <family val="2"/>
      </rPr>
      <t xml:space="preserve">
</t>
    </r>
    <r>
      <rPr>
        <b/>
        <sz val="11"/>
        <color rgb="FF000000"/>
        <rFont val="Arial Narrow"/>
        <family val="2"/>
      </rPr>
      <t>17-11-2022 SDF:</t>
    </r>
    <r>
      <rPr>
        <sz val="11"/>
        <color rgb="FF000000"/>
        <rFont val="Arial Narrow"/>
        <family val="2"/>
      </rPr>
      <t xml:space="preserve">  link de seguimiento a contratistas
12/12/2022 SRBL: Pantallazo de SECOP en donde se evidencia que el informe del contratista se publicó.
</t>
    </r>
    <r>
      <rPr>
        <sz val="11"/>
        <color rgb="FF00B0F0"/>
        <rFont val="Arial Narrow"/>
        <family val="2"/>
      </rPr>
      <t xml:space="preserve">13/12/2022:SAPROV Pantallazo de SECOP II. en donde se evidencian la  publicación de los informes  de  contratistas
</t>
    </r>
    <r>
      <rPr>
        <b/>
        <sz val="11"/>
        <color rgb="FF000000"/>
        <rFont val="Arial Narrow"/>
        <family val="2"/>
      </rPr>
      <t>15-12-2022 SDF:</t>
    </r>
    <r>
      <rPr>
        <sz val="11"/>
        <color rgb="FF000000"/>
        <rFont val="Arial Narrow"/>
        <family val="2"/>
      </rPr>
      <t xml:space="preserve">  link de seguimiento a contratistas
01/02/2023 SRBL: Pantallazo de SECOP en donde se evidencia que el informe del contratista se publicó.
</t>
    </r>
    <r>
      <rPr>
        <b/>
        <sz val="11"/>
        <color rgb="FF000000"/>
        <rFont val="Arial Narrow"/>
        <family val="2"/>
      </rPr>
      <t>06-01-2022 SDF:</t>
    </r>
    <r>
      <rPr>
        <sz val="11"/>
        <color rgb="FF000000"/>
        <rFont val="Arial Narrow"/>
        <family val="2"/>
      </rPr>
      <t xml:space="preserve">  link de seguimiento a contratistas
</t>
    </r>
    <r>
      <rPr>
        <sz val="11"/>
        <color rgb="FF00B0F0"/>
        <rFont val="Arial Narrow"/>
        <family val="2"/>
      </rPr>
      <t xml:space="preserve">  </t>
    </r>
  </si>
  <si>
    <t xml:space="preserve">Solicitud de suspensión de actividades del servedor involucrado durante las etapas de investigación </t>
  </si>
  <si>
    <t>25/04/2022
21/07/2022
21/10/2022</t>
  </si>
  <si>
    <t>Se realiza reporte del control el cual fue efectivo, por cuanto no se materializó el riesgo, los soportes se pueden verificar directamente en la plataforma del SECOP
Se realiza reporte del control el cual fue efectivo, por cuanto no se materializó el riesgo, los soportes se pueden verificar directamente en la plataforma del SECOP
Se realiza seguimiento al control se adjuntan las evidencias relacionadas, por lo que se puede verificar su ejecución, se informa que el control es efectivo por cuanto el riesgo no se ha materializado</t>
  </si>
  <si>
    <t xml:space="preserve">Se realiza el avance de la acción, los soportes son coherentes con lo reportado 
Se realiza el avance de la acción, los soportes son coherentes con lo reportado 
Se realiza el avance de la acción, no se entregan soportes por cuanto la acción se cumplió en el primer semestre de la vigencia </t>
  </si>
  <si>
    <t>Reasiganación de responsabilidades</t>
  </si>
  <si>
    <t>Entrega de bienes y servicios a recicladores de oficio u organizaciones en el marco de acciones afirmativas</t>
  </si>
  <si>
    <t>Falta de verificación del cumplimiento de los requisitos definidos, debilidades en el control, y falta de seguimiento en el proceso.</t>
  </si>
  <si>
    <t xml:space="preserve">Informe de evalución de cumplimiento de requisitos </t>
  </si>
  <si>
    <t>Fortalecer el registro de requisitos completos</t>
  </si>
  <si>
    <t>Documentación de lineamientos técnicos en el marco  del SIG asociados a las acciones afirmativas en favor a recicladores de oficio</t>
  </si>
  <si>
    <t xml:space="preserve">Subdirector Aprovechamiento </t>
  </si>
  <si>
    <t>28/02/2022
31/03/2022</t>
  </si>
  <si>
    <t xml:space="preserve">28/02/2022: El manual de acciones afirmativas se encuentra en revisión técnica.
31/03/2022: El manual de acciones afirmativas se encuentra en revisión técnica para el posterior envio a planeación para la inclusión. </t>
  </si>
  <si>
    <t xml:space="preserve">30/06/2022: A la fecha no se ha recibido las Observaciones al Borrador del Manual por parte de l personal técnico. Se procederá a reiterar su revisión.
</t>
  </si>
  <si>
    <t xml:space="preserve">10/08/2022. APROV:   Se adelantó reunión  para  la revisión de la   propuesta del manual de acciones afirmativas. 
09/09/2022 APROV. A la fecha   el  manual  se encuentra e  revisión  de estilo por parte  de la  oficina  de  Comunicaciones y el profesional de  enlace  de la Subdirección de aprovechamiento.  se anexa   correo y  actas  de  revisión.
10/10/2022 APROV. El manual de acciones afirmativas se encuentra en edición por parte de la oficina de Comunicaciones. Adicionalmente fue firmada la Resolución 536 de 2022 Por la cual se establecen los términos de referencia para la convocatoria correspondiente al “Programa de Incentivos para la vigencia 2022 como acción afirmativa a favor de las organizaciones de recicladores de oficio de Bogotá D.C.” donde se establecen todos los requisitos para la entrega de acciones afirmativas y mitigar el riesgo de beneficiar a propios y terceros. </t>
  </si>
  <si>
    <t>10/11/2022
13/12/2022</t>
  </si>
  <si>
    <t>10/11/2022: Continua en revisión   el manual el  7 de octubre    se remite  correo de  la Oficina de  comunicaciones  por parte  de  Karen Maria Acero Paternina, quien realiza   sugerencias   para ajustes del manual.  En la misma fecha  se  pasa   a revisión  por parte  de Diego Fernando Perilla Hernandez  de la Subdirección de Aprovechamiento. El 18 de octubre de 2022, se  remite  el manual  con  los ajustes propuestos por parte del equipo de aprovechamiento y la Oficina de Comunicaciones.  (ver anexo,  correos en linea)
13/12/2022:  Se tiene programada   la divulgación del manual  para observaciones por  parte  de las  asociaciones de recicladores  para el  13/12 2022</t>
  </si>
  <si>
    <t>31/03/2022 No se cuenta con evidencias del seguimiento al control definido, teniendo en cuenta que durante el primer trimestre no se realizaron convocatorias a entrega de accionesa afirmativas a Organizaciones de Recicladores de Oficio</t>
  </si>
  <si>
    <t>Subdirección de aprovechamiento</t>
  </si>
  <si>
    <t>No aplica</t>
  </si>
  <si>
    <t xml:space="preserve">30/06/2022.  En el segundo trimestre  no se  adelantó procesos de convocatoria  para entrega de  acciones afirmativas </t>
  </si>
  <si>
    <t>Subdirección Aprovechamiento</t>
  </si>
  <si>
    <t>10/08/2022
09/09/2022
10/10/2022</t>
  </si>
  <si>
    <t xml:space="preserve">10/08/2022.  A la fecha  no se   ha adelantado procesos de  convocatoria para entrega de acciones afirmativas 
09/09/2022.  A la fecha  no se   ha adelantado procesos de  convocatoria para entrega de acciones afirmativas 
10/10/2022.  A la fecha  no se  ha adelantado procesos de  convocatoria para entrega de acciones afirmativas </t>
  </si>
  <si>
    <t xml:space="preserve">10/08/SAPROV N/A
09/09/SAPROV N/A
10/10/SAPROV: Resolución 536 de 2022 "Por la cual se establecen los términos de referencia para la convocatoria correspondiente al “Programa de Incentivos para la vigencia 2022 como acción afirmativa a favor de las organizaciones de recicladores de oficio de Bogotá D.C.”"
</t>
  </si>
  <si>
    <t>10/11/2022:  Apertura y divulgación de la
convocatoria realizada de  conformidad con el cronograma establecido.
Capacitación y Acompañamiento
técnico
13/12/2022:   En el mes de  noviembre  se realiza la evaluación de propuestas y requisitos (habilitación, escrita y oral), por parte del Equipo Coordinador y de Jurados.  
Se tiene programado  en  la priemra seman de diciembre  realizar  la   publicación del listado provisional de elegibles, a través de la página web de la
UAESP, de acuerdo con los resultados de evaluación de los proyectos presentados en el
marco del programa de incentivos</t>
  </si>
  <si>
    <t xml:space="preserve">10/11/2022:  Cronograma  Resolución  536 de 2022, convocatoria para  poblacion recicladora de oficio del programa de incentivos  realizada el 28 de septiembre
13/12/2022:  Cronograma  Resolución  536 de 2022, convocatoria para  poblacion recicladora de oficio del programa de incentivos  realizada el 28 de septiembre
</t>
  </si>
  <si>
    <t>Se realiza seguimiento al control  no se adjuntan evidencias debido a que no se requirió su aplicación  el riesgo no se ha materializado
Se realiza seguimiento al control  no se adjuntan evidencias debido a que no se requirió su aplicación  el riesgo no se ha materializado
Se realiza seguimiento al control no se adjuntan evidencias debido a que no se requirió su aplicación el riesgo no se ha materializado</t>
  </si>
  <si>
    <t xml:space="preserve">Se realiza seguimiento a la acción no se entregan soportes por cuanto la acción está en ejecución 
Se realiza seguimiento a la acción no se entregan soportes por cuanto la acción está en ejecución
Se realiza seguimiento a la acción  se entregan soportes los cuales son coherentes con lo programado </t>
  </si>
  <si>
    <t>Seguimiento a programas de entrega de acciones afirmativas a Organizaciones de Recicladores.</t>
  </si>
  <si>
    <t xml:space="preserve">Subdirector  Aprovechamiento </t>
  </si>
  <si>
    <t xml:space="preserve">28/02/2022: Actualmente se está realizando el seguimiento y la supervisión al programa de incentivos creado por la resolución 118 de 2021.
31/03/2022: Actualmente se está realizando el seguimiento y la supervisión a los proyectos beneficiados programa de incentivos creado por la resolución 118 de 2021. 
</t>
  </si>
  <si>
    <t xml:space="preserve">30/06/2022: Se continua  con el seguimiento  y  registro y publicación  del  avance   en las acciones afirmativas las cuales  se pueden  consultar en el link:  https://www.uaesp.gov.co/content/acciones-afirmativas-realizadas-favor-recicladores-y-asociaciones,   última actualización  realizada  el 30/06/2022
Asi mismo se  realizan reuniones peridicas  por  parte del personal  de apoyo tecnico de la   subdirección  para el seguimiento de las acciones.
</t>
  </si>
  <si>
    <t>10/08/2022: SAPROV: Se continua  con el seguimiento  y  registro y publicación  del  avance   en las acciones afirmativas las cuales  se pueden  consultar en el link:  https://www.uaesp.gov.co/content/acciones-afirmativas-realizadas-favor-recicladores-y-asociaciones,   última actualización  realizada  el 28/07/2022.   a   esta fecha  se    cuenta  con un total  de  67 acciones registradas  correspondientes al proceso de carnetización.
09/09/2022: SAPROV: A la fecha  no se   ha   actualizado    información  en el  link:  https://www.uaesp.gov.co/content/acciones-afirmativas-realizadas-favor-recicladores-y-asociaciones,   última actualización  corresponde  al 28/07/2022.    A la fecha se  esta consolidando  la información con corte a  31 de agosto la cual sera reportada  en el proximo seguimiento.
10/10/2022 APROV. Fue firmada la Resolución 536 de 2022 Por la cual se establecen los términos de referencia para la convocatoria correspondiente al “Programa de Incentivos para la vigencia 2022 como acción afirmativa a favor de las organizaciones de recicladores de oficio de Bogotá D.C.” donde se establecen todos los requisitos para la entrega de acciones afirmativas y mitigar el riesgo de beneficiar a propios y terceros.</t>
  </si>
  <si>
    <t>10/11/20/22
13/12/2022</t>
  </si>
  <si>
    <t>10/11/ 2022:   En el periodo se realizó  la actualización    de la información  con el reporte de las acciones afirmativas públicadas en el    link https://www.uaesp.gov.co/content/acciones-afirmativas-realizadas-favor-recicladores-y-asociaciones.  (ver patallazo link  última actualización del 10/10/2022). 
13/12/2022: En el periodo  no se   actualizo   información  en  el Link.</t>
  </si>
  <si>
    <t xml:space="preserve">Se realiza seguimiento a la acción los soportes son coherentes frente a lo reportado dando cumplimiento a lo programado 
Se realiza seguimiento a la acción los soportes son coherentes frente a lo reportado dando cumplimiento a lo programado 
Se realiza seguimiento a la acción los soportes son coherentes frente a lo reportado dando cumplimiento a lo programado </t>
  </si>
  <si>
    <t>N.A</t>
  </si>
  <si>
    <t>02//05/2022
08/07/2022
09/09/2022
12/01/2023</t>
  </si>
  <si>
    <t>02/05/2022
09/09/2022
12/01/2023</t>
  </si>
  <si>
    <r>
      <t>02/05/2022</t>
    </r>
    <r>
      <rPr>
        <sz val="11"/>
        <color rgb="FF000000"/>
        <rFont val="Arial Narrow"/>
        <family val="2"/>
      </rPr>
      <t xml:space="preserve"> No se ha aplicado la acción del plan de manejo de riesgos, pues el proceso manifestó que de enero a marzo del 2022 no se han realizado capacitaciones de integridad y probidad por parte de talento Humano (Hay plazo hasta el 31/12/2022. 08/07/2022 No se ha aplicado la acción del plan de manejo de riesgos, pues el proceso manifestó que de abril a junio del 2022 no se han realizado capacitaciones de integridad y probidad por parte de talento Humano (Hay plazo hasta el 31/12/2022).</t>
    </r>
    <r>
      <rPr>
        <b/>
        <sz val="11"/>
        <color rgb="FF000000"/>
        <rFont val="Arial Narrow"/>
        <family val="2"/>
      </rPr>
      <t xml:space="preserve">
09/09/2022 - OCL:</t>
    </r>
    <r>
      <rPr>
        <sz val="11"/>
        <color rgb="FF000000"/>
        <rFont val="Arial Narrow"/>
        <family val="2"/>
      </rPr>
      <t xml:space="preserve"> Revisadas las evidencias del segundo trimestre, correspondientes a la acción "Participar en las jornadas de capacitación de integridad y probidad realizadas por el proceso de talento humano", se puede verificar los certificados del curso virtual con una duración de 20 horas  "Integridad, transparencia y lucha contra la corrupción, para siete (7) integrantes del grupo de trabajo.</t>
    </r>
    <r>
      <rPr>
        <b/>
        <sz val="11"/>
        <color rgb="FF000000"/>
        <rFont val="Arial Narrow"/>
        <family val="2"/>
      </rPr>
      <t xml:space="preserve">
12/01/2023 - OCL: </t>
    </r>
    <r>
      <rPr>
        <sz val="11"/>
        <color rgb="FF000000"/>
        <rFont val="Arial Narrow"/>
        <family val="2"/>
      </rPr>
      <t>De acuerdo con la siguiente manifestación por parte del proceso; "Desde el grupo de talento humano informaron que para el cuarto trimestre del 2022, no se programaron capacitaciones relacionadas en la acciòn del presente mapa de riesgos, debido a que se realizaron en el trimestre anterior", la OCI verifica que para el periodo no se realizaron actividades correspondientes a la acción.</t>
    </r>
  </si>
  <si>
    <r>
      <t xml:space="preserve">De acuerdo con el seguimiento realizado por la segunda línea de defensa. La OCI verificó que en los soportes se evidencia la aplicación del control
</t>
    </r>
    <r>
      <rPr>
        <b/>
        <sz val="11"/>
        <color rgb="FF000000"/>
        <rFont val="Arial Narrow"/>
        <family val="2"/>
      </rPr>
      <t xml:space="preserve">
09/09/2022 - OCL: </t>
    </r>
    <r>
      <rPr>
        <sz val="11"/>
        <color rgb="FF000000"/>
        <rFont val="Arial Narrow"/>
        <family val="2"/>
      </rPr>
      <t xml:space="preserve">A la fecha de la revisión, en el vínculo allegado por el proceso "http://www.uaesp.gov.co/content/informes-supervision-y-control-rbl ", se observan los informes de supervisión y control ASE a julio de 2022. En cumplimiento del control.
</t>
    </r>
    <r>
      <rPr>
        <b/>
        <sz val="11"/>
        <color rgb="FF000000"/>
        <rFont val="Arial Narrow"/>
        <family val="2"/>
      </rPr>
      <t xml:space="preserve">12/01/2023 - OCL:  </t>
    </r>
    <r>
      <rPr>
        <sz val="11"/>
        <color rgb="FF000000"/>
        <rFont val="Arial Narrow"/>
        <family val="2"/>
      </rPr>
      <t xml:space="preserve">De acuerdo con la revisión de las siguientes evidencias:
1. Aprobación y publicación de los informes de supervisión en cumplimiento  al manual de contratación.
2. SAPROV.  lista asistencia jornada publicación informes secopII.
3. SDF.
4. Link:https://nam10.safelinks.protection.outlook.com/?url=https%3A%2F%2Fuaespdc-my.sharepoint.com%2F%3Af%3A%2Fg%2Fpersonal%2Fflor_riveros_uaesp_gov_co%2FEpaS1VPE7hFMurAsdOnRo_MBQCr-DFMPzbQCudyddBEPtw%3Fe%3D5%253ajFWp2l%26at%3D9&amp;data=05%7C01%7Cmaria.camacho%40uaesp.gov.co%7C34b51b0bb8174610757e08da85e00613%7C9ecb216e449b4584bc8226bce78574fb%7C0%7C0%7C637969494486484026%7CUnknown%7CTWFpbGZsb3d8eyJWIjoiMC4wLjAwMDAiLCJQIjoiV2luMzIiLCJBTiI6Ik1haWwiLCJXVCI6Mn0%3D%7C3000%7C%7C%7C&amp;sdata=yccfyqAunhp%2FIIQuovnwcVwf1VCd3zNfuSmi5YfwzPM%3D&amp;reserved=0
La OCI, revisó aleatoriamente una muestra de 10 documentos, valida el cumplimiento del control.
</t>
    </r>
  </si>
  <si>
    <r>
      <t>3/05/2022</t>
    </r>
    <r>
      <rPr>
        <b/>
        <sz val="11"/>
        <color rgb="FF000000"/>
        <rFont val="Arial Narrow"/>
        <family val="2"/>
      </rPr>
      <t xml:space="preserve">
09/09/2022</t>
    </r>
    <r>
      <rPr>
        <sz val="11"/>
        <color rgb="FF000000"/>
        <rFont val="Arial Narrow"/>
        <family val="2"/>
      </rPr>
      <t xml:space="preserve">
</t>
    </r>
    <r>
      <rPr>
        <b/>
        <sz val="11"/>
        <color rgb="FF000000"/>
        <rFont val="Arial Narrow"/>
        <family val="2"/>
      </rPr>
      <t>12/01/2023</t>
    </r>
  </si>
  <si>
    <r>
      <t>El control es efectivo</t>
    </r>
    <r>
      <rPr>
        <b/>
        <sz val="11"/>
        <color rgb="FF000000"/>
        <rFont val="Arial Narrow"/>
        <family val="2"/>
      </rPr>
      <t xml:space="preserve">
09/09/2022 - OCL</t>
    </r>
    <r>
      <rPr>
        <sz val="11"/>
        <color rgb="FF000000"/>
        <rFont val="Arial Narrow"/>
        <family val="2"/>
      </rPr>
      <t xml:space="preserve">: Con base en el seguimiento de la OCI y el realizado por la Segunda Línea de Defensa, se evidencia la efectividad del control, toda vez que en el periodo de evaluación no se ha materializado el riesgo.
</t>
    </r>
    <r>
      <rPr>
        <b/>
        <sz val="11"/>
        <color rgb="FF000000"/>
        <rFont val="Arial Narrow"/>
        <family val="2"/>
      </rPr>
      <t>12/01/2023 - OCL:</t>
    </r>
    <r>
      <rPr>
        <sz val="11"/>
        <color rgb="FF000000"/>
        <rFont val="Arial Narrow"/>
        <family val="2"/>
      </rPr>
      <t xml:space="preserve"> De acuerdo con la manifestación del proceso y la revisión de las evidencias, la OCI verifica la efectividad del control.</t>
    </r>
  </si>
  <si>
    <r>
      <t>Se evidencia la aplicación de la acción con base en los soportes</t>
    </r>
    <r>
      <rPr>
        <b/>
        <sz val="11"/>
        <color rgb="FF000000"/>
        <rFont val="Arial Narrow"/>
        <family val="2"/>
      </rPr>
      <t xml:space="preserve">
09/09/2022 - OCL</t>
    </r>
    <r>
      <rPr>
        <sz val="11"/>
        <color rgb="FF000000"/>
        <rFont val="Arial Narrow"/>
        <family val="2"/>
      </rPr>
      <t xml:space="preserve">: De acuerdo con el seguimiento de la primera línea del 10/08/2022 informa que para el periodo de evaluación "no se realizó  Comité Primario", y que esperan realizarlo en el mes de septiembre de 2022.
</t>
    </r>
    <r>
      <rPr>
        <b/>
        <sz val="11"/>
        <color rgb="FF000000"/>
        <rFont val="Arial Narrow"/>
        <family val="2"/>
      </rPr>
      <t xml:space="preserve">12/01/2023 - OCL: </t>
    </r>
    <r>
      <rPr>
        <sz val="11"/>
        <color rgb="FF000000"/>
        <rFont val="Arial Narrow"/>
        <family val="2"/>
      </rPr>
      <t>El proceso realiza la siguiente manifestación: " La actividad fue ejecutada elprimer trimestre de 2022".</t>
    </r>
  </si>
  <si>
    <r>
      <t xml:space="preserve">03/05/2022
</t>
    </r>
    <r>
      <rPr>
        <b/>
        <sz val="11"/>
        <color rgb="FF000000"/>
        <rFont val="Arial Narrow"/>
        <family val="2"/>
      </rPr>
      <t>09/09/2022</t>
    </r>
    <r>
      <rPr>
        <sz val="11"/>
        <color rgb="FF000000"/>
        <rFont val="Arial Narrow"/>
        <family val="2"/>
      </rPr>
      <t xml:space="preserve">
</t>
    </r>
    <r>
      <rPr>
        <b/>
        <sz val="11"/>
        <color rgb="FF000000"/>
        <rFont val="Arial Narrow"/>
        <family val="2"/>
      </rPr>
      <t>12/01/2023</t>
    </r>
  </si>
  <si>
    <r>
      <t xml:space="preserve">Según seguimiento realizado por la segunda línea de defensa, el riesgo no se ha materializado, por tanto el control es efectivo
09/09/2022 - OCL: De acuerdo con el seguimiento realizado por la OAP, el riesgo no se ha materializado, por tanto el control es efectivo
</t>
    </r>
    <r>
      <rPr>
        <b/>
        <sz val="11"/>
        <color theme="1"/>
        <rFont val="Arial Narrow"/>
        <family val="2"/>
      </rPr>
      <t>12/01/2023 - OCL:</t>
    </r>
    <r>
      <rPr>
        <sz val="11"/>
        <color theme="1"/>
        <rFont val="Arial Narrow"/>
        <family val="2"/>
      </rPr>
      <t xml:space="preserve"> De acuerdo con la revisión de las siguientes evidencias:
1. Cuadro_de_Consolidación_info
2. RESOLUCION_536_DE_2022VF: "POR LACUAL SE ESTABLECEN LOS TÉRMINOS DE REFERENCIA PARA LA CONVOCATORIA CORRESPONDIENTE AL “PROGRAMA DE INCENTIVOS PARA LA VIGENCIA 2022 COMO ACCIÓN AFIRMATIVA AFAVOR DE LAS ORGANIZACIONES DE RECICLADORES DE OFICIODE BOGOTÁ D.C.”"
La OCI, verifica el cumplimiento del control.</t>
    </r>
  </si>
  <si>
    <r>
      <t xml:space="preserve">El control es efectivo
09/09/2022 - OCL: Con base en el seguimiento de la OCI y el realizado por la Segunda Línea de Defensa, se evidencia la efectividad del control, toda vez que en el periodo de evaluación no se ha materializado el riesgo.
</t>
    </r>
    <r>
      <rPr>
        <b/>
        <sz val="11"/>
        <color theme="1"/>
        <rFont val="Arial Narrow"/>
        <family val="2"/>
      </rPr>
      <t xml:space="preserve">12/01/2023 - OCL: </t>
    </r>
    <r>
      <rPr>
        <sz val="11"/>
        <color theme="1"/>
        <rFont val="Arial Narrow"/>
        <family val="2"/>
      </rPr>
      <t>Con base en el seguimiento de la OCI y la revisión de las evidencias, se verifica la efectividad del control, toda vez que en el periodo de evaluación no se ha materializado el riesgo.</t>
    </r>
  </si>
  <si>
    <r>
      <t xml:space="preserve">La acción se encuentra en ejecución según seguimiento realizado por la segunda línea de defensa
09/09/2022 - OCL:De acuerdo con el seguimiento de la segunda línea de defensa, la acción se encuentra en ejecución.
</t>
    </r>
    <r>
      <rPr>
        <b/>
        <sz val="11"/>
        <color theme="1"/>
        <rFont val="Arial Narrow"/>
        <family val="2"/>
      </rPr>
      <t xml:space="preserve">12/01/2023 - OCL: </t>
    </r>
    <r>
      <rPr>
        <sz val="11"/>
        <color theme="1"/>
        <rFont val="Arial Narrow"/>
        <family val="2"/>
      </rPr>
      <t>De acuerdo con la siguiente evidencia:
- Revisión Manual de acciones afirmativas.
La OCI, observa lista de correos en los que se hace mención a la actualización del "Manual de Acciones Afirmativas", en cumplimiento de la acción.</t>
    </r>
  </si>
  <si>
    <r>
      <t xml:space="preserve">03/05/2022
</t>
    </r>
    <r>
      <rPr>
        <b/>
        <sz val="11"/>
        <color rgb="FF000000"/>
        <rFont val="Arial Narrow"/>
        <family val="2"/>
      </rPr>
      <t>09/09/2022
12/01/2023</t>
    </r>
  </si>
  <si>
    <r>
      <t xml:space="preserve">De acuerdo con verificación realizada por la OCI, en los soportes se evidencian los seguimientos realizados a los programas
09/09/2022 - OCL:De acuerdo con el seguimiento de la segunda línea de defensa, la acción es efectiva.
</t>
    </r>
    <r>
      <rPr>
        <b/>
        <sz val="11"/>
        <color theme="1"/>
        <rFont val="Arial Narrow"/>
        <family val="2"/>
      </rPr>
      <t xml:space="preserve">11/01/2023 - OCL: </t>
    </r>
    <r>
      <rPr>
        <sz val="11"/>
        <color theme="1"/>
        <rFont val="Arial Narrow"/>
        <family val="2"/>
      </rPr>
      <t>De acuerdo con el seguimiento de las siguientes evidencias:
1. 1. PROYECTOS BENEFICIADOS: carpeta con 15 proyetos, los cuales sin contenido.
2. Actas de seguimiento: no contienen información.
No se puede verificar el cumplimiento toda vez que las carpetas anexas se encuentran vacias.
Nota: La OCI recomienda realizar los autodiagnósticos y allegar las evidencias de acuerdo a la programación establecida por la OAP.</t>
    </r>
  </si>
  <si>
    <t>Perfil del Riesgo</t>
  </si>
  <si>
    <t>Propósito del Control</t>
  </si>
  <si>
    <t>Acción para fortalecer el control</t>
  </si>
  <si>
    <t>Inicia con planificar la Gestión Tecnológica y de la Información basados en los dominios de arquitectura empresarial de TI, y finaliza con el  Seguimiento y Evaluación.</t>
  </si>
  <si>
    <t xml:space="preserve">Posibilidad de beneficio propio o de un tercero por utilización indebida de los recursos de TI por incumplimiento de las políticas de derechos de autor y propiedad intelectual por debilidades en los controles de acceso al código fuente  </t>
  </si>
  <si>
    <t>Utilización indebida de los recursos de TI</t>
  </si>
  <si>
    <t xml:space="preserve">Incumplimiento de las políticas de derechos de autor y propiedad intelectual por debilidades en los controles de acceso al código fuente  </t>
  </si>
  <si>
    <t>Informe de desactivación de usuarios y entrega de paz y salvos</t>
  </si>
  <si>
    <t>Socializar los lineamientos normativos y buenas prácticas existentes de derechos de autor y propiedad intelectual</t>
  </si>
  <si>
    <t>Responsable de contratación</t>
  </si>
  <si>
    <t>No se han realizado esta acción</t>
  </si>
  <si>
    <t>09/05/2022
03/06/2022
07/07/2022</t>
  </si>
  <si>
    <t>Abril. en articulación con la SAL se esta revisando los temas realcionados con derechos de autor, propiedad intelectual, entre otros. Se sensibilizó por correo masivo sobre propiedad intelectual
Mayo: se sensibilizo sobre los derechos de propiedad intelectual y derechos de autor.
Junio:El 10 de junio se realizó la sensibilización a trodos los servidores publicos (datos personales y propiedad intelectual) con el apoyo de SAL. Adicionalmente se han divulgado piezas de comunicación a todos los funcionarios.</t>
  </si>
  <si>
    <t>Julio: se enviaron piezas comunicativas sobre propiedad intelectual y derechos de autor.
Agosto: se envio pieza comunicativa sobre propiedad intelectual el 9 de agosto, se solicito  capacitación a la SIC sobre propiedad industrial y lo relacionado para eel 14 de septiembre.
Septiembre: se incluyen clausulas en el contrato de runmyprocess. Se realizo sensibilización con la SIC sobre propiedad intelectual</t>
  </si>
  <si>
    <t>04/11/2022
07/12/2022
27/112/2022</t>
  </si>
  <si>
    <t>Octubre: se realizo el envio de piezas comunicativas a través del correo de comunicaciones
Noviembre: campañas de sensibilización se realizaron 9/nov a toda la entidad sobre propiedad intelectual y derechos de autor. No se desarrolaron contratos, no obstante dentro de las clausulas de las minutas de los estudios previos se contempla
Diciembre:  Se envio una pieza comunicativa sobre Derechos de Autor (Campaña). Se suscribieron contratos donde se especifica lo relacionado con propiedad intelectual y derechos de autor: Conectiviad Mochuelo; WIFI, Firewall, Antivirus y Mantenimeinto y Ordenes de Compra</t>
  </si>
  <si>
    <t>Febrero:  se subió el informe de generación de paz y salvo.  Se deshabilitaron cuentas asociados viejas asociadas al  dominio  uesnet.log. 
Marzo: se presenta el informe y reporte de  paz y salvo. Se debe depurar la herramienta frente a unos paz y salvos de años anteriores.</t>
  </si>
  <si>
    <t>Wilson Rojas</t>
  </si>
  <si>
    <t>Informe</t>
  </si>
  <si>
    <t>Abril: se realiza el reporte de altas y bajas solicitadas a OTIC por Runmyprocess
Mayo: se realiza el informe de los paz y salvos gestionados por la OTIC para este periodo
Junio: se realiza el informe de los paz y salvos gestionados por la OTIC para este periodo
Junio: El 10 de junio se realizó la sensibilización a trodos los servidores publicos (datos personales y propiedad intelectual) con el apoyo de SAL. Adicionalmente se han divulgado piezas de comunicación a todos los funcionarios.</t>
  </si>
  <si>
    <t>08/02/2022
06/09/2022
6/10/2022</t>
  </si>
  <si>
    <t>Julio: Se realiza el reporte de los paz y salvos expedidos por la OTIC
Agosto: No se presentan nbivedades en la generación de los paz y salvos, se entrega informe correspondiente
Septiembre: se atendieron 26 solicitudes de paz y salvos y 102 usuarios, no se tienen novedades frente al reporte</t>
  </si>
  <si>
    <t>Daniel Contreras</t>
  </si>
  <si>
    <t>Infome</t>
  </si>
  <si>
    <t>Octubre: se tramitaron 34 solciitudes de paz y salvo, y 67 de gestuión de usuarios. No se presenta ninguna novedad
Noviembre: se tramitaron 44 PYS, nohay novedades frente al reporte
Diciembre: Paz y Slavos 109 se gestionarios  para este periodo, sin novedad</t>
  </si>
  <si>
    <t>Informar de manera oportuna a la oficina y autoridades competentes</t>
  </si>
  <si>
    <t>25/04/2022
22/07/2022
21/10/2022</t>
  </si>
  <si>
    <t>Se realiza seguimiento al control y se adjuntan los soportes de su ejecución, el control fue efectivo por cuanto el riesgo no se ha materializado
Se realiza seguimiento al control y se adjuntan los soportes de su ejecución, el control fue efectivo por cuanto el riesgo no se ha materializado
Se realiza seguimiento al control y se adjuntan los soportes de su ejecución, el control fue efectivo por cuanto el riesgo no se ha materializado</t>
  </si>
  <si>
    <t xml:space="preserve">Se adelanta seguimiento a la acción,  no se adjuntan evidencias por cual la misma está en ejecución 
Se adelanta seguimiento a la acción,  no se adjuntan evidencias por cual la misma está en ejecución
Se adelanta seguimiento a la acción, se adjuntan evidencias por lo que se evidencia su ejecución  </t>
  </si>
  <si>
    <t>Clausulas contractuales de derechos de propiedad intelectual</t>
  </si>
  <si>
    <t>Febrero: en las obligaciones generales de la minuta de contratos se establece la propiedad intelectual que deben tener los contratistas y proveedores (Clausula 16). Por otro lado Colombia compra eficiente tiene una guía para el manejo de las entidades y proveedores sobre derechos de propiedad intelectual
Marzo: no se realizaron contratos con minuta, solo se realizaron orden de compra que están bajo el amparo de los lineamientos de la TVEC</t>
  </si>
  <si>
    <t>Laura Paiba- Carlos Cuartas</t>
  </si>
  <si>
    <t>Minutas de Contrato</t>
  </si>
  <si>
    <t>Abril: Se tiene establecido en las minutas d econtratos los clausulas correspondientes
Mayo: Se tiene establecido en las minutas de contratos los clausulas correspondientes
Junio: Se tiene establecido en las minutas decontratos los clausulas correspondientes</t>
  </si>
  <si>
    <t>08/02/2022
06/09/2022</t>
  </si>
  <si>
    <t>Julio: se enviaron piezas comunicativas sobre propiedad intelectual y derechos de autor.
En el marco de la ejecución de contratos se tiene establecidad la claudula 13 en torno a esta acción
Agosto: se envio pieza comunicativa sobre propiedad intelectual el 9 de agosto, se solicito  capacitación a la SIC sobre propiedad industrial y lo relacionado para el 14 de septiembre. Se genero el contrato interadministrativo por conectividad, aplicando lo relacionado con propiedad intelectual
Septiembre: e incluyen clausulas en el contrato de runmyprocess. Se realizo sensibilización con la SIC sobre propiedad intelectual</t>
  </si>
  <si>
    <t>Ruben Buitrago</t>
  </si>
  <si>
    <t>Octubre: no se realizaron contratos para este mes, no obstante en los estudios previos realizados para futuros contratos se incluye la clausula 13 de la minuta se mantiene</t>
  </si>
  <si>
    <t>Carlos Cuartas</t>
  </si>
  <si>
    <t>Soporte de Correo</t>
  </si>
  <si>
    <r>
      <t>4/05/2022</t>
    </r>
    <r>
      <rPr>
        <b/>
        <sz val="11"/>
        <color rgb="FF000000"/>
        <rFont val="Arial Narrow"/>
        <family val="2"/>
      </rPr>
      <t xml:space="preserve">
09/09/2022</t>
    </r>
    <r>
      <rPr>
        <sz val="11"/>
        <color rgb="FF000000"/>
        <rFont val="Arial Narrow"/>
        <family val="2"/>
      </rPr>
      <t xml:space="preserve">
</t>
    </r>
    <r>
      <rPr>
        <b/>
        <sz val="11"/>
        <color rgb="FF000000"/>
        <rFont val="Arial Narrow"/>
        <family val="2"/>
      </rPr>
      <t>12/01/2023</t>
    </r>
  </si>
  <si>
    <r>
      <t>No se evidencia tratamiento de la acción.
Sugerencia: Para evitar la materialización del riesgo se sugiere adelantar el tema de PDP y propiedad intelectual.</t>
    </r>
    <r>
      <rPr>
        <b/>
        <sz val="11"/>
        <color rgb="FF000000"/>
        <rFont val="Arial Narrow"/>
        <family val="2"/>
      </rPr>
      <t xml:space="preserve">
09/09/2022 - OCL</t>
    </r>
    <r>
      <rPr>
        <sz val="11"/>
        <color rgb="FF000000"/>
        <rFont val="Arial Narrow"/>
        <family val="2"/>
      </rPr>
      <t xml:space="preserve">: Revisada la evidencia "Informe Técnico No. 3" allegada por el proceso, se verifica el cumplimiento de la acción.
</t>
    </r>
    <r>
      <rPr>
        <b/>
        <sz val="11"/>
        <color rgb="FF000000"/>
        <rFont val="Arial Narrow"/>
        <family val="2"/>
      </rPr>
      <t>12/01/2023 - OCL:</t>
    </r>
    <r>
      <rPr>
        <sz val="11"/>
        <color rgb="FF000000"/>
        <rFont val="Arial Narrow"/>
        <family val="2"/>
      </rPr>
      <t xml:space="preserve">  Revisadas las evidencias suministradas por el proceso, la OCI verifica el cumplimiento de la acción.</t>
    </r>
  </si>
  <si>
    <r>
      <t>La OCI verifica evidencias sobre la ejecución del control y se encuentra acorde con el descrito, dando cumplimiento.
NOTA: "La OCI insta tanto a la 1era como 2da línea de defensa a realizar la revisión frente a la forma como se está evaluando la implementación de los controles y acciones, de tal forma que se pueda incluir en la próxima actualización de la matriz de riesgos, la definición clara y puntual de los productos o indicadores resultados de esos controles y acciones; con el fin que al hacer los seguimientos, las verificaciones vayan dirigidas a revisar estos productos definidos y por ende especificar adecuadamente su cumplimiento. Lo anterior, teniendo en cuenta los modelos brindados por el DAFP"</t>
    </r>
    <r>
      <rPr>
        <b/>
        <sz val="11"/>
        <color rgb="FF000000"/>
        <rFont val="Arial Narrow"/>
        <family val="2"/>
      </rPr>
      <t xml:space="preserve">
09/09/2022 - OCL</t>
    </r>
    <r>
      <rPr>
        <sz val="11"/>
        <color rgb="FF000000"/>
        <rFont val="Arial Narrow"/>
        <family val="2"/>
      </rPr>
      <t xml:space="preserve">: De acuerdo con las evidencias entregadas por el proceso y el seguimiento realizado por parte de la segunda línea de defensa, se evidencia el cumplimiento del control "Informe de desactivación de usuarios y entrega de paz y salvos".
</t>
    </r>
    <r>
      <rPr>
        <b/>
        <sz val="11"/>
        <color rgb="FF000000"/>
        <rFont val="Arial Narrow"/>
        <family val="2"/>
      </rPr>
      <t xml:space="preserve">12/01/2023 - OCL: </t>
    </r>
    <r>
      <rPr>
        <sz val="11"/>
        <color rgb="FF000000"/>
        <rFont val="Arial Narrow"/>
        <family val="2"/>
      </rPr>
      <t xml:space="preserve"> De acuerdo con la revisión de las siguientes evidencias: 
1. Octubre: Informe altas-bajas octubre 2022 y pys-gu-octubre-2022.
2. RC_CONTROL1_NOVIEMBRE: CONSOLIDADO PYS - INFORMES y Informe PyS-GU-noviembre 2022.
3. RC_CONTROL1_NOVIEMBRE: CONSOLIDADO PYS - INFORMES y Informe PyS-GU-noviembre 2022.
La OCI, verifica el cumplimiento del control.</t>
    </r>
  </si>
  <si>
    <r>
      <t>Se validaron evidencias de control y se validó de manera aleatoria en los contratos y se encuentra la cláusula de derechos de propiedad intelectual.
NOTA: "La OCI insta tanto a la 1era como 2da línea de defensa a realizar la revisión frente a la forma como se está evaluando la implementación de los controles y acciones, de tal forma que se pueda incluir en la próxima actualización de la matriz de riesgos, la definición clara y puntual de los productos o indicadores resultados de esos controles y acciones; con el fin que al hacer los seguimientos, las verificaciones vayan dirigidas a revisar estos productos definidos y por ende especificar adecuadamente su cumplimiento. Lo anterior, teniendo en cuenta los modelos brindados por el DAFP"</t>
    </r>
    <r>
      <rPr>
        <b/>
        <sz val="11"/>
        <color rgb="FF000000"/>
        <rFont val="Arial Narrow"/>
        <family val="2"/>
      </rPr>
      <t xml:space="preserve">
09/09/2022 - OCL: </t>
    </r>
    <r>
      <rPr>
        <sz val="11"/>
        <color rgb="FF000000"/>
        <rFont val="Arial Narrow"/>
        <family val="2"/>
      </rPr>
      <t xml:space="preserve">De acuerdo con la revisión de la evidencia entregada por el proceso, se evidencia el cumplimiento del control, en especial en la obligación No. 13 del contrato No. UAESP-588-2022, en la que se especifican las obligaciones relacionadas a propiedad intelectual.
</t>
    </r>
    <r>
      <rPr>
        <b/>
        <sz val="11"/>
        <color rgb="FF000000"/>
        <rFont val="Arial Narrow"/>
        <family val="2"/>
      </rPr>
      <t xml:space="preserve">12/01/2023 - OCL: </t>
    </r>
    <r>
      <rPr>
        <sz val="11"/>
        <color rgb="FF000000"/>
        <rFont val="Arial Narrow"/>
        <family val="2"/>
      </rPr>
      <t xml:space="preserve"> Con base en la revisión de las siguientes evidencias:
1. Octubre: propiedad intelectual y derechos de autor
2. Noviembre: GAL-FM-22 V3 Estudios previos y propiedad intelectual
3. Diciembre: CARTA DE ACEPTACION No. UAESP-815-2022, CARTA DE ACEPTACION UAESP-837-2022, CARTA DE ACEPTACIÓN-UAESP-827-2022, guia_gran_almacen, Orden de compra 103442- PANAMERICANA ADOBE(1), ORDEN DE COMPRA 103443 y ORDEN DE COMPRA, especialmente la oblivación No. 14, en la que se especifican las obligaciones de reserva y confidencialidad de la información.
La OCI verifica el cumplimiento del control.
</t>
    </r>
  </si>
  <si>
    <r>
      <t>El control es efectivo por cuanto no se ha materializado el riesgo.</t>
    </r>
    <r>
      <rPr>
        <b/>
        <sz val="11"/>
        <color rgb="FF000000"/>
        <rFont val="Arial Narrow"/>
        <family val="2"/>
      </rPr>
      <t xml:space="preserve">
09/09/2022 - OCL</t>
    </r>
    <r>
      <rPr>
        <sz val="11"/>
        <color rgb="FF000000"/>
        <rFont val="Arial Narrow"/>
        <family val="2"/>
      </rPr>
      <t xml:space="preserve">: Con base en el seguimiento de la OCI y el realizado por la Segunda Línea de Defensa, se evidencia la efectividad del control, toda vez que en el periodo de evaluación no se ha materializado el riesgo.
</t>
    </r>
    <r>
      <rPr>
        <b/>
        <sz val="11"/>
        <color rgb="FF000000"/>
        <rFont val="Arial Narrow"/>
        <family val="2"/>
      </rPr>
      <t>12/01/2023 - OCL:</t>
    </r>
    <r>
      <rPr>
        <sz val="11"/>
        <color rgb="FF000000"/>
        <rFont val="Arial Narrow"/>
        <family val="2"/>
      </rPr>
      <t xml:space="preserve">  Con base en el seguimiento de la OCI y la revisión de las evidencias, se verifica la efectividad del control, toda vez que en el periodo de evaluación no se ha materializado el riesgo.</t>
    </r>
  </si>
  <si>
    <r>
      <t>El control es efectivo por cuanto no se ha materializado el riesgo.</t>
    </r>
    <r>
      <rPr>
        <b/>
        <sz val="11"/>
        <color rgb="FF000000"/>
        <rFont val="Arial Narrow"/>
        <family val="2"/>
      </rPr>
      <t xml:space="preserve">
09/09/2022 - OCL</t>
    </r>
    <r>
      <rPr>
        <sz val="11"/>
        <color rgb="FF000000"/>
        <rFont val="Arial Narrow"/>
        <family val="2"/>
      </rPr>
      <t xml:space="preserve">: Con base en el seguimiento de la OCI y el realizado por la Segunda Línea de Defensa, se evidencia la efectividad del control, toda vez que en el periodo de evaluación no se ha materializado el riesgo.
</t>
    </r>
    <r>
      <rPr>
        <b/>
        <sz val="11"/>
        <color rgb="FF000000"/>
        <rFont val="Arial Narrow"/>
        <family val="2"/>
      </rPr>
      <t>12/01/2023 - OCL:</t>
    </r>
    <r>
      <rPr>
        <sz val="11"/>
        <color rgb="FF000000"/>
        <rFont val="Arial Narrow"/>
        <family val="2"/>
      </rPr>
      <t xml:space="preserve"> Con base en el seguimiento de la OCI y la revisión de las evidencias, se verifica la efectividad del control, toda vez que en el periodo de evaluación no se ha materializado el riesgo.</t>
    </r>
  </si>
  <si>
    <t>Inicia con el análisis de la información y termina con la evaluación de los servicios funerarios</t>
  </si>
  <si>
    <t>Posibilidad de favorecimiento propio o de un tercero por otorgamiento de subsidios y subvenciones sin el cumplimiento de los requisitos técnicos y normativos existentes debido a la debilidad en la aplicación de los controles establecidos en los documentos del SIG y falta de consulta de información en las bases de datos del Distrito y la nación (Trámites: Cremación de cadáveres y restos humanos y Exhumación de cadáveres, restos o cenizas en bóvedas, osarios o cenízaros propiedad del Distrito)</t>
  </si>
  <si>
    <t>Otorgamiento de subsidios y subvenciones sin el cumplimiento de los requisitos técnicos y normativos existentes</t>
  </si>
  <si>
    <t xml:space="preserve">Debilidad en la aplicación de los controles establecidos en los documentos del SIG y falta de consulta de información en las bases de datos del Distrito y la nación </t>
  </si>
  <si>
    <t>Aplicación de listas de chequeo para verificación de los requisitos para el otorgamiento de subsidios y subvenciones</t>
  </si>
  <si>
    <t xml:space="preserve">Verificación aleatorea trimestral del 5 % de los subsidios o subvenciones otorgadas para verificación de cumplimiento de requisitos y generación de informe de resultados </t>
  </si>
  <si>
    <t>Subdirección de alumbrado público y servicios funerarios</t>
  </si>
  <si>
    <t xml:space="preserve">se realiza verificacion diaria del cumplimiento de los requisitos y trimestralmente se realiza vericiacion aleatoria del cumplimiento de los mismos </t>
  </si>
  <si>
    <t>25/05/2022
10/06/2022
13/06/2022</t>
  </si>
  <si>
    <t xml:space="preserve">25/05/2022. se realiza revision aleatoria del 5% de la s subvenciones otorgadas en el mes de abril , siendo efectivo elc ontrol y se evita materailizacion del riesgo.
10/06/2022.Se realiza revsion aleatoria a las Subvenciones otorgadas en el mes de mayo sin que alguna presente anormalidad , siendo efectivo elc ontrol y se evita materailizacion del riesgo
13/06/2022 </t>
  </si>
  <si>
    <t>11/08/2022
7/09/2022
10/10/2022</t>
  </si>
  <si>
    <t xml:space="preserve">
10108/2022.Se realiza revsion aleatoria a las Subvenciones otorgadas en el mes de Julio  sin que alguna presente anormalidad , siendo efectivo elc ontrol y se evita materailizacion del rieesgo
7/08/2022. Se realiza revsion aleatoria  del 5%de las  Subvenciones otorgadas otorgadas en el mes de Agosto  sin que alguna presente anormalidad , siendo efectivo elc ontrol y se evita materailizacion del rieesgo
10//10/2022 Se realiza revsion aleatoria  del 5%de las  Subvenciones otorgadas otorgadas en el mes de Septiembre  sin que alguna presente anormalidad , siendo efectivo elc ontrol y se evita materailizacion del rieesgo.Para el tercer trimestre se tramitaron 757 solicitudes  en total  delos cuales se reviso aleatoriamente el 5% de cada mes 
</t>
  </si>
  <si>
    <t>se realizo la revision del informe de supervision para los meses de enero y febrero los cuales se encuentran publicados en la pagina y el del mes de marzo se encuentra en revisión . Siendo una herramienta efectiva para la conformidad del servicio y la no materializacion del riesgo</t>
  </si>
  <si>
    <t>coordinador de supervisión</t>
  </si>
  <si>
    <t>informes de supervisión</t>
  </si>
  <si>
    <t>10/06/2022
17/06/2022</t>
  </si>
  <si>
    <t xml:space="preserve">se realizo la revision aleatoria al de las subvenciones tramitadas en el primer trimestre, evidenciando el cumplimiento de los requisitos y se genera el respectivo informe.
17/06/2022.se realizo la revision aleatoria al de las subvenciones tramitadas en abril y Mayo , evidenciando el cumplimiento de los requisitos y se genera el respectivo informe.
</t>
  </si>
  <si>
    <t>27/07/2022
30708/2022
10/10/2022</t>
  </si>
  <si>
    <t xml:space="preserve">se realizo la revision aleatoria al de las subvenciones tramitadas en el tercer  trimestre, evidenciando el cumplimiento de los requisitos y se genera el respectivo informe.
30/08/2022.se realizo la revision aleatoria al de las subvenciones tramitadas en julioy agosto , evidenciando el cumplimiento de los requisitos y se genera el respectivo informe.
10/10/2022 se realizo la revision aleatoria al de las subvenciones tramitadas en septiembre evidenciando el cumplimiento de los requisitos y se genera el respectivo informe
</t>
  </si>
  <si>
    <t>07/11/2022
14/12/2022
4/01/2023</t>
  </si>
  <si>
    <r>
      <rPr>
        <sz val="11"/>
        <color rgb="FF000000"/>
        <rFont val="Arial Narrow"/>
        <family val="2"/>
      </rPr>
      <t xml:space="preserve">7/11/2022. se realizo la revision aleatoria del cumplimiento de requisitos  de las subvenciones tramitadas en el mes de octubre , evidenciando el cumplimiento de los requisitos y se genera el respectivo informe.
</t>
    </r>
    <r>
      <rPr>
        <b/>
        <sz val="11"/>
        <color rgb="FF000000"/>
        <rFont val="Arial Narrow"/>
        <family val="2"/>
      </rPr>
      <t>14/12/2022</t>
    </r>
    <r>
      <rPr>
        <sz val="11"/>
        <color rgb="FF000000"/>
        <rFont val="Arial Narrow"/>
        <family val="2"/>
      </rPr>
      <t xml:space="preserve">. se realizo la revision aleatoria del cumplimiento de requisitos  de las subvenciones tramitadas en el mes de Noviembre , evidenciando el cumplimiento de los requisitos y se genera el respectivo informe.
</t>
    </r>
    <r>
      <rPr>
        <b/>
        <sz val="11"/>
        <color rgb="FF000000"/>
        <rFont val="Arial Narrow"/>
        <family val="2"/>
      </rPr>
      <t xml:space="preserve">04/01/2023. </t>
    </r>
    <r>
      <rPr>
        <sz val="11"/>
        <color rgb="FF000000"/>
        <rFont val="Arial Narrow"/>
        <family val="2"/>
      </rPr>
      <t xml:space="preserve"> se realizo la revision aleatoria del cumplimiento de requisitos  de las subvenciones tramitadas en el mes de Diciembre   , evidenciando el cumplimiento de los requisitos y se genera el respectivo informe</t>
    </r>
    <r>
      <rPr>
        <b/>
        <sz val="11"/>
        <color rgb="FF000000"/>
        <rFont val="Arial Narrow"/>
        <family val="2"/>
      </rPr>
      <t>.</t>
    </r>
  </si>
  <si>
    <t>Solicitar la suspención de actividades del servidor involucrado durante la etapa de investigación de los hechos</t>
  </si>
  <si>
    <t>26/04/2022
21/07/2022
21/10/2022</t>
  </si>
  <si>
    <t>Se adelanta seguimiento al control el cual fue efectivo por lo que el riesgo no se ha materializado, dado que no se adjuntan evidencias y no se establece ruta de ubicacion del informe de supervisión no se puede verificar su coherencia con el control que establece la aplicacion de listas de chequeo para el otorgamiento de subsidios 
Se realiza seguimiento al control estableciendo que el mismo fue efectivo, se adjuntan las evidencias de su ejecución
Se realiza seguimiento al control estableciendo que el mismo fue efectivo, se adjuntas las evidencias de su ejecución</t>
  </si>
  <si>
    <t>Se realiza el reporte de avance de la acción sin embargo no se adjuntan evidencias por lo que no se puede verificar su cumplimiento
Se realiza seguimiento a la acción, se adjuntan las evidencias de su ejecución
Se realiza seguimiento a la acción, se adjuntan las evidencias de su ejecución</t>
  </si>
  <si>
    <t xml:space="preserve">Reporte de consulta de bases de datos distritales y nacionales concernientes a las condiciones de vulnerabilidad </t>
  </si>
  <si>
    <t xml:space="preserve">Verificación trimestral de los tiempos de atención de las solicitudes de subsidios o subvenciones y generación de informe de resultados </t>
  </si>
  <si>
    <t>el control se raliza a diario y mensualmente se genera reporte de indicador de eficiencia en el cumplimiento de los tiempos</t>
  </si>
  <si>
    <t xml:space="preserve">
10/06/2022
13/06/2022</t>
  </si>
  <si>
    <t xml:space="preserve">El control se raliza a diario y mensualmente se genera reporte de indicador de eficiencia en el cumplimiento de los tiempos
13/06/2022. El control se realiza diariamente y mensualmente se reporta el indicador de eficiencia en el cumplimiento de los tiempos </t>
  </si>
  <si>
    <t>11/08/2022. El control se raliza a diario y mensualmente se genera reporte de indicador de eficiencia en el cumplimiento de los tiempos
7/09/2022.  El control se raliza a diario y mensualmente se genera reporte de indicador de eficiencia en el cumplimiento de los tiempos
10/10/2022 l control se raliza a diario y mensualmente se genera reporte de indicador de eficiencia en el cumplimiento de los tiempos</t>
  </si>
  <si>
    <t>25/05/2022
13/06/2022
27/07/2022</t>
  </si>
  <si>
    <t>25/05/2022. Se revisa que  todas las solicitudes deben incluir el certficado de condicion de vulnerabilidad del solicitante o fallecido la cual se verifica con las bases de segun el caso
13/06/2022.Se revisa que  todas las solicitudes deben incluir el certficado de condicion de vulnerabilidad del solicitante o fallecido la cual se verifica con las bases de segun el caso
27/07/2022. Se revisa que  todas las solicitudes deben incluir el certficado de condicion de vulnerabilidad del solicitante o fallecido la cual se verifica con las bases de segun el caso</t>
  </si>
  <si>
    <t xml:space="preserve">coordinador de proceso de subvencions /subsidios </t>
  </si>
  <si>
    <t>Reporte de consulta en base de datos o condicion de vulneravilida(informe subvenciones )</t>
  </si>
  <si>
    <t xml:space="preserve">
27/07/2022. Se revisa que  todas las solicitudes deben incluir el certficado de condicion de vulnerabilidad del solicitante o fallecido la cual se verifica con las bases de datos  segun el caso
30/0872022 Se revisa que  todas las solicitudes deben incluir el certficado de condicion de vulnerabilidad del solicitante o fallecido la cual se verifica con las bases de datos  segun el caso
10/1072022 Se revisa que  todas las solicitudes deben incluir el certficado de condicion de vulnerabilidad del solicitante o fallecido la cual se verifica con las bases de datos  segun el caso adicianalmente se verifica el cumplimiento de los tiempos de atencion en la asignación u otorgamiento de las Subvenciones </t>
  </si>
  <si>
    <r>
      <rPr>
        <sz val="11"/>
        <color rgb="FF000000"/>
        <rFont val="Arial Narrow"/>
        <family val="2"/>
      </rPr>
      <t xml:space="preserve">
</t>
    </r>
    <r>
      <rPr>
        <b/>
        <sz val="11"/>
        <color rgb="FF000000"/>
        <rFont val="Arial Narrow"/>
        <family val="2"/>
      </rPr>
      <t>07/11/2022</t>
    </r>
    <r>
      <rPr>
        <sz val="11"/>
        <color rgb="FF000000"/>
        <rFont val="Arial Narrow"/>
        <family val="2"/>
      </rPr>
      <t xml:space="preserve"> Se revisa que  todas las solicitudes deben incluir el certficado de condicion de vulnerabilidad del solicitante o fallecido la cual se verifica con las bases de datos  segun el caso adicianalmente se verifica el cumplimiento de los tiempos de atencion en la asignación u otorgamiento de las Subvenciones 
</t>
    </r>
    <r>
      <rPr>
        <b/>
        <sz val="11"/>
        <color rgb="FF000000"/>
        <rFont val="Arial Narrow"/>
        <family val="2"/>
      </rPr>
      <t xml:space="preserve">14/12/2022 </t>
    </r>
    <r>
      <rPr>
        <sz val="11"/>
        <color rgb="FF000000"/>
        <rFont val="Arial Narrow"/>
        <family val="2"/>
      </rPr>
      <t xml:space="preserve">Se revisa que  todas las solicitudes deben incluir el certficado de condicion de vulnerabilidad del solicitante o fallecido la cual se verifica con las bases de datos  segun el caso adicianalmente se verifica el cumplimiento de los tiempos de atencion en la asignación u otorgamiento de las Subvenciones 
04/01/2023. Se revisa que  todas las solicitudes deben incluir el certficado de condicion de vulnerabilidad del solicitante o fallecido la cual se verifica con las bases de datos  segun el caso adicianalmente se verifica el cumplimiento de los tiempos de atencion en la asignación u otorgamiento de las Subvenciones </t>
    </r>
  </si>
  <si>
    <t>Reasignación de trámites a otro servidor responsable</t>
  </si>
  <si>
    <t>No se adelanta seguimiento al control ni se aportan evidencias de su ejecución por lo tanto no se puede establecer si el mismo ha sido efectivo o si el riesgo se ha materializado
Se adelanta seguimiento al control, se aportan evidencias de su ejecución por lo que se puede establecer que el mismo ha sido efectivo ya que el riesgo no se ha materializado
Se adelanta seguimiento al control, se aportan evidencias de su ejecución por lo que se puede establecer que el mismo ha sido efectivo ya que el riesgo no se ha materializado</t>
  </si>
  <si>
    <r>
      <t>10/05/2022</t>
    </r>
    <r>
      <rPr>
        <b/>
        <sz val="11"/>
        <color rgb="FF000000"/>
        <rFont val="Arial Narrow"/>
        <family val="2"/>
      </rPr>
      <t xml:space="preserve">
12/09/2022</t>
    </r>
    <r>
      <rPr>
        <sz val="11"/>
        <color rgb="FF000000"/>
        <rFont val="Arial Narrow"/>
        <family val="2"/>
      </rPr>
      <t xml:space="preserve">
</t>
    </r>
    <r>
      <rPr>
        <b/>
        <sz val="11"/>
        <color rgb="FF000000"/>
        <rFont val="Arial Narrow"/>
        <family val="2"/>
      </rPr>
      <t>13/01/2023</t>
    </r>
  </si>
  <si>
    <r>
      <t>10/05/2022</t>
    </r>
    <r>
      <rPr>
        <b/>
        <sz val="11"/>
        <color rgb="FF000000"/>
        <rFont val="Arial Narrow"/>
        <family val="2"/>
      </rPr>
      <t xml:space="preserve">
12/09/2022
13/01/2023</t>
    </r>
  </si>
  <si>
    <r>
      <t>Control fue efectivo en el periodo revisado, toda vez que el riesgo no se materializó.</t>
    </r>
    <r>
      <rPr>
        <b/>
        <sz val="11"/>
        <color rgb="FF000000"/>
        <rFont val="Arial Narrow"/>
        <family val="2"/>
      </rPr>
      <t xml:space="preserve">
12/09/2022 - OCL</t>
    </r>
    <r>
      <rPr>
        <sz val="11"/>
        <color rgb="FF000000"/>
        <rFont val="Arial Narrow"/>
        <family val="2"/>
      </rPr>
      <t xml:space="preserve">: Con base en el seguimiento de la OCI y los informes de la Primera y Segunda Línea de Defensa, se evidencia la efectividad del control, toda vez que en el periodo evaluado no se ha materializado el riesgo.
</t>
    </r>
    <r>
      <rPr>
        <b/>
        <sz val="11"/>
        <color rgb="FF000000"/>
        <rFont val="Arial Narrow"/>
        <family val="2"/>
      </rPr>
      <t>13/01/2023 - OCL:</t>
    </r>
    <r>
      <rPr>
        <sz val="11"/>
        <color rgb="FF000000"/>
        <rFont val="Arial Narrow"/>
        <family val="2"/>
      </rPr>
      <t xml:space="preserve"> De acuerdo con la revisión de las evidencias y la manifestación del proceso, se verifica la efectividad del control.</t>
    </r>
  </si>
  <si>
    <r>
      <t>No se puede evaluar el cumplimiento de la acción, toda vez que las evidencias no son suficientes.</t>
    </r>
    <r>
      <rPr>
        <b/>
        <sz val="11"/>
        <color rgb="FF000000"/>
        <rFont val="Arial Narrow"/>
        <family val="2"/>
      </rPr>
      <t xml:space="preserve">
12/09/2022 - OCL</t>
    </r>
    <r>
      <rPr>
        <sz val="11"/>
        <color rgb="FF000000"/>
        <rFont val="Arial Narrow"/>
        <family val="2"/>
      </rPr>
      <t xml:space="preserve">: Después de revisada las evidencias para los periodos de evaluación se concluye lo siguiente:
Segundo trimestre: para este periodo se encuentran las evidencias correspondientes para los meses de abril, mayo y junio de 2022.
Tercer trimestre: para este periodo solo se encuentran las evidencias pertenecientes al mes de julio y agosto. Tras revisar las evidencias se observa el cumplimiento de la acción.
</t>
    </r>
    <r>
      <rPr>
        <b/>
        <sz val="11"/>
        <color rgb="FF000000"/>
        <rFont val="Arial Narrow"/>
        <family val="2"/>
      </rPr>
      <t>13/01/2023 - OCL</t>
    </r>
    <r>
      <rPr>
        <sz val="11"/>
        <color rgb="FF000000"/>
        <rFont val="Arial Narrow"/>
        <family val="2"/>
      </rPr>
      <t>: De acuedo con la revisión de las siguientes evidencias:
1. Octubre: 16 carpetas correspondiente al proceso de solicitud de suvbenciones funerarias.
2. Noviembre: 17 carpetas correspondiente al proceso de solicitud de suvbenciones funerarias.
3. Diciembre: 18 carpetas correspondiente al proceso de solicitud de suvbenciones funerarias.
La OCI, verifica el cumplimiento de la acción.</t>
    </r>
  </si>
  <si>
    <r>
      <t>OCI: Las evidencias del control no fueron remitidas, por lo que no se puede evaluar la efectividad del control.
NOTA: "La OCI insta tanto a la 1era como 2da línea de defensa a realizar la revisión frente a la forma como se está evaluando la implementación de los controles y acciones, de tal forma que se pueda incluir en la próxima actualización de la matriz de riesgos, la definición clara y puntual de los productos o entregables de los controles y acciones, así como la periodicidad del control; con el fin que al hacer los seguimientos, las verificaciones vayan dirigidas a revisar estos productos definidos y por ende especificar adecuadamente su cumplimiento. Lo anterior, teniendo en cuenta los modelos brindados por el DAFP"</t>
    </r>
    <r>
      <rPr>
        <b/>
        <sz val="11"/>
        <color rgb="FF000000"/>
        <rFont val="Arial Narrow"/>
        <family val="2"/>
      </rPr>
      <t xml:space="preserve">
12/09/2022 - OCL:</t>
    </r>
    <r>
      <rPr>
        <sz val="11"/>
        <color rgb="FF000000"/>
        <rFont val="Arial Narrow"/>
        <family val="2"/>
      </rPr>
      <t xml:space="preserve">  Se realizó la revisión de las evidencias correspondientes al segundo y tercer trimestre de 2022, en las que se observa el cumplimiento del control "Reporte de consulta de bases de datos distritales y nacionales concernientes a las condiciones de vulnerabilidad ".
</t>
    </r>
    <r>
      <rPr>
        <b/>
        <sz val="11"/>
        <color rgb="FF000000"/>
        <rFont val="Arial Narrow"/>
        <family val="2"/>
      </rPr>
      <t>13/01/2023 - OCL:</t>
    </r>
    <r>
      <rPr>
        <sz val="11"/>
        <color rgb="FF000000"/>
        <rFont val="Arial Narrow"/>
        <family val="2"/>
      </rPr>
      <t xml:space="preserve"> De acuerdo con la revisión de las evidencias correspondientes a los meses de octubre, noviembre y diciembre de 2022, la OCI verifica el cumplimiento del control, en especial en los siguientes documentos en los cuales se observa la consulta en bases de datos: </t>
    </r>
  </si>
  <si>
    <r>
      <t>OCI: Las evidencias del control no fueron remitidas, por lo que no se puede evaluar la efectividad del control.
NOTA: "La OCI insta tanto a la 1era como 2da línea de defensa a realizar la revisión frente a la forma como se está evaluando la implementación de los controles y acciones, de tal forma que se pueda incluir en la próxima actualización de la matriz de riesgos, la definición clara y puntual de los productos o entregables de los controles y acciones, así como la periodicidad del control; con el fin que al hacer los seguimientos, las verificaciones vayan dirigidas a revisar estos productos definidos y por ende especificar adecuadamente su cumplimiento. Lo anterior, teniendo en cuenta los modelos brindados por el DAFP"</t>
    </r>
    <r>
      <rPr>
        <b/>
        <sz val="11"/>
        <color rgb="FF000000"/>
        <rFont val="Arial Narrow"/>
        <family val="2"/>
      </rPr>
      <t xml:space="preserve">
12/09/2022 - OCL</t>
    </r>
    <r>
      <rPr>
        <sz val="11"/>
        <color rgb="FF000000"/>
        <rFont val="Arial Narrow"/>
        <family val="2"/>
      </rPr>
      <t xml:space="preserve">: Después de revisadas las evidencias correspondientes para el segundo y tercer trimestre, allegando las carpetas ede los meses; abril, mayo, junio, julio y agosto de 2022. Se verifica el cumplimiento del control "Reporte de consulta de bases de datos distritales y nacionales concernientes a las condiciones de vulnerabilidad ".
</t>
    </r>
    <r>
      <rPr>
        <b/>
        <sz val="11"/>
        <color rgb="FF000000"/>
        <rFont val="Arial Narrow"/>
        <family val="2"/>
      </rPr>
      <t>13/01/2023 - OCL:</t>
    </r>
    <r>
      <rPr>
        <sz val="11"/>
        <color rgb="FF000000"/>
        <rFont val="Arial Narrow"/>
        <family val="2"/>
      </rPr>
      <t xml:space="preserve"> De acuedo con la revisión de las siguientes evidencias correspondientes a los meses de octubre, noviembre y diciembre de 2022, la OCI verifica el cumplimiento del control.
1. Consulta Individual VIVANTO
2. REGISTRO HECHOS SIJYP - KLER JAMINTON MONTEALEGRE HERRERA</t>
    </r>
  </si>
  <si>
    <r>
      <t>No se puede evaluar el cumplimiento de la acción, toda vez que las evidencias no son suficientes.</t>
    </r>
    <r>
      <rPr>
        <b/>
        <sz val="11"/>
        <color rgb="FF000000"/>
        <rFont val="Arial Narrow"/>
        <family val="2"/>
      </rPr>
      <t xml:space="preserve">
12/09/2022 - OCL</t>
    </r>
    <r>
      <rPr>
        <sz val="11"/>
        <color rgb="FF000000"/>
        <rFont val="Arial Narrow"/>
        <family val="2"/>
      </rPr>
      <t>: Después de revisadas las evidencias para los periodos de evaluación se concluye lo siguiente:</t>
    </r>
    <r>
      <rPr>
        <b/>
        <sz val="11"/>
        <color rgb="FF000000"/>
        <rFont val="Arial Narrow"/>
        <family val="2"/>
      </rPr>
      <t xml:space="preserve">
Segundo trimestre</t>
    </r>
    <r>
      <rPr>
        <sz val="11"/>
        <color rgb="FF000000"/>
        <rFont val="Arial Narrow"/>
        <family val="2"/>
      </rPr>
      <t>: para este periodo se encuentran las evidencias correspondientes para los meses de abril y mayo 2022 en las que se pueden observar los indicadores "Tiempo de respuesta a las solicitudes de subsidios de los servicios funerarios prestados en los cementerios de propiedad del Distrito Capital."</t>
    </r>
    <r>
      <rPr>
        <b/>
        <sz val="11"/>
        <color rgb="FF000000"/>
        <rFont val="Arial Narrow"/>
        <family val="2"/>
      </rPr>
      <t xml:space="preserve">
Tercer trimestre</t>
    </r>
    <r>
      <rPr>
        <sz val="11"/>
        <color rgb="FF000000"/>
        <rFont val="Arial Narrow"/>
        <family val="2"/>
      </rPr>
      <t xml:space="preserve">: para este periodo se encuentran los indicadores correspondientes a los meses de julio y agosto de 2022, en cumplimiento de lo establecido en la acción.
</t>
    </r>
    <r>
      <rPr>
        <b/>
        <sz val="11"/>
        <color rgb="FF000000"/>
        <rFont val="Arial Narrow"/>
        <family val="2"/>
      </rPr>
      <t>13/01/2023 - OCL:</t>
    </r>
    <r>
      <rPr>
        <sz val="11"/>
        <color rgb="FF000000"/>
        <rFont val="Arial Narrow"/>
        <family val="2"/>
      </rPr>
      <t>De acuerdo con la revisión de las siguientes evidencias:
1. HV_IndicadorTiempo_Noviembre2022
2. HV_IndicadorTiempo_Octubre2022
3. INFORME DE SUBVENCIONES FUNERARIAS NOVIEMBRE
4. InformeSubsidios_Octubre2022 (1).
La OCI, no puede verificar el cumplimiento de la acción toda vez que no se encuentran las evidencias correspondiente al mes de diciembre de 2022.
Nota: La OCI recomienda allegar las evidencias de acuerdo con las fechas establecidas por la OAP.</t>
    </r>
  </si>
  <si>
    <t>Inicia con el análisis de Información y finaliza con la supervisión y control
de  la fase de ejecución del Plan de modernización y seguimiento a los avances</t>
  </si>
  <si>
    <t>Posibilidad de favorecimiento propio o de un tercero por otorgamiento de permisos sin el cumplimiento de los requisitos técnicos y normativos existentes debido a la debilidad en la aplicación de los controles establecidos en los documentos del SIG (Trámites: Certificado de incorporación de la infraestructura al sistema de alumbrado público en zonas de cesión ubicados en Bogotá D.C; y; Aprobación de estudios fotométricos para proyectos de alumbrado público)</t>
  </si>
  <si>
    <t>Otorgamiento de permisos sin el cumplimiento de los requisitos técnicos y normativos existentes</t>
  </si>
  <si>
    <t>Debilidad en la aplicación de los controles establecidos en los documentos del SIG</t>
  </si>
  <si>
    <t>Revisión de cumplimiento de requisitos para otrogamiento de permisos mediante la aplicación de listas de chequeo</t>
  </si>
  <si>
    <t xml:space="preserve">Revisión y actualización de los documentos del SIG para fortalecimiento de controles </t>
  </si>
  <si>
    <t>Subdirección de Alumbrado público y servicios funerarios</t>
  </si>
  <si>
    <t>31/03/2021
11/04/2021</t>
  </si>
  <si>
    <t>La SSFAP realiza el segumiento y control de los procedimientos dando informacion de la existencia de los lineamientos y procedimientos asociados al proceso evitando la amaterializaccion del riesgo.
Las actividades se desarrollan acorde al procedimiento y con el cumplimiento de los requisitos   , evitando la materaializacion del riesgo.</t>
  </si>
  <si>
    <t>En le mes de abril   se hace seguimiento al cumplimiento de los requisitos; el 2 de juno se realiza mesa de trabajo para la revisión de los documento del SIG</t>
  </si>
  <si>
    <t>7/09/2022. Durante los meses de julio y agosto se realiza la revision y actualizacion del procemiento AL-PC-04 V6 Revisión,Verificacióny Aprobación de Diseños Fotométricos quedsndo vigente en la version 7 , de igual manera se actualiza losformatos ALP- FM 09 Lista de Chequeo Para el Tramite y Aprobación de Proyectosde Alumbrado Público y el formato ALP_ FM12 Formulario MU 702-I Identificación y Registro del Proyecto
Soportes micrositio MIPG-SIG</t>
  </si>
  <si>
    <t>31/03/2021
27/04/2022
11/04/2021</t>
  </si>
  <si>
    <t>La SSFAP realiza el segumiento y control de los procedimientos dando informacion de la existencia de los lineamientos y procedimientos asociados al proceso evitando la amaterializaccion del riesgo.
Las actividades se desarrollan acorde al procedimiento y con el cumplimiento de los requisitos   , evitando la materializacion del riesgo.</t>
  </si>
  <si>
    <t xml:space="preserve">proprofesional de apoyo a la supervision </t>
  </si>
  <si>
    <t>base dde datos de los proyectos y soportes de segumiento</t>
  </si>
  <si>
    <t>17/06/2022
22/07/2022</t>
  </si>
  <si>
    <t>Reunion Teems</t>
  </si>
  <si>
    <t xml:space="preserve">durante los tres meses se haces se hace segumiento al cumplimiento de los requisitos y durante el mes de agosto se actulaza los documetos del sitema y se hace reunion de socializacion de los formatos ajustados el dia 5 de septiembre, adicinalmente el 29 de septiembre se realiza socializacion general de los documentos y formatos del MIPG asociadosal  proceso </t>
  </si>
  <si>
    <t>07/11/2022
12/12/2022</t>
  </si>
  <si>
    <r>
      <rPr>
        <sz val="11"/>
        <color rgb="FF000000"/>
        <rFont val="Arial Narrow"/>
        <family val="2"/>
      </rPr>
      <t xml:space="preserve">durante de octubre   se hace segumiento al cumplimiento de los requisitos  se actulaza los documetos del sitema identificando los que requieren actualizacion para realizar el tramite de actualiizacion ante la OAP
</t>
    </r>
    <r>
      <rPr>
        <b/>
        <sz val="11"/>
        <color rgb="FF000000"/>
        <rFont val="Arial Narrow"/>
        <family val="2"/>
      </rPr>
      <t>12/12/2022</t>
    </r>
    <r>
      <rPr>
        <sz val="11"/>
        <color rgb="FF000000"/>
        <rFont val="Arial Narrow"/>
        <family val="2"/>
      </rPr>
      <t>. durante el mes de Noviembre  se hace segumiento al</t>
    </r>
    <r>
      <rPr>
        <i/>
        <sz val="11"/>
        <color rgb="FF000000"/>
        <rFont val="Arial Narrow"/>
        <family val="2"/>
      </rPr>
      <t xml:space="preserve"> cumplimiento de los requisitos  se actulaza los documetos del sitema identificando los que requieren actualizacion para realizar el tramite de actualiizacion ante la OAP. 
</t>
    </r>
    <r>
      <rPr>
        <b/>
        <i/>
        <sz val="11"/>
        <color rgb="FF000000"/>
        <rFont val="Arial Narrow"/>
        <family val="2"/>
      </rPr>
      <t>04/01/2023  D</t>
    </r>
    <r>
      <rPr>
        <i/>
        <sz val="11"/>
        <color rgb="FF000000"/>
        <rFont val="Arial Narrow"/>
        <family val="2"/>
      </rPr>
      <t>urante el mes de Diciembre  se hace segumiento al cumplimiento de los requisitos , se actulaza los documetos del sitema identificando los que requieren actualizacionse solicita actualizacion de la caracterizacion del proceso y se solicita la eliminacion del mapa relacional y la cadena de valor actualiizacion ante la OA</t>
    </r>
    <r>
      <rPr>
        <b/>
        <i/>
        <sz val="11"/>
        <color rgb="FF000000"/>
        <rFont val="Arial Narrow"/>
        <family val="2"/>
      </rPr>
      <t xml:space="preserve">P.
</t>
    </r>
  </si>
  <si>
    <t xml:space="preserve">Reunion Teems, memoranod solicitud actualizacion documentos </t>
  </si>
  <si>
    <t>Se adelanta seguimiento al control sin embargo no se aportan evidencias por lo tanto no se puede establecer su ejecución, de acuerdo al reporte el control ha sido efectivo por lo que el riesgo no se ha materializado
Se adelanta seguimiento al control se aportan algunas litas de chequeo como evidencia, de acuerdo al reporte el control ha sido efectivo por lo que el riesgo no se ha materializado
Se adelanta seguimiento al control se aportan algunas litas de chequeo como evidencia, de acuerdo al reporte el control ha sido efectivo por lo que el riesgo no se ha materializado</t>
  </si>
  <si>
    <t>Se realiza seguimiento a la accion sin embargo lo reportado no es coherente con la acción formulada, asi mismo no se adjunta evidencia de lo realizado 
Se realiza seguimiento a la acción se aporta como evidencia el soporte de reunión virtual de revisión de documentos SIG
Se realiza seguimiento a la acción se aporta como evidencia el soporte en el micrositio del MIPG-SIG</t>
  </si>
  <si>
    <t>Seguimiento a los tiempos de atención de las solicitudes asociadas al servicio de alumbrado público y reporte en la base de datos de "BD proyectos fotometricos"</t>
  </si>
  <si>
    <t xml:space="preserve">Seguimiento semestral de los permisos otorgados para verificar la objetividad en la aprobación </t>
  </si>
  <si>
    <t xml:space="preserve">se realiza segumiento a los teimpos a las solicitudes  tramitadas y se registra  en la base de datos </t>
  </si>
  <si>
    <t>07/09/2022
8/10/022</t>
  </si>
  <si>
    <t>se realiza segumiento diario a los teimpos a las solicitudes  tramitadas se genera el indicador  y se registra  en la base de datos
8/10/2022se realiza segumiento diario a los teimpos a las solicitudes  tramitadas se genera el indicador  y se registra  en la base de datoscon corte a 30 de septiembre</t>
  </si>
  <si>
    <t xml:space="preserve">indicador de tiempo de respuesta, y  base de dataso </t>
  </si>
  <si>
    <t>07/08/2022                     12/09/2022
8/10/2022</t>
  </si>
  <si>
    <t>se realiza segumiento a los teimpos a las solicitudes  tramitadas para el mes de julo 11 solicitudes  y se registra  en la base de datos, de igual manera para  agosto se aprueban 28 solocitudes.
8/10/2022  y para el mes de setiembre se revisa y aprueban 34 solictudes para un total de 73 proyectos aprobados en el tercer trimestre</t>
  </si>
  <si>
    <t>07/11/2022
12/12/2022
04/01/2023</t>
  </si>
  <si>
    <r>
      <rPr>
        <sz val="11"/>
        <color rgb="FF000000"/>
        <rFont val="Arial Narrow"/>
        <family val="2"/>
      </rPr>
      <t xml:space="preserve">se realiza segumiento a los teimpos a las solicitudes  tramitadas para el mes de joctubre  en el cual se radicaron 37 solicitudes  y se registra  en la base de datos, 
</t>
    </r>
    <r>
      <rPr>
        <b/>
        <sz val="11"/>
        <color rgb="FF000000"/>
        <rFont val="Arial Narrow"/>
        <family val="2"/>
      </rPr>
      <t>12/12/2022</t>
    </r>
    <r>
      <rPr>
        <sz val="11"/>
        <color rgb="FF000000"/>
        <rFont val="Arial Narrow"/>
        <family val="2"/>
      </rPr>
      <t xml:space="preserve">. se realiza segumiento a los teimpos a las solicitudes  tramitadas para el mes de Noviembre  en el cual se radicaron   17solicitudes  y se registra  en la base de datos
</t>
    </r>
    <r>
      <rPr>
        <b/>
        <sz val="11"/>
        <color rgb="FF000000"/>
        <rFont val="Arial Narrow"/>
        <family val="2"/>
      </rPr>
      <t>04/01/2023</t>
    </r>
    <r>
      <rPr>
        <sz val="11"/>
        <color rgb="FF000000"/>
        <rFont val="Arial Narrow"/>
        <family val="2"/>
      </rPr>
      <t>.  se realiza segumiento a los teimpos a las solicitudes  tramitadas para el mes de Diciembre  en el cual se radicaron   19solicitudes  y se registra  en la base de datos para un total de 73 en el el ultimo trimestre y en total 332 proyectos aprobados en el año</t>
    </r>
  </si>
  <si>
    <t>No se adelanta seguimiento al control ni se aportan evidencias de su ejecución por lo tanto no se puede establecer si el mismo ha sido efectivo o si el riesgo se ha materializado
Se realiza seguimiento al control, el cual ha sido efectivo por cuanto no se ha materializado el riesgo se adjuntan las evidencias que dan cuenta de su realización
Se realiza seguimiento al control, el cual ha sido efectivo por cuanto no se ha materializado el riesgo se adjuntan las evidencias que dan cuenta de su realización</t>
  </si>
  <si>
    <t>No se realiza seguimiento a la acción, segun lo programado el reporte es semestral
Se realiza seguimiento a la acción y se adjunta evidencia, por lo que se puede verificar su ejecución
Se realiza seguimiento a la acción y se adjunta evidencia, por lo que se puede verificar su ejecución</t>
  </si>
  <si>
    <r>
      <t>17/05/2022</t>
    </r>
    <r>
      <rPr>
        <b/>
        <sz val="11"/>
        <color rgb="FF000000"/>
        <rFont val="Arial Narrow"/>
        <family val="2"/>
      </rPr>
      <t xml:space="preserve">
12/09/2022</t>
    </r>
    <r>
      <rPr>
        <sz val="11"/>
        <color rgb="FF000000"/>
        <rFont val="Arial Narrow"/>
        <family val="2"/>
      </rPr>
      <t xml:space="preserve">
</t>
    </r>
    <r>
      <rPr>
        <b/>
        <sz val="11"/>
        <color rgb="FF000000"/>
        <rFont val="Arial Narrow"/>
        <family val="2"/>
      </rPr>
      <t>12/01/2023</t>
    </r>
  </si>
  <si>
    <r>
      <t>Dentro de las evidencias revisadas no se evidenció la base de datos de los proyectos fotométricos como se indica en el control, por lo tanto no se puede establecer la efectividad de su ejecución.</t>
    </r>
    <r>
      <rPr>
        <b/>
        <sz val="11"/>
        <color rgb="FF000000"/>
        <rFont val="Arial Narrow"/>
        <family val="2"/>
      </rPr>
      <t xml:space="preserve">
12/09/2022 - OCL</t>
    </r>
    <r>
      <rPr>
        <sz val="11"/>
        <color rgb="FF000000"/>
        <rFont val="Arial Narrow"/>
        <family val="2"/>
      </rPr>
      <t>: Revisadas las evidencias allegadas por el proceso se observa lo siguiente:</t>
    </r>
    <r>
      <rPr>
        <b/>
        <sz val="11"/>
        <color rgb="FF000000"/>
        <rFont val="Arial Narrow"/>
        <family val="2"/>
      </rPr>
      <t xml:space="preserve">
Segundo trimestre</t>
    </r>
    <r>
      <rPr>
        <sz val="11"/>
        <color rgb="FF000000"/>
        <rFont val="Arial Narrow"/>
        <family val="2"/>
      </rPr>
      <t>: anexan los indicadores Incorporación fase II y proyectos fotométricos correspondientes a los meses; abril, mayo y junio.</t>
    </r>
    <r>
      <rPr>
        <b/>
        <sz val="11"/>
        <color rgb="FF000000"/>
        <rFont val="Arial Narrow"/>
        <family val="2"/>
      </rPr>
      <t xml:space="preserve">
Tercer trimestre:</t>
    </r>
    <r>
      <rPr>
        <sz val="11"/>
        <color rgb="FF000000"/>
        <rFont val="Arial Narrow"/>
        <family val="2"/>
      </rPr>
      <t xml:space="preserve"> anexan los indicadores Incorporación fase II y proyectos fotométricos correspondientes a los meses; julio y agosto</t>
    </r>
    <r>
      <rPr>
        <b/>
        <sz val="11"/>
        <color rgb="FF000000"/>
        <rFont val="Arial Narrow"/>
        <family val="2"/>
      </rPr>
      <t xml:space="preserve">. </t>
    </r>
    <r>
      <rPr>
        <sz val="11"/>
        <color rgb="FF000000"/>
        <rFont val="Arial Narrow"/>
        <family val="2"/>
      </rPr>
      <t xml:space="preserve">En cumplimiento del control.
</t>
    </r>
    <r>
      <rPr>
        <b/>
        <sz val="11"/>
        <color rgb="FF000000"/>
        <rFont val="Arial Narrow"/>
        <family val="2"/>
      </rPr>
      <t>12/01/2023 - OCL:</t>
    </r>
    <r>
      <rPr>
        <sz val="11"/>
        <color rgb="FF000000"/>
        <rFont val="Arial Narrow"/>
        <family val="2"/>
      </rPr>
      <t xml:space="preserve"> Revisadas las siguientes evidencias:
1. Octubre: - 270-22 MODERNIZACIÓN DEL PARQUE 19-090 URB. VILLA DIANA (3 documentos), 296-22 MODERNIZACIÓN CANAL ALBINA (3 documentos),  297-22 MODERNIZACIÓN DEL PARQUE 10-723 URB. LA ESPAÑOLA (3 documentos), VOTO NACIONAL - LA ESTANZUELA, AREA DE MANEJO DIFERENCIADO 3 (2 documentos)
2. Noviembre: 285-22 PRIMERA LINEA METRO BOGOTÁ TRAMO 2 (2 documentos) y 302-22 MODERNIZACIÓN SECTOR 1.1 LOC. USAQUÉN (3 documentos)
3. Diciembre: 328-22 REVALIDACIÓN URB. BALCONES DE PROVENZA (2 documentos), 330-22 AV CONSTITUCIÓN entre AV LAS AMÉRICAS (AC 6) y AV ALSACIA (AC 12) (4 documentos), 333-22 EDIFICIO DE LA MEBOG - SEDE ADMINISTRATIVA POLICÍA METROPOLITANA DE BOGOTÁ (5 documentos) y 335-22 MODERNIZACIÓN VÍA AL LLANO (1 documento).
La OCI, verifica el cumplimiento del control.</t>
    </r>
  </si>
  <si>
    <r>
      <t>Dentro de la autoevaluación del proceso se informa que el riesgo no se materializó en el periodo revisado.</t>
    </r>
    <r>
      <rPr>
        <b/>
        <sz val="11"/>
        <color rgb="FF000000"/>
        <rFont val="Arial Narrow"/>
        <family val="2"/>
      </rPr>
      <t xml:space="preserve">
12/09/2022 - OCL</t>
    </r>
    <r>
      <rPr>
        <sz val="11"/>
        <color rgb="FF000000"/>
        <rFont val="Arial Narrow"/>
        <family val="2"/>
      </rPr>
      <t xml:space="preserve">: Con base en el seguimiento de la OCI y el seguimiento realizado por la Primera y Segunda Línea de Defensa, se evidencia la efectividad del control, toda vez que en el periodo de evaluación no se ha materializado el riesgo.
</t>
    </r>
    <r>
      <rPr>
        <b/>
        <sz val="11"/>
        <color rgb="FF000000"/>
        <rFont val="Arial Narrow"/>
        <family val="2"/>
      </rPr>
      <t>12/01/2023 - OCL:</t>
    </r>
    <r>
      <rPr>
        <sz val="11"/>
        <color rgb="FF000000"/>
        <rFont val="Arial Narrow"/>
        <family val="2"/>
      </rPr>
      <t xml:space="preserve"> De acuerdo con la revisión de las evidencias y la manifestación del proceso, se verifica la efectividad del control.</t>
    </r>
  </si>
  <si>
    <r>
      <t>12/09/2022 - OCL</t>
    </r>
    <r>
      <rPr>
        <sz val="11"/>
        <color rgb="FF000000"/>
        <rFont val="Arial Narrow"/>
        <family val="2"/>
      </rPr>
      <t>: Revisada las evidencias suministradas por el proceso, se verifica el cumplimiento de la acción.</t>
    </r>
    <r>
      <rPr>
        <b/>
        <sz val="11"/>
        <color rgb="FF000000"/>
        <rFont val="Arial Narrow"/>
        <family val="2"/>
      </rPr>
      <t xml:space="preserve">
12/01/2023 - OCL: </t>
    </r>
    <r>
      <rPr>
        <sz val="11"/>
        <color rgb="FF000000"/>
        <rFont val="Arial Narrow"/>
        <family val="2"/>
      </rPr>
      <t>De acuerdo con la revisión de la siguiente evidencia:
- INFORME DE REVISION DE DOCUMENTOS AP.
La OCI, verifica elumplimiento de la acción.</t>
    </r>
  </si>
  <si>
    <r>
      <t>el control no operó para el periodo evaluado</t>
    </r>
    <r>
      <rPr>
        <b/>
        <sz val="11"/>
        <color rgb="FF000000"/>
        <rFont val="Arial Narrow"/>
        <family val="2"/>
      </rPr>
      <t xml:space="preserve">
12/09/2022 - OCL: N/A</t>
    </r>
    <r>
      <rPr>
        <sz val="11"/>
        <color rgb="FF000000"/>
        <rFont val="Arial Narrow"/>
        <family val="2"/>
      </rPr>
      <t xml:space="preserve">
</t>
    </r>
    <r>
      <rPr>
        <b/>
        <sz val="11"/>
        <color rgb="FF000000"/>
        <rFont val="Arial Narrow"/>
        <family val="2"/>
      </rPr>
      <t>12/01/2023 - OCL:</t>
    </r>
    <r>
      <rPr>
        <sz val="11"/>
        <color rgb="FF000000"/>
        <rFont val="Arial Narrow"/>
        <family val="2"/>
      </rPr>
      <t xml:space="preserve">  De acuerdo con la revisión  de las siguientes evidencias:
1. Octubre: Proys Fotométricos Aprobados 2022 (4)
2. Noviembre: Proys Fotométricos Aprobados  Noviembre2022
3. Diciembre: Proys Fotométricos Aprobados 2022 DICIEMBRE.
Se verifica el cumplimiento del control.</t>
    </r>
  </si>
  <si>
    <r>
      <t>12/09/2022 - OCL</t>
    </r>
    <r>
      <rPr>
        <sz val="11"/>
        <color rgb="FF000000"/>
        <rFont val="Arial Narrow"/>
        <family val="2"/>
      </rPr>
      <t>: Con base en el seguimiento de la OCI y el seguimiento realizado por la Primera y Segunda Línea de Defensa, se evidencia la efectividad del control, toda vez que en el periodo de evaluación no se ha materializado el riesgo.</t>
    </r>
    <r>
      <rPr>
        <b/>
        <sz val="11"/>
        <color rgb="FF000000"/>
        <rFont val="Arial Narrow"/>
        <family val="2"/>
      </rPr>
      <t xml:space="preserve">
12/01/2023 - OCL: </t>
    </r>
    <r>
      <rPr>
        <sz val="11"/>
        <color rgb="FF000000"/>
        <rFont val="Arial Narrow"/>
        <family val="2"/>
      </rPr>
      <t>De acuerdo con la revisión de las evidencias y la manifestación del proceso, se verifica la efectividad del control.</t>
    </r>
  </si>
  <si>
    <r>
      <t xml:space="preserve">12/09/2022 - OCL: Revisada las evidencias suministradas por el proceso, se verifica el cumplimiento de la acción.
12/01/2023 - OCL: </t>
    </r>
    <r>
      <rPr>
        <sz val="11"/>
        <color rgb="FF000000"/>
        <rFont val="Arial Narrow"/>
        <family val="2"/>
      </rPr>
      <t>De acuerdo con la revisión de las siguientes evidencias:
1. Octubre: 270-22 MODERNIZACIÓN DEL PARQUE 19-090 URB. VILLA DIANA, 296-22 MODERNIZACIÓN CANAL ALBINA, 297-22 MODERNIZACIÓN DEL PARQUE 10-723 URB. LA ESPAÑOLA y VOTO NACIONAL - LA ESTANZUELA, AREA DE MANEJO DIFERENCIADO 3
2. Noviembre: 285-22 PRIMERA LINEA METRO BOGOTÁ TRAMO 2 y 302-22 MODERNIZACIÓN SECTOR 1.1 LOC. USAQUÉN.
3. Diciembre: 328-22 REVALIDACIÓN URB. BALCONES DE PROVENZA, 330-22 AV CONSTITUCIÓN entre AV LAS AMÉRICAS (AC 6) y AV ALSACIA (AC 12), 333-22 EDIFICIO DE LA MEBOG - SEDE ADMINISTRATIVA POLICÍA METROPOLITANA DE BOGOTÁ y 335-22 MODERNIZACIÓN VÍA AL LLANO.
La OCI, verifica el cumplimien de la acción.</t>
    </r>
  </si>
  <si>
    <t>Gestión Disciplinaria Interna</t>
  </si>
  <si>
    <t xml:space="preserve"> Determinar la responsabilidad disciplinaria de los servidores y ex-servidores públicos de la UAESP, de acuerdo con lo dispuesto en la normativa legal vigente, y realizar el seguimiento a las sanciones impuestas.</t>
  </si>
  <si>
    <t>Inicia con la recepción de la queja o informe  presentado ante la Oficina de Control  Disciplinario Interno para realizar el trámite de rigor  y culmina con la respectiva sanción, archivo  o remisión a la autoridad competente</t>
  </si>
  <si>
    <t>Posibilidad de beneficio o afectación de un servidor o ex servidor público por la manipulación o utilización indebida de la información por existencia de amiguismos, clientelismo o tráfico de influencias</t>
  </si>
  <si>
    <t>manipulación o utilización indebida de la información</t>
  </si>
  <si>
    <t>existencia de amiguismos, clientelismo o tráfico de influencias</t>
  </si>
  <si>
    <t xml:space="preserve">Evaluación trimestral  de las quejas por presuntas conductas de actos de  corrupción.   </t>
  </si>
  <si>
    <t xml:space="preserve">
Revisar  de manera trimestral y  aleatoria las actuaciones  proferidas  en desarrollo del proceso disciplinario.</t>
  </si>
  <si>
    <t>Jefe Oficina de Control  Disciplinario Interno</t>
  </si>
  <si>
    <t xml:space="preserve">agosto - septiembre </t>
  </si>
  <si>
    <t>Se realiza seguimiento en reuniones de cordinación y actas de reparto las cuales se adjuntan pantallazos</t>
  </si>
  <si>
    <t>octubre a diciembre de 2022</t>
  </si>
  <si>
    <t>Se realiza seguimiento aleatorio por posibles actos de corrupción y se actualizan actas de reparto los cuales se adjuntan pantallazos cuidando la debida reserva</t>
  </si>
  <si>
    <t>12 de octubre de 2022</t>
  </si>
  <si>
    <t>Cumplimiento Directiva No. 001 del 2021 de la Secretaría Jurídica Distrital</t>
  </si>
  <si>
    <t>Jefe de la OCDI</t>
  </si>
  <si>
    <t>Oficio No. 20221500236471, la matriz no se carga por datos con reserva</t>
  </si>
  <si>
    <t>Octubre a diciembre 2022</t>
  </si>
  <si>
    <t>Se revisa dirariamente el aplicativo Bogotá te Escucha y se reparten las quejas por posibles actos de corrupción para su evaluación por actas de reparto</t>
  </si>
  <si>
    <t xml:space="preserve">Se adjuntan correos donde se asignan las actas de reparto, no se envía evidencia del aplicativo por reserva legal </t>
  </si>
  <si>
    <t>Dar traslado de la actuación a las instancias competentes, frente a la presunta actos de corrupción (Procuraduría, Personería Distrital, entre otros)</t>
  </si>
  <si>
    <t xml:space="preserve">Se realiza seguimiento al control, se adjuntan las evidencias que dan cuenta de su ejecución, se informa que el control fue efectivo por cuanto no se ha materializado el riesgo. </t>
  </si>
  <si>
    <t>Se realiza seguimiento a la acción y se aportan las evidencias por lo que se valida la ejecución de la actividad</t>
  </si>
  <si>
    <t xml:space="preserve">Elaboración y publicación de las piezas comunicativas </t>
  </si>
  <si>
    <t xml:space="preserve">Elaborar  piezas comunicativas que incentiven la denuncia sobre actos de corrupción y  que  generen conciencia para la implementación de buenas prácticas en el ejercicio de la función  pública. </t>
  </si>
  <si>
    <t>Septiembre</t>
  </si>
  <si>
    <t>Se publicó pieza comunicativa en el cual pueden econtrar los pocedimientos verbal y ordinario</t>
  </si>
  <si>
    <t>Octubre a diciembre de 2022</t>
  </si>
  <si>
    <t>Se realza una pieza comunicativa y vídeo presentación del equipo e informando para que está creada la oficina e incentivando el buen uso de la misma, se adjunta pantallazo y link de ingreso al vídeo publicado a la entidad</t>
  </si>
  <si>
    <t>16 de septiembre de 2022</t>
  </si>
  <si>
    <t>Publicación de pieza comunicativa sobre la caracterización de la OCDI</t>
  </si>
  <si>
    <t>Se aporta la pieza comunicativa publicada</t>
  </si>
  <si>
    <t>Se realiza y publica un vídeo y pieza comunicativa dando a conocer la oficina y las buenas practicas  del servidor público hacía la entidad</t>
  </si>
  <si>
    <t>Se adjunta evidencia del vídeo y pieza comunicativa</t>
  </si>
  <si>
    <t xml:space="preserve">Evaluacion y reunión de las campañas de sensibilización durante el trimestre </t>
  </si>
  <si>
    <t>Realizar sensibiizaciones, relacionadas en los temas de corrupcion para los miembros de  la OCDI.</t>
  </si>
  <si>
    <t>15 de septiembre</t>
  </si>
  <si>
    <t xml:space="preserve">Se realizó capacitación con el area de correspondencia con el objeto de destacar la reserva de las actuaciones disciplinarias desde la presentación de la queja </t>
  </si>
  <si>
    <t>21 de diciembre 2022</t>
  </si>
  <si>
    <t>Se realizó sensibilización virtual a la entidad sobre generalidades del proceso Disciplinario, se adjunta pantallazo y lista de asistencia de la reunión</t>
  </si>
  <si>
    <t>15 de septiembre de 2022</t>
  </si>
  <si>
    <t>Reunión realizada con la Subdirección Administrativa y Financiera - área de correspondencia</t>
  </si>
  <si>
    <t>Se aporta la evidencia de la reunión y las diapositivas que se expusieron en dicha reunión</t>
  </si>
  <si>
    <t>Se realiza sensibilización virtual sobre generalidades del proceso disciplinario liderada por la jefe de la oficina para toda la entidad</t>
  </si>
  <si>
    <t xml:space="preserve">Se adjunta pantallazo de la reunión y lista de asistencia </t>
  </si>
  <si>
    <r>
      <t xml:space="preserve">12/01/2023 - OCL: </t>
    </r>
    <r>
      <rPr>
        <sz val="11"/>
        <color theme="1"/>
        <rFont val="Arial Narrow"/>
        <family val="2"/>
      </rPr>
      <t>De acuerdo con la revisión de la evidencia aportada por el proceso: 
- pieza y link vídeo "Conoce el equipo de Control Disciplinario Interno"
Se verifica el cumplimiento del control .</t>
    </r>
  </si>
  <si>
    <r>
      <t xml:space="preserve">12/01/2023 - OCL: </t>
    </r>
    <r>
      <rPr>
        <sz val="11"/>
        <color theme="1"/>
        <rFont val="Arial Narrow"/>
        <family val="2"/>
      </rPr>
      <t>De acuerdo con la revisión de las evidencias y la manifestación del proceso, se verifica la efectividad del control.</t>
    </r>
  </si>
  <si>
    <r>
      <t xml:space="preserve">12/01/2023 - OCL: </t>
    </r>
    <r>
      <rPr>
        <sz val="11"/>
        <color theme="1"/>
        <rFont val="Arial Narrow"/>
        <family val="2"/>
      </rPr>
      <t xml:space="preserve"> De acuerdo con la revisión de la evidencia aportada por el proceso: 
- Video informativo "Conoce el equipo de Control Disciplinario Interno"
Se verifica el cumplimiento de la acción.</t>
    </r>
  </si>
  <si>
    <r>
      <t xml:space="preserve">12/01/2023 - OCL: </t>
    </r>
    <r>
      <rPr>
        <sz val="11"/>
        <color theme="1"/>
        <rFont val="Arial Narrow"/>
        <family val="2"/>
      </rPr>
      <t xml:space="preserve">De acuerdo con la revisión de la evidencia aportada por el proceso se verifica el cumplimiento de la acción. </t>
    </r>
  </si>
  <si>
    <r>
      <t>12/01/2023 - OCL:</t>
    </r>
    <r>
      <rPr>
        <sz val="11"/>
        <color theme="1"/>
        <rFont val="Arial Narrow"/>
        <family val="2"/>
      </rPr>
      <t xml:space="preserve"> De acuerdo con la revisión de la evidencia aportada por el proceso: 
- LISTA ASISTENCIA CAPACITACIÓN GENERALIDADES DEL PROCESO DISCIPLINARIO - OCDI
- PANTALLAZO CAPACITACIÓN GENERALIDADES EN EL DERECHO DISCIPLINARIO EL DÍA 21 DICIEMBRE 2022
- pieza de reunión.
Se verifica el cumplimiento del control .
NOTA: "La OCI insta tanto a la 1era como 2da línea de defensa a realizar la revisión frente a la forma como se está evaluando la implementación de los controles y acciones, de tal forma que se pueda incluir en la próxima actualización de la matriz de riesgos, la definición clara y puntual de los productos o entrregables de los controles y acciones, así como la periodicidad del control; con el fin que al hacer los seguimientos, las verificaciones vayan dirigidas a revisar estos productos definidos y por ende especificar adecuadamente su cumplimiento. Lo anterior, teniendo en cuenta los modelos brindados por el DAFP"</t>
    </r>
  </si>
  <si>
    <t>12/01/2023 - OCL: NA</t>
  </si>
  <si>
    <t>Inicia con la elaboración del  diagnóstico del contexto interno y externo y la Formulación del marco estratégico; y finaliza con el seguimiento y evaluación de la estrategia, recursos y la gestión y el  seguimiento al Modelo Integrado de Planeación y Gestión</t>
  </si>
  <si>
    <t>Posibilidad de generar lineamientos y entregar resultados de seguimiento en beneficio propio o de un tercero por el uso Inadecuado de la autoridad por falta de seguimiento a los controles establecidos, desconocimiento de las responsabilidades y autoridades y de los flujos de información</t>
  </si>
  <si>
    <t xml:space="preserve">Uso Inadecuado de la autoridad </t>
  </si>
  <si>
    <t>Falta de seguimiento a los controles establecidos, desconocimiento de las responsabilidades y autoridades y de los flujos de información</t>
  </si>
  <si>
    <t>Procesos de actualización de conocimiento al equipo de la OAP sobre temas relacionados con la oficina que permitan fortalecer sus competencias y gestión en la entidad</t>
  </si>
  <si>
    <t xml:space="preserve">Hacer la revision de los documentos del SIG asociados al proceso para determinar la necesidad de ajustar o documentar nuevos controles </t>
  </si>
  <si>
    <t>OAP</t>
  </si>
  <si>
    <t>02/03/2022
18/04/2022</t>
  </si>
  <si>
    <t>Se realizó la revisión y ajuste de los documentos asociados a la administracion de riesgos 
Se realizó la revision y actualización de los siguientes documentos de direccionamiento estrategico DES-IN-01 Elaboración, actualización y control de la documentación del SIG
DES-FM-24  Propuesta del Cambio y Plan de Acción
DES-PC-01 Control de las Salidas no conformes
DES-FM-03 Control Salidas No Conformes
DES-FM-23 Requisitos de los productos o servicios de la UAESP
DES-PC-14 Revisión por la dirección
DES-FM-22 Informe de revisión por la dirección</t>
  </si>
  <si>
    <t>Se realizó la revisión y ajuste de los documentos asociados a indicadores y PAI: DES-PC-08 V9 - Indicadores de Gestión, DES-FM-09 V5  Hoja de Vida del Indicador, DES-PC-03 V7 Formulacion y seguimiento Plan de accion institucional https://www.uaesp.gov.co/mipg/sig.php</t>
  </si>
  <si>
    <t>17/08/2022
03/10/2022</t>
  </si>
  <si>
    <t>Durante el mes de julio se realizaron las siguientes actualizaciones: DES-PC-04 Formulación y Actualización Plan Estratégico Institucional
DES-PC-08 Indicadores de Gestión
DES-FM-09 Hoja de Vida del Indicador
DES-PC-11 Control de la información documentada
DES-IN-01 Elaboración, actualización y control de la información documentada del SIG
DES-FM-29 Caracterización de Procesos
DES-PC-13 Control y seguimiento al consumo agua y energía y a la generación de residuos sólidos
DES-FM-25 Seguimiento al consumo de agua y energía
DES-FM-30 Seguimiento al consumo de energía
DES-FM-31 Seguimiento al consumo gas natural
DES-FM-32 Inventario sistemas hidrosanitarios
DES-FM-33 Inventario eléctrico
DES-MN-01 V2 Manual del SIG
DES-PC-03 V8 Formulacion y seguimiento Plan de accion institucional
DES-CP-01 V1 Caracterización de proceso
https://www.uaesp.gov.co/mipg/sig.php</t>
  </si>
  <si>
    <t>10/11/2022
10/01/2023</t>
  </si>
  <si>
    <t>Durante el mes de octubre se realizó la documentación del procedimiento Identificacion de aspectos y valoración de impactos ambientales
Durante el mes de diciembre se realizó la actualización de los formatos de Control Salidas no conformes
e Informe de Revisión por la Dirección
Asi mismo se realizó la documentación del procedimiento 
Gestión Integral de Residuos Sólidos GIRS y sus anexos 
Lista de chequeo vehículo transportador
Etiqueta de residuos peligrosos
Seguimiento a la generación de residuos y almacenamiento temporal
Bitácora de RESPEL y RAEEs
Recolección residuos punto pos consumo
Informe de la Gestión Integral de residuos sólidos generados
https://www.uaesp.gov.co/mipg/sig.php</t>
  </si>
  <si>
    <t>Se realizaron dos jornadas de capacitación en temas de fortalecimiento organizacional los dias 14 y 23 de febrero</t>
  </si>
  <si>
    <t>Gestor del proceso</t>
  </si>
  <si>
    <t>Citaciones a capacitacion</t>
  </si>
  <si>
    <t>El día 16/05/2022 en el marco del comité primario se realizó la socialización "proyectos de inversión" 
El día 7/06/2022 en el marco del comité primario se realizó la socialización del Decreto 1083 de 2015
El 10 de junio se realizó la capacitacion en indicadores, formulacion reporte y seguimiento</t>
  </si>
  <si>
    <t>Acta del comité</t>
  </si>
  <si>
    <t>Se elimina el control 1 el cual se mueve a acción por recomendación de la alcaldía y aprobación del CIGD empieza a regir desde 01/07/2022</t>
  </si>
  <si>
    <t>Se realiza el reporte de las actividades conforme a lo programado y se adjuntan las evidencias que dan cuenta de su cumplimiento, el control fue efectivo por cuanto no se materializó el riesgo
Se realiza el reporte de las actividades conforme a lo programado y se adjuntan las evidencias que dan cuenta de su cumplimiento, el control fue efectivo por cuanto no se materializó el riesgo, este control para el tercer trimestre se mueva a acción por observacion de la Secretaría general de la Alcaldía de Bogotá</t>
  </si>
  <si>
    <t xml:space="preserve">Se realizan las actividades conforme lo programado y se adjuntan las evidencias correspondientes 
Se realizan las actividades conforme lo programado y se adjuntan las evidencias correspondientes
Se realizan las actividades conforme lo programado y se adjuntan las evidencias correspondientes  </t>
  </si>
  <si>
    <r>
      <rPr>
        <b/>
        <sz val="11"/>
        <color rgb="FF000000"/>
        <rFont val="Arial Narrow"/>
        <family val="2"/>
      </rPr>
      <t>04/05/2022:</t>
    </r>
    <r>
      <rPr>
        <sz val="11"/>
        <color rgb="FF000000"/>
        <rFont val="Arial Narrow"/>
        <family val="2"/>
      </rPr>
      <t xml:space="preserve">Dado el reporte efectuado por el proceso no se observa materialización del riesgo, por ende se concluye que el control es efectivo.
</t>
    </r>
    <r>
      <rPr>
        <b/>
        <sz val="11"/>
        <color rgb="FF000000"/>
        <rFont val="Arial Narrow"/>
        <family val="2"/>
      </rPr>
      <t xml:space="preserve">
07/09/2022 - OCL</t>
    </r>
    <r>
      <rPr>
        <sz val="11"/>
        <color rgb="FF000000"/>
        <rFont val="Arial Narrow"/>
        <family val="2"/>
      </rPr>
      <t>: N/A</t>
    </r>
    <r>
      <rPr>
        <b/>
        <sz val="11"/>
        <color rgb="FF000000"/>
        <rFont val="Arial Narrow"/>
        <family val="2"/>
      </rPr>
      <t>.</t>
    </r>
  </si>
  <si>
    <t>Socialización a los procesos de los lineamientos documentados en el marco del SIG</t>
  </si>
  <si>
    <t xml:space="preserve">Realizar el seguimiento de las capacitaciones contempladas en el proceso inducción y reinduccion aprobadas en el PIC en torno a los temas asociados a la ley de transparecia y anticorrupción, antisoborno y conflictos de interés </t>
  </si>
  <si>
    <t>02/03/2022
18/04/2022</t>
  </si>
  <si>
    <t xml:space="preserve">Se realizó el seguimiento a las capacitaciones contepladas en el PIC, econtrando que el 17 de marzo se realizó socializacion de rendicion de cuentas, tema asociado a la ley de transparecia </t>
  </si>
  <si>
    <t>En los periodos solicitados se realizaron las siguientes actividades, de las cuales se adjuntas las evidencias respectivas.
Los días 16, 26 y 31 de mayo se divulgaron las charlas realizadas por el DASC sobre el módulo de conflicto de interés del SIDEAP
Se realizaron las siguientes inducciones sobre conflicto de interés y declaración de bienes y rentas:
Junio 6 con la participación de 76 personas de la SAF
Junio 7 con la participación de 36 personas de la SA
Junio 8 con la participación de 44 personas de SDF
Junio 9 con la participación de 60 personas de RBL - SF y AP - TIC
Junio 10 con la participación de 55 personas de CI - SAL - CDI - OAP - OAC - Dirección</t>
  </si>
  <si>
    <t>En el tercer trimestre se socializó la siguiente información:
Se realizaron las siguientes jornadas de inducción sobre SARLAFT:
El 29 de agosto con SAF, en la cual participaron 70 personas
El 30 de agosto con SAL, en la cual participaron 27 personas
El 1 de septiembre con RBL, en la cual participaron 28 personas
El 2 de septiembre con SDF, en la cual participaron 48 personas
El 5 de septiembre con SA; OTIC; OCI, en la cual participaron 98 personas
El 6 de septiembre con  OAP; OAC; Dirección, en la cual participaron 44 personas
El 7 de septiembre con SSF y AP, en la cual participaron 58 personas
Se divulgó información de la Escuela Ciudadana Anticorrupción -ECA de Transparencia por Colombia el 15 de agosto</t>
  </si>
  <si>
    <t>El 23 de noviembre de 2022 se realizó la capacitacion de Inducción/Reinducción: Políticas Públicas de Transparencia e Institucionales</t>
  </si>
  <si>
    <t>Se realizó la socialización de los lineamientos para la formulación del mapa y plan de menejo de riesgo y oportunidades</t>
  </si>
  <si>
    <t xml:space="preserve">Actas de reunión </t>
  </si>
  <si>
    <t>Se realizó la socialización de los lineamientos de indicadores y de PAI  a traves de las piezas graficas enviadas por correo institucional a todos los servidores de la UAESP. 
El 26/05/2022 se realizó la socialización a los responsables por proceso de reporte indicadores: https://uaespdc-my.sharepoint.com/:v:/r/personal/aida_zarate_uaesp_gov_co/Documents/Grabaciones/SOCIALIZACI%C3%93N%20PROCEDIMIENTO%20Y%20FORMATO%20INDICADORES%20DE%20GESTI%C3%93N-20220526_150542-Grabaci%C3%B3n%20de%20la%20reuni%C3%B3n.mp4?csf=1&amp;web=1&amp;e=XyHUuc</t>
  </si>
  <si>
    <t xml:space="preserve">Piezas de comunicación 
Listado de asistencia y grabacion socializacion indicadores </t>
  </si>
  <si>
    <t>23/08/2022
11/10/2022</t>
  </si>
  <si>
    <t>Se realiza la socialización por pieza de comunicación enviada a los servidores de la UAESP de la actualización del procedimiento de Plan Estratégico Institucional 
Se realiza la socialización por pieza de comunicación enviada a los servidores de la UAESP de la actualización del procedimiento de Plan de Accion Institucional, caracterización del proceso y manual del SIG</t>
  </si>
  <si>
    <t xml:space="preserve">Piezas de comunicación </t>
  </si>
  <si>
    <t>10/11/2022
10/01/2023</t>
  </si>
  <si>
    <t>Se realiza la socialización por pieza de comunicación enviada a los servidores de la UAESP de la actualización del procedimiento Identificacion de aspectos y valoración de impactos ambientales
Se realiza la socialización por pieza de comunicación enviada a los servidores de la UAESP de la actualización del procedimiento Gestión Integral de Residuos Sólidos GIRS y sus anexos y de los formatos de Control Salidas no conformes e  Informe de Revisión por la Dirección</t>
  </si>
  <si>
    <t>Se realiza el reporte de las actividades conforme a lo programado y se adjuntan las evidencias que dan cuenta de su cumplimiento, el control fue efectivo por cuanto no se materializó el riesgo
Se realiza el reporte de las actividades conforme a lo programado y se adjuntan las evidencias que dan cuenta de su cumplimiento, el control fue efectivo por cuanto no se materializó el riesgo. 
Se realiza el reporte de las actividades conforme a lo programado y se adjuntan las evidencias que dan cuenta de su cumplimiento, el control fue efectivo por cuanto no se materializó el riesgo</t>
  </si>
  <si>
    <t>Se realizan las actividades conforme lo programado y se adjuntan las evidencias correspondientes 
Se realizan las actividades conforme lo programado y se adjuntan las evidencias correspondientes 
Se realiza el reporte de las actividades conforme a lo programado y se adjuntan las evidencias que dan cuenta de su cumplimiento.</t>
  </si>
  <si>
    <t xml:space="preserve">Esta acción es nueva antes correspondía al control 1 el cual se mueve a acción por recomendación de la alcaldía y aprobación del CIGD empieza a regir desde 01/07/2022 </t>
  </si>
  <si>
    <t>05/07/2022
17/08/2022
03/10/2022</t>
  </si>
  <si>
    <t xml:space="preserve">El 05/07/2022 se realizó la capacitación de planeación estratégica al interior de la OAP
El 16 de agosto se realizó la capacitación de Gestion de Proyectos
El 08/09/2022 se realizó en el marco del comité primario, la socialización de juntos cuidamos bogotá
El 23/09/2022 se realizó la socialización de punto limpio
El 30/09/2022 se realizó la socialización  esquema de aseo y ODS
</t>
  </si>
  <si>
    <t>10/11/2022
10/12/2022
10/01/2023</t>
  </si>
  <si>
    <r>
      <rPr>
        <sz val="11"/>
        <color rgb="FF000000"/>
        <rFont val="Arial Narrow"/>
        <family val="2"/>
      </rPr>
      <t xml:space="preserve">El 21/10/2022 se realizó la capacitación de biogas y gestión de llantas al interior de la OAP
El 01/12/2022 se realizó la capacitación del Sistema Integrado de Gestión
</t>
    </r>
    <r>
      <rPr>
        <sz val="11"/>
        <color rgb="FFFF0000"/>
        <rFont val="Arial Narrow"/>
        <family val="2"/>
      </rPr>
      <t xml:space="preserve">
El 20/12/2022 se realizó en el marco del comité primario, la actividad de fortalecimiento del equipo de la OAP
</t>
    </r>
  </si>
  <si>
    <t>Se realiza el reporte de las actividades conforme a lo programado y se adjuntan las evidencias que dan cuenta de su cumplimiento.</t>
  </si>
  <si>
    <r>
      <rPr>
        <b/>
        <sz val="11"/>
        <color rgb="FF000000"/>
        <rFont val="Arial Narrow"/>
        <family val="2"/>
      </rPr>
      <t>07/09/2022 - OCL</t>
    </r>
    <r>
      <rPr>
        <sz val="11"/>
        <color rgb="FF000000"/>
        <rFont val="Arial Narrow"/>
        <family val="2"/>
      </rPr>
      <t>: N/A</t>
    </r>
  </si>
  <si>
    <r>
      <t>4/05/2022</t>
    </r>
    <r>
      <rPr>
        <b/>
        <sz val="11"/>
        <color rgb="FF000000"/>
        <rFont val="Arial Narrow"/>
        <family val="2"/>
      </rPr>
      <t xml:space="preserve">
07/09/2022
12/01/2023</t>
    </r>
  </si>
  <si>
    <r>
      <t xml:space="preserve">04/05/2022: </t>
    </r>
    <r>
      <rPr>
        <sz val="11"/>
        <color rgb="FF000000"/>
        <rFont val="Arial Narrow"/>
        <family val="2"/>
      </rPr>
      <t xml:space="preserve">Se observan capturas de pantalla de citaciones a reuniones en las fechas señaladas por el proceso, sin embargo no se observa evidencia de la ejecución de las mismas.
</t>
    </r>
    <r>
      <rPr>
        <b/>
        <sz val="11"/>
        <color rgb="FF000000"/>
        <rFont val="Arial Narrow"/>
        <family val="2"/>
      </rPr>
      <t xml:space="preserve">
07/09/2022 - OCL:</t>
    </r>
    <r>
      <rPr>
        <sz val="11"/>
        <color rgb="FF000000"/>
        <rFont val="Arial Narrow"/>
        <family val="2"/>
      </rPr>
      <t xml:space="preserve">  Este control se eliminó y se movió como la acción No. 3 "Procesos de actualización de conocimiento al equipo de la OAP sobre temas relacionados con la oficina que permitan fortalecer sus competencias y gestión en la entidad", por tal razón no se realiza seguimiento.
</t>
    </r>
    <r>
      <rPr>
        <b/>
        <sz val="11"/>
        <color rgb="FF000000"/>
        <rFont val="Arial Narrow"/>
        <family val="2"/>
      </rPr>
      <t>Nota</t>
    </r>
    <r>
      <rPr>
        <sz val="11"/>
        <color rgb="FF000000"/>
        <rFont val="Arial Narrow"/>
        <family val="2"/>
      </rPr>
      <t>: se recomienda actualizar la matriz suprimiendo el control.</t>
    </r>
    <r>
      <rPr>
        <b/>
        <sz val="11"/>
        <color rgb="FF000000"/>
        <rFont val="Arial Narrow"/>
        <family val="2"/>
      </rPr>
      <t xml:space="preserve">
12/01/2023 - OCL: </t>
    </r>
    <r>
      <rPr>
        <sz val="11"/>
        <color rgb="FF000000"/>
        <rFont val="Arial Narrow"/>
        <family val="2"/>
      </rPr>
      <t>El control se eliminó de acuerdo con la siguiente manifestación del proceso</t>
    </r>
    <r>
      <rPr>
        <b/>
        <sz val="11"/>
        <color rgb="FF000000"/>
        <rFont val="Arial Narrow"/>
        <family val="2"/>
      </rPr>
      <t xml:space="preserve"> "</t>
    </r>
    <r>
      <rPr>
        <sz val="11"/>
        <color rgb="FF000000"/>
        <rFont val="Arial Narrow"/>
        <family val="2"/>
      </rPr>
      <t>Se elimina el control 1 el cual se mueve a acción por recomendación de la alcaldía y aprobación del CIGD empieza a regir desde 01/07/2022"</t>
    </r>
  </si>
  <si>
    <t>4/05/2022
07/09/2022
12/01/2022</t>
  </si>
  <si>
    <r>
      <t xml:space="preserve">04/05/2022: </t>
    </r>
    <r>
      <rPr>
        <sz val="11"/>
        <color rgb="FF000000"/>
        <rFont val="Arial Narrow"/>
        <family val="2"/>
      </rPr>
      <t>Se evidencian actas con las diferentes áreas, donde se brindan lineamientos respecto de la gestión de riesgo, lo que permite reflejar la gestión del control citado.</t>
    </r>
    <r>
      <rPr>
        <b/>
        <sz val="11"/>
        <color rgb="FF000000"/>
        <rFont val="Arial Narrow"/>
        <family val="2"/>
      </rPr>
      <t xml:space="preserve">
07/09/2022 - OCL</t>
    </r>
    <r>
      <rPr>
        <sz val="11"/>
        <color rgb="FF000000"/>
        <rFont val="Arial Narrow"/>
        <family val="2"/>
      </rPr>
      <t xml:space="preserve">:  De acuerdo con la evidencia aportadas por el proceso: "Socialización PEI, correo y pieza publicitaria", se verifica el cumplimiento del control para el periodo en evaluado.
</t>
    </r>
    <r>
      <rPr>
        <b/>
        <sz val="11"/>
        <color rgb="FF000000"/>
        <rFont val="Arial Narrow"/>
        <family val="2"/>
      </rPr>
      <t>12/01/2022 - OCL:</t>
    </r>
    <r>
      <rPr>
        <sz val="11"/>
        <color rgb="FF000000"/>
        <rFont val="Arial Narrow"/>
        <family val="2"/>
      </rPr>
      <t xml:space="preserve">  De acuerdo a la revisión de las siguientes evidencias:
1. Correo_ Procedimiento aspectos e impactos ambientales
2. Correo_ Socialización procedimiento GIRS
Se verifica el cumplimiento del control para el periodo evaluado.</t>
    </r>
  </si>
  <si>
    <r>
      <t>07/09/2022 - OCL</t>
    </r>
    <r>
      <rPr>
        <sz val="11"/>
        <color rgb="FF000000"/>
        <rFont val="Arial Narrow"/>
        <family val="2"/>
      </rPr>
      <t>: De acuerdo con las evidencias aportadas por el proceso:
- Acta Capacitación Gestión de Proyectos 16-08-2022
- Socialización Planeación Estratégica 05-07-2022
- Acta de reunión - Listado de asistencia. Se verifica el cumplimiento de la acción.</t>
    </r>
    <r>
      <rPr>
        <b/>
        <sz val="11"/>
        <color rgb="FF000000"/>
        <rFont val="Arial Narrow"/>
        <family val="2"/>
      </rPr>
      <t xml:space="preserve">
13/01/2023 - OCL: </t>
    </r>
    <r>
      <rPr>
        <sz val="11"/>
        <color rgb="FF000000"/>
        <rFont val="Arial Narrow"/>
        <family val="2"/>
      </rPr>
      <t xml:space="preserve"> De acuerdo con la manifestación del proceso "El 20/12/2022 se realizó en el marco del comité primario, la actividad de fortalecimiento del equipo de la OAP", se verifica el cumplimiento de la acción.</t>
    </r>
  </si>
  <si>
    <r>
      <t>04/05/2022:</t>
    </r>
    <r>
      <rPr>
        <sz val="11"/>
        <color rgb="FF000000"/>
        <rFont val="Arial Narrow"/>
        <family val="2"/>
      </rPr>
      <t>No se observa materialización del riesgo por ende se considera efectivo el control</t>
    </r>
    <r>
      <rPr>
        <b/>
        <sz val="11"/>
        <color rgb="FF000000"/>
        <rFont val="Arial Narrow"/>
        <family val="2"/>
      </rPr>
      <t xml:space="preserve">
07/09/2022 - OCL</t>
    </r>
    <r>
      <rPr>
        <sz val="11"/>
        <color rgb="FF000000"/>
        <rFont val="Arial Narrow"/>
        <family val="2"/>
      </rPr>
      <t xml:space="preserve">: De acuerdo con el seguimiento de la OCI, se evidencia la efectividad del control, toda vez que en el periodo de estudio no se ha materializado el riesgo.
</t>
    </r>
    <r>
      <rPr>
        <b/>
        <sz val="11"/>
        <color rgb="FF000000"/>
        <rFont val="Arial Narrow"/>
        <family val="2"/>
      </rPr>
      <t>12/01/2023 - OCL</t>
    </r>
    <r>
      <rPr>
        <sz val="11"/>
        <color rgb="FF000000"/>
        <rFont val="Arial Narrow"/>
        <family val="2"/>
      </rPr>
      <t xml:space="preserve">: De acuerdo con el seguimiento de la OCI, se evidencia la efectividad del control, toda vez que en el periodo de estudio no se ha materializado el riesgo.
</t>
    </r>
  </si>
  <si>
    <r>
      <t xml:space="preserve">04/05/2022: </t>
    </r>
    <r>
      <rPr>
        <sz val="11"/>
        <color rgb="FF000000"/>
        <rFont val="Arial Narrow"/>
        <family val="2"/>
      </rPr>
      <t xml:space="preserve">De acuerdo con el seguimiento efectuado por la OAP, hubo cumplimiento de del control, no obstante se sugiere para próximas evaluaciones contar con soportes que den cuenta de la ejecución de las capacitaciones.
Respecto de la acción se observa memorando con radicado 20221300021113 donde la OAP informa " se encuentra procedente aprobar la modificación y adopción" de los documentos relacionados en el documento, de igual manera el proceso adjunta evidencia de algunos documentos, lo que permite evidenciar el cumplimiento de la acción.
La OCI insta tanto a la 1era como 2da línea de defensa a realizar la revisión frente a la forma como se está evaluando la implementación de los controles y acciones, de tal forma que se pueda incluir en la próxima actualización de la matriz de riesgos, la definición clara y puntual de los productos  o indicadores resultados de esos controles y acciones; con el fin que al hacer los seguimientos, las verificaciones vayan dirigidas a revisar estos productos definidos y por ende especificar adecuadamente su cumplimiento. Lo anterior, teniendo en cuenta los modelos brindados por el DAFP
</t>
    </r>
    <r>
      <rPr>
        <b/>
        <sz val="11"/>
        <color rgb="FF000000"/>
        <rFont val="Arial Narrow"/>
        <family val="2"/>
      </rPr>
      <t xml:space="preserve">
07/05/2022 - OCL:</t>
    </r>
    <r>
      <rPr>
        <sz val="11"/>
        <color rgb="FF000000"/>
        <rFont val="Arial Narrow"/>
        <family val="2"/>
      </rPr>
      <t xml:space="preserve"> A la fecha se evidencia la actualización de los documentos por parte de la primera línea, sin embargo no allegaron las evidencias correspondientes en el repositorio indicado.
Nota: Se recomienda allegar las evidencias dentro del repositorio para facilitar su seguimiento y verificación.
</t>
    </r>
    <r>
      <rPr>
        <b/>
        <sz val="11"/>
        <color rgb="FF000000"/>
        <rFont val="Arial Narrow"/>
        <family val="2"/>
      </rPr>
      <t xml:space="preserve">13/01/2022 - OCL: </t>
    </r>
    <r>
      <rPr>
        <sz val="11"/>
        <color rgb="FF000000"/>
        <rFont val="Arial Narrow"/>
        <family val="2"/>
      </rPr>
      <t>Para la fecha de evaluación no se ejecutó la acción.</t>
    </r>
  </si>
  <si>
    <t>7/09/2022 - OCL: N/A</t>
  </si>
  <si>
    <t>7/09/2022
13/01/2023</t>
  </si>
  <si>
    <r>
      <t>7/09/2022 - OCL</t>
    </r>
    <r>
      <rPr>
        <sz val="11"/>
        <color rgb="FF000000"/>
        <rFont val="Arial Narrow"/>
        <family val="2"/>
      </rPr>
      <t xml:space="preserve">: Para el periodo de evaluación el proceso no tiene reportado riesgos de corrupción.
</t>
    </r>
    <r>
      <rPr>
        <b/>
        <sz val="11"/>
        <color rgb="FF000000"/>
        <rFont val="Arial Narrow"/>
        <family val="2"/>
      </rPr>
      <t>Nota</t>
    </r>
    <r>
      <rPr>
        <sz val="11"/>
        <color rgb="FF000000"/>
        <rFont val="Arial Narrow"/>
        <family val="2"/>
      </rPr>
      <t xml:space="preserve">: se recomienda identificar los riesgos de corrupción asociados al proceso.
</t>
    </r>
    <r>
      <rPr>
        <b/>
        <sz val="11"/>
        <color rgb="FF000000"/>
        <rFont val="Arial Narrow"/>
        <family val="2"/>
      </rPr>
      <t>13/01/2023 - OCL:</t>
    </r>
    <r>
      <rPr>
        <sz val="11"/>
        <color rgb="FF000000"/>
        <rFont val="Arial Narrow"/>
        <family val="2"/>
      </rPr>
      <t xml:space="preserve"> Para el periodo de evaluación el proceso no tiene reportado riesgos de corrupción.
Nota: se recomienda identificar los riesgos de corrupción asociados al proceso.</t>
    </r>
  </si>
  <si>
    <r>
      <t>7/09/2022 - OCL</t>
    </r>
    <r>
      <rPr>
        <sz val="11"/>
        <color rgb="FF000000"/>
        <rFont val="Arial Narrow"/>
        <family val="2"/>
      </rPr>
      <t xml:space="preserve">: Para el periodo de evaluación el proceso no tiene reportado riesgos de corrupción.
</t>
    </r>
    <r>
      <rPr>
        <b/>
        <sz val="11"/>
        <color rgb="FF000000"/>
        <rFont val="Arial Narrow"/>
        <family val="2"/>
      </rPr>
      <t>13/01/2022 - OCL</t>
    </r>
    <r>
      <rPr>
        <sz val="11"/>
        <color rgb="FF000000"/>
        <rFont val="Arial Narrow"/>
        <family val="2"/>
      </rPr>
      <t>: Para el periodo de evaluación el proceso no tiene reportado riesgos de corrupción.</t>
    </r>
  </si>
  <si>
    <t>13/01/2023 - OCL: Para el periodo de evaluación el proceso no tiene reportado riesgos de corrupción.
Nota: se recomienda identificar los riesgos de corrupción asociados al proceso.</t>
  </si>
  <si>
    <t xml:space="preserve">Se realizaró sesión  del comité de contratación   los días 13 y 25 de octubre de 2022.
Durante el mes de noviembre nos se realizaron  comité de contratación.
Durante el mes de noviembre nos se realizaron  comité de contratación .
Los días 12, 21 y 28 de diciembre de 2022, se realizaron sesiones del comité de contratación de la UAESP.
Teniendo en cuenta instrucciones del Subdirector de Asuntos Legales, se activó el plan de contingencia, según el cual, la UAESP presentó las siguientes accionesa judiciales:con relación a los hechos relacionados con el contrato 415 de 2021 suscrito con Jardines de Luz y paz SAS, así: 1° denuncia radicada ante la Fiscalía 216 Seccional , radicado 110016000050202244152, en indagación preliminar, por el presunto delito de peculado po apropiación. 2° Denuncia penal presentad ante la Fiscalía 420 Seccional - Unidad de Delitos Contra la Fe Pública y el Orden Económico, radicado 110016000050202246317, en indagación preliminar por el presunto delito de Falsedad en documento privado, fraude procesal, interés indebido en la celebración de contratos   </t>
  </si>
  <si>
    <t>9/11/2022
12/12/2022
30/12/2022</t>
  </si>
  <si>
    <t>Acción en ejecución
Acción en ejecución
Se adjunta informe de resultados de la revisión cuatrimestral aleatoria del 10% ded los contratos suscritos entre el 1º de septiembre y el 30 de diciembre de 2022</t>
  </si>
  <si>
    <r>
      <rPr>
        <b/>
        <sz val="11"/>
        <color rgb="FF000000"/>
        <rFont val="Arial Narrow"/>
        <family val="2"/>
      </rPr>
      <t>10/05/2022</t>
    </r>
    <r>
      <rPr>
        <sz val="11"/>
        <color rgb="FF000000"/>
        <rFont val="Arial Narrow"/>
        <family val="2"/>
      </rPr>
      <t xml:space="preserve">. De acuerdo con la evaluación del control del riesgo, y teniendo en cuenta que no se reporta materialización del riesgo, se determina que el control ha sido efectivo.
</t>
    </r>
    <r>
      <rPr>
        <b/>
        <sz val="11"/>
        <color rgb="FF000000"/>
        <rFont val="Arial Narrow"/>
        <family val="2"/>
      </rPr>
      <t>07/09/2022 - OCL</t>
    </r>
    <r>
      <rPr>
        <sz val="11"/>
        <color rgb="FF000000"/>
        <rFont val="Arial Narrow"/>
        <family val="2"/>
      </rPr>
      <t xml:space="preserve">: De acuerdo con el seguimiento de la OCI, se evidencia la efectividad del control, toda vez que en el periodo de estudio no se ha materializado el riesgo.
</t>
    </r>
    <r>
      <rPr>
        <b/>
        <sz val="11"/>
        <color rgb="FF000000"/>
        <rFont val="Arial Narrow"/>
        <family val="2"/>
      </rPr>
      <t xml:space="preserve">11/01/2023 - OCL: </t>
    </r>
    <r>
      <rPr>
        <sz val="11"/>
        <color rgb="FF000000"/>
        <rFont val="Arial Narrow"/>
        <family val="2"/>
      </rPr>
      <t>Ante la posible materialización del risgo, el proceso activó el plan de contigecia, de acuerdo con la siguiente manifeatación: 
"Teniendo en cuenta instrucciones del Subdirector de Asuntos Legales, se activó el plan de contingencia, según el cual, la UAESP presentó las siguientes accionesa judiciales:con relación a los hechos relacionados con el contrato 415 de 2021 suscrito con Jardines de Luz y paz SAS, así: 1° denuncia radicada ante la Fiscalía 216 Seccional , radicado 110016000050202244152, en indagación preliminar, por el presunto delito de peculado po apropiación. 2° Denuncia penal presentad ante la Fiscalía 420 Seccional - Unidad de Delitos Contra la Fe Pública y el Orden Económico, radicado 110016000050202246317, en indagación preliminar por el presunto delito de Falsedad en documento privado, fraude procesal, interés indebido en la celebración de contratos".
La OCI, recomienda feforzar los controles y acciones, con el objetivo de asegurar el sistema de contratación.</t>
    </r>
  </si>
  <si>
    <r>
      <rPr>
        <b/>
        <sz val="11"/>
        <color rgb="FF000000"/>
        <rFont val="Arial Narrow"/>
        <family val="2"/>
      </rPr>
      <t>10/05/2022</t>
    </r>
    <r>
      <rPr>
        <sz val="11"/>
        <color rgb="FF000000"/>
        <rFont val="Arial Narrow"/>
        <family val="2"/>
      </rPr>
      <t xml:space="preserve">. Según el seguimiento de la OAP, se evidencia la ejecución y efectividad del control de este riesgo, en concordancia con lo descrito por el responsable. Para la evaluación que le compete a la OCI, se realiza una verificación de los soportes entregados, y teniendo en cuenta que el responsable registra en el apartado de Evidencia lo siguiente "Actas de comités de contratación, las cuales no se aportan en virtud del parágrafo del artículo 19 de la Ley 1712 de 2014.", y que en la carpeta de los soportes de riesgos de gestión se presentan tres certificados de la realización de tales comités, se confirma la ejecución del control.
</t>
    </r>
    <r>
      <rPr>
        <b/>
        <sz val="11"/>
        <color rgb="FF000000"/>
        <rFont val="Arial Narrow"/>
        <family val="2"/>
      </rPr>
      <t>Nota</t>
    </r>
    <r>
      <rPr>
        <sz val="11"/>
        <color rgb="FF000000"/>
        <rFont val="Arial Narrow"/>
        <family val="2"/>
      </rPr>
      <t xml:space="preserve">: De  acuerdo con la reserva de información a la que están sujetas las actas de dichos comités, se sugire que el responsable aporte certificados de la realización de las sesiones de la instancia correspondiente, o el pantallazo de registro de las actas en el SIPROJ-WEB, o bien que tenga en cuenta lo expresado al respecto por la Agencia Nacional de Defensa Jurídica del Estado: "Por lo anterior cuando la autoridad ante la cual se ejerza la defensa de los intereses de la entidad, no obstante haberse presentado certificación de lo resuelto por el  comité con indicación de los fundamentos de la decisión, solicite copia de las actas o de las fichas técnicas, las mismas podrán ser suministradas, excluyendo el texto en donde se haya plasmado la estrategia de defensa de la entidad, o las manifestaciones de sus miembros dentro del proceso deliberativo; en cuyo caso la entidad hará manifestación expresa de esta circunstancia, y se indicará la respectiva motivación, tal como lo exige la ley."
</t>
    </r>
    <r>
      <rPr>
        <b/>
        <sz val="11"/>
        <color rgb="FF000000"/>
        <rFont val="Arial Narrow"/>
        <family val="2"/>
      </rPr>
      <t>07/09/2022 - OCL:</t>
    </r>
    <r>
      <rPr>
        <sz val="11"/>
        <color rgb="FF000000"/>
        <rFont val="Arial Narrow"/>
        <family val="2"/>
      </rPr>
      <t xml:space="preserve"> Con respecto al seguimiento al control; el proceso no anexa evidencias, en virtud del parágrafo del artículo 19 de la ley 1712 de 2014.
</t>
    </r>
    <r>
      <rPr>
        <b/>
        <sz val="11"/>
        <color rgb="FF000000"/>
        <rFont val="Arial Narrow"/>
        <family val="2"/>
      </rPr>
      <t xml:space="preserve">11/01/2023 - OCL: </t>
    </r>
    <r>
      <rPr>
        <sz val="11"/>
        <color rgb="FF000000"/>
        <rFont val="Arial Narrow"/>
        <family val="2"/>
      </rPr>
      <t>Para el periodo evaluado el proceso anexo las siguientes evidencias:
1. ACTA COMITE 14 DE CONTRATACION 2022
2. ACTA COMITE 15 DE CONTRATACION 2022
3. ACTA COMITE DE CONTRATACION DICIEMBRE 12 DE 2022
4. ACTA COMITE DE CONTRATACION DICIEMBRE 28 DE 2022
5. ACTA COMITE DE CONTRATCION DICIEMBRE 21 DE 2022
6. Evidencia plan contingencia
Revisadas las evidencias, se observa la activación del plan de contigencia ante la posible materialización del riesgo.</t>
    </r>
    <r>
      <rPr>
        <sz val="11"/>
        <color rgb="FF000000"/>
        <rFont val="Arial Narrow"/>
        <family val="2"/>
      </rPr>
      <t xml:space="preserve">
Observaciones: la OCI recomienda continuar con el monitoreo continúo sobre los procesos  fortaleciendo los controles con el objetivo de minimizar la probabilidad de materialización de los riesgos.
</t>
    </r>
  </si>
  <si>
    <r>
      <t>02/05/2022</t>
    </r>
    <r>
      <rPr>
        <sz val="11"/>
        <color rgb="FF000000"/>
        <rFont val="Arial Narrow"/>
        <family val="2"/>
      </rPr>
      <t xml:space="preserve"> Revisado el seguimiento efectuado por la Segunda Linea de Defensa se reporta que se evidencian las capacitaciones conforme a lo programado.
</t>
    </r>
    <r>
      <rPr>
        <b/>
        <sz val="11"/>
        <color rgb="FF000000"/>
        <rFont val="Arial Narrow"/>
        <family val="2"/>
      </rPr>
      <t xml:space="preserve">07/09/2022: - OCL: </t>
    </r>
    <r>
      <rPr>
        <sz val="11"/>
        <color rgb="FF000000"/>
        <rFont val="Arial Narrow"/>
        <family val="2"/>
      </rPr>
      <t>Después de revisada las carpetas de evidencias correspondientes, no se encontraron evidencias que soporten el cumplimiento y seguimiento de la acción. Se recomienda mantener las evidencias de acuerdo con la peridodicidad establecida.</t>
    </r>
    <r>
      <rPr>
        <b/>
        <sz val="11"/>
        <color rgb="FF000000"/>
        <rFont val="Arial Narrow"/>
        <family val="2"/>
      </rPr>
      <t xml:space="preserve">
11/01/2023 - OCL:</t>
    </r>
    <r>
      <rPr>
        <sz val="11"/>
        <color rgb="FF000000"/>
        <rFont val="Arial Narrow"/>
        <family val="2"/>
      </rPr>
      <t xml:space="preserve">Con base en la revisión a las evidencias aportadas por el proceo se verifica el cumplimiento de la acción.
</t>
    </r>
  </si>
  <si>
    <r>
      <t xml:space="preserve">12/01/2023 - OCL: </t>
    </r>
    <r>
      <rPr>
        <sz val="11"/>
        <color theme="1"/>
        <rFont val="Arial Narrow"/>
        <family val="2"/>
      </rPr>
      <t xml:space="preserve">De acuerdo con la revisión de la evidencia aportada por el proceso: </t>
    </r>
    <r>
      <rPr>
        <b/>
        <sz val="11"/>
        <color theme="1"/>
        <rFont val="Arial Narrow"/>
        <family val="2"/>
      </rPr>
      <t xml:space="preserve">
</t>
    </r>
    <r>
      <rPr>
        <sz val="11"/>
        <color theme="1"/>
        <rFont val="Arial Narrow"/>
        <family val="2"/>
      </rPr>
      <t>- EVIDENCIAS ACTAS DE REPARTO MES OCTUBRE - NOVIEMBRE
- ACTAS DE REPARTO DICIEMBRE 2022
La OCI, verifica el cumplimiento del control</t>
    </r>
  </si>
  <si>
    <r>
      <rPr>
        <b/>
        <sz val="11"/>
        <color theme="1"/>
        <rFont val="Arial Narrow"/>
        <family val="2"/>
      </rPr>
      <t>12/01/2023 - OCL</t>
    </r>
    <r>
      <rPr>
        <sz val="11"/>
        <color theme="1"/>
        <rFont val="Arial Narrow"/>
        <family val="2"/>
      </rPr>
      <t>: De acuerdo con la revisión de las evidencias y la manifestación del proceso, se verifica la efectividad del control.</t>
    </r>
  </si>
  <si>
    <r>
      <t xml:space="preserve">12/01/2023 - OCL: </t>
    </r>
    <r>
      <rPr>
        <sz val="11"/>
        <color theme="1"/>
        <rFont val="Arial Narrow"/>
        <family val="2"/>
      </rPr>
      <t>De acuerdo con la revisión de las evidencia se verifica la ejecución de la acción.</t>
    </r>
  </si>
  <si>
    <r>
      <t xml:space="preserve">04/05/2022: </t>
    </r>
    <r>
      <rPr>
        <sz val="11"/>
        <color rgb="FF000000"/>
        <rFont val="Arial Narrow"/>
        <family val="2"/>
      </rPr>
      <t>Se observa cumplimiento de la acción en concordancia con lo formulado en el PIC, para tal efecto se verifican los soportes aportados por el proceso.
La OCI insta tanto a la 1era como 2da línea de defensa a realizar la revisión frente a la forma como se está evaluando la implementación de los controles y acciones, de tal forma que se pueda incluir en la próxima actualización de la matriz de riesgos, la definición clara y puntual de los productos  o indicadores resultados de esos controles y acciones; con el fin que al hacer los seguimientos, las verificaciones vayan dirigidas a revisar estos productos definidos y por ende especificar adecuadamente su cumplimiento. Lo anterior, teniendo en cuenta los modelos brindados por el DAFP.</t>
    </r>
    <r>
      <rPr>
        <b/>
        <sz val="11"/>
        <color rgb="FF000000"/>
        <rFont val="Arial Narrow"/>
        <family val="2"/>
      </rPr>
      <t xml:space="preserve">
07/05/2022 - OCL:  </t>
    </r>
    <r>
      <rPr>
        <sz val="11"/>
        <color rgb="FF000000"/>
        <rFont val="Arial Narrow"/>
        <family val="2"/>
      </rPr>
      <t>Para la fecha de evaluación no se ejecutó la acción.</t>
    </r>
    <r>
      <rPr>
        <b/>
        <sz val="11"/>
        <color rgb="FF000000"/>
        <rFont val="Arial Narrow"/>
        <family val="2"/>
      </rPr>
      <t xml:space="preserve">
12/01/2023 - OCL:  </t>
    </r>
    <r>
      <rPr>
        <sz val="11"/>
        <color rgb="FF000000"/>
        <rFont val="Arial Narrow"/>
        <family val="2"/>
      </rPr>
      <t xml:space="preserve"> De acuerdo con la manifestación del proceso "El 23 de noviembre de 2022 se realizó la capacitación de Inducción/Reinducción: Políticas Públicas de Transparencia e Institucionales", se verifica la ejecución de la acción.</t>
    </r>
  </si>
  <si>
    <t xml:space="preserve">Posibilidad de  beneficiar a terceros por la  tergiversación de la información de la entidad por fallas en los controles y omisión de la responsabilidad de revisión y aprobación de los contenidos en la comunicación interna y externa </t>
  </si>
  <si>
    <t xml:space="preserve">Tergiversación de la información de la entidad </t>
  </si>
  <si>
    <t xml:space="preserve">Fallas en los controles y omisión de la responsabilidad de revisión y aprobación de los contenidos en la comunicación interna y externa </t>
  </si>
  <si>
    <t>El líder del proceso o quien delegue adelantará el Consejo de redaccion con el fin de revisar los temas propuestos con el equipo de trabajo. Cuando se presentan observaciones los colaboradores las toman en cuenta durante el proceso de producción de contenidos, la evidencia se encuentra en las actas del Consejo de redaccion</t>
  </si>
  <si>
    <t>Seguimiento y monitoreo mensual de medios de comunicación</t>
  </si>
  <si>
    <t xml:space="preserve">
31/03/2022</t>
  </si>
  <si>
    <t xml:space="preserve">
Se realiza monitoreo de medios de comunicacion externa para el trimestre correspondiente a los meses de enero, febrero y marzo, esta herramienta se utiliza como un medio de alerta para conocer en el menor tiempo posible las noticias que emiten los diferentes medios de comunicacion, como radio, prensa, television y paginas web, acerca dela entidad.
</t>
  </si>
  <si>
    <t xml:space="preserve">
Se realiza monitoreo de medios de comunicacion externa para el trimestre correspondiente a los meses de abril, mayo y junio, esta herramienta se utiliza como un medio de alerta para conocer en el menor tiempo posible las noticias que emiten los diferentes medios de comunicacion, como radio, prensa, television y paginas web, acerca dela entidad.
</t>
  </si>
  <si>
    <t xml:space="preserve">
04/07/2022
05/08/2022
06/09/2022</t>
  </si>
  <si>
    <t xml:space="preserve">
Se realiza monitoreo de medios de comunicacion externa correspondiente al  mes de julio, esta herramienta se utiliza como un medio de alerta para conocer en el menor tiempo posible las noticias que emiten los diferentes medios de comunicacion, como radio, prensa, television y paginas web, acerca dela entidad.
Se realiza monitoreo de medios de comunicacion externa correspondiente al  mes de agosto, esta herramienta se utiliza como un medio de alerta para conocer en el menor tiempo posible las noticias que emiten los diferentes medios de comunicacion, como radio, prensa, television y paginas web, acerca dela entidad.
Se realiza monitoreo de medios de comunicacion externa correspondiente al  mes de septiembre, esta herramienta se utiliza como un medio de alerta para conocer en el menor tiempo posible las noticias que emiten los diferentes medios de comunicacion, como radio, prensa, television y paginas web, acerca dela entidad.</t>
  </si>
  <si>
    <t xml:space="preserve">
10/10/2022
10/11/2022
02/01/2023</t>
  </si>
  <si>
    <t xml:space="preserve">
Se realiza monitoreo de medios de comunicacion externa correspondiente al  mes de octubre, esta herramienta se utiliza como un medio de alerta para conocer en el menor tiempo posible las noticias que emiten los diferentes medios de comunicacion, como radio, prensa, television y paginas web, acerca de la entidad.
Se realiza monitoreo de medios de comunicacion externa correspondiente al  mes de noviembre, esta herramienta se utiliza como un medio de alerta para conocer en el menor tiempo posible las noticias que emiten los diferentes medios de comunicacion, como radio, prensa, television y paginas web, acerca dela entidad.
Se realiza monitoreo de medios de comunicacion externa correspondiente al  mes de diciembre, esta herramienta se utiliza como un medio de alerta para conocer en el menor tiempo posible las noticias que emiten los diferentes medios de comunicacion, como radio, prensa, television y paginas web, acerca dela entidad.
</t>
  </si>
  <si>
    <t xml:space="preserve">Se realiza consejo de redaccion en este espacio se revisan los temas a trabajar  y quedan consignados en el acta lo que saldra publicado. </t>
  </si>
  <si>
    <t>Acta consejo de redaccion</t>
  </si>
  <si>
    <t xml:space="preserve">
La  Oficina Asesora de Comunicaciones y Relaciones Interinstitucionales realiza el consejo de redaccion, en los cuales se realiza la aprobacion de contenidos.
Consejo de redaccion abril 18/2022
Consejo de redaccion abril 25/2022
Consejo de redaccion mayo 02/2022
Consejo de redaccion mayo 23/2022
Consejo de redaccion junio 06/2022
Consejo de redaccion junio 13/2022
Consejo de redaccion junio 28/2022
</t>
  </si>
  <si>
    <t>Sara Gabrielan Ortega Beltran</t>
  </si>
  <si>
    <t>Actas consejo de redaccion</t>
  </si>
  <si>
    <t xml:space="preserve">
La  Oficina Asesora de Comunicaciones y Relaciones Interinstitucionales realiza el consejo de redaccion, en los cuales se realiza la aprobacion de contenidos.
Consejo de redaccion julio 18/2022
Consejo de redaccion julio 25/2022
Consejo de redaccion agosto 01/2022
Consejo de redaccion agosto 16/2022
Consejo de redaccion agosto 26/2022
Consejo de redaccion septiembre 05/2022
Consejo de redaccion septiembre 12/2022
Consejo de redaccion septiembre 26/2022
</t>
  </si>
  <si>
    <t xml:space="preserve">
10/10/2022
10/11/2022
02/01/2023</t>
  </si>
  <si>
    <t xml:space="preserve">
La Oficina Aseora de Comunicaciones y Relaciones Interinstitucionales realiza el comite primario y consejo de redaccion, en los cuales se realiza la aporbación de contenidos.
Consejo de redaccion octubre 03/2022
Consejo de redaccion octubre 10/2022
Consejo de redaccion octubre 18/2022
Consejo de redaccion octubre  24/2022
Consejo de redaccion noviembre 01/2022
Consejo de redaccion noviembre 08/2022
Consejo de redaccion noviembre 15/2022
Consejo de redaccion noviembre 28/2022
Consejo de redaccion diciembre 05/2022
Consejo de redaccion diciembre 13/2022
Consejo de redaccion diciembre 19/2022
Consejo de redaccion diciembre 26/2022</t>
  </si>
  <si>
    <t>18/04/2022
19/07/2022
21/10/2022
19/01/2023</t>
  </si>
  <si>
    <t>Se verifica el desarrollo del consejo de redacción en la revisión de los temas contemplados en el control el cual fe efectivo por cuanto no se materializó el riesgo
Se verifica el desarrollo del consejo de redacción en la revisión de los temas contemplados en el control el cual fe efectivo por cuanto no se materializó el riesgo
Se verifica el desarrollo del consejo de redacción en la revisión de los temas contemplados en el control el cual fue efectivo por cuanto no se materializó el riesgo
Se verifica el desarrollo del consejo de redacción en la revisión de los temas contemplados en el control el cual fue efectivo por cuanto no se materializó el riesgo</t>
  </si>
  <si>
    <t>Se evidencia el monitoreo de medios conforme a lo programado
Se evidencia el monitoreo de medios conforme a lo programado
Se evidencia el monitoreo de medios conforme a lo programado
Se evidencia el monitoreo de medios conforme a lo programado</t>
  </si>
  <si>
    <r>
      <rPr>
        <sz val="11"/>
        <color rgb="FF000000"/>
        <rFont val="Arial Narrow"/>
      </rPr>
      <t xml:space="preserve">6/05/2022
</t>
    </r>
    <r>
      <rPr>
        <b/>
        <sz val="11"/>
        <color rgb="FF000000"/>
        <rFont val="Arial Narrow"/>
      </rPr>
      <t>07/09/2022
11/09/2023</t>
    </r>
  </si>
  <si>
    <r>
      <rPr>
        <b/>
        <sz val="11"/>
        <color rgb="FF000000"/>
        <rFont val="Arial Narrow"/>
      </rPr>
      <t>06/05/2022</t>
    </r>
    <r>
      <rPr>
        <sz val="11"/>
        <color rgb="FF000000"/>
        <rFont val="Arial Narrow"/>
      </rPr>
      <t xml:space="preserve">. Según el seguimiento de la OAP, se evidencia la ejecución  y efectividad del control de este riesgo, en concordancia con lo descrito por el responsable. Para la evaluación que le compete a la OCI, se realiza la  verificación de las cinco (5) actas  de los consejos de redacción presentadas como soportes, y, como resultado, se confirma la ejecución del control. Se especifica que en ningún acta se presentaron observaciones al proceso de producción de contenidos. </t>
    </r>
    <r>
      <rPr>
        <b/>
        <sz val="11"/>
        <color rgb="FF000000"/>
        <rFont val="Arial Narrow"/>
      </rPr>
      <t xml:space="preserve">Nota 1: </t>
    </r>
    <r>
      <rPr>
        <sz val="11"/>
        <color rgb="FF000000"/>
        <rFont val="Arial Narrow"/>
      </rPr>
      <t xml:space="preserve">La descripción del riesgo indica la posibilidad de "beneficiar" a terceros por la tergiversación de la información; se sugiere evaluar la posiblidad de incluir el verbo "perjudicar", porque es la consecuencia opuesta e igual de adversa. </t>
    </r>
    <r>
      <rPr>
        <b/>
        <sz val="11"/>
        <color rgb="FF000000"/>
        <rFont val="Arial Narrow"/>
      </rPr>
      <t xml:space="preserve">Nota 2: </t>
    </r>
    <r>
      <rPr>
        <sz val="11"/>
        <color rgb="FF000000"/>
        <rFont val="Arial Narrow"/>
      </rPr>
      <t xml:space="preserve">Se sugiere llevar una enumeración consecutiva de las actas de los consejos de redacción, para su debida identificación.
</t>
    </r>
    <r>
      <rPr>
        <b/>
        <sz val="11"/>
        <color rgb="FF000000"/>
        <rFont val="Arial Narrow"/>
      </rPr>
      <t xml:space="preserve">
07/09/2022 - OCL</t>
    </r>
    <r>
      <rPr>
        <sz val="11"/>
        <color rgb="FF000000"/>
        <rFont val="Arial Narrow"/>
      </rPr>
      <t xml:space="preserve">: De acuerdo con las evidencias presentadas por el proceso "Actas de Reunión" y el seguimiento realizado por la segunda línea de defensa; se observa el cumplimiento del control.
</t>
    </r>
    <r>
      <rPr>
        <b/>
        <sz val="11"/>
        <color rgb="FF000000"/>
        <rFont val="Arial Narrow"/>
      </rPr>
      <t>Recomendación:</t>
    </r>
    <r>
      <rPr>
        <sz val="11"/>
        <color rgb="FF000000"/>
        <rFont val="Arial Narrow"/>
      </rPr>
      <t xml:space="preserve"> utilizar el formato de "Acta de Reunión" en su última versión disponible en el sistema integrado de gestión, que actualmente es "6".
</t>
    </r>
    <r>
      <rPr>
        <b/>
        <sz val="11"/>
        <color rgb="FF000000"/>
        <rFont val="Arial Narrow"/>
      </rPr>
      <t xml:space="preserve">11/01/2023 </t>
    </r>
    <r>
      <rPr>
        <sz val="11"/>
        <color rgb="FF000000"/>
        <rFont val="Arial Narrow"/>
      </rPr>
      <t xml:space="preserve">:De acuerdo con la revisión de las seguientes evidencias aportadas por el proceso:
- ACTA  CONSEJO DE REDACCIÓN 28 DE NOVIEMBRE DE 2022, ACTA CONSEJO DE REDACCIÓN 05 DE DICIEMBRE DE 2022, ACTA CONSEJO DE REDACCIÓN 15 NOVIEMBRE 2022, ACTA CONSEJO DE REDACCION 26 DE DICIEMBRE 2022, ACTA CONSEJO DE REDACCIÓN 8 de noviembre (1), ACTA CONSEJO DE REDACCIÓN DICIEMBRE 13 2022, ACTA CONSEJO REDACCIÓN 1 NOVIEMBRE 2022, ACTA DE REUNIÓN CONSEJO DE REDACCIÓN 19 al 23 de diciembre, Consejo de Redaccion 18 de octubre, Consejo de redaccion 24 de octubre, Consejo de redaccion octubre 10 2022 y Consejo de redaccion octubre 3 2022.
</t>
    </r>
    <r>
      <rPr>
        <b/>
        <sz val="11"/>
        <color rgb="FF000000"/>
        <rFont val="Arial Narrow"/>
      </rPr>
      <t xml:space="preserve">
La</t>
    </r>
    <r>
      <rPr>
        <sz val="11"/>
        <color rgb="FF000000"/>
        <rFont val="Arial Narrow"/>
      </rPr>
      <t xml:space="preserve"> OCI, verifica el cumplimiento del control "Aprobación de contenidos en el Consejo Redacción y comités primarios"</t>
    </r>
  </si>
  <si>
    <r>
      <rPr>
        <b/>
        <sz val="11"/>
        <color rgb="FF000000"/>
        <rFont val="Arial Narrow"/>
      </rPr>
      <t>06/05/2022</t>
    </r>
    <r>
      <rPr>
        <sz val="11"/>
        <color rgb="FF000000"/>
        <rFont val="Arial Narrow"/>
      </rPr>
      <t xml:space="preserve">. De acuerdo con la evaluación del control del riesgo y considerando que este no se reporta como materializado, se concluye que el control ha sido efectivo.
</t>
    </r>
    <r>
      <rPr>
        <b/>
        <sz val="11"/>
        <color rgb="FF000000"/>
        <rFont val="Arial Narrow"/>
      </rPr>
      <t xml:space="preserve">
07/09/2022 - OCL</t>
    </r>
    <r>
      <rPr>
        <sz val="11"/>
        <color rgb="FF000000"/>
        <rFont val="Arial Narrow"/>
      </rPr>
      <t xml:space="preserve">: Con base en el seguimiento de la OCI y el seguimiento realizado por la Segunda Línea de Defensa, se evidencia la efectividad del control, toda vez que en el periodo de evaluación no se ha materializado el riesgo.
</t>
    </r>
    <r>
      <rPr>
        <b/>
        <sz val="11"/>
        <color rgb="FF000000"/>
        <rFont val="Arial Narrow"/>
      </rPr>
      <t>11/01/2023 - OCL:</t>
    </r>
    <r>
      <rPr>
        <sz val="11"/>
        <color rgb="FF000000"/>
        <rFont val="Arial Narrow"/>
      </rPr>
      <t xml:space="preserve"> De acuerdo con la revisión de las evidencias y la manifestación del proceso, se verifica la efectividad del control.</t>
    </r>
  </si>
  <si>
    <r>
      <rPr>
        <b/>
        <sz val="11"/>
        <color rgb="FF000000"/>
        <rFont val="Arial Narrow"/>
      </rPr>
      <t>06/05/2022</t>
    </r>
    <r>
      <rPr>
        <sz val="11"/>
        <color rgb="FF000000"/>
        <rFont val="Arial Narrow"/>
      </rPr>
      <t xml:space="preserve">. Según el seguimiento de la OAP, se evidencia la ejecución de la acción planteada. De acuerdo con la evaluación que le concierne a la OCI, se realiza la revisión de los tres (3) reportes de monitoreo de medios y las tres (3)  matrices presentados como soportes, y, como resultado, se valida la calificación de la segunda línea de defensa.
</t>
    </r>
    <r>
      <rPr>
        <b/>
        <sz val="11"/>
        <color rgb="FF000000"/>
        <rFont val="Arial Narrow"/>
      </rPr>
      <t xml:space="preserve">
07/09/2022 - OCL</t>
    </r>
    <r>
      <rPr>
        <sz val="11"/>
        <color rgb="FF000000"/>
        <rFont val="Arial Narrow"/>
      </rPr>
      <t xml:space="preserve">: Con base en el seguimiento de la OAP y las evidencias suministradas por el proceso, se evidencia el monitoreo de medios conforme a la programación.
</t>
    </r>
    <r>
      <rPr>
        <b/>
        <sz val="11"/>
        <color rgb="FF000000"/>
        <rFont val="Arial Narrow"/>
      </rPr>
      <t xml:space="preserve">11/01/2023 - OCL: </t>
    </r>
    <r>
      <rPr>
        <sz val="11"/>
        <color rgb="FF000000"/>
        <rFont val="Arial Narrow"/>
      </rPr>
      <t>De acuerdo con la revisión de la evidencia: "Matriz de seguimiento Plan Estrategico de Comuniaciones", la OCI verifica el cumplimiento de la acción "Seguimiento trimestral al plan estratégico de comunicaciones " para los meses de: octubre, noviembre y diciembre de 2022.</t>
    </r>
  </si>
  <si>
    <t>El colaborador que está generando el contenido valida la información con la fuente primaria, cuando se presenten observaciones se realizan los cambios correspondientes, se evidencia por correo electrónico</t>
  </si>
  <si>
    <t>Informes mensuales de piezas gráficas, piezas audiovisuales y redes socuiales</t>
  </si>
  <si>
    <t xml:space="preserve">
 31/03/2022
</t>
  </si>
  <si>
    <t xml:space="preserve">
Se realiza informe trimestral de piezas graficas audiovisales  y redes sociales del manera indivudual , correspondientes a los meses de enero febrero y marzo en los cuales se pueden evidenciar la produccion de la oficna de comunicaciones.</t>
  </si>
  <si>
    <t xml:space="preserve">
Se realiza informe trimestral de piezas graficas audiovisales  y redes sociales del manera indivudual , correspondientes a los meses de abril, mayo y junio en los cuales se pueden evidenciar la produccion de la oficna de comunicaciones.</t>
  </si>
  <si>
    <t xml:space="preserve">
04/07/2022
05/08/2022
06/09/2022</t>
  </si>
  <si>
    <t xml:space="preserve">
Se realiza informe trimestral de piezas graficas audiovisales  y redes sociales del manera indivudual , correspondientes al mes de julio en el cual se pueden evidenciar la produccion de la oficna de comunicaciones.
Se realiza informe trimestral de piezas graficas audiovisales  y redes sociales del manera indivudual , correspondientes al mes de agosto en el cual se pueden evidenciar la produccion de la oficna de comunicaciones.
Se realiza informe trimestral de piezas graficas audiovisales  y redes sociales del manera indivudual , correspondientes al mes de septiembre en el cual se pueden evidenciar la produccion de la oficna de comunicaciones.
</t>
  </si>
  <si>
    <t xml:space="preserve">
Se realiza informe trimestral de piezas graficas audiovisales  y redes sociales del manera indivudual , correspondientes al mes de octubre en el cual se puede evidenciar la produccion de la oficna de comunicaciones.
Se realiza informe trimestral de piezas graficas audiovisales  y redes sociales del manera indivudual , correspondientes al mes de noviembre en el cual se puede evidenciar la produccion de la oficna de comunicaciones.
Se realiza informe trimestral de piezas graficas audiovisales  y redes sociales del manera indivudual , correspondientes al mes de diciembre en el cual se puede evidenciar la produccion de la oficna de comunicaciones.
</t>
  </si>
  <si>
    <t xml:space="preserve">
31/03/2022
</t>
  </si>
  <si>
    <t xml:space="preserve">
Se realiza retroalimentacion del trabajo grafico realizado por los colaboradores de la oficina ya sea por correo electronco o por whatsapp, ya que este se ha convertido en una herramienta  para el desrrollo de las labores diaras.</t>
  </si>
  <si>
    <t>Impresion de correos electronicos y waasp.</t>
  </si>
  <si>
    <t xml:space="preserve">
06/07/2022
15/08/2022
06/09/2022</t>
  </si>
  <si>
    <t xml:space="preserve">
En el mes de julio se realiza retroalimentacion del trabajo grafico realizado por los colaboradores de la oficina ya sea por correo electronco o por whatsapp, ya que este se ha convertido en una herramienta  para el desrrollo de las labores diaras.
En el mes de agosto se realiza retroalimentacion del trabajo grafico realizado por los colaboradores de la oficina ya sea por correo electronco o por whatsapp, ya que este se ha convertido en una herramienta  para el desrrollo de las labores diaras.
En el mes de septiembre se  realiza retroalimentacion del trabajo grafico realizado por los colaboradores de la oficina ya sea por correo electronco o por whatsapp, ya que este se ha convertido en una herramienta  para el desrrollo de las labores diaras.</t>
  </si>
  <si>
    <t>Sara Gabriela Ortega 
Beltran</t>
  </si>
  <si>
    <t xml:space="preserve">
10/10/2022
10/11/2022
02/01/2023</t>
  </si>
  <si>
    <t xml:space="preserve">
En el mes de octubre se realiza retroalimentacion del trabajo grafico realizado por los colaboradores de la oficina ya sea por correo electronco o por whatsapp, ya que este se ha convertido en una herramienta  para el desrrollo de las labores diaras.
En el mes de noviembre se realiza retroalimentacion del trabajo grafico realizado por los colaboradores de la oficina ya sea por correo electronco o por whatsapp, ya que este se ha convertido en una herramienta  para el desrrollo de las labores diaras.
En el mes de diciembre se realiza retroalimentacion del trabajo grafico realizado por los colaboradores de la oficina ya sea por correo electronco o por whatsapp, ya que este se ha convertido en una herramienta  para el desrrollo de las labores diaras.
</t>
  </si>
  <si>
    <t>Se evidencia el cumplimiento del control a través de las evidencias aportadas, el control fue efectivo por cuanto no se materializó el riesgo
Se evidencia el cumplimiento del control a través de las evidencias aportadas, el control fue efectivo por cuanto no se materializó el riesgo
Se informa que el control fue efectivo por cuanto no se materializó el riesgo, se adjuntan las evidencias por lo que se puede evidenciar su cumplimiento
Se informa que el control fue efectivo por cuanto no se materializó el riesgo, se adjuntan las evidencias por lo que se puede evidenciar su cumplimiento</t>
  </si>
  <si>
    <t xml:space="preserve">Se evidencia el informe de piezas conforme a lo programado en la acción. 
Se evidencia el informe de piezas conforme a lo programado en la acción.
Se evidencia el informe de piezas conforme a lo programado en la acción.  
Se evidencia el informe de piezas conforme a lo programado en la acción.  </t>
  </si>
  <si>
    <r>
      <rPr>
        <sz val="11"/>
        <color rgb="FF000000"/>
        <rFont val="Arial Narrow"/>
      </rPr>
      <t xml:space="preserve">6/05/2022
</t>
    </r>
    <r>
      <rPr>
        <b/>
        <sz val="11"/>
        <color rgb="FF000000"/>
        <rFont val="Arial Narrow"/>
      </rPr>
      <t>07/09/2022
11/01/2023</t>
    </r>
  </si>
  <si>
    <r>
      <rPr>
        <b/>
        <sz val="11"/>
        <color rgb="FF000000"/>
        <rFont val="Arial Narrow"/>
      </rPr>
      <t>06/05/2022</t>
    </r>
    <r>
      <rPr>
        <sz val="11"/>
        <color rgb="FF000000"/>
        <rFont val="Arial Narrow"/>
      </rPr>
      <t xml:space="preserve">. Según el seguimiento de la OAP, se evidencia la ejecución y efectividad del control de este riesgo, en concordancia con lo descrito por el responsable. Para la evaluación que le compete a la OCI, se realiza la  verificación de los cinco (5) archivos presentados como soportes, y, como resultado, se confirma la ejecución del control.
</t>
    </r>
    <r>
      <rPr>
        <b/>
        <sz val="11"/>
        <color rgb="FF000000"/>
        <rFont val="Arial Narrow"/>
      </rPr>
      <t xml:space="preserve">
07/09/2022 - OCL</t>
    </r>
    <r>
      <rPr>
        <sz val="11"/>
        <color rgb="FF000000"/>
        <rFont val="Arial Narrow"/>
      </rPr>
      <t xml:space="preserve">: De acuerdo con la evidencia presentada y el seguimiento realizado por la segunda línea de defensa; se observa el cumplimiento del control.
</t>
    </r>
    <r>
      <rPr>
        <b/>
        <sz val="11"/>
        <color rgb="FF000000"/>
        <rFont val="Arial Narrow"/>
      </rPr>
      <t>11/01/2023:</t>
    </r>
    <r>
      <rPr>
        <sz val="11"/>
        <color rgb="FF000000"/>
        <rFont val="Arial Narrow"/>
      </rPr>
      <t xml:space="preserve"> De acuerdo con la evidencia presentada por el proceso y a su vez el seguimiento realizado por la segunda línea de defensa; se observa el cumplimiento del control.</t>
    </r>
  </si>
  <si>
    <r>
      <rPr>
        <b/>
        <sz val="11"/>
        <color rgb="FF000000"/>
        <rFont val="Arial Narrow"/>
      </rPr>
      <t>06/05/2022</t>
    </r>
    <r>
      <rPr>
        <sz val="11"/>
        <color rgb="FF000000"/>
        <rFont val="Arial Narrow"/>
      </rPr>
      <t xml:space="preserve">. De acuerdo con la evaluación del control del riesgo y considerando que este no se reporta como materializado, se concluye que el control ha sido efectivo.
</t>
    </r>
    <r>
      <rPr>
        <b/>
        <sz val="11"/>
        <color rgb="FF000000"/>
        <rFont val="Arial Narrow"/>
      </rPr>
      <t xml:space="preserve">
07/09/2022 - OCL</t>
    </r>
    <r>
      <rPr>
        <sz val="11"/>
        <color rgb="FF000000"/>
        <rFont val="Arial Narrow"/>
      </rPr>
      <t xml:space="preserve">: Con base en el seguimiento de la OCI y el seguimiento realizado por la Segunda Línea de Defensa, se evidencia la efectividad del control, toda vez que en el periodo de evaluación no se ha materializado el riesgo.
</t>
    </r>
    <r>
      <rPr>
        <b/>
        <sz val="11"/>
        <color rgb="FF000000"/>
        <rFont val="Arial Narrow"/>
      </rPr>
      <t>11/01/2023:</t>
    </r>
    <r>
      <rPr>
        <sz val="11"/>
        <color rgb="FF000000"/>
        <rFont val="Arial Narrow"/>
      </rPr>
      <t xml:space="preserve">  De acuerdo con la revisión de las evidencias y la manifestación del proceso, se verifica la efectividad del control.
</t>
    </r>
  </si>
  <si>
    <r>
      <rPr>
        <b/>
        <sz val="11"/>
        <color rgb="FF000000"/>
        <rFont val="Arial Narrow"/>
      </rPr>
      <t>06/05/2022</t>
    </r>
    <r>
      <rPr>
        <sz val="11"/>
        <color rgb="FF000000"/>
        <rFont val="Arial Narrow"/>
      </rPr>
      <t xml:space="preserve">. Según el seguimiento de la OAP, se evidencia la ejecución de la acción planteada. De acuerdo con la evaluación que le concierne a la OCI, se realiza la revisión de los tres (3) reportes  presentados como soportes, y, como resultado, se valida la calificación de la segunda línea de defensa.
</t>
    </r>
    <r>
      <rPr>
        <b/>
        <sz val="11"/>
        <color rgb="FF000000"/>
        <rFont val="Arial Narrow"/>
      </rPr>
      <t xml:space="preserve">
07/09/2022 - OCL</t>
    </r>
    <r>
      <rPr>
        <sz val="11"/>
        <color rgb="FF000000"/>
        <rFont val="Arial Narrow"/>
      </rPr>
      <t xml:space="preserve">: Con base en el seguimiento de la OAP y las evidencias suministradas por el proceso, se evidencia el monitoreo de medios conforme a la programación.
</t>
    </r>
    <r>
      <rPr>
        <b/>
        <sz val="11"/>
        <color rgb="FF000000"/>
        <rFont val="Arial Narrow"/>
      </rPr>
      <t>11/01/2023</t>
    </r>
    <r>
      <rPr>
        <sz val="11"/>
        <color rgb="FF000000"/>
        <rFont val="Arial Narrow"/>
      </rPr>
      <t>:De acuerdo con la revisión de las evidencias y la manifestación del proceso, se verifica la ejecución de la acción.</t>
    </r>
  </si>
  <si>
    <t>El líder del proceso verifica y aprueba los contenidos previo a su publicación teniendo en cuenta las observaciones realizadas en el Consejo de redaccion. Si se presentan ajustes el colaborador responsable realiza los cambios. La evidencia se encuentra en correos electrónicos o documento que consta la aprobación del contenido.</t>
  </si>
  <si>
    <t xml:space="preserve">
Se realiza la aprobacion de las piezas por parte del jefe de la oficina por lo que se hace la publicación de las mismas</t>
  </si>
  <si>
    <t>Impresion de correos electronicos y waasp soporte de publicacion</t>
  </si>
  <si>
    <t xml:space="preserve">
06/07/2022
15/08/2022
06/09/2022</t>
  </si>
  <si>
    <t xml:space="preserve">
Se realiza la aprobacion de las piezas para el mes de julio por parte del jefe de la oficina por lo que se hace la publicación de las mismas
Se realiza la aprobacion de las piezas para el mes de agosto por parte del jefe de la oficina por lo que se hace la publicación de las mismas.
Se realiza la aprobacion de las piezas para el mes de septiembre por parte del jefe de la oficina por lo que se hace la publicación de las mismas..</t>
  </si>
  <si>
    <t xml:space="preserve">
10/10/2022
10/11/2022
02/01/2023</t>
  </si>
  <si>
    <t xml:space="preserve">
Se realiza la aprobacion de las piezas para el mes de  octubre por parte del jefe de la oficina por lo que se hace la publicación de las mismas.
Se realiza la aprobacion de las piezas para el mes de noviembre por parte del jefe de la oficina por lo que se hace la publicación de las mismas.
Se realiza la aprobacion de las piezas para el mes de diciembre por parte del jefe de la oficina por lo que se hace la publicación de las mismas.</t>
  </si>
  <si>
    <t>Se evidencia el cumplimiento del control a través de las evidencias aportadas, el control fue efectivo por cuanto no se materializó el riesgo
Se evidencia el cumplimiento del control a través de las evidencias aportadas, el control fue efectivo por cuanto no se materializó el riesgo
Se evidencia el cumplimiento del control a través de las evidencias aportadas, el control fue efectivo por cuanto no se materializó el riesgo
Se evidencia el cumplimiento del control a través de las evidencias aportadas, el control fue efectivo por cuanto no se materializó el riesgo</t>
  </si>
  <si>
    <r>
      <rPr>
        <b/>
        <sz val="11"/>
        <color rgb="FF000000"/>
        <rFont val="Arial Narrow"/>
      </rPr>
      <t>06/05/2022</t>
    </r>
    <r>
      <rPr>
        <sz val="11"/>
        <color rgb="FF000000"/>
        <rFont val="Arial Narrow"/>
      </rPr>
      <t xml:space="preserve">. Según el seguimiento de la OAP, se evidencia la ejecución y efectividad del control de este riesgo, en concordancia con lo descrito por el responsable. Para la evaluación que le compete a la OCI, se realiza la  verificación de los cinco (5) archivos presentados como soportes, y, como resultado, se encuentra que los documentos soporte no evidencian las verificaciones y aprobaciones de los contenidos por parte del lider del proceso de comunicaciones,  tal  como se indica en la descripción del control.. Se concluye que el control no se ha efectuado adecuadamente, más sin embargo, no hay concreción del riesgo.
</t>
    </r>
    <r>
      <rPr>
        <b/>
        <sz val="11"/>
        <color rgb="FF000000"/>
        <rFont val="Arial Narrow"/>
      </rPr>
      <t xml:space="preserve">
07/09/2022 - OCL</t>
    </r>
    <r>
      <rPr>
        <sz val="11"/>
        <color rgb="FF000000"/>
        <rFont val="Arial Narrow"/>
      </rPr>
      <t xml:space="preserve">: De acuerdo con el seguimiento de la Segunda Línea de Defensa y las evidencias aportadas por el proceso, se evidencia el cumplimiento del control.
</t>
    </r>
    <r>
      <rPr>
        <b/>
        <sz val="11"/>
        <color rgb="FF000000"/>
        <rFont val="Arial Narrow"/>
      </rPr>
      <t>11/01/2023:</t>
    </r>
    <r>
      <rPr>
        <sz val="11"/>
        <color rgb="FF000000"/>
        <rFont val="Arial Narrow"/>
      </rPr>
      <t xml:space="preserve"> De acuerdo con la revisión de las seguientes evidencias aportadas por el proceso y y al seguimiento de la segunda línea de defensa con las evidencias aportadas como: - CORREOS DE APROBACIONES correspondientes a los meses de noviembre, diciembre, es decir se hace referencia a lo que se describe en el control.
La OCI verifica el cumplimiento del control.</t>
    </r>
  </si>
  <si>
    <r>
      <rPr>
        <b/>
        <sz val="11"/>
        <color rgb="FF000000"/>
        <rFont val="Arial Narrow"/>
      </rPr>
      <t>06/05/2022</t>
    </r>
    <r>
      <rPr>
        <sz val="11"/>
        <color rgb="FF000000"/>
        <rFont val="Arial Narrow"/>
      </rPr>
      <t xml:space="preserve">. De acuerdo con la evaluación del control del riesgo, se concluye que el control  no se ejecutó según su descripción. No obstante, no se reporta materialización del riesgo.
</t>
    </r>
    <r>
      <rPr>
        <b/>
        <sz val="11"/>
        <color rgb="FF000000"/>
        <rFont val="Arial Narrow"/>
      </rPr>
      <t xml:space="preserve">
07/09/2022 - OCL</t>
    </r>
    <r>
      <rPr>
        <sz val="11"/>
        <color rgb="FF000000"/>
        <rFont val="Arial Narrow"/>
      </rPr>
      <t xml:space="preserve">: Con base en el seguimiento de la OCI y el seguimiento realizado por la Segunda Línea de Defensa, se evidencia la efectividad del control, toda vez que en el periodo de evaluación no se ha materializado el riesgo.
</t>
    </r>
    <r>
      <rPr>
        <b/>
        <sz val="11"/>
        <color rgb="FF000000"/>
        <rFont val="Arial Narrow"/>
      </rPr>
      <t>11/01/2023:</t>
    </r>
    <r>
      <rPr>
        <sz val="11"/>
        <color rgb="FF000000"/>
        <rFont val="Arial Narrow"/>
      </rPr>
      <t>De acuerdo con la revisión de las evidencias y la manifestación del proceso, se verifica la efectividad del control.</t>
    </r>
  </si>
  <si>
    <r>
      <rPr>
        <sz val="11"/>
        <color rgb="FF000000"/>
        <rFont val="Arial Narrow"/>
      </rPr>
      <t xml:space="preserve">N/A
</t>
    </r>
    <r>
      <rPr>
        <b/>
        <sz val="11"/>
        <color rgb="FF000000"/>
        <rFont val="Arial Narrow"/>
      </rPr>
      <t>11/01/2023</t>
    </r>
    <r>
      <rPr>
        <sz val="11"/>
        <color rgb="FF000000"/>
        <rFont val="Arial Narrow"/>
      </rPr>
      <t xml:space="preserve"> -  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</si>
</sst>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2">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0"/>
      <color rgb="FF000000"/>
      <name val="Calibri"/>
      <family val="2"/>
      <scheme val="minor"/>
    </font>
    <font>
      <sz val="10"/>
      <color rgb="FF212529"/>
      <name val="Calibri"/>
      <family val="2"/>
      <scheme val="minor"/>
    </font>
    <font>
      <sz val="11"/>
      <name val="Arial"/>
      <family val="2"/>
    </font>
    <font>
      <sz val="10"/>
      <name val="Calibri"/>
      <family val="2"/>
      <scheme val="minor"/>
    </font>
    <font>
      <b/>
      <sz val="10"/>
      <name val="Calibri"/>
      <family val="2"/>
      <scheme val="minor"/>
    </font>
    <font>
      <sz val="12"/>
      <name val="Calibri"/>
      <family val="2"/>
      <scheme val="minor"/>
    </font>
    <font>
      <b/>
      <sz val="12"/>
      <color theme="1"/>
      <name val="Arial Rounded MT Bold"/>
      <family val="2"/>
    </font>
    <font>
      <b/>
      <sz val="10"/>
      <color theme="1"/>
      <name val="Calibri"/>
      <family val="2"/>
      <scheme val="minor"/>
    </font>
    <font>
      <b/>
      <sz val="10"/>
      <color theme="1"/>
      <name val="Arial Narrow"/>
      <family val="2"/>
    </font>
    <font>
      <b/>
      <sz val="10"/>
      <color rgb="FF000000"/>
      <name val="Arial Narrow"/>
      <family val="2"/>
    </font>
    <font>
      <sz val="11"/>
      <color rgb="FF000000"/>
      <name val="Arial Narrow"/>
      <family val="2"/>
    </font>
    <font>
      <sz val="11"/>
      <color rgb="FFFF0000"/>
      <name val="Arial Narrow"/>
      <family val="2"/>
    </font>
    <font>
      <strike/>
      <sz val="11"/>
      <color rgb="FF000000"/>
      <name val="Arial Narrow"/>
      <family val="2"/>
    </font>
    <font>
      <sz val="11"/>
      <color rgb="FF000000"/>
      <name val="Arial Narrow"/>
      <family val="2"/>
    </font>
    <font>
      <b/>
      <sz val="11"/>
      <color rgb="FF000000"/>
      <name val="Arial Narrow"/>
      <family val="2"/>
    </font>
    <font>
      <b/>
      <sz val="11"/>
      <color rgb="FF000000"/>
      <name val="Arial Narrow"/>
      <family val="2"/>
    </font>
    <font>
      <b/>
      <sz val="13"/>
      <color theme="1"/>
      <name val="Arial Narrow"/>
      <family val="2"/>
    </font>
    <font>
      <sz val="11"/>
      <color rgb="FF000000"/>
      <name val="Arial Narrow"/>
      <family val="2"/>
      <charset val="1"/>
    </font>
    <font>
      <i/>
      <sz val="11"/>
      <color rgb="FF000000"/>
      <name val="Arial Narrow"/>
      <family val="2"/>
    </font>
    <font>
      <b/>
      <sz val="10"/>
      <color rgb="FF000000"/>
      <name val="Arial Narrow"/>
      <family val="2"/>
    </font>
    <font>
      <sz val="10"/>
      <color rgb="FF000000"/>
      <name val="Arial Narrow"/>
      <family val="2"/>
    </font>
    <font>
      <u/>
      <sz val="11"/>
      <color theme="10"/>
      <name val="Calibri"/>
      <family val="2"/>
      <scheme val="minor"/>
    </font>
    <font>
      <sz val="11"/>
      <color rgb="FF000000"/>
      <name val="Arial Narrow"/>
      <family val="2"/>
    </font>
    <font>
      <sz val="11"/>
      <color theme="3" tint="0.39997558519241921"/>
      <name val="Arial Narrow"/>
      <family val="2"/>
    </font>
    <font>
      <sz val="11"/>
      <color rgb="FF538DD5"/>
      <name val="Arial Narrow"/>
      <family val="2"/>
    </font>
    <font>
      <sz val="11"/>
      <color rgb="FF305496"/>
      <name val="Arial Narrow"/>
      <family val="2"/>
    </font>
    <font>
      <sz val="11"/>
      <color rgb="FF00B0F0"/>
      <name val="Arial Narrow"/>
      <family val="2"/>
    </font>
    <font>
      <b/>
      <sz val="11"/>
      <color rgb="FF305496"/>
      <name val="Arial Narrow"/>
      <family val="2"/>
    </font>
    <font>
      <sz val="11"/>
      <color rgb="FF605E5C"/>
      <name val="FabricMDL2Icons-2"/>
      <charset val="1"/>
    </font>
    <font>
      <sz val="9"/>
      <color rgb="FF605E5C"/>
      <name val="-Apple-System"/>
      <charset val="1"/>
    </font>
    <font>
      <b/>
      <i/>
      <sz val="11"/>
      <color rgb="FF000000"/>
      <name val="Arial Narrow"/>
      <family val="2"/>
    </font>
    <font>
      <sz val="13"/>
      <color theme="1"/>
      <name val="Arial Narrow"/>
      <family val="2"/>
    </font>
    <font>
      <sz val="11"/>
      <color rgb="FF000000"/>
      <name val="Arial Narrow"/>
    </font>
    <font>
      <b/>
      <sz val="11"/>
      <color rgb="FF000000"/>
      <name val="Arial Narrow"/>
    </font>
    <font>
      <sz val="11"/>
      <color theme="1"/>
      <name val="Arial Narrow"/>
    </font>
    <font>
      <sz val="9"/>
      <color indexed="81"/>
      <name val="Tahoma"/>
    </font>
  </fonts>
  <fills count="2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E6EFFD"/>
        <bgColor rgb="FF000000"/>
      </patternFill>
    </fill>
    <fill>
      <patternFill patternType="solid">
        <fgColor rgb="FFE6EFFD"/>
        <bgColor indexed="64"/>
      </patternFill>
    </fill>
    <fill>
      <patternFill patternType="solid">
        <fgColor rgb="FFFFFFFF"/>
        <bgColor indexed="64"/>
      </patternFill>
    </fill>
    <fill>
      <patternFill patternType="solid">
        <fgColor rgb="FFD9E1F2"/>
        <bgColor indexed="64"/>
      </patternFill>
    </fill>
  </fills>
  <borders count="92">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theme="0"/>
      </bottom>
      <diagonal/>
    </border>
    <border>
      <left/>
      <right style="thin">
        <color indexed="64"/>
      </right>
      <top/>
      <bottom style="double">
        <color theme="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style="thin">
        <color auto="1"/>
      </right>
      <top/>
      <bottom/>
      <diagonal/>
    </border>
    <border>
      <left/>
      <right style="medium">
        <color indexed="64"/>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double">
        <color theme="0"/>
      </left>
      <right style="double">
        <color theme="0"/>
      </right>
      <top style="double">
        <color theme="0"/>
      </top>
      <bottom/>
      <diagonal/>
    </border>
    <border>
      <left style="double">
        <color theme="0"/>
      </left>
      <right style="double">
        <color theme="0"/>
      </right>
      <top/>
      <bottom/>
      <diagonal/>
    </border>
    <border>
      <left style="double">
        <color theme="0"/>
      </left>
      <right style="double">
        <color theme="0"/>
      </right>
      <top/>
      <bottom style="double">
        <color theme="0"/>
      </bottom>
      <diagonal/>
    </border>
  </borders>
  <cellStyleXfs count="6">
    <xf numFmtId="0" fontId="0" fillId="0" borderId="0"/>
    <xf numFmtId="0" fontId="45" fillId="0" borderId="0"/>
    <xf numFmtId="0" fontId="46" fillId="0" borderId="0"/>
    <xf numFmtId="0" fontId="5" fillId="0" borderId="0"/>
    <xf numFmtId="0" fontId="34" fillId="0" borderId="0"/>
    <xf numFmtId="0" fontId="77" fillId="0" borderId="0" applyNumberFormat="0" applyFill="0" applyBorder="0" applyAlignment="0" applyProtection="0"/>
  </cellStyleXfs>
  <cellXfs count="686">
    <xf numFmtId="0" fontId="0" fillId="0" borderId="0" xfId="0"/>
    <xf numFmtId="0" fontId="1" fillId="0" borderId="0" xfId="0" applyFont="1"/>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2" xfId="0" applyFont="1" applyFill="1" applyBorder="1" applyAlignment="1">
      <alignment horizontal="center" vertical="center" wrapText="1" readingOrder="1"/>
    </xf>
    <xf numFmtId="0" fontId="10" fillId="0" borderId="2" xfId="0" applyFont="1" applyBorder="1" applyAlignment="1">
      <alignment horizontal="justify" vertical="center" wrapText="1" readingOrder="1"/>
    </xf>
    <xf numFmtId="9" fontId="10" fillId="0" borderId="2"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4" fillId="0" borderId="0" xfId="0" applyFont="1"/>
    <xf numFmtId="0" fontId="13" fillId="0" borderId="0" xfId="0" applyFont="1"/>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2"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2"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2"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2"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8" fillId="11" borderId="3"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1" borderId="4" xfId="0" applyFont="1" applyFill="1" applyBorder="1" applyAlignment="1" applyProtection="1">
      <alignment horizontal="center" vertical="center" wrapText="1" readingOrder="1"/>
      <protection hidden="1"/>
    </xf>
    <xf numFmtId="0" fontId="18" fillId="12" borderId="3"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4" xfId="0" applyFont="1" applyFill="1" applyBorder="1" applyAlignment="1" applyProtection="1">
      <alignment horizont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0" xfId="0" applyFont="1" applyFill="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3" borderId="3"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4"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0" xfId="0" applyFont="1" applyFill="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5" borderId="3"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4"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0" xfId="0" applyFont="1" applyFill="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22" fillId="13" borderId="10" xfId="0" applyFont="1" applyFill="1" applyBorder="1" applyAlignment="1" applyProtection="1">
      <alignment horizontal="center" wrapText="1" readingOrder="1"/>
      <protection hidden="1"/>
    </xf>
    <xf numFmtId="0" fontId="0" fillId="3" borderId="0" xfId="0" applyFill="1"/>
    <xf numFmtId="0" fontId="47" fillId="3" borderId="37" xfId="1" applyFont="1" applyFill="1" applyBorder="1"/>
    <xf numFmtId="0" fontId="47" fillId="3" borderId="38" xfId="1" applyFont="1" applyFill="1" applyBorder="1"/>
    <xf numFmtId="0" fontId="47" fillId="3" borderId="39" xfId="1" applyFont="1" applyFill="1" applyBorder="1"/>
    <xf numFmtId="0" fontId="15" fillId="3" borderId="0" xfId="0" applyFont="1" applyFill="1" applyAlignment="1">
      <alignment vertical="center"/>
    </xf>
    <xf numFmtId="0" fontId="5" fillId="3" borderId="0" xfId="0" applyFont="1" applyFill="1"/>
    <xf numFmtId="0" fontId="34" fillId="3" borderId="0" xfId="0" applyFont="1" applyFill="1"/>
    <xf numFmtId="0" fontId="35" fillId="3" borderId="20" xfId="0" applyFont="1" applyFill="1" applyBorder="1" applyAlignment="1">
      <alignment horizontal="center" vertical="center" wrapText="1" readingOrder="1"/>
    </xf>
    <xf numFmtId="0" fontId="36" fillId="3" borderId="20" xfId="0" applyFont="1" applyFill="1" applyBorder="1" applyAlignment="1">
      <alignment horizontal="justify" vertical="center" wrapText="1" readingOrder="1"/>
    </xf>
    <xf numFmtId="9" fontId="35" fillId="3" borderId="29" xfId="0" applyNumberFormat="1" applyFont="1" applyFill="1" applyBorder="1" applyAlignment="1">
      <alignment horizontal="center" vertical="center" wrapText="1" readingOrder="1"/>
    </xf>
    <xf numFmtId="0" fontId="35" fillId="3" borderId="19" xfId="0" applyFont="1" applyFill="1" applyBorder="1" applyAlignment="1">
      <alignment horizontal="center" vertical="center" wrapText="1" readingOrder="1"/>
    </xf>
    <xf numFmtId="0" fontId="36" fillId="3" borderId="19" xfId="0" applyFont="1" applyFill="1" applyBorder="1" applyAlignment="1">
      <alignment horizontal="justify" vertical="center" wrapText="1" readingOrder="1"/>
    </xf>
    <xf numFmtId="9" fontId="35" fillId="3" borderId="24" xfId="0" applyNumberFormat="1" applyFont="1" applyFill="1" applyBorder="1" applyAlignment="1">
      <alignment horizontal="center" vertical="center" wrapText="1" readingOrder="1"/>
    </xf>
    <xf numFmtId="0" fontId="36" fillId="3" borderId="24" xfId="0" applyFont="1" applyFill="1" applyBorder="1" applyAlignment="1">
      <alignment horizontal="center" vertical="center" wrapText="1" readingOrder="1"/>
    </xf>
    <xf numFmtId="0" fontId="35" fillId="3" borderId="26" xfId="0" applyFont="1" applyFill="1" applyBorder="1" applyAlignment="1">
      <alignment horizontal="center" vertical="center" wrapText="1" readingOrder="1"/>
    </xf>
    <xf numFmtId="0" fontId="36" fillId="3" borderId="26" xfId="0" applyFont="1" applyFill="1" applyBorder="1" applyAlignment="1">
      <alignment horizontal="justify" vertical="center" wrapText="1" readingOrder="1"/>
    </xf>
    <xf numFmtId="0" fontId="36" fillId="3" borderId="27" xfId="0" applyFont="1" applyFill="1" applyBorder="1" applyAlignment="1">
      <alignment horizontal="center" vertical="center" wrapText="1" readingOrder="1"/>
    </xf>
    <xf numFmtId="0" fontId="44" fillId="3" borderId="0" xfId="0" applyFont="1" applyFill="1"/>
    <xf numFmtId="0" fontId="35" fillId="15" borderId="31" xfId="0" applyFont="1" applyFill="1" applyBorder="1" applyAlignment="1">
      <alignment horizontal="center" vertical="center" wrapText="1" readingOrder="1"/>
    </xf>
    <xf numFmtId="0" fontId="35" fillId="15" borderId="32" xfId="0" applyFont="1" applyFill="1" applyBorder="1" applyAlignment="1">
      <alignment horizontal="center" vertical="center" wrapText="1" readingOrder="1"/>
    </xf>
    <xf numFmtId="0" fontId="13" fillId="3" borderId="0" xfId="0" applyFont="1" applyFill="1"/>
    <xf numFmtId="0" fontId="29"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4" fillId="3" borderId="0" xfId="0" applyFont="1" applyFill="1"/>
    <xf numFmtId="0" fontId="4" fillId="3" borderId="0" xfId="0" applyFont="1" applyFill="1" applyAlignment="1">
      <alignment horizontal="left" vertical="center"/>
    </xf>
    <xf numFmtId="0" fontId="47" fillId="3" borderId="5" xfId="1"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1" applyFont="1" applyFill="1"/>
    <xf numFmtId="0" fontId="47" fillId="3" borderId="6" xfId="1" applyFont="1" applyFill="1" applyBorder="1"/>
    <xf numFmtId="0" fontId="47" fillId="3" borderId="7" xfId="1" applyFont="1" applyFill="1" applyBorder="1"/>
    <xf numFmtId="0" fontId="47" fillId="3" borderId="9" xfId="1" applyFont="1" applyFill="1" applyBorder="1"/>
    <xf numFmtId="0" fontId="47" fillId="3" borderId="8" xfId="1" applyFont="1" applyFill="1" applyBorder="1"/>
    <xf numFmtId="0" fontId="51" fillId="3" borderId="0" xfId="1" applyFont="1" applyFill="1" applyAlignment="1">
      <alignment horizontal="left" vertical="center" wrapText="1"/>
    </xf>
    <xf numFmtId="0" fontId="47" fillId="3" borderId="0" xfId="1" applyFont="1" applyFill="1" applyAlignment="1">
      <alignment horizontal="left" vertical="center" wrapText="1"/>
    </xf>
    <xf numFmtId="0" fontId="47" fillId="3" borderId="0" xfId="1" quotePrefix="1" applyFont="1" applyFill="1" applyAlignment="1">
      <alignment horizontal="left" vertical="center" wrapText="1"/>
    </xf>
    <xf numFmtId="0" fontId="49" fillId="3" borderId="5" xfId="1" quotePrefix="1" applyFont="1" applyFill="1" applyBorder="1" applyAlignment="1">
      <alignment horizontal="left" vertical="top" wrapText="1"/>
    </xf>
    <xf numFmtId="0" fontId="50" fillId="3" borderId="0" xfId="1" quotePrefix="1" applyFont="1" applyFill="1" applyAlignment="1">
      <alignment horizontal="left" vertical="top" wrapText="1"/>
    </xf>
    <xf numFmtId="0" fontId="50" fillId="3" borderId="6" xfId="1" quotePrefix="1" applyFont="1" applyFill="1" applyBorder="1" applyAlignment="1">
      <alignment horizontal="left" vertical="top" wrapText="1"/>
    </xf>
    <xf numFmtId="0" fontId="56" fillId="0" borderId="0" xfId="0" applyFont="1" applyAlignment="1">
      <alignment horizontal="justify" vertical="center"/>
    </xf>
    <xf numFmtId="0" fontId="56" fillId="0" borderId="0" xfId="0" applyFont="1" applyAlignment="1">
      <alignment vertical="center"/>
    </xf>
    <xf numFmtId="0" fontId="57" fillId="0" borderId="0" xfId="0" applyFont="1"/>
    <xf numFmtId="14" fontId="1" fillId="0" borderId="19" xfId="0" applyNumberFormat="1" applyFont="1" applyBorder="1" applyAlignment="1" applyProtection="1">
      <alignment horizontal="center" vertical="center"/>
      <protection locked="0"/>
    </xf>
    <xf numFmtId="0" fontId="63" fillId="0" borderId="0" xfId="0" applyFont="1"/>
    <xf numFmtId="0" fontId="6" fillId="0" borderId="19" xfId="0" applyFont="1" applyBorder="1" applyAlignment="1" applyProtection="1">
      <alignment horizontal="center" vertical="center" wrapText="1"/>
      <protection hidden="1"/>
    </xf>
    <xf numFmtId="0" fontId="60" fillId="17" borderId="67" xfId="0" applyFont="1" applyFill="1" applyBorder="1" applyAlignment="1" applyProtection="1">
      <alignment horizontal="center" vertical="center" wrapText="1"/>
      <protection hidden="1"/>
    </xf>
    <xf numFmtId="0" fontId="51" fillId="0" borderId="19" xfId="0" applyFont="1" applyBorder="1" applyAlignment="1" applyProtection="1">
      <alignment horizontal="center" vertical="center" wrapText="1"/>
      <protection hidden="1"/>
    </xf>
    <xf numFmtId="0" fontId="65" fillId="22" borderId="30" xfId="0" applyFont="1" applyFill="1" applyBorder="1" applyAlignment="1">
      <alignment horizontal="center"/>
    </xf>
    <xf numFmtId="0" fontId="65" fillId="22" borderId="32" xfId="0" applyFont="1" applyFill="1" applyBorder="1" applyAlignment="1">
      <alignment horizontal="center"/>
    </xf>
    <xf numFmtId="0" fontId="66" fillId="0" borderId="0" xfId="0" applyFont="1"/>
    <xf numFmtId="0" fontId="3" fillId="0" borderId="72" xfId="0" applyFont="1" applyBorder="1" applyAlignment="1">
      <alignment horizontal="center" vertical="center"/>
    </xf>
    <xf numFmtId="0" fontId="3" fillId="0" borderId="73" xfId="0" applyFont="1" applyBorder="1" applyAlignment="1">
      <alignment vertical="center" wrapText="1"/>
    </xf>
    <xf numFmtId="0" fontId="3" fillId="0" borderId="23" xfId="0" applyFont="1" applyBorder="1" applyAlignment="1">
      <alignment horizontal="center" vertical="center"/>
    </xf>
    <xf numFmtId="0" fontId="3" fillId="0" borderId="24" xfId="0" applyFont="1" applyBorder="1" applyAlignment="1">
      <alignment vertical="center" wrapText="1"/>
    </xf>
    <xf numFmtId="0" fontId="3" fillId="0" borderId="24" xfId="0" applyFont="1" applyBorder="1" applyAlignment="1">
      <alignment vertical="center"/>
    </xf>
    <xf numFmtId="0" fontId="3" fillId="0" borderId="25" xfId="0" applyFont="1" applyBorder="1" applyAlignment="1">
      <alignment horizontal="center" vertical="center"/>
    </xf>
    <xf numFmtId="0" fontId="3" fillId="3" borderId="27" xfId="0" applyFont="1" applyFill="1" applyBorder="1" applyAlignment="1">
      <alignment wrapText="1"/>
    </xf>
    <xf numFmtId="0" fontId="65" fillId="22" borderId="25" xfId="0" applyFont="1" applyFill="1" applyBorder="1" applyAlignment="1">
      <alignment horizontal="center" vertical="center"/>
    </xf>
    <xf numFmtId="0" fontId="65" fillId="22" borderId="27" xfId="0" applyFont="1" applyFill="1" applyBorder="1" applyAlignment="1">
      <alignment horizontal="center" vertical="center"/>
    </xf>
    <xf numFmtId="0" fontId="3" fillId="0" borderId="73" xfId="0" applyFont="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73" xfId="0" applyFont="1" applyBorder="1" applyAlignment="1">
      <alignment horizontal="center"/>
    </xf>
    <xf numFmtId="0" fontId="3" fillId="0" borderId="27" xfId="0" applyFont="1" applyBorder="1" applyAlignment="1">
      <alignment horizontal="center"/>
    </xf>
    <xf numFmtId="0" fontId="65" fillId="22" borderId="77" xfId="0" applyFont="1" applyFill="1" applyBorder="1" applyAlignment="1">
      <alignment horizontal="center" vertical="center"/>
    </xf>
    <xf numFmtId="0" fontId="3" fillId="0" borderId="24" xfId="0" applyFont="1" applyBorder="1" applyAlignment="1">
      <alignment horizontal="center"/>
    </xf>
    <xf numFmtId="0" fontId="3" fillId="0" borderId="24" xfId="0" applyFont="1" applyBorder="1" applyAlignment="1">
      <alignment horizontal="center" vertical="top" wrapText="1"/>
    </xf>
    <xf numFmtId="0" fontId="3" fillId="0" borderId="4" xfId="0" applyFont="1" applyBorder="1" applyAlignment="1">
      <alignment horizontal="center"/>
    </xf>
    <xf numFmtId="0" fontId="3" fillId="0" borderId="8" xfId="0" applyFont="1" applyBorder="1" applyAlignment="1">
      <alignment horizontal="center"/>
    </xf>
    <xf numFmtId="0" fontId="3" fillId="0" borderId="30" xfId="0" applyFont="1" applyBorder="1" applyAlignment="1">
      <alignment horizontal="center"/>
    </xf>
    <xf numFmtId="0" fontId="3" fillId="0" borderId="33" xfId="0" applyFont="1" applyBorder="1" applyAlignment="1">
      <alignment horizontal="center"/>
    </xf>
    <xf numFmtId="0" fontId="65" fillId="23" borderId="19" xfId="0" applyFont="1" applyFill="1" applyBorder="1"/>
    <xf numFmtId="0" fontId="3" fillId="0" borderId="19" xfId="0" applyFont="1" applyBorder="1"/>
    <xf numFmtId="0" fontId="1" fillId="0" borderId="19"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protection locked="0"/>
    </xf>
    <xf numFmtId="14" fontId="1" fillId="0" borderId="19" xfId="0" applyNumberFormat="1" applyFont="1" applyBorder="1" applyAlignment="1" applyProtection="1">
      <alignment horizontal="center" vertical="center" wrapText="1"/>
      <protection locked="0"/>
    </xf>
    <xf numFmtId="0" fontId="1" fillId="3" borderId="0" xfId="0" applyFont="1" applyFill="1" applyProtection="1">
      <protection locked="0"/>
    </xf>
    <xf numFmtId="0" fontId="1" fillId="0" borderId="0" xfId="0" applyFont="1" applyProtection="1">
      <protection locked="0"/>
    </xf>
    <xf numFmtId="0" fontId="1" fillId="3" borderId="0" xfId="0" applyFont="1" applyFill="1" applyAlignment="1" applyProtection="1">
      <alignment vertical="center"/>
      <protection locked="0"/>
    </xf>
    <xf numFmtId="0" fontId="1"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center"/>
      <protection locked="0"/>
    </xf>
    <xf numFmtId="0" fontId="4" fillId="0" borderId="0" xfId="0" applyFont="1" applyProtection="1">
      <protection locked="0"/>
    </xf>
    <xf numFmtId="0" fontId="50" fillId="0" borderId="0" xfId="0" applyFont="1" applyProtection="1">
      <protection locked="0"/>
    </xf>
    <xf numFmtId="0" fontId="2" fillId="3" borderId="0" xfId="0" applyFont="1" applyFill="1" applyProtection="1">
      <protection locked="0"/>
    </xf>
    <xf numFmtId="0" fontId="2" fillId="0" borderId="0" xfId="0" applyFont="1" applyProtection="1">
      <protection locked="0"/>
    </xf>
    <xf numFmtId="0" fontId="50" fillId="3" borderId="0" xfId="0" applyFont="1" applyFill="1" applyAlignment="1" applyProtection="1">
      <alignment horizontal="center" vertical="center"/>
      <protection locked="0"/>
    </xf>
    <xf numFmtId="0" fontId="50" fillId="2" borderId="0" xfId="0" applyFont="1" applyFill="1" applyAlignment="1" applyProtection="1">
      <alignment horizontal="center" vertical="center"/>
      <protection locked="0"/>
    </xf>
    <xf numFmtId="0" fontId="4" fillId="17" borderId="19" xfId="0" applyFont="1" applyFill="1" applyBorder="1" applyAlignment="1">
      <alignment horizontal="center" vertical="center"/>
    </xf>
    <xf numFmtId="0" fontId="1" fillId="0" borderId="19" xfId="0" applyFont="1" applyBorder="1" applyAlignment="1">
      <alignment horizontal="center" vertical="center"/>
    </xf>
    <xf numFmtId="0" fontId="1" fillId="0" borderId="19" xfId="0" applyFont="1" applyBorder="1" applyAlignment="1">
      <alignment horizontal="center" vertical="center" wrapText="1"/>
    </xf>
    <xf numFmtId="0" fontId="2" fillId="0" borderId="19" xfId="0" applyFont="1" applyBorder="1" applyAlignment="1">
      <alignment horizontal="center" vertical="center" wrapText="1"/>
    </xf>
    <xf numFmtId="14" fontId="2" fillId="0" borderId="19" xfId="0" applyNumberFormat="1" applyFont="1" applyBorder="1" applyAlignment="1">
      <alignment horizontal="center" vertical="center"/>
    </xf>
    <xf numFmtId="0" fontId="6" fillId="0" borderId="19" xfId="0" applyFont="1" applyBorder="1" applyAlignment="1">
      <alignment horizontal="justify" vertical="center" wrapText="1"/>
    </xf>
    <xf numFmtId="0" fontId="1" fillId="0" borderId="19" xfId="0" applyFont="1" applyBorder="1" applyAlignment="1">
      <alignment horizontal="justify" vertical="center" wrapText="1"/>
    </xf>
    <xf numFmtId="14" fontId="1" fillId="0" borderId="19" xfId="0" applyNumberFormat="1" applyFont="1" applyBorder="1" applyAlignment="1">
      <alignment horizontal="center" vertical="center"/>
    </xf>
    <xf numFmtId="0" fontId="2" fillId="0" borderId="78" xfId="0" applyFont="1" applyBorder="1" applyAlignment="1">
      <alignment horizontal="center" vertical="center"/>
    </xf>
    <xf numFmtId="14" fontId="1" fillId="0" borderId="19" xfId="0" applyNumberFormat="1" applyFont="1" applyBorder="1" applyAlignment="1">
      <alignment horizontal="center" vertical="center" wrapText="1"/>
    </xf>
    <xf numFmtId="0" fontId="6" fillId="0" borderId="19" xfId="0" applyFont="1" applyBorder="1" applyAlignment="1">
      <alignment horizontal="center" vertical="center" wrapText="1"/>
    </xf>
    <xf numFmtId="0" fontId="64" fillId="0" borderId="19" xfId="0" applyFont="1" applyBorder="1" applyAlignment="1">
      <alignment horizontal="center" vertical="center" wrapText="1"/>
    </xf>
    <xf numFmtId="0" fontId="1" fillId="0" borderId="19" xfId="0" applyFont="1" applyBorder="1" applyAlignment="1">
      <alignment horizontal="justify" vertical="center"/>
    </xf>
    <xf numFmtId="0" fontId="66" fillId="0" borderId="19" xfId="0" applyFont="1" applyBorder="1" applyAlignment="1">
      <alignment vertical="center" wrapText="1"/>
    </xf>
    <xf numFmtId="0" fontId="66" fillId="0" borderId="64" xfId="0" applyFont="1" applyBorder="1" applyAlignment="1">
      <alignment wrapText="1"/>
    </xf>
    <xf numFmtId="0" fontId="66" fillId="0" borderId="64" xfId="0" applyFont="1" applyBorder="1" applyAlignment="1">
      <alignment vertical="center" wrapText="1"/>
    </xf>
    <xf numFmtId="0" fontId="66" fillId="0" borderId="64" xfId="0" applyFont="1" applyBorder="1" applyAlignment="1">
      <alignment vertical="center"/>
    </xf>
    <xf numFmtId="0" fontId="66" fillId="0" borderId="20" xfId="0" applyFont="1" applyBorder="1" applyAlignment="1">
      <alignment vertical="center" wrapText="1"/>
    </xf>
    <xf numFmtId="0" fontId="66" fillId="0" borderId="82" xfId="0" applyFont="1" applyBorder="1" applyAlignment="1">
      <alignment vertical="center" wrapText="1"/>
    </xf>
    <xf numFmtId="0" fontId="66" fillId="0" borderId="82" xfId="0" applyFont="1" applyBorder="1" applyAlignment="1">
      <alignment vertical="center"/>
    </xf>
    <xf numFmtId="0" fontId="2" fillId="0" borderId="19" xfId="0" applyFont="1" applyBorder="1" applyAlignment="1">
      <alignment vertical="top" wrapText="1"/>
    </xf>
    <xf numFmtId="0" fontId="66" fillId="0" borderId="19" xfId="0" applyFont="1" applyBorder="1" applyAlignment="1">
      <alignment vertical="top" wrapText="1"/>
    </xf>
    <xf numFmtId="0" fontId="66" fillId="0" borderId="82" xfId="0" applyFont="1" applyBorder="1" applyAlignment="1">
      <alignment horizontal="center" vertical="center"/>
    </xf>
    <xf numFmtId="0" fontId="66" fillId="0" borderId="19" xfId="0" applyFont="1" applyBorder="1" applyAlignment="1">
      <alignment horizontal="center" vertical="center" wrapText="1"/>
    </xf>
    <xf numFmtId="0" fontId="66" fillId="0" borderId="64" xfId="0" applyFont="1" applyBorder="1" applyAlignment="1">
      <alignment horizontal="center" vertical="center" wrapText="1"/>
    </xf>
    <xf numFmtId="0" fontId="66" fillId="0" borderId="19" xfId="0" applyFont="1" applyBorder="1" applyAlignment="1">
      <alignment horizontal="left" vertical="top" wrapText="1"/>
    </xf>
    <xf numFmtId="0" fontId="66" fillId="0" borderId="20" xfId="0" applyFont="1" applyBorder="1" applyAlignment="1">
      <alignment vertical="center"/>
    </xf>
    <xf numFmtId="0" fontId="66" fillId="0" borderId="64" xfId="0" applyFont="1" applyBorder="1" applyAlignment="1">
      <alignment vertical="top" wrapText="1"/>
    </xf>
    <xf numFmtId="0" fontId="69" fillId="0" borderId="19" xfId="0" applyFont="1" applyBorder="1" applyAlignment="1">
      <alignment vertical="top" wrapText="1"/>
    </xf>
    <xf numFmtId="0" fontId="47" fillId="0" borderId="64" xfId="0" applyFont="1" applyBorder="1" applyAlignment="1">
      <alignment vertical="top" wrapText="1"/>
    </xf>
    <xf numFmtId="0" fontId="66" fillId="0" borderId="19" xfId="0" applyFont="1" applyBorder="1" applyAlignment="1">
      <alignment wrapText="1"/>
    </xf>
    <xf numFmtId="0" fontId="69" fillId="0" borderId="64" xfId="0" applyFont="1" applyBorder="1" applyAlignment="1">
      <alignment horizontal="center" vertical="top" wrapText="1"/>
    </xf>
    <xf numFmtId="0" fontId="66" fillId="0" borderId="64" xfId="0" applyFont="1" applyBorder="1" applyAlignment="1">
      <alignment horizontal="center" vertical="center"/>
    </xf>
    <xf numFmtId="0" fontId="66" fillId="0" borderId="20" xfId="0" applyFont="1" applyBorder="1" applyAlignment="1">
      <alignment wrapText="1"/>
    </xf>
    <xf numFmtId="0" fontId="66" fillId="0" borderId="82" xfId="0" applyFont="1" applyBorder="1" applyAlignment="1">
      <alignment wrapText="1"/>
    </xf>
    <xf numFmtId="0" fontId="66" fillId="0" borderId="82" xfId="0" applyFont="1" applyBorder="1" applyAlignment="1">
      <alignment horizontal="center" vertical="center" wrapText="1"/>
    </xf>
    <xf numFmtId="14" fontId="69" fillId="0" borderId="19" xfId="0" applyNumberFormat="1" applyFont="1" applyBorder="1" applyAlignment="1" applyProtection="1">
      <alignment horizontal="center" vertical="center" wrapText="1"/>
      <protection locked="0"/>
    </xf>
    <xf numFmtId="0" fontId="1" fillId="0" borderId="19" xfId="0" applyFont="1" applyBorder="1" applyAlignment="1" applyProtection="1">
      <alignment horizontal="left" vertical="top" wrapText="1"/>
      <protection locked="0"/>
    </xf>
    <xf numFmtId="0" fontId="71" fillId="0" borderId="64" xfId="0" applyFont="1" applyBorder="1" applyAlignment="1" applyProtection="1">
      <alignment horizontal="left" vertical="top" wrapText="1"/>
      <protection locked="0"/>
    </xf>
    <xf numFmtId="0" fontId="66" fillId="0" borderId="82" xfId="0" applyFont="1" applyBorder="1" applyAlignment="1" applyProtection="1">
      <alignment horizontal="left" vertical="top" wrapText="1"/>
      <protection locked="0"/>
    </xf>
    <xf numFmtId="0" fontId="71" fillId="0" borderId="82" xfId="0" applyFont="1" applyBorder="1" applyAlignment="1" applyProtection="1">
      <alignment horizontal="left" vertical="top" wrapText="1"/>
      <protection locked="0"/>
    </xf>
    <xf numFmtId="14" fontId="1" fillId="0" borderId="19" xfId="0" applyNumberFormat="1" applyFont="1" applyBorder="1" applyAlignment="1">
      <alignment horizontal="center" vertical="top" wrapText="1"/>
    </xf>
    <xf numFmtId="0" fontId="1" fillId="0" borderId="19" xfId="0" applyFont="1" applyBorder="1" applyAlignment="1">
      <alignment horizontal="center" vertical="top" wrapText="1"/>
    </xf>
    <xf numFmtId="0" fontId="2" fillId="0" borderId="64" xfId="0" applyFont="1" applyBorder="1" applyAlignment="1">
      <alignment wrapText="1"/>
    </xf>
    <xf numFmtId="0" fontId="2" fillId="0" borderId="64" xfId="0" applyFont="1" applyBorder="1" applyAlignment="1">
      <alignment vertical="center" wrapText="1"/>
    </xf>
    <xf numFmtId="0" fontId="2" fillId="0" borderId="64" xfId="0" applyFont="1" applyBorder="1" applyAlignment="1">
      <alignment vertical="center"/>
    </xf>
    <xf numFmtId="0" fontId="2" fillId="0" borderId="64" xfId="0" applyFont="1" applyBorder="1" applyAlignment="1">
      <alignment horizontal="center" vertical="center" wrapText="1"/>
    </xf>
    <xf numFmtId="0" fontId="2" fillId="0" borderId="64" xfId="0" applyFont="1" applyBorder="1" applyAlignment="1">
      <alignment horizontal="center" vertical="center"/>
    </xf>
    <xf numFmtId="0" fontId="2" fillId="0" borderId="20" xfId="0" applyFont="1" applyBorder="1" applyAlignment="1">
      <alignment vertical="top" wrapText="1"/>
    </xf>
    <xf numFmtId="0" fontId="2" fillId="0" borderId="82" xfId="0" applyFont="1" applyBorder="1" applyAlignment="1">
      <alignment vertical="top" wrapText="1"/>
    </xf>
    <xf numFmtId="0" fontId="2" fillId="0" borderId="64" xfId="0" applyFont="1" applyBorder="1" applyAlignment="1">
      <alignment vertical="top" wrapText="1"/>
    </xf>
    <xf numFmtId="14" fontId="66" fillId="0" borderId="20" xfId="0" applyNumberFormat="1" applyFont="1" applyBorder="1" applyAlignment="1" applyProtection="1">
      <alignment horizontal="center" vertical="center" wrapText="1"/>
      <protection locked="0"/>
    </xf>
    <xf numFmtId="0" fontId="66" fillId="0" borderId="82" xfId="0" applyFont="1" applyBorder="1" applyAlignment="1" applyProtection="1">
      <alignment horizontal="center" vertical="center" wrapText="1"/>
      <protection locked="0"/>
    </xf>
    <xf numFmtId="0" fontId="66" fillId="0" borderId="82" xfId="0" applyFont="1" applyBorder="1" applyAlignment="1" applyProtection="1">
      <alignment horizontal="center" vertical="center"/>
      <protection locked="0"/>
    </xf>
    <xf numFmtId="0" fontId="66" fillId="0" borderId="64" xfId="0" applyFont="1" applyBorder="1" applyAlignment="1" applyProtection="1">
      <alignment horizontal="center" vertical="center" wrapText="1"/>
      <protection locked="0"/>
    </xf>
    <xf numFmtId="0" fontId="66" fillId="0" borderId="64" xfId="0" applyFont="1" applyBorder="1" applyAlignment="1" applyProtection="1">
      <alignment horizontal="center" vertical="center"/>
      <protection locked="0"/>
    </xf>
    <xf numFmtId="0" fontId="2" fillId="0" borderId="20" xfId="0" applyFont="1" applyBorder="1" applyAlignment="1" applyProtection="1">
      <alignment wrapText="1"/>
      <protection locked="0"/>
    </xf>
    <xf numFmtId="0" fontId="2" fillId="0" borderId="64" xfId="0" applyFont="1" applyBorder="1" applyAlignment="1" applyProtection="1">
      <alignment vertical="top" wrapText="1"/>
      <protection locked="0"/>
    </xf>
    <xf numFmtId="0" fontId="66" fillId="0" borderId="64" xfId="0" applyFont="1" applyBorder="1" applyAlignment="1" applyProtection="1">
      <alignment horizontal="center" vertical="top" wrapText="1"/>
      <protection locked="0"/>
    </xf>
    <xf numFmtId="0" fontId="2" fillId="0" borderId="19" xfId="0" applyFont="1" applyBorder="1" applyAlignment="1" applyProtection="1">
      <alignment vertical="top" wrapText="1"/>
      <protection locked="0"/>
    </xf>
    <xf numFmtId="0" fontId="66" fillId="0" borderId="64" xfId="0" applyFont="1" applyBorder="1" applyAlignment="1" applyProtection="1">
      <alignment horizontal="left" vertical="top" wrapText="1"/>
      <protection locked="0"/>
    </xf>
    <xf numFmtId="0" fontId="66" fillId="0" borderId="19" xfId="0" applyFont="1" applyBorder="1" applyAlignment="1" applyProtection="1">
      <alignment horizontal="left" vertical="top" wrapText="1"/>
      <protection locked="0"/>
    </xf>
    <xf numFmtId="0" fontId="2" fillId="0" borderId="19" xfId="0" applyFont="1" applyBorder="1" applyAlignment="1">
      <alignment horizontal="center" vertical="top" wrapText="1"/>
    </xf>
    <xf numFmtId="14" fontId="2" fillId="0" borderId="19" xfId="0" applyNumberFormat="1" applyFont="1" applyBorder="1" applyAlignment="1">
      <alignment horizontal="center" vertical="top"/>
    </xf>
    <xf numFmtId="0" fontId="3" fillId="0" borderId="64" xfId="0" applyFont="1" applyBorder="1" applyAlignment="1">
      <alignment vertical="top" wrapText="1"/>
    </xf>
    <xf numFmtId="0" fontId="2" fillId="0" borderId="64" xfId="0" applyFont="1" applyBorder="1" applyAlignment="1">
      <alignment horizontal="left" vertical="top" wrapText="1"/>
    </xf>
    <xf numFmtId="0" fontId="2" fillId="0" borderId="64" xfId="0" applyFont="1" applyBorder="1" applyAlignment="1">
      <alignment horizontal="left" vertical="top"/>
    </xf>
    <xf numFmtId="0" fontId="2" fillId="0" borderId="19" xfId="0" applyFont="1" applyBorder="1" applyAlignment="1" applyProtection="1">
      <alignment horizontal="left" vertical="top" wrapText="1"/>
      <protection locked="0"/>
    </xf>
    <xf numFmtId="0" fontId="2" fillId="0" borderId="64" xfId="0" applyFont="1" applyBorder="1" applyAlignment="1" applyProtection="1">
      <alignment horizontal="left" vertical="top" wrapText="1"/>
      <protection locked="0"/>
    </xf>
    <xf numFmtId="0" fontId="66" fillId="0" borderId="64" xfId="0" applyFont="1" applyBorder="1" applyAlignment="1" applyProtection="1">
      <alignment horizontal="left" vertical="top"/>
      <protection locked="0"/>
    </xf>
    <xf numFmtId="14" fontId="1" fillId="0" borderId="19" xfId="0" applyNumberFormat="1" applyFont="1" applyBorder="1" applyAlignment="1">
      <alignment horizontal="left" vertical="top" wrapText="1"/>
    </xf>
    <xf numFmtId="14" fontId="66" fillId="0" borderId="19" xfId="0" applyNumberFormat="1" applyFont="1" applyBorder="1" applyAlignment="1" applyProtection="1">
      <alignment horizontal="center" vertical="center" wrapText="1"/>
      <protection locked="0"/>
    </xf>
    <xf numFmtId="0" fontId="66" fillId="0" borderId="19" xfId="0" applyFont="1" applyBorder="1" applyAlignment="1" applyProtection="1">
      <alignment vertical="top" wrapText="1"/>
      <protection locked="0"/>
    </xf>
    <xf numFmtId="0" fontId="66" fillId="0" borderId="64" xfId="0" applyFont="1" applyBorder="1" applyAlignment="1" applyProtection="1">
      <alignment vertical="top" wrapText="1"/>
      <protection locked="0"/>
    </xf>
    <xf numFmtId="0" fontId="1" fillId="0" borderId="19" xfId="0" applyFont="1" applyBorder="1" applyAlignment="1" applyProtection="1">
      <alignment horizontal="center" vertical="top"/>
      <protection locked="0"/>
    </xf>
    <xf numFmtId="0" fontId="2" fillId="0" borderId="82" xfId="0" applyFont="1" applyBorder="1" applyAlignment="1" applyProtection="1">
      <alignment vertical="top" wrapText="1"/>
      <protection locked="0"/>
    </xf>
    <xf numFmtId="0" fontId="1" fillId="0" borderId="19" xfId="0" applyFont="1" applyBorder="1" applyAlignment="1">
      <alignment horizontal="left" vertical="top" wrapText="1"/>
    </xf>
    <xf numFmtId="0" fontId="1" fillId="0" borderId="19" xfId="0" applyFont="1" applyBorder="1" applyAlignment="1">
      <alignment horizontal="left" vertical="center" wrapText="1"/>
    </xf>
    <xf numFmtId="14" fontId="1" fillId="0" borderId="19" xfId="0" applyNumberFormat="1" applyFont="1" applyBorder="1" applyAlignment="1">
      <alignment horizontal="left" vertical="center" wrapText="1"/>
    </xf>
    <xf numFmtId="14" fontId="1" fillId="0" borderId="19" xfId="0" applyNumberFormat="1" applyFont="1" applyBorder="1" applyAlignment="1" applyProtection="1">
      <alignment horizontal="center" vertical="top" wrapText="1"/>
      <protection locked="0"/>
    </xf>
    <xf numFmtId="0" fontId="1" fillId="0" borderId="19" xfId="0" applyFont="1" applyBorder="1" applyAlignment="1" applyProtection="1">
      <alignment vertical="top" wrapText="1"/>
      <protection locked="0"/>
    </xf>
    <xf numFmtId="0" fontId="1" fillId="0" borderId="19" xfId="0" applyFont="1" applyBorder="1" applyAlignment="1" applyProtection="1">
      <alignment horizontal="center" vertical="top" wrapText="1"/>
      <protection locked="0"/>
    </xf>
    <xf numFmtId="0" fontId="66" fillId="0" borderId="0" xfId="0" applyFont="1" applyAlignment="1">
      <alignment horizontal="center" vertical="center" wrapText="1"/>
    </xf>
    <xf numFmtId="0" fontId="66" fillId="0" borderId="19" xfId="0" applyFont="1" applyBorder="1" applyAlignment="1">
      <alignment horizontal="left" vertical="center" wrapText="1"/>
    </xf>
    <xf numFmtId="17" fontId="1" fillId="0" borderId="19" xfId="0" applyNumberFormat="1" applyFont="1" applyBorder="1" applyAlignment="1" applyProtection="1">
      <alignment horizontal="center" vertical="center" wrapText="1"/>
      <protection locked="0"/>
    </xf>
    <xf numFmtId="0" fontId="71" fillId="0" borderId="19" xfId="0" applyFont="1" applyBorder="1" applyAlignment="1" applyProtection="1">
      <alignment horizontal="center" vertical="center" wrapText="1"/>
      <protection locked="0"/>
    </xf>
    <xf numFmtId="14" fontId="2" fillId="0" borderId="19" xfId="0" applyNumberFormat="1" applyFont="1" applyBorder="1" applyAlignment="1">
      <alignment horizontal="center" vertical="center" wrapText="1"/>
    </xf>
    <xf numFmtId="0" fontId="66" fillId="0" borderId="19" xfId="0" applyFont="1" applyBorder="1" applyAlignment="1" applyProtection="1">
      <alignment horizontal="center" vertical="center" wrapText="1"/>
      <protection locked="0"/>
    </xf>
    <xf numFmtId="0" fontId="71" fillId="0" borderId="64" xfId="0" applyFont="1" applyBorder="1" applyAlignment="1" applyProtection="1">
      <alignment vertical="top" wrapText="1"/>
      <protection locked="0"/>
    </xf>
    <xf numFmtId="0" fontId="66" fillId="0" borderId="20" xfId="0" applyFont="1" applyBorder="1" applyAlignment="1" applyProtection="1">
      <alignment horizontal="center" vertical="center" wrapText="1"/>
      <protection locked="0"/>
    </xf>
    <xf numFmtId="0" fontId="71" fillId="0" borderId="82" xfId="0" applyFont="1" applyBorder="1" applyAlignment="1" applyProtection="1">
      <alignment vertical="top" wrapText="1"/>
      <protection locked="0"/>
    </xf>
    <xf numFmtId="0" fontId="66" fillId="0" borderId="82" xfId="0" applyFont="1" applyBorder="1" applyAlignment="1" applyProtection="1">
      <alignment vertical="top" wrapText="1"/>
      <protection locked="0"/>
    </xf>
    <xf numFmtId="0" fontId="66" fillId="24" borderId="19" xfId="0" applyFont="1" applyFill="1" applyBorder="1" applyAlignment="1">
      <alignment horizontal="left" vertical="top" wrapText="1"/>
    </xf>
    <xf numFmtId="0" fontId="1" fillId="0" borderId="61" xfId="0" applyFont="1" applyBorder="1" applyAlignment="1">
      <alignment horizontal="center" vertical="center" wrapText="1"/>
    </xf>
    <xf numFmtId="14" fontId="1" fillId="0" borderId="62" xfId="0" applyNumberFormat="1" applyFont="1" applyBorder="1" applyAlignment="1">
      <alignment horizontal="center" vertical="center"/>
    </xf>
    <xf numFmtId="0" fontId="1" fillId="0" borderId="78" xfId="0" applyFont="1" applyBorder="1"/>
    <xf numFmtId="0" fontId="1" fillId="0" borderId="64" xfId="0" applyFont="1" applyBorder="1" applyAlignment="1">
      <alignment horizontal="center" vertical="center" wrapText="1"/>
    </xf>
    <xf numFmtId="0" fontId="1" fillId="0" borderId="20" xfId="0" applyFont="1" applyBorder="1" applyAlignment="1">
      <alignment horizontal="center" vertical="center" wrapText="1"/>
    </xf>
    <xf numFmtId="14" fontId="66" fillId="0" borderId="19" xfId="0" applyNumberFormat="1" applyFont="1" applyBorder="1" applyAlignment="1">
      <alignment horizontal="center" vertical="center" wrapText="1"/>
    </xf>
    <xf numFmtId="14" fontId="66" fillId="0" borderId="19" xfId="0" applyNumberFormat="1" applyFont="1" applyBorder="1" applyAlignment="1">
      <alignment vertical="center" wrapText="1"/>
    </xf>
    <xf numFmtId="14" fontId="66" fillId="0" borderId="19" xfId="0" applyNumberFormat="1" applyFont="1" applyBorder="1" applyAlignment="1">
      <alignment horizontal="left" vertical="center" wrapText="1"/>
    </xf>
    <xf numFmtId="14" fontId="66" fillId="0" borderId="20" xfId="0" applyNumberFormat="1" applyFont="1" applyBorder="1" applyAlignment="1">
      <alignment horizontal="center" vertical="center" wrapText="1"/>
    </xf>
    <xf numFmtId="0" fontId="1" fillId="0" borderId="19" xfId="0" applyFont="1" applyBorder="1" applyAlignment="1" applyProtection="1">
      <alignment horizontal="center" vertical="center" wrapText="1"/>
      <protection hidden="1"/>
    </xf>
    <xf numFmtId="0" fontId="66" fillId="0" borderId="19" xfId="0" applyFont="1" applyBorder="1" applyAlignment="1">
      <alignment horizontal="center" vertical="top" wrapText="1"/>
    </xf>
    <xf numFmtId="0" fontId="2" fillId="0" borderId="78" xfId="0" applyFont="1" applyBorder="1" applyAlignment="1">
      <alignment horizontal="center" vertical="center" wrapText="1"/>
    </xf>
    <xf numFmtId="14" fontId="2" fillId="0" borderId="78" xfId="0" applyNumberFormat="1" applyFont="1" applyBorder="1" applyAlignment="1">
      <alignment horizontal="center" vertical="center"/>
    </xf>
    <xf numFmtId="14" fontId="1" fillId="24" borderId="19" xfId="0" applyNumberFormat="1" applyFont="1" applyFill="1" applyBorder="1" applyAlignment="1">
      <alignment horizontal="center" vertical="center" wrapText="1"/>
    </xf>
    <xf numFmtId="0" fontId="1" fillId="24" borderId="19" xfId="0" applyFont="1" applyFill="1" applyBorder="1" applyAlignment="1">
      <alignment horizontal="center" vertical="center" wrapText="1"/>
    </xf>
    <xf numFmtId="0" fontId="1" fillId="24" borderId="19" xfId="0" applyFont="1" applyFill="1" applyBorder="1" applyAlignment="1">
      <alignment horizontal="center" vertical="center"/>
    </xf>
    <xf numFmtId="14" fontId="1" fillId="24" borderId="19" xfId="0" applyNumberFormat="1" applyFont="1" applyFill="1" applyBorder="1" applyAlignment="1">
      <alignment horizontal="center" vertical="center"/>
    </xf>
    <xf numFmtId="0" fontId="73" fillId="24" borderId="0" xfId="0" applyFont="1" applyFill="1" applyAlignment="1" applyProtection="1">
      <alignment wrapText="1"/>
      <protection locked="0"/>
    </xf>
    <xf numFmtId="0" fontId="1" fillId="0" borderId="62" xfId="0" applyFont="1" applyBorder="1" applyAlignment="1">
      <alignment horizontal="left" vertical="center" wrapText="1"/>
    </xf>
    <xf numFmtId="14" fontId="69" fillId="0" borderId="78" xfId="0" applyNumberFormat="1" applyFont="1" applyBorder="1" applyAlignment="1">
      <alignment horizontal="center" vertical="center" wrapText="1"/>
    </xf>
    <xf numFmtId="14" fontId="69" fillId="0" borderId="19" xfId="0" applyNumberFormat="1" applyFont="1" applyBorder="1" applyAlignment="1">
      <alignment horizontal="center" vertical="center" wrapText="1"/>
    </xf>
    <xf numFmtId="14" fontId="75" fillId="0" borderId="19" xfId="0" applyNumberFormat="1" applyFont="1" applyBorder="1" applyAlignment="1">
      <alignment horizontal="center" vertical="center" wrapText="1"/>
    </xf>
    <xf numFmtId="0" fontId="76" fillId="0" borderId="0" xfId="0" applyFont="1" applyAlignment="1">
      <alignment horizontal="center" vertical="center" wrapText="1"/>
    </xf>
    <xf numFmtId="14" fontId="77" fillId="0" borderId="19" xfId="5" applyNumberFormat="1" applyBorder="1" applyAlignment="1" applyProtection="1">
      <alignment horizontal="center" vertical="center" wrapText="1"/>
    </xf>
    <xf numFmtId="14" fontId="70" fillId="0" borderId="19" xfId="0" applyNumberFormat="1" applyFont="1" applyBorder="1" applyAlignment="1">
      <alignment horizontal="center" vertical="center" wrapText="1"/>
    </xf>
    <xf numFmtId="0" fontId="78" fillId="0" borderId="0" xfId="0" applyFont="1" applyAlignment="1" applyProtection="1">
      <alignment horizontal="center" vertical="center" wrapText="1"/>
      <protection locked="0"/>
    </xf>
    <xf numFmtId="14" fontId="1" fillId="0" borderId="62" xfId="0" applyNumberFormat="1" applyFont="1" applyBorder="1" applyAlignment="1">
      <alignment horizontal="center" vertical="center" wrapText="1"/>
    </xf>
    <xf numFmtId="0" fontId="78" fillId="0" borderId="78" xfId="0" applyFont="1" applyBorder="1" applyAlignment="1">
      <alignment vertical="center" wrapText="1"/>
    </xf>
    <xf numFmtId="14" fontId="1" fillId="0" borderId="64" xfId="0" applyNumberFormat="1" applyFont="1" applyBorder="1" applyAlignment="1" applyProtection="1">
      <alignment horizontal="center" vertical="center" wrapText="1"/>
      <protection locked="0"/>
    </xf>
    <xf numFmtId="0" fontId="6" fillId="0" borderId="19" xfId="0" applyFont="1" applyBorder="1" applyAlignment="1" applyProtection="1">
      <alignment horizontal="justify" vertical="center" wrapText="1"/>
      <protection locked="0"/>
    </xf>
    <xf numFmtId="14" fontId="77" fillId="0" borderId="19" xfId="5" applyNumberFormat="1" applyBorder="1" applyAlignment="1" applyProtection="1">
      <alignment horizontal="center" vertical="center" wrapText="1"/>
      <protection locked="0"/>
    </xf>
    <xf numFmtId="0" fontId="78" fillId="24" borderId="0" xfId="0" applyFont="1" applyFill="1" applyProtection="1">
      <protection locked="0"/>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xf>
    <xf numFmtId="0" fontId="4" fillId="0" borderId="0" xfId="0" applyFont="1"/>
    <xf numFmtId="0" fontId="50" fillId="0" borderId="0" xfId="0" applyFont="1"/>
    <xf numFmtId="0" fontId="2" fillId="3" borderId="0" xfId="0" applyFont="1" applyFill="1"/>
    <xf numFmtId="0" fontId="2" fillId="0" borderId="0" xfId="0" applyFont="1"/>
    <xf numFmtId="0" fontId="50" fillId="3" borderId="0" xfId="0" applyFont="1" applyFill="1" applyAlignment="1">
      <alignment horizontal="center" vertical="center"/>
    </xf>
    <xf numFmtId="0" fontId="50" fillId="2" borderId="0" xfId="0" applyFont="1" applyFill="1" applyAlignment="1">
      <alignment horizontal="center" vertical="center"/>
    </xf>
    <xf numFmtId="0" fontId="2" fillId="0" borderId="78" xfId="0" applyFont="1" applyBorder="1" applyAlignment="1">
      <alignment horizontal="left" vertical="center" wrapText="1"/>
    </xf>
    <xf numFmtId="0" fontId="47" fillId="0" borderId="78" xfId="0" applyFont="1" applyBorder="1" applyAlignment="1">
      <alignment horizontal="center" vertical="center" wrapText="1"/>
    </xf>
    <xf numFmtId="14" fontId="66" fillId="0" borderId="61" xfId="0" applyNumberFormat="1" applyFont="1" applyBorder="1" applyAlignment="1" applyProtection="1">
      <alignment horizontal="center" vertical="center" wrapText="1"/>
      <protection locked="0"/>
    </xf>
    <xf numFmtId="0" fontId="66" fillId="0" borderId="61" xfId="0" applyFont="1" applyBorder="1" applyAlignment="1">
      <alignment horizontal="center" vertical="center" wrapText="1"/>
    </xf>
    <xf numFmtId="14" fontId="1" fillId="0" borderId="61" xfId="0" applyNumberFormat="1" applyFont="1" applyBorder="1" applyAlignment="1">
      <alignment horizontal="center" vertical="center"/>
    </xf>
    <xf numFmtId="0" fontId="79" fillId="0" borderId="61" xfId="0" applyFont="1" applyBorder="1" applyAlignment="1">
      <alignment horizontal="center" vertical="center" wrapText="1"/>
    </xf>
    <xf numFmtId="14" fontId="1" fillId="0" borderId="61" xfId="0" applyNumberFormat="1" applyFont="1" applyBorder="1" applyAlignment="1" applyProtection="1">
      <alignment horizontal="center" vertical="center" wrapText="1"/>
      <protection locked="0"/>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14" fontId="1" fillId="0" borderId="61" xfId="0" applyNumberFormat="1" applyFont="1" applyBorder="1" applyAlignment="1">
      <alignment horizontal="center" vertical="center" wrapText="1"/>
    </xf>
    <xf numFmtId="14" fontId="66" fillId="0" borderId="19" xfId="0" applyNumberFormat="1" applyFont="1" applyBorder="1" applyAlignment="1">
      <alignment horizontal="center" vertical="center"/>
    </xf>
    <xf numFmtId="14" fontId="79" fillId="0" borderId="19" xfId="0" applyNumberFormat="1" applyFont="1" applyBorder="1" applyAlignment="1">
      <alignment horizontal="center" vertical="center" wrapText="1"/>
    </xf>
    <xf numFmtId="0" fontId="79" fillId="0" borderId="19" xfId="0" applyFont="1" applyBorder="1" applyAlignment="1">
      <alignment horizontal="center" vertical="center" wrapText="1"/>
    </xf>
    <xf numFmtId="0" fontId="79" fillId="24" borderId="19" xfId="0" applyFont="1" applyFill="1" applyBorder="1" applyAlignment="1">
      <alignment horizontal="center" vertical="center" wrapText="1"/>
    </xf>
    <xf numFmtId="0" fontId="82" fillId="0" borderId="19" xfId="0" applyFont="1" applyBorder="1" applyAlignment="1" applyProtection="1">
      <alignment horizontal="center" vertical="center" wrapText="1"/>
      <protection locked="0"/>
    </xf>
    <xf numFmtId="0" fontId="1" fillId="3" borderId="0" xfId="0" applyFont="1" applyFill="1" applyAlignment="1">
      <alignment vertical="center"/>
    </xf>
    <xf numFmtId="0" fontId="1" fillId="0" borderId="0" xfId="0" applyFont="1" applyAlignment="1">
      <alignment vertical="center"/>
    </xf>
    <xf numFmtId="0" fontId="1" fillId="0" borderId="62" xfId="0" applyFont="1" applyBorder="1" applyAlignment="1">
      <alignment horizontal="center" vertical="center" wrapText="1"/>
    </xf>
    <xf numFmtId="14" fontId="1" fillId="0" borderId="78" xfId="0" applyNumberFormat="1" applyFont="1" applyBorder="1" applyAlignment="1" applyProtection="1">
      <alignment horizontal="center" vertical="center"/>
      <protection locked="0"/>
    </xf>
    <xf numFmtId="0" fontId="84" fillId="24" borderId="78" xfId="0" applyFont="1" applyFill="1" applyBorder="1" applyAlignment="1">
      <alignment wrapText="1"/>
    </xf>
    <xf numFmtId="14" fontId="1" fillId="0" borderId="78" xfId="0" applyNumberFormat="1" applyFont="1" applyBorder="1" applyAlignment="1">
      <alignment horizontal="center" vertical="center"/>
    </xf>
    <xf numFmtId="0" fontId="1" fillId="0" borderId="78" xfId="0" applyFont="1" applyBorder="1" applyAlignment="1">
      <alignment horizontal="center" vertical="center" wrapText="1"/>
    </xf>
    <xf numFmtId="0" fontId="1" fillId="0" borderId="78" xfId="0" applyFont="1" applyBorder="1" applyAlignment="1" applyProtection="1">
      <alignment horizontal="center" vertical="center" wrapText="1"/>
      <protection locked="0"/>
    </xf>
    <xf numFmtId="0" fontId="1" fillId="0" borderId="78" xfId="0" applyFont="1" applyBorder="1" applyAlignment="1" applyProtection="1">
      <alignment horizontal="center" vertical="center"/>
      <protection locked="0"/>
    </xf>
    <xf numFmtId="0" fontId="1" fillId="0" borderId="19" xfId="0" applyFont="1" applyBorder="1" applyAlignment="1" applyProtection="1">
      <alignment vertical="top"/>
      <protection locked="0"/>
    </xf>
    <xf numFmtId="0" fontId="2" fillId="0" borderId="78" xfId="0" applyFont="1" applyBorder="1" applyAlignment="1">
      <alignment horizontal="left" vertical="center"/>
    </xf>
    <xf numFmtId="0" fontId="85" fillId="0" borderId="78" xfId="0" applyFont="1" applyBorder="1" applyAlignment="1">
      <alignment wrapText="1"/>
    </xf>
    <xf numFmtId="14" fontId="1" fillId="0" borderId="20" xfId="0" applyNumberFormat="1" applyFont="1" applyBorder="1" applyAlignment="1" applyProtection="1">
      <alignment horizontal="center" vertical="center"/>
      <protection locked="0"/>
    </xf>
    <xf numFmtId="14" fontId="1" fillId="0" borderId="20" xfId="0" applyNumberFormat="1" applyFont="1" applyBorder="1" applyAlignment="1">
      <alignment horizontal="center" vertical="center"/>
    </xf>
    <xf numFmtId="0" fontId="1" fillId="0" borderId="20"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protection locked="0"/>
    </xf>
    <xf numFmtId="14" fontId="66" fillId="0" borderId="19" xfId="0" applyNumberFormat="1" applyFont="1" applyBorder="1" applyAlignment="1" applyProtection="1">
      <alignment horizontal="center" vertical="center"/>
      <protection locked="0"/>
    </xf>
    <xf numFmtId="0" fontId="79" fillId="24" borderId="61" xfId="0" applyFont="1" applyFill="1" applyBorder="1" applyAlignment="1">
      <alignment horizontal="left" vertical="center" wrapText="1"/>
    </xf>
    <xf numFmtId="14" fontId="82" fillId="0" borderId="19" xfId="0" applyNumberFormat="1" applyFont="1" applyBorder="1" applyAlignment="1" applyProtection="1">
      <alignment horizontal="center" vertical="center" wrapText="1"/>
      <protection locked="0"/>
    </xf>
    <xf numFmtId="14" fontId="79" fillId="13" borderId="19" xfId="0" applyNumberFormat="1" applyFont="1" applyFill="1" applyBorder="1" applyAlignment="1">
      <alignment horizontal="center" vertical="center" wrapText="1"/>
    </xf>
    <xf numFmtId="0" fontId="79" fillId="13" borderId="19" xfId="0" applyFont="1" applyFill="1" applyBorder="1" applyAlignment="1">
      <alignment horizontal="center" vertical="center" wrapText="1"/>
    </xf>
    <xf numFmtId="0" fontId="82" fillId="0" borderId="61" xfId="0" applyFont="1" applyBorder="1" applyAlignment="1" applyProtection="1">
      <alignment horizontal="center" vertical="center" wrapText="1"/>
      <protection locked="0"/>
    </xf>
    <xf numFmtId="0" fontId="79" fillId="0" borderId="61" xfId="0" applyFont="1" applyBorder="1" applyAlignment="1" applyProtection="1">
      <alignment horizontal="center" vertical="center" wrapText="1"/>
      <protection locked="0"/>
    </xf>
    <xf numFmtId="14" fontId="1" fillId="0" borderId="61" xfId="0" applyNumberFormat="1" applyFont="1" applyBorder="1" applyAlignment="1" applyProtection="1">
      <alignment horizontal="center" vertical="center"/>
      <protection locked="0"/>
    </xf>
    <xf numFmtId="0" fontId="79" fillId="0" borderId="19" xfId="0" applyFont="1" applyBorder="1" applyAlignment="1" applyProtection="1">
      <alignment horizontal="center" vertical="center" wrapText="1"/>
      <protection locked="0"/>
    </xf>
    <xf numFmtId="0" fontId="1" fillId="0" borderId="78" xfId="0" applyFont="1" applyBorder="1" applyProtection="1">
      <protection locked="0"/>
    </xf>
    <xf numFmtId="14" fontId="1" fillId="0" borderId="64" xfId="0" applyNumberFormat="1" applyFont="1" applyBorder="1" applyAlignment="1">
      <alignment horizontal="center" vertical="center" wrapText="1"/>
    </xf>
    <xf numFmtId="14" fontId="71" fillId="0" borderId="20" xfId="0" applyNumberFormat="1" applyFont="1" applyBorder="1" applyAlignment="1" applyProtection="1">
      <alignment horizontal="center" vertical="center" wrapText="1"/>
      <protection locked="0"/>
    </xf>
    <xf numFmtId="0" fontId="50" fillId="0" borderId="67" xfId="0" applyFont="1" applyBorder="1" applyAlignment="1" applyProtection="1">
      <alignment horizontal="center" vertical="center" wrapText="1"/>
      <protection hidden="1"/>
    </xf>
    <xf numFmtId="0" fontId="4" fillId="0" borderId="19" xfId="0" applyFont="1" applyBorder="1" applyAlignment="1">
      <alignment horizontal="center" vertical="center" wrapText="1"/>
    </xf>
    <xf numFmtId="0" fontId="50" fillId="0" borderId="19" xfId="0" applyFont="1" applyBorder="1" applyAlignment="1" applyProtection="1">
      <alignment horizontal="center" vertical="center" wrapText="1"/>
      <protection hidden="1"/>
    </xf>
    <xf numFmtId="14" fontId="66" fillId="0" borderId="20" xfId="0" applyNumberFormat="1" applyFont="1" applyBorder="1" applyAlignment="1">
      <alignment horizontal="center" vertical="center"/>
    </xf>
    <xf numFmtId="14" fontId="66" fillId="0" borderId="20" xfId="0" applyNumberFormat="1" applyFont="1" applyBorder="1"/>
    <xf numFmtId="0" fontId="50" fillId="17" borderId="67" xfId="0" applyFont="1" applyFill="1" applyBorder="1" applyAlignment="1" applyProtection="1">
      <alignment horizontal="center" vertical="center" wrapText="1"/>
      <protection hidden="1"/>
    </xf>
    <xf numFmtId="0" fontId="6" fillId="13" borderId="19" xfId="0" applyFont="1" applyFill="1" applyBorder="1" applyAlignment="1">
      <alignment horizontal="justify" vertical="center" wrapText="1"/>
    </xf>
    <xf numFmtId="0" fontId="1" fillId="13" borderId="19" xfId="0" applyFont="1" applyFill="1" applyBorder="1" applyAlignment="1">
      <alignment horizontal="center" vertical="center" wrapText="1"/>
    </xf>
    <xf numFmtId="14" fontId="71" fillId="0" borderId="19" xfId="0" applyNumberFormat="1" applyFont="1" applyBorder="1" applyAlignment="1" applyProtection="1">
      <alignment horizontal="center" vertical="center" wrapText="1"/>
      <protection locked="0"/>
    </xf>
    <xf numFmtId="0" fontId="1" fillId="13" borderId="19" xfId="0" applyFont="1" applyFill="1" applyBorder="1" applyAlignment="1">
      <alignment horizontal="justify" vertical="center"/>
    </xf>
    <xf numFmtId="0" fontId="1" fillId="13" borderId="0" xfId="0" applyFont="1" applyFill="1" applyProtection="1">
      <protection locked="0"/>
    </xf>
    <xf numFmtId="0" fontId="2" fillId="0" borderId="19"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4" fillId="0" borderId="19" xfId="0" applyFont="1" applyBorder="1" applyAlignment="1" applyProtection="1">
      <alignment horizontal="center" vertical="center" wrapText="1"/>
      <protection locked="0"/>
    </xf>
    <xf numFmtId="14" fontId="2" fillId="0" borderId="19" xfId="0" applyNumberFormat="1" applyFont="1" applyBorder="1" applyAlignment="1" applyProtection="1">
      <alignment horizontal="center" vertical="center"/>
      <protection locked="0"/>
    </xf>
    <xf numFmtId="0" fontId="47" fillId="0" borderId="19" xfId="0" applyFont="1" applyBorder="1" applyAlignment="1" applyProtection="1">
      <alignment horizontal="justify" vertical="center" wrapText="1"/>
      <protection locked="0"/>
    </xf>
    <xf numFmtId="0" fontId="3" fillId="0" borderId="0" xfId="0" applyFont="1" applyAlignment="1">
      <alignment horizontal="center" vertical="center"/>
    </xf>
    <xf numFmtId="0" fontId="1" fillId="0" borderId="19" xfId="0" applyFont="1" applyBorder="1" applyAlignment="1" applyProtection="1">
      <alignment horizontal="justify" vertical="center"/>
      <protection locked="0"/>
    </xf>
    <xf numFmtId="0" fontId="4" fillId="0" borderId="19" xfId="0" applyFont="1" applyBorder="1" applyAlignment="1" applyProtection="1">
      <alignment horizontal="left" vertical="top" wrapText="1"/>
      <protection locked="0"/>
    </xf>
    <xf numFmtId="0" fontId="6" fillId="4" borderId="19" xfId="0" applyFont="1" applyFill="1" applyBorder="1" applyAlignment="1" applyProtection="1">
      <alignment horizontal="center" vertical="center" wrapText="1"/>
      <protection locked="0"/>
    </xf>
    <xf numFmtId="0" fontId="6" fillId="0" borderId="19" xfId="0" applyFont="1" applyBorder="1" applyAlignment="1" applyProtection="1">
      <alignment horizontal="left" vertical="center" wrapText="1"/>
      <protection locked="0"/>
    </xf>
    <xf numFmtId="14" fontId="4" fillId="0" borderId="19" xfId="0" applyNumberFormat="1" applyFont="1" applyBorder="1" applyAlignment="1" applyProtection="1">
      <alignment horizontal="center" vertical="center"/>
      <protection locked="0"/>
    </xf>
    <xf numFmtId="0" fontId="6" fillId="9" borderId="19" xfId="0" applyFont="1" applyFill="1" applyBorder="1" applyAlignment="1">
      <alignment horizontal="justify" vertical="center" wrapText="1"/>
    </xf>
    <xf numFmtId="0" fontId="66" fillId="0" borderId="64" xfId="0" applyFont="1" applyBorder="1" applyAlignment="1" applyProtection="1">
      <alignment horizontal="left" vertical="center" wrapText="1"/>
      <protection locked="0"/>
    </xf>
    <xf numFmtId="0" fontId="66" fillId="0" borderId="64" xfId="0" applyFont="1" applyBorder="1" applyAlignment="1" applyProtection="1">
      <alignment horizontal="left" vertical="center"/>
      <protection locked="0"/>
    </xf>
    <xf numFmtId="0" fontId="71" fillId="0" borderId="20" xfId="0" applyFont="1" applyBorder="1" applyAlignment="1" applyProtection="1">
      <alignment horizontal="center" vertical="center" wrapText="1"/>
      <protection locked="0"/>
    </xf>
    <xf numFmtId="0" fontId="67" fillId="0" borderId="19" xfId="0" applyFont="1" applyBorder="1" applyAlignment="1" applyProtection="1">
      <alignment horizontal="center" vertical="center" wrapText="1"/>
      <protection locked="0"/>
    </xf>
    <xf numFmtId="14" fontId="66" fillId="0" borderId="20" xfId="0" applyNumberFormat="1" applyFont="1" applyBorder="1" applyAlignment="1" applyProtection="1">
      <alignment horizontal="center" vertical="center"/>
      <protection locked="0"/>
    </xf>
    <xf numFmtId="0" fontId="66" fillId="0" borderId="82" xfId="0" applyFont="1" applyBorder="1" applyAlignment="1" applyProtection="1">
      <alignment horizontal="left" vertical="top"/>
      <protection locked="0"/>
    </xf>
    <xf numFmtId="0" fontId="1" fillId="0" borderId="19" xfId="0" applyFont="1" applyBorder="1" applyAlignment="1">
      <alignment horizontal="center" vertical="center"/>
    </xf>
    <xf numFmtId="0" fontId="1" fillId="0" borderId="19" xfId="0" applyFont="1" applyBorder="1" applyAlignment="1">
      <alignment horizontal="center" vertical="center" wrapText="1"/>
    </xf>
    <xf numFmtId="0" fontId="1" fillId="0" borderId="19" xfId="0" applyFont="1" applyBorder="1" applyAlignment="1" applyProtection="1">
      <alignment horizontal="center" vertical="center"/>
      <protection locked="0"/>
    </xf>
    <xf numFmtId="0" fontId="1" fillId="0" borderId="19" xfId="0" applyFont="1" applyBorder="1" applyAlignment="1" applyProtection="1">
      <alignment horizontal="center" vertical="center" wrapText="1"/>
      <protection locked="0"/>
    </xf>
    <xf numFmtId="0" fontId="72" fillId="17" borderId="19" xfId="0" applyFont="1" applyFill="1" applyBorder="1" applyAlignment="1">
      <alignment horizontal="center" vertical="center"/>
    </xf>
    <xf numFmtId="0" fontId="53" fillId="3" borderId="50" xfId="1" applyFont="1" applyFill="1" applyBorder="1" applyAlignment="1">
      <alignment horizontal="justify" vertical="center" wrapText="1"/>
    </xf>
    <xf numFmtId="0" fontId="53" fillId="3" borderId="51" xfId="1" applyFont="1" applyFill="1" applyBorder="1" applyAlignment="1">
      <alignment horizontal="justify" vertical="center" wrapText="1"/>
    </xf>
    <xf numFmtId="0" fontId="52" fillId="3" borderId="57" xfId="0" applyFont="1" applyFill="1" applyBorder="1" applyAlignment="1">
      <alignment horizontal="left" vertical="center" wrapText="1"/>
    </xf>
    <xf numFmtId="0" fontId="52" fillId="3" borderId="58" xfId="0" applyFont="1" applyFill="1" applyBorder="1" applyAlignment="1">
      <alignment horizontal="left" vertical="center" wrapText="1"/>
    </xf>
    <xf numFmtId="0" fontId="52" fillId="3" borderId="44" xfId="2" applyFont="1" applyFill="1" applyBorder="1" applyAlignment="1">
      <alignment horizontal="left" vertical="top" wrapText="1" readingOrder="1"/>
    </xf>
    <xf numFmtId="0" fontId="52" fillId="3" borderId="45" xfId="2" applyFont="1" applyFill="1" applyBorder="1" applyAlignment="1">
      <alignment horizontal="left" vertical="top" wrapText="1" readingOrder="1"/>
    </xf>
    <xf numFmtId="0" fontId="53" fillId="3" borderId="46" xfId="1" applyFont="1" applyFill="1" applyBorder="1" applyAlignment="1">
      <alignment horizontal="justify" vertical="center" wrapText="1"/>
    </xf>
    <xf numFmtId="0" fontId="53" fillId="3" borderId="47" xfId="1" applyFont="1" applyFill="1" applyBorder="1" applyAlignment="1">
      <alignment horizontal="justify" vertical="center" wrapText="1"/>
    </xf>
    <xf numFmtId="0" fontId="52" fillId="3" borderId="48" xfId="0" applyFont="1" applyFill="1" applyBorder="1" applyAlignment="1">
      <alignment horizontal="left" vertical="center" wrapText="1"/>
    </xf>
    <xf numFmtId="0" fontId="52" fillId="3" borderId="49" xfId="0" applyFont="1" applyFill="1" applyBorder="1" applyAlignment="1">
      <alignment horizontal="left" vertical="center" wrapText="1"/>
    </xf>
    <xf numFmtId="0" fontId="47" fillId="3" borderId="5" xfId="1" applyFont="1" applyFill="1" applyBorder="1" applyAlignment="1">
      <alignment horizontal="left" vertical="top" wrapText="1"/>
    </xf>
    <xf numFmtId="0" fontId="47" fillId="3" borderId="0" xfId="1" applyFont="1" applyFill="1" applyAlignment="1">
      <alignment horizontal="left" vertical="top" wrapText="1"/>
    </xf>
    <xf numFmtId="0" fontId="47" fillId="3" borderId="6" xfId="1" applyFont="1" applyFill="1" applyBorder="1" applyAlignment="1">
      <alignment horizontal="left" vertical="top"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3" fillId="3" borderId="52" xfId="0" applyFont="1" applyFill="1" applyBorder="1" applyAlignment="1">
      <alignment horizontal="justify" vertical="center" wrapText="1"/>
    </xf>
    <xf numFmtId="0" fontId="53" fillId="3" borderId="53" xfId="0" applyFont="1" applyFill="1" applyBorder="1" applyAlignment="1">
      <alignment horizontal="justify" vertical="center" wrapText="1"/>
    </xf>
    <xf numFmtId="0" fontId="48" fillId="14" borderId="34" xfId="1" applyFont="1" applyFill="1" applyBorder="1" applyAlignment="1">
      <alignment horizontal="center" vertical="center" wrapText="1"/>
    </xf>
    <xf numFmtId="0" fontId="48" fillId="14" borderId="35" xfId="1" applyFont="1" applyFill="1" applyBorder="1" applyAlignment="1">
      <alignment horizontal="center" vertical="center" wrapText="1"/>
    </xf>
    <xf numFmtId="0" fontId="48" fillId="14" borderId="36" xfId="1" applyFont="1" applyFill="1" applyBorder="1" applyAlignment="1">
      <alignment horizontal="center" vertical="center" wrapText="1"/>
    </xf>
    <xf numFmtId="0" fontId="47" fillId="0" borderId="5" xfId="1" quotePrefix="1" applyFont="1" applyBorder="1" applyAlignment="1">
      <alignment horizontal="left" vertical="center" wrapText="1"/>
    </xf>
    <xf numFmtId="0" fontId="47" fillId="0" borderId="0" xfId="1" quotePrefix="1" applyFont="1" applyAlignment="1">
      <alignment horizontal="left" vertical="center" wrapText="1"/>
    </xf>
    <xf numFmtId="0" fontId="47" fillId="0" borderId="6" xfId="1" quotePrefix="1" applyFont="1" applyBorder="1" applyAlignment="1">
      <alignment horizontal="left" vertical="center" wrapText="1"/>
    </xf>
    <xf numFmtId="0" fontId="47" fillId="0" borderId="54" xfId="1" quotePrefix="1" applyFont="1" applyBorder="1" applyAlignment="1">
      <alignment horizontal="left" vertical="center" wrapText="1"/>
    </xf>
    <xf numFmtId="0" fontId="47" fillId="0" borderId="55" xfId="1" quotePrefix="1" applyFont="1" applyBorder="1" applyAlignment="1">
      <alignment horizontal="left" vertical="center" wrapText="1"/>
    </xf>
    <xf numFmtId="0" fontId="47" fillId="0" borderId="56" xfId="1" quotePrefix="1" applyFont="1" applyBorder="1" applyAlignment="1">
      <alignment horizontal="left" vertical="center" wrapText="1"/>
    </xf>
    <xf numFmtId="0" fontId="49" fillId="3" borderId="37" xfId="1" quotePrefix="1" applyFont="1" applyFill="1" applyBorder="1" applyAlignment="1">
      <alignment horizontal="left" vertical="top" wrapText="1"/>
    </xf>
    <xf numFmtId="0" fontId="50" fillId="3" borderId="38" xfId="1" quotePrefix="1" applyFont="1" applyFill="1" applyBorder="1" applyAlignment="1">
      <alignment horizontal="left" vertical="top" wrapText="1"/>
    </xf>
    <xf numFmtId="0" fontId="50" fillId="3" borderId="39" xfId="1" quotePrefix="1" applyFont="1" applyFill="1" applyBorder="1" applyAlignment="1">
      <alignment horizontal="left" vertical="top" wrapText="1"/>
    </xf>
    <xf numFmtId="0" fontId="47" fillId="0" borderId="5" xfId="1" quotePrefix="1" applyFont="1" applyBorder="1" applyAlignment="1">
      <alignment horizontal="left" vertical="top" wrapText="1"/>
    </xf>
    <xf numFmtId="0" fontId="47" fillId="0" borderId="0" xfId="1" quotePrefix="1" applyFont="1" applyAlignment="1">
      <alignment horizontal="left" vertical="top" wrapText="1"/>
    </xf>
    <xf numFmtId="0" fontId="47" fillId="0" borderId="6" xfId="1" quotePrefix="1" applyFont="1" applyBorder="1" applyAlignment="1">
      <alignment horizontal="left" vertical="top" wrapText="1"/>
    </xf>
    <xf numFmtId="0" fontId="52" fillId="14" borderId="40" xfId="2" applyFont="1" applyFill="1" applyBorder="1" applyAlignment="1">
      <alignment horizontal="center" vertical="center" wrapText="1"/>
    </xf>
    <xf numFmtId="0" fontId="52" fillId="14" borderId="41" xfId="2" applyFont="1" applyFill="1" applyBorder="1" applyAlignment="1">
      <alignment horizontal="center" vertical="center" wrapText="1"/>
    </xf>
    <xf numFmtId="0" fontId="52" fillId="14" borderId="42" xfId="1" applyFont="1" applyFill="1" applyBorder="1" applyAlignment="1">
      <alignment horizontal="center" vertical="center"/>
    </xf>
    <xf numFmtId="0" fontId="52" fillId="14" borderId="43" xfId="1" applyFont="1" applyFill="1" applyBorder="1" applyAlignment="1">
      <alignment horizontal="center" vertical="center"/>
    </xf>
    <xf numFmtId="0" fontId="2" fillId="3" borderId="54" xfId="1" quotePrefix="1" applyFont="1" applyFill="1" applyBorder="1" applyAlignment="1">
      <alignment horizontal="justify" vertical="center" wrapText="1"/>
    </xf>
    <xf numFmtId="0" fontId="2" fillId="3" borderId="55" xfId="1" quotePrefix="1" applyFont="1" applyFill="1" applyBorder="1" applyAlignment="1">
      <alignment horizontal="justify" vertical="center" wrapText="1"/>
    </xf>
    <xf numFmtId="0" fontId="2" fillId="3" borderId="56" xfId="1" quotePrefix="1" applyFont="1" applyFill="1" applyBorder="1" applyAlignment="1">
      <alignment horizontal="justify" vertical="center" wrapText="1"/>
    </xf>
    <xf numFmtId="0" fontId="1" fillId="0" borderId="19" xfId="0" applyFont="1" applyBorder="1" applyAlignment="1" applyProtection="1">
      <alignment horizontal="center" vertical="center"/>
      <protection hidden="1"/>
    </xf>
    <xf numFmtId="0" fontId="4" fillId="0" borderId="61" xfId="0" applyFont="1" applyBorder="1" applyAlignment="1" applyProtection="1">
      <alignment horizontal="center" vertical="center" wrapText="1"/>
      <protection hidden="1"/>
    </xf>
    <xf numFmtId="0" fontId="4" fillId="0" borderId="65"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6" fillId="0" borderId="61"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20" xfId="0" applyFont="1" applyBorder="1" applyAlignment="1">
      <alignment horizontal="center" vertical="center" wrapText="1"/>
    </xf>
    <xf numFmtId="0" fontId="61" fillId="20" borderId="66" xfId="0" applyFont="1" applyFill="1" applyBorder="1" applyAlignment="1" applyProtection="1">
      <alignment horizontal="center" vertical="center" wrapText="1"/>
      <protection hidden="1"/>
    </xf>
    <xf numFmtId="0" fontId="62" fillId="17" borderId="66" xfId="0" applyFont="1" applyFill="1" applyBorder="1" applyAlignment="1">
      <alignment horizontal="center" vertical="center"/>
    </xf>
    <xf numFmtId="0" fontId="59" fillId="20" borderId="66" xfId="0" applyFont="1" applyFill="1" applyBorder="1" applyAlignment="1">
      <alignment horizontal="center" vertical="center" textRotation="90" wrapText="1"/>
    </xf>
    <xf numFmtId="0" fontId="1" fillId="0" borderId="19" xfId="0" applyFont="1" applyBorder="1" applyAlignment="1">
      <alignment horizontal="center" vertical="center"/>
    </xf>
    <xf numFmtId="0" fontId="60" fillId="20" borderId="66" xfId="0" applyFont="1" applyFill="1" applyBorder="1" applyAlignment="1" applyProtection="1">
      <alignment horizontal="center" vertical="center" wrapText="1"/>
      <protection hidden="1"/>
    </xf>
    <xf numFmtId="0" fontId="1" fillId="0" borderId="19" xfId="0" applyFont="1" applyBorder="1" applyAlignment="1">
      <alignment horizontal="center" vertical="center" wrapText="1"/>
    </xf>
    <xf numFmtId="0" fontId="2" fillId="0" borderId="19" xfId="0" applyFont="1" applyBorder="1" applyAlignment="1">
      <alignment horizontal="center" vertical="center" wrapText="1"/>
    </xf>
    <xf numFmtId="0" fontId="4" fillId="15" borderId="19" xfId="0" applyFont="1" applyFill="1" applyBorder="1" applyAlignment="1">
      <alignment horizontal="center" vertical="center" wrapText="1"/>
    </xf>
    <xf numFmtId="0" fontId="50" fillId="16" borderId="19" xfId="0" applyFont="1" applyFill="1" applyBorder="1" applyAlignment="1">
      <alignment horizontal="center" vertical="center" wrapText="1"/>
    </xf>
    <xf numFmtId="0" fontId="4" fillId="21" borderId="19" xfId="0" applyFont="1" applyFill="1" applyBorder="1" applyAlignment="1">
      <alignment horizontal="center" vertical="center" wrapText="1"/>
    </xf>
    <xf numFmtId="0" fontId="4" fillId="18" borderId="19" xfId="0" applyFont="1" applyFill="1" applyBorder="1" applyAlignment="1">
      <alignment horizontal="center" vertical="center" wrapText="1"/>
    </xf>
    <xf numFmtId="0" fontId="4" fillId="19" borderId="61" xfId="0" applyFont="1" applyFill="1" applyBorder="1" applyAlignment="1">
      <alignment horizontal="center" vertical="center" wrapText="1"/>
    </xf>
    <xf numFmtId="0" fontId="4" fillId="19" borderId="20" xfId="0" applyFont="1" applyFill="1" applyBorder="1" applyAlignment="1">
      <alignment horizontal="center" vertical="center" wrapText="1"/>
    </xf>
    <xf numFmtId="0" fontId="4" fillId="19" borderId="19" xfId="0" applyFont="1" applyFill="1" applyBorder="1" applyAlignment="1">
      <alignment horizontal="center" vertical="center" wrapText="1"/>
    </xf>
    <xf numFmtId="0" fontId="50" fillId="17" borderId="61" xfId="0" applyFont="1" applyFill="1" applyBorder="1" applyAlignment="1">
      <alignment horizontal="center" vertical="center" wrapText="1"/>
    </xf>
    <xf numFmtId="0" fontId="50" fillId="17" borderId="20" xfId="0" applyFont="1" applyFill="1" applyBorder="1" applyAlignment="1">
      <alignment horizontal="center" vertical="center" wrapText="1"/>
    </xf>
    <xf numFmtId="0" fontId="50" fillId="17" borderId="19" xfId="0" applyFont="1" applyFill="1" applyBorder="1" applyAlignment="1">
      <alignment horizontal="center" vertical="center" wrapText="1"/>
    </xf>
    <xf numFmtId="0" fontId="50" fillId="17" borderId="68" xfId="0" applyFont="1" applyFill="1" applyBorder="1" applyAlignment="1">
      <alignment horizontal="center" vertical="center" wrapText="1"/>
    </xf>
    <xf numFmtId="0" fontId="50" fillId="17" borderId="69" xfId="0" applyFont="1" applyFill="1" applyBorder="1" applyAlignment="1">
      <alignment horizontal="center" vertical="center" wrapText="1"/>
    </xf>
    <xf numFmtId="0" fontId="50" fillId="17" borderId="70" xfId="0" applyFont="1" applyFill="1" applyBorder="1" applyAlignment="1">
      <alignment horizontal="center" vertical="center" wrapText="1"/>
    </xf>
    <xf numFmtId="0" fontId="50" fillId="17" borderId="71" xfId="0" applyFont="1" applyFill="1" applyBorder="1" applyAlignment="1">
      <alignment horizontal="center" vertical="center" wrapText="1"/>
    </xf>
    <xf numFmtId="0" fontId="48" fillId="17" borderId="19" xfId="0" applyFont="1" applyFill="1" applyBorder="1" applyAlignment="1">
      <alignment horizontal="center" vertical="center" textRotation="90"/>
    </xf>
    <xf numFmtId="0" fontId="50" fillId="17" borderId="19" xfId="0" applyFont="1" applyFill="1" applyBorder="1" applyAlignment="1">
      <alignment horizontal="center" vertical="center"/>
    </xf>
    <xf numFmtId="0" fontId="4" fillId="18" borderId="19" xfId="0" applyFont="1" applyFill="1" applyBorder="1" applyAlignment="1">
      <alignment horizontal="center" vertical="center"/>
    </xf>
    <xf numFmtId="0" fontId="50" fillId="17" borderId="19" xfId="0" applyFont="1" applyFill="1" applyBorder="1" applyAlignment="1">
      <alignment horizontal="center" vertical="center" textRotation="90" wrapText="1"/>
    </xf>
    <xf numFmtId="0" fontId="4" fillId="16" borderId="19" xfId="0" applyFont="1" applyFill="1" applyBorder="1" applyAlignment="1">
      <alignment horizontal="center" vertical="center"/>
    </xf>
    <xf numFmtId="0" fontId="4" fillId="21" borderId="19" xfId="0" applyFont="1" applyFill="1" applyBorder="1" applyAlignment="1">
      <alignment horizontal="center" vertical="center"/>
    </xf>
    <xf numFmtId="0" fontId="4" fillId="15" borderId="62" xfId="0" applyFont="1" applyFill="1" applyBorder="1" applyAlignment="1">
      <alignment horizontal="center" vertical="center"/>
    </xf>
    <xf numFmtId="0" fontId="4" fillId="15" borderId="63" xfId="0" applyFont="1" applyFill="1" applyBorder="1" applyAlignment="1">
      <alignment horizontal="center" vertical="center"/>
    </xf>
    <xf numFmtId="0" fontId="4" fillId="15" borderId="64" xfId="0" applyFont="1" applyFill="1" applyBorder="1" applyAlignment="1">
      <alignment horizontal="center" vertical="center"/>
    </xf>
    <xf numFmtId="0" fontId="4" fillId="17" borderId="62" xfId="0" applyFont="1" applyFill="1" applyBorder="1" applyAlignment="1">
      <alignment horizontal="center" vertical="center"/>
    </xf>
    <xf numFmtId="0" fontId="4" fillId="17" borderId="63" xfId="0" applyFont="1" applyFill="1" applyBorder="1" applyAlignment="1">
      <alignment horizontal="center" vertical="center"/>
    </xf>
    <xf numFmtId="0" fontId="4" fillId="17" borderId="64" xfId="0" applyFont="1" applyFill="1" applyBorder="1" applyAlignment="1">
      <alignment horizontal="center" vertical="center"/>
    </xf>
    <xf numFmtId="0" fontId="4" fillId="19" borderId="19" xfId="0" applyFont="1" applyFill="1" applyBorder="1" applyAlignment="1">
      <alignment horizontal="center" vertical="center"/>
    </xf>
    <xf numFmtId="0" fontId="6" fillId="0" borderId="61" xfId="0" applyFont="1" applyBorder="1" applyAlignment="1" applyProtection="1">
      <alignment horizontal="center" vertical="center" wrapText="1"/>
      <protection locked="0"/>
    </xf>
    <xf numFmtId="0" fontId="6" fillId="0" borderId="65"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2" fillId="17" borderId="66" xfId="0" applyFont="1" applyFill="1" applyBorder="1" applyAlignment="1" applyProtection="1">
      <alignment horizontal="center" vertical="center"/>
      <protection locked="0"/>
    </xf>
    <xf numFmtId="0" fontId="59" fillId="20" borderId="66" xfId="0" applyFont="1" applyFill="1" applyBorder="1" applyAlignment="1" applyProtection="1">
      <alignment horizontal="center" vertical="center" textRotation="90" wrapText="1"/>
      <protection locked="0"/>
    </xf>
    <xf numFmtId="0" fontId="1" fillId="0" borderId="19" xfId="0" applyFont="1" applyBorder="1" applyAlignment="1" applyProtection="1">
      <alignment horizontal="center" vertical="center"/>
      <protection locked="0"/>
    </xf>
    <xf numFmtId="0" fontId="1" fillId="0" borderId="19"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1" fillId="0" borderId="19" xfId="0" applyFont="1" applyBorder="1" applyAlignment="1">
      <alignment horizontal="left" vertical="top" wrapText="1"/>
    </xf>
    <xf numFmtId="0" fontId="1" fillId="0" borderId="19" xfId="0" applyFont="1" applyBorder="1" applyAlignment="1">
      <alignment horizontal="left" vertical="center" wrapText="1"/>
    </xf>
    <xf numFmtId="0" fontId="72" fillId="18" borderId="19" xfId="0" applyFont="1" applyFill="1" applyBorder="1" applyAlignment="1">
      <alignment horizontal="center" vertical="center"/>
    </xf>
    <xf numFmtId="0" fontId="72" fillId="21" borderId="19" xfId="0" applyFont="1" applyFill="1" applyBorder="1" applyAlignment="1">
      <alignment horizontal="center" vertical="center"/>
    </xf>
    <xf numFmtId="0" fontId="72" fillId="15" borderId="62" xfId="0" applyFont="1" applyFill="1" applyBorder="1" applyAlignment="1">
      <alignment horizontal="center" vertical="center"/>
    </xf>
    <xf numFmtId="0" fontId="72" fillId="15" borderId="63" xfId="0" applyFont="1" applyFill="1" applyBorder="1" applyAlignment="1">
      <alignment horizontal="center" vertical="center"/>
    </xf>
    <xf numFmtId="0" fontId="72" fillId="15" borderId="64" xfId="0" applyFont="1" applyFill="1" applyBorder="1" applyAlignment="1">
      <alignment horizontal="center" vertical="center"/>
    </xf>
    <xf numFmtId="0" fontId="72" fillId="17" borderId="62" xfId="0" applyFont="1" applyFill="1" applyBorder="1" applyAlignment="1">
      <alignment horizontal="center" vertical="center"/>
    </xf>
    <xf numFmtId="0" fontId="72" fillId="17" borderId="63" xfId="0" applyFont="1" applyFill="1" applyBorder="1" applyAlignment="1">
      <alignment horizontal="center" vertical="center"/>
    </xf>
    <xf numFmtId="0" fontId="72" fillId="17" borderId="64" xfId="0" applyFont="1" applyFill="1" applyBorder="1" applyAlignment="1">
      <alignment horizontal="center" vertical="center"/>
    </xf>
    <xf numFmtId="0" fontId="72" fillId="19" borderId="19" xfId="0" applyFont="1" applyFill="1" applyBorder="1" applyAlignment="1">
      <alignment horizontal="center" vertical="center"/>
    </xf>
    <xf numFmtId="0" fontId="58" fillId="0" borderId="80" xfId="0" applyFont="1" applyBorder="1"/>
    <xf numFmtId="0" fontId="58" fillId="0" borderId="81" xfId="0" applyFont="1" applyBorder="1"/>
    <xf numFmtId="0" fontId="2" fillId="0" borderId="79" xfId="0" applyFont="1" applyBorder="1" applyAlignment="1">
      <alignment horizontal="center" vertical="center" wrapText="1"/>
    </xf>
    <xf numFmtId="0" fontId="4" fillId="19" borderId="65" xfId="0" applyFont="1" applyFill="1" applyBorder="1" applyAlignment="1">
      <alignment horizontal="center" vertical="center" wrapText="1"/>
    </xf>
    <xf numFmtId="0" fontId="2" fillId="0" borderId="83" xfId="0" applyFont="1" applyBorder="1" applyAlignment="1">
      <alignment horizontal="center" vertical="center" wrapText="1"/>
    </xf>
    <xf numFmtId="0" fontId="58" fillId="0" borderId="85" xfId="0" applyFont="1" applyBorder="1"/>
    <xf numFmtId="0" fontId="58" fillId="0" borderId="87" xfId="0" applyFont="1" applyBorder="1"/>
    <xf numFmtId="0" fontId="2" fillId="0" borderId="78" xfId="0" applyFont="1" applyBorder="1" applyAlignment="1">
      <alignment horizontal="center" vertical="center" wrapText="1"/>
    </xf>
    <xf numFmtId="0" fontId="58" fillId="0" borderId="78" xfId="0" applyFont="1" applyBorder="1"/>
    <xf numFmtId="0" fontId="2" fillId="0" borderId="84" xfId="0" applyFont="1" applyBorder="1" applyAlignment="1">
      <alignment horizontal="center" vertical="center"/>
    </xf>
    <xf numFmtId="0" fontId="58" fillId="0" borderId="86" xfId="0" applyFont="1" applyBorder="1"/>
    <xf numFmtId="0" fontId="58" fillId="0" borderId="88" xfId="0" applyFont="1" applyBorder="1"/>
    <xf numFmtId="0" fontId="2" fillId="0" borderId="79" xfId="0" applyFont="1" applyBorder="1" applyAlignment="1">
      <alignment horizontal="center" vertical="center"/>
    </xf>
    <xf numFmtId="0" fontId="2" fillId="0" borderId="80" xfId="0" applyFont="1" applyBorder="1" applyAlignment="1">
      <alignment horizontal="center" vertical="center" wrapText="1"/>
    </xf>
    <xf numFmtId="0" fontId="59" fillId="20" borderId="89" xfId="0" applyFont="1" applyFill="1" applyBorder="1" applyAlignment="1">
      <alignment horizontal="center" vertical="center" textRotation="90" wrapText="1"/>
    </xf>
    <xf numFmtId="0" fontId="59" fillId="20" borderId="90" xfId="0" applyFont="1" applyFill="1" applyBorder="1" applyAlignment="1">
      <alignment horizontal="center" vertical="center" textRotation="90" wrapText="1"/>
    </xf>
    <xf numFmtId="0" fontId="59" fillId="20" borderId="91" xfId="0" applyFont="1" applyFill="1" applyBorder="1" applyAlignment="1">
      <alignment horizontal="center" vertical="center" textRotation="90" wrapText="1"/>
    </xf>
    <xf numFmtId="0" fontId="1" fillId="0" borderId="61"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20" xfId="0" applyFont="1" applyBorder="1" applyAlignment="1">
      <alignment horizontal="center" vertical="center" wrapText="1"/>
    </xf>
    <xf numFmtId="0" fontId="2" fillId="20" borderId="66" xfId="0" applyFont="1" applyFill="1" applyBorder="1" applyAlignment="1" applyProtection="1">
      <alignment horizontal="center" vertical="center" wrapText="1"/>
      <protection hidden="1"/>
    </xf>
    <xf numFmtId="0" fontId="4" fillId="17" borderId="66" xfId="0" applyFont="1" applyFill="1" applyBorder="1" applyAlignment="1">
      <alignment horizontal="center" vertical="center"/>
    </xf>
    <xf numFmtId="0" fontId="2" fillId="20" borderId="66" xfId="0" applyFont="1" applyFill="1" applyBorder="1" applyAlignment="1">
      <alignment horizontal="center" vertical="center" textRotation="90" wrapText="1"/>
    </xf>
    <xf numFmtId="0" fontId="50" fillId="20" borderId="66" xfId="0" applyFont="1" applyFill="1" applyBorder="1" applyAlignment="1" applyProtection="1">
      <alignment horizontal="center" vertical="center" wrapText="1"/>
      <protection hidden="1"/>
    </xf>
    <xf numFmtId="0" fontId="4" fillId="0" borderId="66" xfId="0" applyFont="1" applyBorder="1" applyAlignment="1">
      <alignment horizontal="center" vertical="center"/>
    </xf>
    <xf numFmtId="0" fontId="2" fillId="0" borderId="66" xfId="0" applyFont="1" applyBorder="1" applyAlignment="1" applyProtection="1">
      <alignment horizontal="center" vertical="center" wrapText="1"/>
      <protection hidden="1"/>
    </xf>
    <xf numFmtId="0" fontId="50" fillId="0" borderId="66" xfId="0" applyFont="1" applyBorder="1" applyAlignment="1" applyProtection="1">
      <alignment horizontal="center" vertical="center" wrapText="1"/>
      <protection hidden="1"/>
    </xf>
    <xf numFmtId="0" fontId="2" fillId="0" borderId="66" xfId="0" applyFont="1" applyBorder="1" applyAlignment="1">
      <alignment horizontal="center" vertical="center" textRotation="90" wrapText="1"/>
    </xf>
    <xf numFmtId="0" fontId="50" fillId="17" borderId="19" xfId="0" applyFont="1" applyFill="1" applyBorder="1" applyAlignment="1">
      <alignment horizontal="center" vertical="center" textRotation="90"/>
    </xf>
    <xf numFmtId="0" fontId="4" fillId="13" borderId="19" xfId="0" applyFont="1" applyFill="1" applyBorder="1" applyAlignment="1">
      <alignment horizontal="center" vertical="center" wrapText="1"/>
    </xf>
    <xf numFmtId="0" fontId="50" fillId="25" borderId="19" xfId="0" applyFont="1" applyFill="1" applyBorder="1" applyAlignment="1">
      <alignment horizontal="center" vertical="center"/>
    </xf>
    <xf numFmtId="0" fontId="50" fillId="13" borderId="19" xfId="0" applyFont="1" applyFill="1" applyBorder="1" applyAlignment="1">
      <alignment horizontal="center" vertical="center" wrapText="1"/>
    </xf>
    <xf numFmtId="0" fontId="17" fillId="10" borderId="0" xfId="0" applyFont="1" applyFill="1" applyAlignment="1">
      <alignment horizontal="center" vertical="center" textRotation="90" wrapText="1" readingOrder="1"/>
    </xf>
    <xf numFmtId="0" fontId="17" fillId="10" borderId="6" xfId="0" applyFont="1" applyFill="1" applyBorder="1" applyAlignment="1">
      <alignment horizontal="center" vertical="center" textRotation="90" wrapText="1" readingOrder="1"/>
    </xf>
    <xf numFmtId="0" fontId="20" fillId="12" borderId="11" xfId="0" applyFont="1" applyFill="1" applyBorder="1" applyAlignment="1">
      <alignment horizontal="center" vertical="center" wrapText="1" readingOrder="1"/>
    </xf>
    <xf numFmtId="0" fontId="20" fillId="12" borderId="12" xfId="0" applyFont="1" applyFill="1" applyBorder="1" applyAlignment="1">
      <alignment horizontal="center" vertical="center"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0" xfId="0" applyFont="1" applyFill="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1" borderId="11" xfId="0" applyFont="1" applyFill="1" applyBorder="1" applyAlignment="1">
      <alignment horizontal="center" vertical="center" wrapText="1" readingOrder="1"/>
    </xf>
    <xf numFmtId="0" fontId="20" fillId="11" borderId="12"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0" xfId="0" applyFont="1" applyFill="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3" borderId="11" xfId="0" applyFont="1" applyFill="1" applyBorder="1" applyAlignment="1">
      <alignment horizontal="center" vertical="center" wrapText="1" readingOrder="1"/>
    </xf>
    <xf numFmtId="0" fontId="20" fillId="13" borderId="12"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0" xfId="0" applyFont="1" applyFill="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5" borderId="11" xfId="0" applyFont="1" applyFill="1" applyBorder="1" applyAlignment="1">
      <alignment horizontal="center" vertical="center" wrapText="1" readingOrder="1"/>
    </xf>
    <xf numFmtId="0" fontId="20" fillId="5" borderId="12"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0" xfId="0" applyFont="1" applyFill="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16" fillId="0" borderId="3" xfId="0" applyFont="1" applyBorder="1" applyAlignment="1">
      <alignment horizontal="center" vertical="center" wrapText="1"/>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9" fillId="11" borderId="0" xfId="0" applyFont="1" applyFill="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10" xfId="0" applyFont="1" applyBorder="1" applyAlignment="1">
      <alignment horizontal="center" vertical="center" wrapText="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40" fillId="11" borderId="11" xfId="0" applyFont="1" applyFill="1" applyBorder="1" applyAlignment="1">
      <alignment horizontal="center" vertical="center" wrapText="1" readingOrder="1"/>
    </xf>
    <xf numFmtId="0" fontId="40" fillId="11" borderId="12" xfId="0" applyFont="1" applyFill="1" applyBorder="1" applyAlignment="1">
      <alignment horizontal="center" vertical="center" wrapText="1" readingOrder="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1" fillId="0" borderId="3" xfId="0" applyFont="1" applyBorder="1" applyAlignment="1">
      <alignment horizontal="center" vertical="center" wrapText="1"/>
    </xf>
    <xf numFmtId="0" fontId="41" fillId="0" borderId="10" xfId="0" applyFont="1" applyBorder="1" applyAlignment="1">
      <alignment horizontal="center" vertical="center"/>
    </xf>
    <xf numFmtId="0" fontId="41" fillId="0" borderId="5" xfId="0" applyFont="1" applyBorder="1" applyAlignment="1">
      <alignment horizontal="center" vertical="center" wrapText="1"/>
    </xf>
    <xf numFmtId="0" fontId="41" fillId="0" borderId="0" xfId="0" applyFont="1" applyAlignment="1">
      <alignment horizontal="center" vertical="center"/>
    </xf>
    <xf numFmtId="0" fontId="41" fillId="0" borderId="5" xfId="0" applyFont="1" applyBorder="1" applyAlignment="1">
      <alignment horizontal="center" vertical="center"/>
    </xf>
    <xf numFmtId="0" fontId="41" fillId="0" borderId="7" xfId="0" applyFont="1" applyBorder="1" applyAlignment="1">
      <alignment horizontal="center" vertical="center"/>
    </xf>
    <xf numFmtId="0" fontId="41" fillId="0" borderId="9" xfId="0" applyFont="1" applyBorder="1" applyAlignment="1">
      <alignment horizontal="center" vertical="center"/>
    </xf>
    <xf numFmtId="0" fontId="40" fillId="12" borderId="11" xfId="0" applyFont="1" applyFill="1" applyBorder="1" applyAlignment="1">
      <alignment horizontal="center" vertical="center" wrapText="1" readingOrder="1"/>
    </xf>
    <xf numFmtId="0" fontId="40" fillId="12" borderId="12" xfId="0" applyFont="1" applyFill="1" applyBorder="1" applyAlignment="1">
      <alignment horizontal="center" vertical="center" wrapText="1" readingOrder="1"/>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39" fillId="0" borderId="0" xfId="0" applyFont="1" applyAlignment="1">
      <alignment horizontal="center" vertical="center" wrapText="1"/>
    </xf>
    <xf numFmtId="0" fontId="21" fillId="0" borderId="0" xfId="0" applyFont="1" applyAlignment="1">
      <alignment horizontal="center" vertical="center" wrapText="1"/>
    </xf>
    <xf numFmtId="0" fontId="41" fillId="0" borderId="4" xfId="0" applyFont="1" applyBorder="1" applyAlignment="1">
      <alignment horizontal="center" vertical="center"/>
    </xf>
    <xf numFmtId="0" fontId="41" fillId="0" borderId="6" xfId="0" applyFont="1" applyBorder="1" applyAlignment="1">
      <alignment horizontal="center" vertical="center"/>
    </xf>
    <xf numFmtId="0" fontId="41" fillId="0" borderId="8" xfId="0" applyFont="1" applyBorder="1" applyAlignment="1">
      <alignment horizontal="center" vertical="center"/>
    </xf>
    <xf numFmtId="0" fontId="40" fillId="5" borderId="11" xfId="0" applyFont="1" applyFill="1" applyBorder="1" applyAlignment="1">
      <alignment horizontal="center" vertical="center" wrapText="1" readingOrder="1"/>
    </xf>
    <xf numFmtId="0" fontId="40" fillId="5" borderId="12" xfId="0" applyFont="1" applyFill="1" applyBorder="1" applyAlignment="1">
      <alignment horizontal="center" vertical="center" wrapText="1" readingOrder="1"/>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13" borderId="11" xfId="0" applyFont="1" applyFill="1" applyBorder="1" applyAlignment="1">
      <alignment horizontal="center" vertical="center" wrapText="1" readingOrder="1"/>
    </xf>
    <xf numFmtId="0" fontId="40" fillId="13" borderId="12"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1" fillId="0" borderId="10" xfId="0" applyFont="1" applyBorder="1" applyAlignment="1">
      <alignment horizontal="center" vertical="center" wrapText="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21" xfId="0" applyFont="1" applyFill="1" applyBorder="1" applyAlignment="1">
      <alignment horizontal="center" vertical="center" wrapText="1" readingOrder="1"/>
    </xf>
    <xf numFmtId="0" fontId="38" fillId="15" borderId="22" xfId="0" applyFont="1" applyFill="1" applyBorder="1" applyAlignment="1">
      <alignment horizontal="center" vertical="center" wrapText="1" readingOrder="1"/>
    </xf>
    <xf numFmtId="0" fontId="38" fillId="15" borderId="33"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0" xfId="0" applyFont="1" applyFill="1" applyBorder="1" applyAlignment="1">
      <alignment horizontal="center" vertical="center" wrapText="1" readingOrder="1"/>
    </xf>
    <xf numFmtId="0" fontId="35" fillId="15" borderId="31"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35" fillId="3" borderId="23" xfId="0" applyFont="1" applyFill="1" applyBorder="1" applyAlignment="1">
      <alignment horizontal="center" vertical="center" wrapText="1" readingOrder="1"/>
    </xf>
    <xf numFmtId="0" fontId="35" fillId="3" borderId="20" xfId="0" applyFont="1" applyFill="1" applyBorder="1" applyAlignment="1">
      <alignment horizontal="center" vertical="center" wrapText="1" readingOrder="1"/>
    </xf>
    <xf numFmtId="0" fontId="35" fillId="3" borderId="19"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6" xfId="0" applyFont="1" applyFill="1" applyBorder="1" applyAlignment="1">
      <alignment horizontal="center" vertical="center" wrapText="1" readingOrder="1"/>
    </xf>
    <xf numFmtId="0" fontId="3" fillId="0" borderId="7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65" fillId="22" borderId="72" xfId="0" applyFont="1" applyFill="1" applyBorder="1" applyAlignment="1">
      <alignment horizontal="center" vertical="center"/>
    </xf>
    <xf numFmtId="0" fontId="65" fillId="22" borderId="73" xfId="0" applyFont="1" applyFill="1" applyBorder="1" applyAlignment="1">
      <alignment horizontal="center" vertical="center"/>
    </xf>
    <xf numFmtId="0" fontId="3" fillId="0" borderId="72" xfId="0" applyFont="1" applyBorder="1" applyAlignment="1">
      <alignment horizontal="center" vertical="center"/>
    </xf>
    <xf numFmtId="0" fontId="3" fillId="0" borderId="25"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72" xfId="0" applyFont="1" applyBorder="1" applyAlignment="1">
      <alignment horizontal="center" wrapText="1"/>
    </xf>
    <xf numFmtId="0" fontId="3" fillId="0" borderId="25" xfId="0" applyFont="1" applyBorder="1" applyAlignment="1">
      <alignment horizontal="center" wrapText="1"/>
    </xf>
    <xf numFmtId="0" fontId="72" fillId="17" borderId="62" xfId="0" applyFont="1" applyFill="1" applyBorder="1" applyAlignment="1">
      <alignment horizontal="center" vertical="center" wrapText="1"/>
    </xf>
    <xf numFmtId="0" fontId="72" fillId="17" borderId="63" xfId="0" applyFont="1" applyFill="1" applyBorder="1" applyAlignment="1">
      <alignment horizontal="center" vertical="center" wrapText="1"/>
    </xf>
    <xf numFmtId="0" fontId="72" fillId="17" borderId="64" xfId="0" applyFont="1" applyFill="1" applyBorder="1" applyAlignment="1">
      <alignment horizontal="center" vertical="center" wrapText="1"/>
    </xf>
    <xf numFmtId="0" fontId="72" fillId="16" borderId="19" xfId="0" applyFont="1" applyFill="1" applyBorder="1" applyAlignment="1">
      <alignment horizontal="center" vertical="center"/>
    </xf>
    <xf numFmtId="0" fontId="87" fillId="3" borderId="0" xfId="0" applyFont="1" applyFill="1" applyProtection="1">
      <protection locked="0"/>
    </xf>
    <xf numFmtId="0" fontId="87" fillId="0" borderId="0" xfId="0" applyFont="1" applyProtection="1">
      <protection locked="0"/>
    </xf>
    <xf numFmtId="14" fontId="1" fillId="0" borderId="19" xfId="0" applyNumberFormat="1" applyFont="1" applyBorder="1" applyAlignment="1">
      <alignment vertical="center" wrapText="1"/>
    </xf>
    <xf numFmtId="0" fontId="88" fillId="0" borderId="19" xfId="0" applyFont="1" applyBorder="1" applyAlignment="1">
      <alignment horizontal="left" vertical="top" wrapText="1"/>
    </xf>
    <xf numFmtId="0" fontId="88" fillId="0" borderId="19" xfId="0" applyFont="1" applyBorder="1" applyAlignment="1" applyProtection="1">
      <alignment horizontal="center" vertical="center" wrapText="1"/>
      <protection locked="0"/>
    </xf>
    <xf numFmtId="0" fontId="89" fillId="0" borderId="64" xfId="0" applyFont="1" applyBorder="1" applyAlignment="1" applyProtection="1">
      <alignment horizontal="left" vertical="top" wrapText="1"/>
      <protection locked="0"/>
    </xf>
    <xf numFmtId="14" fontId="90" fillId="0" borderId="19" xfId="0" applyNumberFormat="1" applyFont="1" applyBorder="1" applyAlignment="1">
      <alignment horizontal="center" vertical="center" wrapText="1"/>
    </xf>
    <xf numFmtId="0" fontId="90" fillId="0" borderId="19" xfId="0" applyFont="1" applyBorder="1" applyAlignment="1">
      <alignment horizontal="center" vertical="center"/>
    </xf>
    <xf numFmtId="14" fontId="90" fillId="0" borderId="19" xfId="0" applyNumberFormat="1" applyFont="1" applyBorder="1" applyAlignment="1">
      <alignment horizontal="left" vertical="center" wrapText="1"/>
    </xf>
    <xf numFmtId="14" fontId="90" fillId="0" borderId="19" xfId="0" applyNumberFormat="1" applyFont="1" applyBorder="1" applyAlignment="1">
      <alignment horizontal="center" vertical="center"/>
    </xf>
    <xf numFmtId="0" fontId="90" fillId="0" borderId="19" xfId="0" applyFont="1" applyBorder="1" applyAlignment="1">
      <alignment horizontal="center" vertical="center" wrapText="1"/>
    </xf>
    <xf numFmtId="0" fontId="88" fillId="0" borderId="19" xfId="0" applyFont="1" applyBorder="1" applyAlignment="1" applyProtection="1">
      <alignment horizontal="left" vertical="top" wrapText="1"/>
      <protection locked="0"/>
    </xf>
    <xf numFmtId="14" fontId="90" fillId="0" borderId="19" xfId="0" applyNumberFormat="1" applyFont="1" applyBorder="1" applyAlignment="1" applyProtection="1">
      <alignment horizontal="left" vertical="center" wrapText="1"/>
      <protection locked="0"/>
    </xf>
    <xf numFmtId="0" fontId="88" fillId="0" borderId="20" xfId="0" applyFont="1" applyBorder="1" applyAlignment="1" applyProtection="1">
      <alignment horizontal="center" vertical="center" wrapText="1"/>
      <protection locked="0"/>
    </xf>
    <xf numFmtId="0" fontId="89" fillId="0" borderId="82" xfId="0" applyFont="1" applyBorder="1" applyAlignment="1" applyProtection="1">
      <alignment horizontal="left" vertical="top" wrapText="1"/>
      <protection locked="0"/>
    </xf>
    <xf numFmtId="0" fontId="88" fillId="0" borderId="19" xfId="0" applyFont="1" applyBorder="1" applyAlignment="1">
      <alignment horizontal="left" vertical="center" wrapText="1"/>
    </xf>
    <xf numFmtId="0" fontId="88" fillId="0" borderId="82" xfId="0" applyFont="1" applyBorder="1" applyAlignment="1" applyProtection="1">
      <alignment horizontal="left" vertical="top" wrapText="1"/>
      <protection locked="0"/>
    </xf>
    <xf numFmtId="0" fontId="1" fillId="0" borderId="19" xfId="0" applyFont="1" applyBorder="1" applyAlignment="1" applyProtection="1">
      <alignment horizontal="left" vertical="top"/>
      <protection locked="0"/>
    </xf>
  </cellXfs>
  <cellStyles count="6">
    <cellStyle name="Hyperlink" xfId="5" xr:uid="{69ED2F0B-8DF3-4A4C-926E-3DD8297E1F9E}"/>
    <cellStyle name="Normal" xfId="0" builtinId="0"/>
    <cellStyle name="Normal - Style1 2" xfId="1" xr:uid="{00000000-0005-0000-0000-000001000000}"/>
    <cellStyle name="Normal 2" xfId="3" xr:uid="{00000000-0005-0000-0000-000002000000}"/>
    <cellStyle name="Normal 2 2" xfId="2" xr:uid="{00000000-0005-0000-0000-000003000000}"/>
    <cellStyle name="Normal 3" xfId="4" xr:uid="{00000000-0005-0000-0000-000004000000}"/>
  </cellStyles>
  <dxfs count="660">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eetMetadata" Target="metadata.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1.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AESP\RIESGOS\Mapa%20de%20Riesgos%20-%20Direccionamiento%20Estrat&#233;gico%20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aespdc-my.sharepoint.com/personal/osbaldo_cortes_uaesp_gov_co/Documents/Escritorio/Riesgos%2010%20ene%202023/Matrices/11.%20GI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tratégico"/>
      <sheetName val="IDENTIFICACIÓN"/>
      <sheetName val="VALORACIÓN"/>
      <sheetName val="CONTROLE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 RIESGOS DE GESTION"/>
      <sheetName val="Matriz Calor Inherente"/>
      <sheetName val="Matriz Calor Residual"/>
      <sheetName val="Tabla probabilidad"/>
      <sheetName val="Tabla Impacto"/>
      <sheetName val="Tabla Valoración controles"/>
      <sheetName val="seguridad info"/>
      <sheetName val="Opciones Tratamiento"/>
      <sheetName val="Hoja1"/>
      <sheetName val="RIEGOS DE CORRUPCION"/>
      <sheetName val=" RIESGOS SEGURIDAD INFORMACION"/>
      <sheetName val="OPORTUNIDADES"/>
    </sheetNames>
    <sheetDataSet>
      <sheetData sheetId="0"/>
      <sheetData sheetId="1">
        <row r="18">
          <cell r="J18" t="str">
            <v>Posibilidad del beneficio propio o de un tercero por la autorización  del pago a los operadores o interventorías, sin el cumplimiento de las obligaciones contractuales, por debilidades en la supervisión y control.</v>
          </cell>
        </row>
        <row r="24">
          <cell r="J24" t="str">
            <v>Posibilidad de beneficio propio o de un tercero por la  entrega de bienes y servicios a recicladores de oficio u organizaciones en el marco de acciones afirmativas debido a falta de verificación del cumplimiento de los requisitos definidos, debilidades en el control, y falta de seguimiento en el proceso.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Luz Palacios" id="{AB29597E-2A4A-4F52-B242-BC7AEF526BC1}" userId="5af90a02b3c675c1" providerId="Windows Live"/>
  <person displayName="LUZ MARY  PALACIOS CASTILLO" id="{9B9E531B-8500-4308-9BEB-65DE703B6A2F}" userId="S::luz.palacios@uaesp.gov.co::bc65a817-fd8f-4994-ac3c-3d6b16d38429"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44" dataDxfId="43">
  <autoFilter ref="B209:C219" xr:uid="{00000000-0009-0000-0100-000001000000}"/>
  <tableColumns count="2">
    <tableColumn id="1" xr3:uid="{00000000-0010-0000-0000-000001000000}" name="Criterios" dataDxfId="42"/>
    <tableColumn id="2" xr3:uid="{00000000-0010-0000-0000-000002000000}" name="Subcriterios" dataDxfId="4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N2" dT="2021-06-29T21:49:59.41" personId="{9B9E531B-8500-4308-9BEB-65DE703B6A2F}" id="{9420A77E-D5C7-4010-B492-ED78D7DE34A8}">
    <text>no aplica para los niveles de riesgo residual bajo</text>
  </threadedComment>
  <threadedComment ref="A3" dT="2021-03-29T20:54:26.08" personId="{AB29597E-2A4A-4F52-B242-BC7AEF526BC1}" id="{22641B5B-971E-4B5D-99C7-513908B883B2}">
    <text>Permite definir un consecutivo de riesgos, para garantizar la identificación única de los riesgos.</text>
  </threadedComment>
  <threadedComment ref="E3" dT="2021-03-29T20:59:18.35" personId="{AB29597E-2A4A-4F52-B242-BC7AEF526BC1}" id="{88D73E4B-5034-4C78-BA1A-3EB2B579F21D}">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FD4A7FBD-6F5B-4979-904D-E6CC7A3298B2}">
    <text>Circunstancias bajo las cuales se presenta el riesgo, es la situación más evidente frente al riesgo, redacte de la forma más concreta posible.</text>
  </threadedComment>
  <threadedComment ref="H3" dT="2021-03-29T20:59:06.28" personId="{AB29597E-2A4A-4F52-B242-BC7AEF526BC1}" id="{EE2F7BD0-B963-42AB-83A3-2170306541AA}">
    <text>Causa  principal  o básica, corresponde a las razones por la cuales se puede presentar  el riesgo, redacte de la forma más concreta posible.</text>
  </threadedComment>
  <threadedComment ref="J3" dT="2021-03-29T22:15:13.97" personId="{AB29597E-2A4A-4F52-B242-BC7AEF526BC1}" id="{9AA187CD-384D-4EE7-AEDD-3C890E7EF480}">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BC5361EA-7916-4A16-A2A0-8659AAF86194}">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E789D22B-452E-461F-AA51-1D5F220A63D6}">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05D02B00-5356-4F87-B9AA-32A6B6636BAA}">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E8CB42D0-8BC9-41CC-9AD2-9E214D53FB84}">
    <text>¿Existe un responsable asignado a la ejecución del control?
Asignado: 15
No asignado: 0</text>
  </threadedComment>
  <threadedComment ref="R3" dT="2021-04-16T21:44:42.30" personId="{AB29597E-2A4A-4F52-B242-BC7AEF526BC1}" id="{6B497FE4-1517-438F-8B35-1192E726D99B}">
    <text>¿El responsable tiene la autoridad y adecuada segregación de funciones en la ejecución del control?
Adecuado: 15
No adecuado: 0</text>
  </threadedComment>
  <threadedComment ref="S3" dT="2021-04-16T21:45:00.39" personId="{AB29597E-2A4A-4F52-B242-BC7AEF526BC1}" id="{462B8B37-A3A3-449B-B3B2-12BE82A7A9D7}">
    <text>¿La oportunidad en que se ejecuta el control
ayuda a prevenir la mitigación del riesgo o a
detectar la materialización del riesgo de manera oportuna?</text>
  </threadedComment>
  <threadedComment ref="T3" dT="2021-04-16T22:16:21.00" personId="{AB29597E-2A4A-4F52-B242-BC7AEF526BC1}" id="{D8DF0919-FC7D-41BC-AE16-C7774E7AC0E2}">
    <text>¿La fuente de información que se utiliza en el desarrollo del control es información confiable que permita mitigar el riesgo?
Confiable: 15
No confiable: 0</text>
  </threadedComment>
  <threadedComment ref="U3" dT="2021-04-16T21:47:02.96" personId="{AB29597E-2A4A-4F52-B242-BC7AEF526BC1}" id="{EF607677-75DC-4FF9-8D7B-458B46AA73A4}">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2-01-21T16:06:32.21" personId="{9B9E531B-8500-4308-9BEB-65DE703B6A2F}" id="{3E64942C-BC9F-4F3A-A36A-06482E470EEE}">
    <text>¿Se deja evidencia o rastro de la ejecución del control que permita a cualquier tercero con la evidencia llegar a la misma conclusión?
Completa: 10
Incompleta: 5
No existe: 0</text>
  </threadedComment>
  <threadedComment ref="Y3" dT="2021-04-16T22:36:04.76" personId="{AB29597E-2A4A-4F52-B242-BC7AEF526BC1}" id="{F503AFEA-034A-4227-8E4F-C4FC38EBBCE4}">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3466F9D6-F1E1-41D2-8268-B54962A37F30}">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BF61A552-13C6-4DD1-9434-7F5488A7AF98}">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4AB8E18F-215B-4A1B-B5FF-B7BD4A57148B}">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F1F693FF-CA4C-4923-8D58-565E2A25B848}">
    <text>Tener en cuenta lo definido en el capitulo de niveles de aceptabilidad de la política de administración de riesgos</text>
  </threadedComment>
</ThreadedComments>
</file>

<file path=xl/threadedComments/threadedComment10.xml><?xml version="1.0" encoding="utf-8"?>
<ThreadedComments xmlns="http://schemas.microsoft.com/office/spreadsheetml/2018/threadedcomments" xmlns:x="http://schemas.openxmlformats.org/spreadsheetml/2006/main">
  <threadedComment ref="AN2" dT="2021-06-29T21:49:59.41" personId="{9B9E531B-8500-4308-9BEB-65DE703B6A2F}" id="{17572205-265B-4B6A-B225-DCFB438FE9F4}">
    <text>no aplica para los niveles de riesgo residual bajo</text>
  </threadedComment>
  <threadedComment ref="A3" dT="2021-03-29T20:54:26.08" personId="{AB29597E-2A4A-4F52-B242-BC7AEF526BC1}" id="{03E46582-149E-44D3-ACCD-2EA9B89B969D}">
    <text>Permite definir un consecutivo de riesgos, para garantizar la identificación única de los riesgos.</text>
  </threadedComment>
  <threadedComment ref="E3" dT="2021-03-29T20:59:18.35" personId="{AB29597E-2A4A-4F52-B242-BC7AEF526BC1}" id="{D91B7859-95FB-46A9-B18B-303CB232BE2C}">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EED94CBD-9FB8-4B7C-A5E5-12AE970D77B0}">
    <text>Circunstancias bajo las cuales se presenta el riesgo, es la situación más evidente frente al riesgo, redacte de la forma más concreta posible.</text>
  </threadedComment>
  <threadedComment ref="H3" dT="2021-03-29T20:59:06.28" personId="{AB29597E-2A4A-4F52-B242-BC7AEF526BC1}" id="{44B77C01-D6A5-4E64-8E22-7D6460E0E8D1}">
    <text>Causa  principal  o básica, corresponde a las razones por la cuales se puede presentar  el riesgo, redacte de la forma más concreta posible.</text>
  </threadedComment>
  <threadedComment ref="J3" dT="2021-03-29T22:15:13.97" personId="{AB29597E-2A4A-4F52-B242-BC7AEF526BC1}" id="{BE0E1D16-351A-4AF0-82F9-2516943EFF31}">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28EC73C5-7954-4556-AA6E-59C6B59A8254}">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DAAB821B-C662-4B45-A7B5-C471D8F5ECB0}">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AEEAE027-07A1-4683-B050-99923064E182}">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3C0622F0-9F17-4106-8B1B-A730541F35BE}">
    <text>¿Existe un responsable asignado a la ejecución del control?
Asignado: 15
No asignado: 0</text>
  </threadedComment>
  <threadedComment ref="R3" dT="2021-04-16T21:44:42.30" personId="{AB29597E-2A4A-4F52-B242-BC7AEF526BC1}" id="{FE55F048-A10C-4026-901A-D4FE5429D358}">
    <text>¿El responsable tiene la autoridad y adecuada segregación de funciones en la ejecución del control?
Adecuado: 15
No adecuado: 0</text>
  </threadedComment>
  <threadedComment ref="S3" dT="2021-04-16T21:45:00.39" personId="{AB29597E-2A4A-4F52-B242-BC7AEF526BC1}" id="{1EB5C081-5777-49E1-B5F0-132558216C69}">
    <text>¿La oportunidad en que se ejecuta el control
ayuda a prevenir la mitigación del riesgo o a
detectar la materialización del riesgo de manera oportuna?</text>
  </threadedComment>
  <threadedComment ref="T3" dT="2021-04-16T22:16:21.00" personId="{AB29597E-2A4A-4F52-B242-BC7AEF526BC1}" id="{82852461-2760-4F30-A7C8-B3F9DC64351C}">
    <text>¿La fuente de información que se utiliza en el desarrollo del control es información confiable que permita mitigar el riesgo?
Confiable: 15
No confiable: 0</text>
  </threadedComment>
  <threadedComment ref="U3" dT="2021-04-16T21:47:02.96" personId="{AB29597E-2A4A-4F52-B242-BC7AEF526BC1}" id="{E17E3747-D885-4B11-8BCE-BA6BEFA343E2}">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1-04-16T21:47:31.95" personId="{AB29597E-2A4A-4F52-B242-BC7AEF526BC1}" id="{35B9D650-D2EE-49C6-B848-D7B74933E736}">
    <text>¿Se deja evidencia o rastro de la ejecución del control que permita a cualquier tercero con la evidencia llegar a la misma conclusión?
Completa: 15
Incompleta: 10
No existe: 0</text>
  </threadedComment>
  <threadedComment ref="Y3" dT="2021-04-16T22:36:04.76" personId="{AB29597E-2A4A-4F52-B242-BC7AEF526BC1}" id="{7FAE1422-355E-4F9D-A448-9843773E0E3B}">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AC36B7FB-088C-4BB7-84CB-8BABBF2B5377}">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992F2A06-0449-45B6-8DE7-C32AF7D1903D}">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53162AFD-623B-4971-BCE2-726F0258E44F}">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DC0B7A27-116F-4D38-99BC-8708CC030451}">
    <text>Tener en cuenta lo definido en el capitulo de niveles de aceptabilidad de la política de administración de riesgos</text>
  </threadedComment>
</ThreadedComments>
</file>

<file path=xl/threadedComments/threadedComment11.xml><?xml version="1.0" encoding="utf-8"?>
<ThreadedComments xmlns="http://schemas.microsoft.com/office/spreadsheetml/2018/threadedcomments" xmlns:x="http://schemas.openxmlformats.org/spreadsheetml/2006/main">
  <threadedComment ref="AN2" dT="2021-06-29T21:49:59.41" personId="{9B9E531B-8500-4308-9BEB-65DE703B6A2F}" id="{361E8EF1-7DBF-4DCA-A0BE-F70248F35EA6}">
    <text>no aplica para los niveles de riesgo residual bajo</text>
  </threadedComment>
  <threadedComment ref="A3" dT="2021-03-29T20:54:26.08" personId="{AB29597E-2A4A-4F52-B242-BC7AEF526BC1}" id="{FE5BB7F3-F450-4306-9306-851C551CE222}">
    <text>Permite definir un consecutivo de riesgos, para garantizar la identificación única de los riesgos.</text>
  </threadedComment>
  <threadedComment ref="E3" dT="2021-03-29T20:59:18.35" personId="{AB29597E-2A4A-4F52-B242-BC7AEF526BC1}" id="{8265DB7E-0E2E-4933-9DE2-31234CBA4DB8}">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9F64EFF5-854E-4002-BE4F-8AA16531A5EF}">
    <text>Circunstancias bajo las cuales se presenta el riesgo, es la situación más evidente frente al riesgo, redacte de la forma más concreta posible.</text>
  </threadedComment>
  <threadedComment ref="H3" dT="2021-03-29T20:59:06.28" personId="{AB29597E-2A4A-4F52-B242-BC7AEF526BC1}" id="{1A5B0BCD-7B19-4961-89B7-C03704B0E558}">
    <text>Causa  principal  o básica, corresponde a las razones por la cuales se puede presentar  el riesgo, redacte de la forma más concreta posible.</text>
  </threadedComment>
  <threadedComment ref="J3" dT="2021-03-29T22:15:13.97" personId="{AB29597E-2A4A-4F52-B242-BC7AEF526BC1}" id="{7E497EE3-FA68-4E63-AEEF-FE41FE0B0B66}">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3D8D0F9F-C6C4-49E3-A234-ED0F280CF457}">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4978271D-D5A2-47DE-BDA6-12C8FB6004C2}">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B4E9EAB0-9692-4224-86AC-6543652C5DFA}">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02460C7A-081C-4B3E-95A9-638FB7E33E6F}">
    <text>¿Existe un responsable asignado a la ejecución del control?
Asignado: 15
No asignado: 0</text>
  </threadedComment>
  <threadedComment ref="R3" dT="2021-04-16T21:44:42.30" personId="{AB29597E-2A4A-4F52-B242-BC7AEF526BC1}" id="{F4453E48-FC53-407C-A6E3-FADCEBCB3F65}">
    <text>¿El responsable tiene la autoridad y adecuada segregación de funciones en la ejecución del control?
Adecuado: 15
No adecuado: 0</text>
  </threadedComment>
  <threadedComment ref="S3" dT="2021-04-16T21:45:00.39" personId="{AB29597E-2A4A-4F52-B242-BC7AEF526BC1}" id="{9F24A571-7C8D-40BA-91A7-922DA54C04B6}">
    <text>¿La oportunidad en que se ejecuta el control
ayuda a prevenir la mitigación del riesgo o a
detectar la materialización del riesgo de manera oportuna?</text>
  </threadedComment>
  <threadedComment ref="T3" dT="2021-04-16T22:16:21.00" personId="{AB29597E-2A4A-4F52-B242-BC7AEF526BC1}" id="{50A3BCA7-83F5-4B4B-BC41-6F0377ACB3CA}">
    <text>¿La fuente de información que se utiliza en el desarrollo del control es información confiable que permita mitigar el riesgo?
Confiable: 15
No confiable: 0</text>
  </threadedComment>
  <threadedComment ref="U3" dT="2021-04-16T21:47:02.96" personId="{AB29597E-2A4A-4F52-B242-BC7AEF526BC1}" id="{CBA26CE1-DAE5-4342-996B-F41BF248FD0F}">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2-01-21T16:06:32.21" personId="{9B9E531B-8500-4308-9BEB-65DE703B6A2F}" id="{641AF8E1-0C39-4E6F-92C1-C197BE488113}">
    <text>¿Se deja evidencia o rastro de la ejecución del control que permita a cualquier tercero con la evidencia llegar a la misma conclusión?
Completa: 10
Incompleta: 5
No existe: 0</text>
  </threadedComment>
  <threadedComment ref="Y3" dT="2021-04-16T22:36:04.76" personId="{AB29597E-2A4A-4F52-B242-BC7AEF526BC1}" id="{BE20E913-385A-4532-A242-913B7EF45875}">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0A54D631-200C-4E52-8C7E-A741BA756EAB}">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08C9B6B6-BD04-44D7-91D2-290082D4C6E7}">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FC5BF92E-AEF1-460E-A9C7-DE0AA5E47BDB}">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F93517C3-C3EA-4D5B-B101-CC149A54A5FB}">
    <text>Tener en cuenta lo definido en el capitulo de niveles de aceptabilidad de la política de administración de riesgos</text>
  </threadedComment>
</ThreadedComments>
</file>

<file path=xl/threadedComments/threadedComment12.xml><?xml version="1.0" encoding="utf-8"?>
<ThreadedComments xmlns="http://schemas.microsoft.com/office/spreadsheetml/2018/threadedcomments" xmlns:x="http://schemas.openxmlformats.org/spreadsheetml/2006/main">
  <threadedComment ref="AN2" dT="2021-06-29T21:49:59.41" personId="{9B9E531B-8500-4308-9BEB-65DE703B6A2F}" id="{44C0ABF7-3FFE-4D74-9FB3-F4B3ACC4BD95}">
    <text>no aplica para los niveles de riesgo residual bajo</text>
  </threadedComment>
  <threadedComment ref="A3" dT="2021-03-29T20:54:26.08" personId="{AB29597E-2A4A-4F52-B242-BC7AEF526BC1}" id="{C80B6324-8803-445C-A7AD-8F51CED74ABF}">
    <text>Permite definir un consecutivo de riesgos, para garantizar la identificación única de los riesgos.</text>
  </threadedComment>
  <threadedComment ref="E3" dT="2021-03-29T20:59:18.35" personId="{AB29597E-2A4A-4F52-B242-BC7AEF526BC1}" id="{5E6057F8-0A70-4DF2-9488-DA9FF957AA93}">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BB42C20C-C35C-4E2F-A2A4-B6783E6CEDF4}">
    <text>Circunstancias bajo las cuales se presenta el riesgo, es la situación más evidente frente al riesgo, redacte de la forma más concreta posible.</text>
  </threadedComment>
  <threadedComment ref="H3" dT="2021-03-29T20:59:06.28" personId="{AB29597E-2A4A-4F52-B242-BC7AEF526BC1}" id="{3EE2ED4B-D3CD-40BC-AE28-D3A3B3C10DC4}">
    <text>Causa  principal  o básica, corresponde a las razones por la cuales se puede presentar  el riesgo, redacte de la forma más concreta posible.</text>
  </threadedComment>
  <threadedComment ref="J3" dT="2021-03-29T22:15:13.97" personId="{AB29597E-2A4A-4F52-B242-BC7AEF526BC1}" id="{942C8AAB-3FC7-4819-A34E-6004A69FFF65}">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4C9259CA-F661-4582-BC17-7678FA682988}">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B005F3C5-3378-4BDE-8B5D-1969F9BE134A}">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C7E53EFF-1FA5-4088-903D-62E08C0A8AF1}">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394FFEA4-7E33-4746-BFF4-F3B79C6E83A1}">
    <text>¿Existe un responsable asignado a la ejecución del control?
Asignado: 15
No asignado: 0</text>
  </threadedComment>
  <threadedComment ref="R3" dT="2021-04-16T21:44:42.30" personId="{AB29597E-2A4A-4F52-B242-BC7AEF526BC1}" id="{8B2A87DD-B4AD-4E24-90F7-8163F41E549A}">
    <text>¿El responsable tiene la autoridad y adecuada segregación de funciones en la ejecución del control?
Adecuado: 15
No adecuado: 0</text>
  </threadedComment>
  <threadedComment ref="S3" dT="2021-04-16T21:45:00.39" personId="{AB29597E-2A4A-4F52-B242-BC7AEF526BC1}" id="{24A0A5C8-0196-487E-AD8B-523E7FAAE666}">
    <text>¿La oportunidad en que se ejecuta el control
ayuda a prevenir la mitigación del riesgo o a
detectar la materialización del riesgo de manera oportuna?</text>
  </threadedComment>
  <threadedComment ref="T3" dT="2021-04-16T22:16:21.00" personId="{AB29597E-2A4A-4F52-B242-BC7AEF526BC1}" id="{0BA35016-3422-4389-8277-D19263F3F8F1}">
    <text>¿La fuente de información que se utiliza en el desarrollo del control es información confiable que permita mitigar el riesgo?
Confiable: 15
No confiable: 0</text>
  </threadedComment>
  <threadedComment ref="U3" dT="2021-04-16T21:47:02.96" personId="{AB29597E-2A4A-4F52-B242-BC7AEF526BC1}" id="{F0DDCAA1-1F43-4E63-A3A2-10E23334079B}">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1-04-16T21:47:31.95" personId="{AB29597E-2A4A-4F52-B242-BC7AEF526BC1}" id="{11FF1D41-ECE1-4B11-B2A9-66F085E30E4D}">
    <text>¿Se deja evidencia o rastro de la ejecución del control que permita a cualquier tercero con la evidencia llegar a la misma conclusión?
Completa: 15
Incompleta: 10
No existe: 0</text>
  </threadedComment>
  <threadedComment ref="Y3" dT="2021-04-16T22:36:04.76" personId="{AB29597E-2A4A-4F52-B242-BC7AEF526BC1}" id="{6DE5C507-4826-4A5C-8831-BB077F368B94}">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838F891A-8825-4905-BAEF-EAB61998F300}">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1922F6EA-3B22-446F-8667-3870435F9D94}">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1DFB5D93-7924-4E2A-957B-1616938296D6}">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30CF82D8-9A23-49E1-BB98-AB1A6D9E4C65}">
    <text>Tener en cuenta lo definido en el capitulo de niveles de aceptabilidad de la política de administración de riesgos</text>
  </threadedComment>
</ThreadedComments>
</file>

<file path=xl/threadedComments/threadedComment13.xml><?xml version="1.0" encoding="utf-8"?>
<ThreadedComments xmlns="http://schemas.microsoft.com/office/spreadsheetml/2018/threadedcomments" xmlns:x="http://schemas.openxmlformats.org/spreadsheetml/2006/main">
  <threadedComment ref="AN2" dT="2021-06-29T21:49:59.41" personId="{9B9E531B-8500-4308-9BEB-65DE703B6A2F}" id="{5CC4055A-0305-445A-903B-57518A82A9ED}">
    <text>no aplica para los niveles de riesgo residual bajo</text>
  </threadedComment>
  <threadedComment ref="A3" dT="2021-03-29T20:54:26.08" personId="{AB29597E-2A4A-4F52-B242-BC7AEF526BC1}" id="{214F8275-80CA-428C-AB8F-F5388A5BEFED}">
    <text>Permite definir un consecutivo de riesgos, para garantizar la identificación única de los riesgos.</text>
  </threadedComment>
  <threadedComment ref="E3" dT="2021-03-29T20:59:18.35" personId="{AB29597E-2A4A-4F52-B242-BC7AEF526BC1}" id="{98F5AFF2-49AF-4D6F-B2CC-EA4D24B0CAD2}">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373BFC79-8D43-4A24-BEB0-5656A64D1BD4}">
    <text>Circunstancias bajo las cuales se presenta el riesgo, es la situación más evidente frente al riesgo, redacte de la forma más concreta posible.</text>
  </threadedComment>
  <threadedComment ref="H3" dT="2021-03-29T20:59:06.28" personId="{AB29597E-2A4A-4F52-B242-BC7AEF526BC1}" id="{2F84ACF8-1492-4F38-863E-0736560CEDDB}">
    <text>Causa  principal  o básica, corresponde a las razones por la cuales se puede presentar  el riesgo, redacte de la forma más concreta posible.</text>
  </threadedComment>
  <threadedComment ref="J3" dT="2021-03-29T22:15:13.97" personId="{AB29597E-2A4A-4F52-B242-BC7AEF526BC1}" id="{42D4EF52-6576-40F8-B43E-3528B1E054B2}">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1A3D437A-819E-43A9-841E-1BE24FB2CD0B}">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D93A61D0-45FF-40FC-B394-60016AF5187C}">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42AD4B3C-0318-4046-A43B-C865045FB4E9}">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03C16DD4-5A4E-4BA8-B52A-E43EB38FF0E5}">
    <text>¿Existe un responsable asignado a la ejecución del control?
Asignado: 15
No asignado: 0</text>
  </threadedComment>
  <threadedComment ref="R3" dT="2021-04-16T21:44:42.30" personId="{AB29597E-2A4A-4F52-B242-BC7AEF526BC1}" id="{00A005B6-C230-4749-9E20-453D0D8F28A3}">
    <text>¿El responsable tiene la autoridad y adecuada segregación de funciones en la ejecución del control?
Adecuado: 15
No adecuado: 0</text>
  </threadedComment>
  <threadedComment ref="S3" dT="2021-04-16T21:45:00.39" personId="{AB29597E-2A4A-4F52-B242-BC7AEF526BC1}" id="{80ACE887-ADA3-498E-9A88-994125AC2B5F}">
    <text>¿La oportunidad en que se ejecuta el control
ayuda a prevenir la mitigación del riesgo o a
detectar la materialización del riesgo de manera oportuna?</text>
  </threadedComment>
  <threadedComment ref="T3" dT="2021-04-16T22:16:21.00" personId="{AB29597E-2A4A-4F52-B242-BC7AEF526BC1}" id="{7DF387E5-F0C4-416E-A039-C154705678AC}">
    <text>¿La fuente de información que se utiliza en el desarrollo del control es información confiable que permita mitigar el riesgo?
Confiable: 15
No confiable: 0</text>
  </threadedComment>
  <threadedComment ref="U3" dT="2021-04-16T21:47:02.96" personId="{AB29597E-2A4A-4F52-B242-BC7AEF526BC1}" id="{FB67A2FC-76F2-4CE7-8E26-DDC740F0602D}">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2-01-21T16:06:32.21" personId="{9B9E531B-8500-4308-9BEB-65DE703B6A2F}" id="{E4FAB263-3A2F-4B5C-BAF6-BE2063B774AD}">
    <text>¿Se deja evidencia o rastro de la ejecución del control que permita a cualquier tercero con la evidencia llegar a la misma conclusión?
Completa: 10
Incompleta: 5
No existe: 0</text>
  </threadedComment>
  <threadedComment ref="Y3" dT="2021-04-16T22:36:04.76" personId="{AB29597E-2A4A-4F52-B242-BC7AEF526BC1}" id="{F74E3F7A-DBFB-47C3-9AF3-82E88BA2ED85}">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09B853AC-A7B5-4374-9396-FE831EF4AD60}">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199D3E65-B0D5-4C81-88BB-4E27186C9869}">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3A43AF4E-7F65-4557-BA45-FDDDDE11D1B2}">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4DC6DBC2-884B-407C-AEEC-A67C2B81012B}">
    <text>Tener en cuenta lo definido en el capitulo de niveles de aceptabilidad de la política de administración de riesgos</text>
  </threadedComment>
</ThreadedComments>
</file>

<file path=xl/threadedComments/threadedComment14.xml><?xml version="1.0" encoding="utf-8"?>
<ThreadedComments xmlns="http://schemas.microsoft.com/office/spreadsheetml/2018/threadedcomments" xmlns:x="http://schemas.openxmlformats.org/spreadsheetml/2006/main">
  <threadedComment ref="AN2" dT="2021-06-29T21:49:59.41" personId="{9B9E531B-8500-4308-9BEB-65DE703B6A2F}" id="{DE0CE77A-6ABA-41D3-93A9-B42D18D46649}">
    <text>no aplica para los niveles de riesgo residual bajo</text>
  </threadedComment>
  <threadedComment ref="A3" dT="2021-03-29T20:54:26.08" personId="{AB29597E-2A4A-4F52-B242-BC7AEF526BC1}" id="{F98825BF-CEFA-453F-B916-9BC9B74A666B}">
    <text>Permite definir un consecutivo de riesgos, para garantizar la identificación única de los riesgos.</text>
  </threadedComment>
  <threadedComment ref="E3" dT="2021-03-29T20:59:18.35" personId="{AB29597E-2A4A-4F52-B242-BC7AEF526BC1}" id="{4732B6A5-61AC-4193-A1CA-F6F624A3B4B2}">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3DBAAFBA-D44F-4E9D-90E6-FBFAE74CB5DD}">
    <text>Circunstancias bajo las cuales se presenta el riesgo, es la situación más evidente frente al riesgo, redacte de la forma más concreta posible.</text>
  </threadedComment>
  <threadedComment ref="H3" dT="2021-03-29T20:59:06.28" personId="{AB29597E-2A4A-4F52-B242-BC7AEF526BC1}" id="{BEB9F7D3-456F-4517-BC7C-23F396D7FF63}">
    <text>Causa  principal  o básica, corresponde a las razones por la cuales se puede presentar  el riesgo, redacte de la forma más concreta posible.</text>
  </threadedComment>
  <threadedComment ref="J3" dT="2021-03-29T22:15:13.97" personId="{AB29597E-2A4A-4F52-B242-BC7AEF526BC1}" id="{ACE56657-FEBB-40DD-AD9A-11E5C52040A9}">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3802DFEE-B104-4561-983F-09B1FA8B3112}">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FC9C6666-6438-45F9-861A-2885DAA93A8D}">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F97C8530-9407-422E-8FDF-7403C15254DE}">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46C7D59B-430B-47E8-AC15-1DA3FFDE5442}">
    <text>¿Existe un responsable asignado a la ejecución del control?
Asignado: 15
No asignado: 0</text>
  </threadedComment>
  <threadedComment ref="R3" dT="2021-04-16T21:44:42.30" personId="{AB29597E-2A4A-4F52-B242-BC7AEF526BC1}" id="{72CE534F-DA27-4423-ADA3-7D41F3AC5A03}">
    <text>¿El responsable tiene la autoridad y adecuada segregación de funciones en la ejecución del control?
Adecuado: 15
No adecuado: 0</text>
  </threadedComment>
  <threadedComment ref="S3" dT="2021-04-16T21:45:00.39" personId="{AB29597E-2A4A-4F52-B242-BC7AEF526BC1}" id="{D4FF98CF-34FA-46B6-B91A-B7192453CDAC}">
    <text>¿La oportunidad en que se ejecuta el control
ayuda a prevenir la mitigación del riesgo o a
detectar la materialización del riesgo de manera oportuna?</text>
  </threadedComment>
  <threadedComment ref="T3" dT="2021-04-16T22:16:21.00" personId="{AB29597E-2A4A-4F52-B242-BC7AEF526BC1}" id="{1F07A534-D46D-4173-B7C1-5C24F8017FEF}">
    <text>¿La fuente de información que se utiliza en el desarrollo del control es información confiable que permita mitigar el riesgo?
Confiable: 15
No confiable: 0</text>
  </threadedComment>
  <threadedComment ref="U3" dT="2021-04-16T21:47:02.96" personId="{AB29597E-2A4A-4F52-B242-BC7AEF526BC1}" id="{1C6C7597-B721-4477-ADF0-2F1253DBA289}">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2-01-21T16:06:32.21" personId="{9B9E531B-8500-4308-9BEB-65DE703B6A2F}" id="{0546C8AC-B8FD-46C9-B8AD-131EC6319904}">
    <text>¿Se deja evidencia o rastro de la ejecución del control que permita a cualquier tercero con la evidencia llegar a la misma conclusión?
Completa: 10
Incompleta: 5
No existe: 0</text>
  </threadedComment>
  <threadedComment ref="Y3" dT="2021-04-16T22:36:04.76" personId="{AB29597E-2A4A-4F52-B242-BC7AEF526BC1}" id="{AA940569-643A-4752-AA11-FAFFBB68244A}">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0AF95E09-0D8A-4FFD-967B-B1E93C3CE267}">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826CBB6B-BD8F-4143-A11B-69BB2E580799}">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BE2CB367-CB60-4CEE-8338-91DB50174C38}">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2BE9E6CA-3E21-4F58-809F-3D21AB86489D}">
    <text>Tener en cuenta lo definido en el capitulo de niveles de aceptabilidad de la política de administración de riesgos</text>
  </threadedComment>
</ThreadedComments>
</file>

<file path=xl/threadedComments/threadedComment15.xml><?xml version="1.0" encoding="utf-8"?>
<ThreadedComments xmlns="http://schemas.microsoft.com/office/spreadsheetml/2018/threadedcomments" xmlns:x="http://schemas.openxmlformats.org/spreadsheetml/2006/main">
  <threadedComment ref="AN2" dT="2021-06-29T21:49:59.41" personId="{9B9E531B-8500-4308-9BEB-65DE703B6A2F}" id="{B6F91C15-93D0-4B55-88F9-05F04B5B5980}">
    <text>no aplica para los niveles de riesgo residual bajo</text>
  </threadedComment>
  <threadedComment ref="A3" dT="2021-03-29T20:54:26.08" personId="{AB29597E-2A4A-4F52-B242-BC7AEF526BC1}" id="{C144235C-8E9C-4151-85EA-46CAAC1E3185}">
    <text>Permite definir un consecutivo de riesgos, para garantizar la identificación única de los riesgos.</text>
  </threadedComment>
  <threadedComment ref="E3" dT="2021-03-29T20:59:18.35" personId="{AB29597E-2A4A-4F52-B242-BC7AEF526BC1}" id="{6C4EE1E6-20B0-41E4-BB94-FA43D9BE24B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8B986B15-03B3-4725-BD82-B3FDD42598AF}">
    <text>Circunstancias bajo las cuales se presenta el riesgo, es la situación más evidente frente al riesgo, redacte de la forma más concreta posible.</text>
  </threadedComment>
  <threadedComment ref="H3" dT="2021-03-29T20:59:06.28" personId="{AB29597E-2A4A-4F52-B242-BC7AEF526BC1}" id="{4E63FA3A-EAB7-448F-A2D3-229551B95A1B}">
    <text>Causa  principal  o básica, corresponde a las razones por la cuales se puede presentar  el riesgo, redacte de la forma más concreta posible.</text>
  </threadedComment>
  <threadedComment ref="J3" dT="2021-03-29T22:15:13.97" personId="{AB29597E-2A4A-4F52-B242-BC7AEF526BC1}" id="{097F18AD-6BE8-496D-9E63-EEBA7DABDA47}">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49729733-F927-42DD-BBEB-622176690E7C}">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989B3CE8-2DB5-4D75-A0FC-F712BC19AB63}">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D7E40A56-590B-4001-A33F-C10EA9307F6F}">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B8AE6E45-CEF3-4222-BE1F-90B5F6AD146B}">
    <text>¿Existe un responsable asignado a la ejecución del control?
Asignado: 15
No asignado: 0</text>
  </threadedComment>
  <threadedComment ref="R3" dT="2021-04-16T21:44:42.30" personId="{AB29597E-2A4A-4F52-B242-BC7AEF526BC1}" id="{B1A55B03-0E67-4E6F-AE06-857E05273021}">
    <text>¿El responsable tiene la autoridad y adecuada segregación de funciones en la ejecución del control?
Adecuado: 15
No adecuado: 0</text>
  </threadedComment>
  <threadedComment ref="S3" dT="2021-04-16T21:45:00.39" personId="{AB29597E-2A4A-4F52-B242-BC7AEF526BC1}" id="{238BAD99-342E-409D-A66C-BBEE9FC3F4E7}">
    <text>¿La oportunidad en que se ejecuta el control
ayuda a prevenir la mitigación del riesgo o a
detectar la materialización del riesgo de manera oportuna?</text>
  </threadedComment>
  <threadedComment ref="T3" dT="2021-04-16T22:16:21.00" personId="{AB29597E-2A4A-4F52-B242-BC7AEF526BC1}" id="{B48C3063-1C5E-4E54-9C5C-DD36006CF5C7}">
    <text>¿La fuente de información que se utiliza en el desarrollo del control es información confiable que permita mitigar el riesgo?
Confiable: 15
No confiable: 0</text>
  </threadedComment>
  <threadedComment ref="U3" dT="2021-04-16T21:47:02.96" personId="{AB29597E-2A4A-4F52-B242-BC7AEF526BC1}" id="{C2801ECF-6D28-4EF0-85A5-6A0982739490}">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2-01-21T16:06:32.21" personId="{9B9E531B-8500-4308-9BEB-65DE703B6A2F}" id="{3FBE7CF3-1D93-46D8-85EE-5FE33797DD32}">
    <text>¿Se deja evidencia o rastro de la ejecución del control que permita a cualquier tercero con la evidencia llegar a la misma conclusión?
Completa: 10
Incompleta: 5
No existe: 0</text>
  </threadedComment>
  <threadedComment ref="Y3" dT="2021-04-16T22:36:04.76" personId="{AB29597E-2A4A-4F52-B242-BC7AEF526BC1}" id="{BA4BE609-7DB7-4D84-ADAF-FDFF838571FD}">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BB8A9E4D-A776-4DD7-A8A2-39A6029112FB}">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74C1AD34-2A22-468E-B27E-65C8D220EACD}">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B00CB7DC-3EB7-4AE6-895D-BECCBC96B8D9}">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670E6BC1-621B-4AD2-8B0F-B4DD7451475F}">
    <text>Tener en cuenta lo definido en el capitulo de niveles de aceptabilidad de la política de administración de riesgos</text>
  </threadedComment>
</ThreadedComments>
</file>

<file path=xl/threadedComments/threadedComment16.xml><?xml version="1.0" encoding="utf-8"?>
<ThreadedComments xmlns="http://schemas.microsoft.com/office/spreadsheetml/2018/threadedcomments" xmlns:x="http://schemas.openxmlformats.org/spreadsheetml/2006/main">
  <threadedComment ref="AN2" dT="2021-06-29T21:49:59.41" personId="{9B9E531B-8500-4308-9BEB-65DE703B6A2F}" id="{EA87A386-2513-4FFB-809C-8704BB9A2FA8}">
    <text>no aplica para los niveles de riesgo residual bajo</text>
  </threadedComment>
  <threadedComment ref="A3" dT="2021-03-29T20:54:26.08" personId="{AB29597E-2A4A-4F52-B242-BC7AEF526BC1}" id="{817BC57D-7415-418A-A6D3-D441F9553E04}">
    <text>Permite definir un consecutivo de riesgos, para garantizar la identificación única de los riesgos.</text>
  </threadedComment>
  <threadedComment ref="E3" dT="2021-03-29T20:59:18.35" personId="{AB29597E-2A4A-4F52-B242-BC7AEF526BC1}" id="{C511F784-A3FB-4372-8731-86833F290597}">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C9532E86-BE42-495B-9306-C82A5D1B21EB}">
    <text>Circunstancias bajo las cuales se presenta el riesgo, es la situación más evidente frente al riesgo, redacte de la forma más concreta posible.</text>
  </threadedComment>
  <threadedComment ref="H3" dT="2021-03-29T20:59:06.28" personId="{AB29597E-2A4A-4F52-B242-BC7AEF526BC1}" id="{9DD98006-8CF5-4396-AB93-E9FBEBD55A30}">
    <text>Causa  principal  o básica, corresponde a las razones por la cuales se puede presentar  el riesgo, redacte de la forma más concreta posible.</text>
  </threadedComment>
  <threadedComment ref="J3" dT="2021-03-29T22:15:13.97" personId="{AB29597E-2A4A-4F52-B242-BC7AEF526BC1}" id="{39F8D298-196C-4D74-B3FB-CC2629190B33}">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4EAD3633-3934-43E0-9BE9-31EBCAC36AF4}">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A585D950-B64F-449B-A7FE-C4899C3A4986}">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F504C0DF-5D14-4D57-8174-7D21907CF575}">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7CA7CE13-BD5E-44D5-A919-049221B66E9A}">
    <text>¿Existe un responsable asignado a la ejecución del control?
Asignado: 15
No asignado: 0</text>
  </threadedComment>
  <threadedComment ref="R3" dT="2021-04-16T21:44:42.30" personId="{AB29597E-2A4A-4F52-B242-BC7AEF526BC1}" id="{E24575A6-3A71-44FA-AA83-BA8C71B9904F}">
    <text>¿El responsable tiene la autoridad y adecuada segregación de funciones en la ejecución del control?
Adecuado: 15
No adecuado: 0</text>
  </threadedComment>
  <threadedComment ref="S3" dT="2021-04-16T21:45:00.39" personId="{AB29597E-2A4A-4F52-B242-BC7AEF526BC1}" id="{F971CCD5-29C1-4BE8-B06B-50DE9F4E43A3}">
    <text>¿La oportunidad en que se ejecuta el control
ayuda a prevenir la mitigación del riesgo o a
detectar la materialización del riesgo de manera oportuna?</text>
  </threadedComment>
  <threadedComment ref="T3" dT="2021-04-16T22:16:21.00" personId="{AB29597E-2A4A-4F52-B242-BC7AEF526BC1}" id="{8F8F055A-8992-48B9-8DAA-7EF645D012D7}">
    <text>¿La fuente de información que se utiliza en el desarrollo del control es información confiable que permita mitigar el riesgo?
Confiable: 15
No confiable: 0</text>
  </threadedComment>
  <threadedComment ref="U3" dT="2021-04-16T21:47:02.96" personId="{AB29597E-2A4A-4F52-B242-BC7AEF526BC1}" id="{6FB6ACD2-AB97-4AAB-8E84-50635605BB7A}">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2-01-21T16:06:32.21" personId="{9B9E531B-8500-4308-9BEB-65DE703B6A2F}" id="{137C0E49-9243-41D1-97BA-584D268EA6E1}">
    <text>¿Se deja evidencia o rastro de la ejecución del control que permita a cualquier tercero con la evidencia llegar a la misma conclusión?
Completa: 10
Incompleta: 5
No existe: 0</text>
  </threadedComment>
  <threadedComment ref="Y3" dT="2021-04-16T22:36:04.76" personId="{AB29597E-2A4A-4F52-B242-BC7AEF526BC1}" id="{0967125C-1F68-41A5-88B6-F543358CBAE1}">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99A27EFD-DCF9-4351-8C0E-15A63CEAAAA8}">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24F725DE-C553-45DD-AE96-6170CDAC22C3}">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296C17FE-EF15-4ABA-9FC9-36F8AFF832FF}">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C6C7E932-EA0E-4BCD-B41D-43510CDE5087}">
    <text>Tener en cuenta lo definido en el capitulo de niveles de aceptabilidad de la política de administración de riesgos</text>
  </threadedComment>
</ThreadedComments>
</file>

<file path=xl/threadedComments/threadedComment2.xml><?xml version="1.0" encoding="utf-8"?>
<ThreadedComments xmlns="http://schemas.microsoft.com/office/spreadsheetml/2018/threadedcomments" xmlns:x="http://schemas.openxmlformats.org/spreadsheetml/2006/main">
  <threadedComment ref="AN2" dT="2021-06-29T21:49:59.41" personId="{9B9E531B-8500-4308-9BEB-65DE703B6A2F}" id="{93695EA4-34CD-446A-8347-30B27717CE7A}">
    <text>no aplica para los niveles de riesgo residual bajo</text>
  </threadedComment>
  <threadedComment ref="A3" dT="2021-03-29T20:54:26.08" personId="{AB29597E-2A4A-4F52-B242-BC7AEF526BC1}" id="{DD87A5CF-96A7-4490-A937-A3D243025BF0}">
    <text>Permite definir un consecutivo de riesgos, para garantizar la identificación única de los riesgos.</text>
  </threadedComment>
  <threadedComment ref="E3" dT="2021-03-29T20:59:18.35" personId="{AB29597E-2A4A-4F52-B242-BC7AEF526BC1}" id="{C1F6A4B5-0AC9-47FE-BFB5-1A9199C0E3D2}">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DBA6177A-81DA-4768-BB05-D14A6AE8078D}">
    <text>Circunstancias bajo las cuales se presenta el riesgo, es la situación más evidente frente al riesgo, redacte de la forma más concreta posible.</text>
  </threadedComment>
  <threadedComment ref="H3" dT="2021-03-29T20:59:06.28" personId="{AB29597E-2A4A-4F52-B242-BC7AEF526BC1}" id="{591603EA-6DED-40BF-AA48-E2C5755569EE}">
    <text>Causa  principal  o básica, corresponde a las razones por la cuales se puede presentar  el riesgo, redacte de la forma más concreta posible.</text>
  </threadedComment>
  <threadedComment ref="J3" dT="2021-03-29T22:15:13.97" personId="{AB29597E-2A4A-4F52-B242-BC7AEF526BC1}" id="{882726EB-C7B6-4682-B792-7C0031125A2F}">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7E8FB305-2849-466F-BD2F-16554BEB0D6F}">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677C7895-09C4-4693-AFB8-A01A84B85C05}">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821BC72A-6610-42EE-8EA2-EC2E51A7BB5C}">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10AA8704-0B4C-408B-B4BB-4A81119EF279}">
    <text>¿Existe un responsable asignado a la ejecución del control?
Asignado: 15
No asignado: 0</text>
  </threadedComment>
  <threadedComment ref="R3" dT="2021-04-16T21:44:42.30" personId="{AB29597E-2A4A-4F52-B242-BC7AEF526BC1}" id="{7964D193-F3F4-49B2-8D9E-73C14FBFDEFC}">
    <text>¿El responsable tiene la autoridad y adecuada segregación de funciones en la ejecución del control?
Adecuado: 15
No adecuado: 0</text>
  </threadedComment>
  <threadedComment ref="S3" dT="2021-04-16T21:45:00.39" personId="{AB29597E-2A4A-4F52-B242-BC7AEF526BC1}" id="{B78C4720-BD26-472F-9EDE-C18BB9555D04}">
    <text>¿La oportunidad en que se ejecuta el control
ayuda a prevenir la mitigación del riesgo o a
detectar la materialización del riesgo de manera oportuna?</text>
  </threadedComment>
  <threadedComment ref="T3" dT="2021-04-16T22:16:21.00" personId="{AB29597E-2A4A-4F52-B242-BC7AEF526BC1}" id="{9595D2C0-406D-4939-B2D8-14D3ED5BCD81}">
    <text>¿La fuente de información que se utiliza en el desarrollo del control es información confiable que permita mitigar el riesgo?
Confiable: 15
No confiable: 0</text>
  </threadedComment>
  <threadedComment ref="U3" dT="2021-04-16T21:47:02.96" personId="{AB29597E-2A4A-4F52-B242-BC7AEF526BC1}" id="{4CF2FE3A-3493-4403-871F-75AD5BB6C18B}">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2-01-21T16:06:32.21" personId="{9B9E531B-8500-4308-9BEB-65DE703B6A2F}" id="{CAC0C94E-A2FE-4C0F-B08D-2BBEC9BF1334}">
    <text>¿Se deja evidencia o rastro de la ejecución del control que permita a cualquier tercero con la evidencia llegar a la misma conclusión?
Completa: 10
Incompleta: 5
No existe: 0</text>
  </threadedComment>
  <threadedComment ref="Y3" dT="2021-04-16T22:36:04.76" personId="{AB29597E-2A4A-4F52-B242-BC7AEF526BC1}" id="{CD0DE8EE-6504-4181-98C6-8974F59ACEDF}">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00F6BA87-8CE9-429B-A22D-906DFF85A164}">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FC0B38C4-EF5E-4883-B474-0B2BE0116A1A}">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2E4B8288-4A64-42EB-91F7-8C6DF734BD66}">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FD04B296-D983-44BA-820E-2EF43C3F47FB}">
    <text>Tener en cuenta lo definido en el capitulo de niveles de aceptabilidad de la política de administración de riesgos</text>
  </threadedComment>
</ThreadedComments>
</file>

<file path=xl/threadedComments/threadedComment3.xml><?xml version="1.0" encoding="utf-8"?>
<ThreadedComments xmlns="http://schemas.microsoft.com/office/spreadsheetml/2018/threadedcomments" xmlns:x="http://schemas.openxmlformats.org/spreadsheetml/2006/main">
  <threadedComment ref="AN2" dT="2021-06-29T21:49:59.41" personId="{9B9E531B-8500-4308-9BEB-65DE703B6A2F}" id="{5E4F4CE9-BA09-447E-9F52-8084C004A0AA}">
    <text>no aplica para los niveles de riesgo residual bajo</text>
  </threadedComment>
  <threadedComment ref="A3" dT="2021-03-29T20:54:26.08" personId="{AB29597E-2A4A-4F52-B242-BC7AEF526BC1}" id="{99B24426-DE5E-48D4-B2B6-BE9D8B435566}">
    <text>Permite definir un consecutivo de riesgos, para garantizar la identificación única de los riesgos.</text>
  </threadedComment>
  <threadedComment ref="E3" dT="2021-03-29T20:59:18.35" personId="{AB29597E-2A4A-4F52-B242-BC7AEF526BC1}" id="{00914B1E-2CF3-484E-AEE8-92878B60A651}">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F898A4B-297D-45F8-9AE7-E9DA70461059}">
    <text>Circunstancias bajo las cuales se presenta el riesgo, es la situación más evidente frente al riesgo, redacte de la forma más concreta posible.</text>
  </threadedComment>
  <threadedComment ref="H3" dT="2021-03-29T20:59:06.28" personId="{AB29597E-2A4A-4F52-B242-BC7AEF526BC1}" id="{95780C36-5442-44A4-B2D4-0697B2827AC3}">
    <text>Causa  principal  o básica, corresponde a las razones por la cuales se puede presentar  el riesgo, redacte de la forma más concreta posible.</text>
  </threadedComment>
  <threadedComment ref="J3" dT="2021-03-29T22:15:13.97" personId="{AB29597E-2A4A-4F52-B242-BC7AEF526BC1}" id="{92D2BF40-F7E2-40BB-8D0C-24EF891A2BC6}">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B9FE6C5C-D479-42BB-BA72-6E5EDEC3D410}">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BA6D6CFD-F95E-45A5-870B-776B7B3290DD}">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9D19F1FF-8669-4C98-AF4C-27537DEF10C5}">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288FC25F-48B3-4CF4-B24C-24F1108E4398}">
    <text>¿Existe un responsable asignado a la ejecución del control?
Asignado: 15
No asignado: 0</text>
  </threadedComment>
  <threadedComment ref="R3" dT="2021-04-16T21:44:42.30" personId="{AB29597E-2A4A-4F52-B242-BC7AEF526BC1}" id="{8AF3DCF1-D0ED-4716-BAE7-555F4E99F6CE}">
    <text>¿El responsable tiene la autoridad y adecuada segregación de funciones en la ejecución del control?
Adecuado: 15
No adecuado: 0</text>
  </threadedComment>
  <threadedComment ref="S3" dT="2021-04-16T21:45:00.39" personId="{AB29597E-2A4A-4F52-B242-BC7AEF526BC1}" id="{E91274DA-50F3-4469-8B68-9A302024AE3E}">
    <text>¿La oportunidad en que se ejecuta el control
ayuda a prevenir la mitigación del riesgo o a
detectar la materialización del riesgo de manera oportuna?</text>
  </threadedComment>
  <threadedComment ref="T3" dT="2021-04-16T22:16:21.00" personId="{AB29597E-2A4A-4F52-B242-BC7AEF526BC1}" id="{2C23ECA8-D0F6-4EF6-9B34-0F567F660CC5}">
    <text>¿La fuente de información que se utiliza en el desarrollo del control es información confiable que permita mitigar el riesgo?
Confiable: 15
No confiable: 0</text>
  </threadedComment>
  <threadedComment ref="U3" dT="2021-04-16T21:47:02.96" personId="{AB29597E-2A4A-4F52-B242-BC7AEF526BC1}" id="{D69B1B9B-1EC1-4381-B043-EE8142A10C57}">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1-04-16T21:47:31.95" personId="{AB29597E-2A4A-4F52-B242-BC7AEF526BC1}" id="{CAB27EC8-5C32-4256-A261-CBC08EA3D2CE}">
    <text>¿Se deja evidencia o rastro de la ejecución del control que permita a cualquier tercero con la evidencia llegar a la misma conclusión?
Completa: 15
Incompleta: 10
No existe: 0</text>
  </threadedComment>
  <threadedComment ref="Y3" dT="2021-04-16T22:36:04.76" personId="{AB29597E-2A4A-4F52-B242-BC7AEF526BC1}" id="{4F57369C-3C86-4F4A-BC98-06408F6ABF32}">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3CB2447C-7998-4644-8901-BB099B56300B}">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8CB58FDE-BFCF-4441-B22E-F5B37E8A2611}">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AF44E1CE-9CFA-4AC9-918C-26033546D623}">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590F8DEC-E498-4C2C-939C-726C246F9A68}">
    <text>Tener en cuenta lo definido en el capitulo de niveles de aceptabilidad de la política de administración de riesgos</text>
  </threadedComment>
</ThreadedComments>
</file>

<file path=xl/threadedComments/threadedComment4.xml><?xml version="1.0" encoding="utf-8"?>
<ThreadedComments xmlns="http://schemas.microsoft.com/office/spreadsheetml/2018/threadedcomments" xmlns:x="http://schemas.openxmlformats.org/spreadsheetml/2006/main">
  <threadedComment ref="AN2" dT="2021-06-29T21:49:59.41" personId="{9B9E531B-8500-4308-9BEB-65DE703B6A2F}" id="{EB7E5CCB-A076-4F53-AF71-F6E652678485}">
    <text>no aplica para los niveles de riesgo residual bajo</text>
  </threadedComment>
  <threadedComment ref="A3" dT="2021-03-29T20:54:26.08" personId="{AB29597E-2A4A-4F52-B242-BC7AEF526BC1}" id="{BBBDC99A-AD82-4C9B-9F04-C20974485D39}">
    <text>Permite definir un consecutivo de riesgos, para garantizar la identificación única de los riesgos.</text>
  </threadedComment>
  <threadedComment ref="E3" dT="2021-03-29T20:59:18.35" personId="{AB29597E-2A4A-4F52-B242-BC7AEF526BC1}" id="{60152FF2-67E0-4194-97FC-4A387D7779E0}">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5E75D56D-EE0A-40DA-B370-7105EA57A82A}">
    <text>Circunstancias bajo las cuales se presenta el riesgo, es la situación más evidente frente al riesgo, redacte de la forma más concreta posible.</text>
  </threadedComment>
  <threadedComment ref="H3" dT="2021-03-29T20:59:06.28" personId="{AB29597E-2A4A-4F52-B242-BC7AEF526BC1}" id="{881AB45F-0443-4720-82B7-570794432D1B}">
    <text>Causa  principal  o básica, corresponde a las razones por la cuales se puede presentar  el riesgo, redacte de la forma más concreta posible.</text>
  </threadedComment>
  <threadedComment ref="J3" dT="2021-03-29T22:15:13.97" personId="{AB29597E-2A4A-4F52-B242-BC7AEF526BC1}" id="{5D6161C6-899D-4EF0-A341-56A4D58E4C48}">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F7B81D68-12EC-44E2-BEA1-C13E27B55781}">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34CF6F60-CEB5-41EB-B901-E949D10702FA}">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AD925E8A-2EDA-42DB-A14D-1C176BC1E7DC}">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59D4C7DB-7F87-4C03-BCA3-7367A769473B}">
    <text>¿Existe un responsable asignado a la ejecución del control?
Asignado: 15
No asignado: 0</text>
  </threadedComment>
  <threadedComment ref="R3" dT="2021-04-16T21:44:42.30" personId="{AB29597E-2A4A-4F52-B242-BC7AEF526BC1}" id="{352B6FA5-69E3-4ED0-B6FF-160DBBE3A204}">
    <text>¿El responsable tiene la autoridad y adecuada segregación de funciones en la ejecución del control?
Adecuado: 15
No adecuado: 0</text>
  </threadedComment>
  <threadedComment ref="S3" dT="2021-04-16T21:45:00.39" personId="{AB29597E-2A4A-4F52-B242-BC7AEF526BC1}" id="{260C5518-5674-4B27-ADE7-0FEBCFBA979B}">
    <text>¿La oportunidad en que se ejecuta el control
ayuda a prevenir la mitigación del riesgo o a
detectar la materialización del riesgo de manera oportuna?</text>
  </threadedComment>
  <threadedComment ref="T3" dT="2021-04-16T22:16:21.00" personId="{AB29597E-2A4A-4F52-B242-BC7AEF526BC1}" id="{956FB5AA-FC7B-4E99-9724-8CCA25BB31DC}">
    <text>¿La fuente de información que se utiliza en el desarrollo del control es información confiable que permita mitigar el riesgo?
Confiable: 15
No confiable: 0</text>
  </threadedComment>
  <threadedComment ref="U3" dT="2021-04-16T21:47:02.96" personId="{AB29597E-2A4A-4F52-B242-BC7AEF526BC1}" id="{51F7C0E0-4CD9-4197-BC95-A64BF7F33527}">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1-04-16T21:47:31.95" personId="{AB29597E-2A4A-4F52-B242-BC7AEF526BC1}" id="{6978F1DA-4695-4CCB-8FC4-7937E1474DBD}">
    <text>¿Se deja evidencia o rastro de la ejecución del control que permita a cualquier tercero con la evidencia llegar a la misma conclusión?
Completa: 15
Incompleta: 10
No existe: 0</text>
  </threadedComment>
  <threadedComment ref="Y3" dT="2021-04-16T22:36:04.76" personId="{AB29597E-2A4A-4F52-B242-BC7AEF526BC1}" id="{CF3F2533-61B8-43D7-8709-73DB49BA4919}">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EFC7DB50-E2CA-40F1-9876-B857E975A0E0}">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511D26F8-7BC4-4244-A644-E130D731286C}">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8ACF6AFD-418D-4192-9E0C-5C64DE0314C9}">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C6FCF27B-C65B-4D53-A3E1-F622A8AC708E}">
    <text>Tener en cuenta lo definido en el capitulo de niveles de aceptabilidad de la política de administración de riesgos</text>
  </threadedComment>
</ThreadedComments>
</file>

<file path=xl/threadedComments/threadedComment5.xml><?xml version="1.0" encoding="utf-8"?>
<ThreadedComments xmlns="http://schemas.microsoft.com/office/spreadsheetml/2018/threadedcomments" xmlns:x="http://schemas.openxmlformats.org/spreadsheetml/2006/main">
  <threadedComment ref="AN2" dT="2021-06-29T21:49:59.41" personId="{9B9E531B-8500-4308-9BEB-65DE703B6A2F}" id="{5903AB58-3972-4333-9CB2-3F838911D7A9}">
    <text>no aplica para los niveles de riesgo residual bajo</text>
  </threadedComment>
  <threadedComment ref="A3" dT="2021-03-29T20:54:26.08" personId="{AB29597E-2A4A-4F52-B242-BC7AEF526BC1}" id="{5D417F6F-DC8F-42BE-934D-9FA2EF45530A}">
    <text>Permite definir un consecutivo de riesgos, para garantizar la identificación única de los riesgos.</text>
  </threadedComment>
  <threadedComment ref="E3" dT="2021-03-29T20:59:18.35" personId="{AB29597E-2A4A-4F52-B242-BC7AEF526BC1}" id="{FB71116E-216B-4DCB-8EC6-CEBCDE4D43EE}">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37E75BBC-BC93-4502-B367-9297505F1D31}">
    <text>Circunstancias bajo las cuales se presenta el riesgo, es la situación más evidente frente al riesgo, redacte de la forma más concreta posible.</text>
  </threadedComment>
  <threadedComment ref="H3" dT="2021-03-29T20:59:06.28" personId="{AB29597E-2A4A-4F52-B242-BC7AEF526BC1}" id="{80952F3F-F4E6-4C42-91A9-9E6A512B6B37}">
    <text>Causa  principal  o básica, corresponde a las razones por la cuales se puede presentar  el riesgo, redacte de la forma más concreta posible.</text>
  </threadedComment>
  <threadedComment ref="J3" dT="2021-03-29T22:15:13.97" personId="{AB29597E-2A4A-4F52-B242-BC7AEF526BC1}" id="{20C8CF7B-FA94-41C2-A2D0-F38A122F5D7D}">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A4F36CFF-9497-497E-B2FA-AEF0D518F0CF}">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0DAEB34A-42D4-47F0-A854-1687381BCCEC}">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F6EB0866-EB4F-42BC-9F52-2BF51BBB7A45}">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9ABA9CBA-11AB-4BED-AFD2-87B297774C22}">
    <text>¿Existe un responsable asignado a la ejecución del control?
Asignado: 15
No asignado: 0</text>
  </threadedComment>
  <threadedComment ref="R3" dT="2021-04-16T21:44:42.30" personId="{AB29597E-2A4A-4F52-B242-BC7AEF526BC1}" id="{48ECDC67-90F1-47F6-89B5-4D07815D9C44}">
    <text>¿El responsable tiene la autoridad y adecuada segregación de funciones en la ejecución del control?
Adecuado: 15
No adecuado: 0</text>
  </threadedComment>
  <threadedComment ref="S3" dT="2021-04-16T21:45:00.39" personId="{AB29597E-2A4A-4F52-B242-BC7AEF526BC1}" id="{05D94E8B-E352-4BF7-84A5-E8C9A8C33213}">
    <text>¿La oportunidad en que se ejecuta el control
ayuda a prevenir la mitigación del riesgo o a
detectar la materialización del riesgo de manera oportuna?</text>
  </threadedComment>
  <threadedComment ref="T3" dT="2021-04-16T22:16:21.00" personId="{AB29597E-2A4A-4F52-B242-BC7AEF526BC1}" id="{19774BAA-0CDA-4E0C-8813-107BD14495E2}">
    <text>¿La fuente de información que se utiliza en el desarrollo del control es información confiable que permita mitigar el riesgo?
Confiable: 15
No confiable: 0</text>
  </threadedComment>
  <threadedComment ref="U3" dT="2021-04-16T21:47:02.96" personId="{AB29597E-2A4A-4F52-B242-BC7AEF526BC1}" id="{7724C6B6-2879-40F4-9495-CFD7B7B50896}">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2-01-21T16:06:32.21" personId="{9B9E531B-8500-4308-9BEB-65DE703B6A2F}" id="{5669F289-A52F-4B0E-BD83-596A2F3B8CD2}">
    <text>¿Se deja evidencia o rastro de la ejecución del control que permita a cualquier tercero con la evidencia llegar a la misma conclusión?
Completa: 10
Incompleta: 5
No existe: 0</text>
  </threadedComment>
  <threadedComment ref="Y3" dT="2021-04-16T22:36:04.76" personId="{AB29597E-2A4A-4F52-B242-BC7AEF526BC1}" id="{DCDC3A58-2925-4117-B80E-679736CA0621}">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0C7707C3-7852-4B50-AE43-8B23689FBC27}">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4C43885C-181B-46AC-982E-EEDF62A66224}">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96AB0ABD-D91E-4226-8ADA-CF93F9299FFA}">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B0BC2F7A-0D47-4E4E-BCD3-4E206144B6DD}">
    <text>Tener en cuenta lo definido en el capitulo de niveles de aceptabilidad de la política de administración de riesgos</text>
  </threadedComment>
</ThreadedComments>
</file>

<file path=xl/threadedComments/threadedComment6.xml><?xml version="1.0" encoding="utf-8"?>
<ThreadedComments xmlns="http://schemas.microsoft.com/office/spreadsheetml/2018/threadedcomments" xmlns:x="http://schemas.openxmlformats.org/spreadsheetml/2006/main">
  <threadedComment ref="AN2" dT="2021-06-29T21:49:59.41" personId="{9B9E531B-8500-4308-9BEB-65DE703B6A2F}" id="{15C841B6-3B3A-43AD-96B8-4D664065D683}">
    <text>no aplica para los niveles de riesgo residual bajo</text>
  </threadedComment>
  <threadedComment ref="A3" dT="2021-03-29T20:54:26.08" personId="{AB29597E-2A4A-4F52-B242-BC7AEF526BC1}" id="{33AFED03-2CC8-40D7-A6AE-BCEDF586E5FD}">
    <text>Permite definir un consecutivo de riesgos, para garantizar la identificación única de los riesgos.</text>
  </threadedComment>
  <threadedComment ref="E3" dT="2021-03-29T20:59:18.35" personId="{AB29597E-2A4A-4F52-B242-BC7AEF526BC1}" id="{3B4E568F-D41A-4C45-85F1-D65680644D27}">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C3D28BDA-E51A-49CC-9E19-8133CA8B598F}">
    <text>Circunstancias bajo las cuales se presenta el riesgo, es la situación más evidente frente al riesgo, redacte de la forma más concreta posible.</text>
  </threadedComment>
  <threadedComment ref="H3" dT="2021-03-29T20:59:06.28" personId="{AB29597E-2A4A-4F52-B242-BC7AEF526BC1}" id="{63BBF799-F87F-4329-A70B-E135BF4A6179}">
    <text>Causa  principal  o básica, corresponde a las razones por la cuales se puede presentar  el riesgo, redacte de la forma más concreta posible.</text>
  </threadedComment>
  <threadedComment ref="J3" dT="2021-03-29T22:15:13.97" personId="{AB29597E-2A4A-4F52-B242-BC7AEF526BC1}" id="{DB8B4117-38F1-48F0-A7B3-40FF7F847B3F}">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4A95D3B5-7056-4ABA-9DA6-2E6C6D0B2A76}">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C39559E3-CE5E-4824-8C54-64E5C1DCC95B}">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C44480F2-777B-4444-92E4-8E207A3765C9}">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0AFD5658-D5FF-4DA8-85A1-1BB71F749043}">
    <text>¿Existe un responsable asignado a la ejecución del control?
Asignado: 15
No asignado: 0</text>
  </threadedComment>
  <threadedComment ref="R3" dT="2021-04-16T21:44:42.30" personId="{AB29597E-2A4A-4F52-B242-BC7AEF526BC1}" id="{67DED9D7-70AB-4B41-803B-B9E0D40D80D3}">
    <text>¿El responsable tiene la autoridad y adecuada segregación de funciones en la ejecución del control?
Adecuado: 15
No adecuado: 0</text>
  </threadedComment>
  <threadedComment ref="S3" dT="2021-04-16T21:45:00.39" personId="{AB29597E-2A4A-4F52-B242-BC7AEF526BC1}" id="{51D4E5E5-1098-4D0F-A9BA-7E8DCFAF6632}">
    <text>¿La oportunidad en que se ejecuta el control
ayuda a prevenir la mitigación del riesgo o a
detectar la materialización del riesgo de manera oportuna?</text>
  </threadedComment>
  <threadedComment ref="T3" dT="2021-04-16T22:16:21.00" personId="{AB29597E-2A4A-4F52-B242-BC7AEF526BC1}" id="{D827A98D-3C8C-411B-8E6B-66ED42B32381}">
    <text>¿La fuente de información que se utiliza en el desarrollo del control es información confiable que permita mitigar el riesgo?
Confiable: 15
No confiable: 0</text>
  </threadedComment>
  <threadedComment ref="U3" dT="2021-04-16T21:47:02.96" personId="{AB29597E-2A4A-4F52-B242-BC7AEF526BC1}" id="{50091744-8570-4353-A384-77C058EE1103}">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1-04-16T21:47:31.95" personId="{AB29597E-2A4A-4F52-B242-BC7AEF526BC1}" id="{632AF95D-DC08-47C4-91B9-733C110D1F1C}">
    <text>¿Se deja evidencia o rastro de la ejecución del control que permita a cualquier tercero con la evidencia llegar a la misma conclusión?
Completa: 15
Incompleta: 10
No existe: 0</text>
  </threadedComment>
  <threadedComment ref="Y3" dT="2021-04-16T22:36:04.76" personId="{AB29597E-2A4A-4F52-B242-BC7AEF526BC1}" id="{A95A45EE-41D8-4B3F-896F-8771328FF5A2}">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3473A9FC-B99D-400E-8C57-64B1EC4AFDAD}">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FF0303CB-B19C-44A1-9F03-4EDC5B78DC1A}">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F96A73D2-E0D7-413E-ABDE-5D2C5E2E0814}">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ECE5670F-355F-4838-B9EF-C9EBD3326BFD}">
    <text>Tener en cuenta lo definido en el capitulo de niveles de aceptabilidad de la política de administración de riesgos</text>
  </threadedComment>
</ThreadedComments>
</file>

<file path=xl/threadedComments/threadedComment7.xml><?xml version="1.0" encoding="utf-8"?>
<ThreadedComments xmlns="http://schemas.microsoft.com/office/spreadsheetml/2018/threadedcomments" xmlns:x="http://schemas.openxmlformats.org/spreadsheetml/2006/main">
  <threadedComment ref="AN2" dT="2021-06-29T21:49:59.41" personId="{9B9E531B-8500-4308-9BEB-65DE703B6A2F}" id="{3A930F9F-ED73-42E2-ABD1-E866DE9D4279}">
    <text>no aplica para los niveles de riesgo residual bajo</text>
  </threadedComment>
  <threadedComment ref="A3" dT="2021-03-29T20:54:26.08" personId="{AB29597E-2A4A-4F52-B242-BC7AEF526BC1}" id="{ED2BE52A-C04A-4B89-B866-AABBC9123955}">
    <text>Permite definir un consecutivo de riesgos, para garantizar la identificación única de los riesgos.</text>
  </threadedComment>
  <threadedComment ref="E3" dT="2021-03-29T20:59:18.35" personId="{AB29597E-2A4A-4F52-B242-BC7AEF526BC1}" id="{0F8A8728-7822-4D2C-8BB7-45D91C54F4FC}">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C367DA4C-2D85-45AA-9343-75CD7C2B2597}">
    <text>Circunstancias bajo las cuales se presenta el riesgo, es la situación más evidente frente al riesgo, redacte de la forma más concreta posible.</text>
  </threadedComment>
  <threadedComment ref="H3" dT="2021-03-29T20:59:06.28" personId="{AB29597E-2A4A-4F52-B242-BC7AEF526BC1}" id="{8EA076EC-BED3-4D41-A9CE-34CB06825BC8}">
    <text>Causa  principal  o básica, corresponde a las razones por la cuales se puede presentar  el riesgo, redacte de la forma más concreta posible.</text>
  </threadedComment>
  <threadedComment ref="J3" dT="2021-03-29T22:15:13.97" personId="{AB29597E-2A4A-4F52-B242-BC7AEF526BC1}" id="{63E00FB1-F69E-48B0-B95D-DD9EF0224514}">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26537961-DCB9-4995-82E7-AFB5BE84EF71}">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D985576E-096D-4FF1-8A43-95F7850113D7}">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92BBFB2D-5413-4E46-A879-AF1836F859B4}">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2A912B3C-CFF8-4391-B064-93760E21141A}">
    <text>¿Existe un responsable asignado a la ejecución del control?
Asignado: 15
No asignado: 0</text>
  </threadedComment>
  <threadedComment ref="R3" dT="2021-04-16T21:44:42.30" personId="{AB29597E-2A4A-4F52-B242-BC7AEF526BC1}" id="{D919BAC6-1C38-4EC2-8D83-98EA1DADECF0}">
    <text>¿El responsable tiene la autoridad y adecuada segregación de funciones en la ejecución del control?
Adecuado: 15
No adecuado: 0</text>
  </threadedComment>
  <threadedComment ref="S3" dT="2021-04-16T21:45:00.39" personId="{AB29597E-2A4A-4F52-B242-BC7AEF526BC1}" id="{EA9C93C7-E4B9-4C11-87FD-113352295DCF}">
    <text>¿La oportunidad en que se ejecuta el control
ayuda a prevenir la mitigación del riesgo o a
detectar la materialización del riesgo de manera oportuna?</text>
  </threadedComment>
  <threadedComment ref="T3" dT="2021-04-16T22:16:21.00" personId="{AB29597E-2A4A-4F52-B242-BC7AEF526BC1}" id="{6F8B6C22-B1A0-45F1-9DA6-BD979745CB42}">
    <text>¿La fuente de información que se utiliza en el desarrollo del control es información confiable que permita mitigar el riesgo?
Confiable: 15
No confiable: 0</text>
  </threadedComment>
  <threadedComment ref="U3" dT="2021-04-16T21:47:02.96" personId="{AB29597E-2A4A-4F52-B242-BC7AEF526BC1}" id="{7298AE0E-6416-4CCC-89C7-B81924BF2911}">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2-01-21T16:06:32.21" personId="{9B9E531B-8500-4308-9BEB-65DE703B6A2F}" id="{F4B81AF4-2B2C-4F8E-9A05-E6DDA0A00562}">
    <text>¿Se deja evidencia o rastro de la ejecución del control que permita a cualquier tercero con la evidencia llegar a la misma conclusión?
Completa: 10
Incompleta: 5
No existe: 0</text>
  </threadedComment>
  <threadedComment ref="Y3" dT="2021-04-16T22:36:04.76" personId="{AB29597E-2A4A-4F52-B242-BC7AEF526BC1}" id="{BC0748A8-D087-420C-8ACA-3A77D09787C0}">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D9FD9613-04D7-47E5-99B8-F7600DCB1694}">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AC22E649-89A1-464E-9090-F16076551CE1}">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CD598611-E430-458E-83D4-C6B419D416F3}">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411824AB-51E4-4284-ACBE-0F7C4FEED69C}">
    <text>Tener en cuenta lo definido en el capitulo de niveles de aceptabilidad de la política de administración de riesgos</text>
  </threadedComment>
</ThreadedComments>
</file>

<file path=xl/threadedComments/threadedComment8.xml><?xml version="1.0" encoding="utf-8"?>
<ThreadedComments xmlns="http://schemas.microsoft.com/office/spreadsheetml/2018/threadedcomments" xmlns:x="http://schemas.openxmlformats.org/spreadsheetml/2006/main">
  <threadedComment ref="AN2" dT="2021-06-29T21:49:59.41" personId="{9B9E531B-8500-4308-9BEB-65DE703B6A2F}" id="{ED4E4E53-8D33-4F71-830F-82F1EB793481}">
    <text>no aplica para los niveles de riesgo residual bajo</text>
  </threadedComment>
  <threadedComment ref="A3" dT="2021-03-29T20:54:26.08" personId="{AB29597E-2A4A-4F52-B242-BC7AEF526BC1}" id="{F4DE6929-918C-4DF5-9EF5-AE88245E65B7}">
    <text>Permite definir un consecutivo de riesgos, para garantizar la identificación única de los riesgos.</text>
  </threadedComment>
  <threadedComment ref="E3" dT="2021-03-29T20:59:18.35" personId="{AB29597E-2A4A-4F52-B242-BC7AEF526BC1}" id="{21873DEF-EA9A-4D15-8727-46F9DC505522}">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DE8C0014-632C-462D-9D38-4ADEE06D6807}">
    <text>Circunstancias bajo las cuales se presenta el riesgo, es la situación más evidente frente al riesgo, redacte de la forma más concreta posible.</text>
  </threadedComment>
  <threadedComment ref="H3" dT="2021-03-29T20:59:06.28" personId="{AB29597E-2A4A-4F52-B242-BC7AEF526BC1}" id="{6F161943-7E7B-4294-B496-3DC7B6025880}">
    <text>Causa  principal  o básica, corresponde a las razones por la cuales se puede presentar  el riesgo, redacte de la forma más concreta posible.</text>
  </threadedComment>
  <threadedComment ref="J3" dT="2021-03-29T22:15:13.97" personId="{AB29597E-2A4A-4F52-B242-BC7AEF526BC1}" id="{23C45B58-8920-45FF-8213-17DAC53758B0}">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9058CA5E-0288-4285-B1D1-89AE353A93F5}">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AF3D24A1-4180-42F8-9BCA-EF0EA1CFB7AD}">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DEAB3596-9B69-451C-AAE2-AB966A1E3EC5}">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A19C20DF-066C-4763-9F68-3C593C543D02}">
    <text>¿Existe un responsable asignado a la ejecución del control?
Asignado: 15
No asignado: 0</text>
  </threadedComment>
  <threadedComment ref="R3" dT="2021-04-16T21:44:42.30" personId="{AB29597E-2A4A-4F52-B242-BC7AEF526BC1}" id="{0918D70F-3C59-42ED-8217-CDE8B1BE4731}">
    <text>¿El responsable tiene la autoridad y adecuada segregación de funciones en la ejecución del control?
Adecuado: 15
No adecuado: 0</text>
  </threadedComment>
  <threadedComment ref="S3" dT="2021-04-16T21:45:00.39" personId="{AB29597E-2A4A-4F52-B242-BC7AEF526BC1}" id="{A9F1D1FC-B025-4D1B-A1AA-CED9E95E6F2C}">
    <text>¿La oportunidad en que se ejecuta el control
ayuda a prevenir la mitigación del riesgo o a
detectar la materialización del riesgo de manera oportuna?</text>
  </threadedComment>
  <threadedComment ref="T3" dT="2021-04-16T22:16:21.00" personId="{AB29597E-2A4A-4F52-B242-BC7AEF526BC1}" id="{72E2750E-3FC0-44D6-8F94-5091C9191D93}">
    <text>¿La fuente de información que se utiliza en el desarrollo del control es información confiable que permita mitigar el riesgo?
Confiable: 15
No confiable: 0</text>
  </threadedComment>
  <threadedComment ref="U3" dT="2021-04-16T21:47:02.96" personId="{AB29597E-2A4A-4F52-B242-BC7AEF526BC1}" id="{CAAFB199-8F87-4F23-B0F7-180D3C3D9912}">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1-04-16T21:47:31.95" personId="{AB29597E-2A4A-4F52-B242-BC7AEF526BC1}" id="{1DC29CCF-6192-4CC4-8427-54344895A1DB}">
    <text>¿Se deja evidencia o rastro de la ejecución del control que permita a cualquier tercero con la evidencia llegar a la misma conclusión?
Completa: 15
Incompleta: 10
No existe: 0</text>
  </threadedComment>
  <threadedComment ref="Y3" dT="2021-04-16T22:36:04.76" personId="{AB29597E-2A4A-4F52-B242-BC7AEF526BC1}" id="{38D33A21-843C-42D9-BAD2-A1C7B64CDDA3}">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18185F56-A267-4020-A60A-C730023CFAAE}">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A4F17361-A3B5-4FAE-A9BE-ECD42CED6847}">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20148627-B3DB-4EA5-B692-2DB8A608E791}">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2A769F12-8409-4E50-9477-6BEE6D4194BD}">
    <text>Tener en cuenta lo definido en el capitulo de niveles de aceptabilidad de la política de administración de riesgos</text>
  </threadedComment>
</ThreadedComments>
</file>

<file path=xl/threadedComments/threadedComment9.xml><?xml version="1.0" encoding="utf-8"?>
<ThreadedComments xmlns="http://schemas.microsoft.com/office/spreadsheetml/2018/threadedcomments" xmlns:x="http://schemas.openxmlformats.org/spreadsheetml/2006/main">
  <threadedComment ref="AN2" dT="2021-06-29T21:49:59.41" personId="{9B9E531B-8500-4308-9BEB-65DE703B6A2F}" id="{8A60C04E-4D18-42FD-9AF4-7B4CA4F032DC}">
    <text>no aplica para los niveles de riesgo residual bajo</text>
  </threadedComment>
  <threadedComment ref="A3" dT="2021-03-29T20:54:26.08" personId="{AB29597E-2A4A-4F52-B242-BC7AEF526BC1}" id="{8B3CC6FB-1C56-491C-8B31-C42F44E184E6}">
    <text>Permite definir un consecutivo de riesgos, para garantizar la identificación única de los riesgos.</text>
  </threadedComment>
  <threadedComment ref="E3" dT="2021-03-29T20:59:18.35" personId="{AB29597E-2A4A-4F52-B242-BC7AEF526BC1}" id="{AE897266-E311-465D-87C9-45228A13DBB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11A0C215-5F9F-4C00-8B77-B0F2E0C7A7D5}">
    <text>Circunstancias bajo las cuales se presenta el riesgo, es la situación más evidente frente al riesgo, redacte de la forma más concreta posible.</text>
  </threadedComment>
  <threadedComment ref="H3" dT="2021-03-29T20:59:06.28" personId="{AB29597E-2A4A-4F52-B242-BC7AEF526BC1}" id="{C16758A4-7044-4638-B8E4-903BA5CBD5B3}">
    <text>Causa  principal  o básica, corresponde a las razones por la cuales se puede presentar  el riesgo, redacte de la forma más concreta posible.</text>
  </threadedComment>
  <threadedComment ref="J3" dT="2021-03-29T22:15:13.97" personId="{AB29597E-2A4A-4F52-B242-BC7AEF526BC1}" id="{8C294775-316D-4F39-A673-77699EADC077}">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04CF8165-5558-4B41-96A4-F5FAFDD62EC3}">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8FD744F9-1CDA-47E5-800E-B07292FC754F}">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3C28F6CB-B649-4358-9B59-424F63D5C4CD}">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57D8646F-34C7-40D3-82DC-8DF8B25B8CFE}">
    <text>¿Existe un responsable asignado a la ejecución del control?
Asignado: 15
No asignado: 0</text>
  </threadedComment>
  <threadedComment ref="R3" dT="2021-04-16T21:44:42.30" personId="{AB29597E-2A4A-4F52-B242-BC7AEF526BC1}" id="{1F12ED97-674D-4317-A2BD-EC0B8DAC346C}">
    <text>¿El responsable tiene la autoridad y adecuada segregación de funciones en la ejecución del control?
Adecuado: 15
No adecuado: 0</text>
  </threadedComment>
  <threadedComment ref="S3" dT="2021-04-16T21:45:00.39" personId="{AB29597E-2A4A-4F52-B242-BC7AEF526BC1}" id="{C954B8F3-C1A4-4C6F-AE62-B906E5D37275}">
    <text>¿La oportunidad en que se ejecuta el control
ayuda a prevenir la mitigación del riesgo o a
detectar la materialización del riesgo de manera oportuna?</text>
  </threadedComment>
  <threadedComment ref="T3" dT="2021-04-16T22:16:21.00" personId="{AB29597E-2A4A-4F52-B242-BC7AEF526BC1}" id="{2D7B3F9F-A85A-4F9C-B270-8C869B76997D}">
    <text>¿La fuente de información que se utiliza en el desarrollo del control es información confiable que permita mitigar el riesgo?
Confiable: 15
No confiable: 0</text>
  </threadedComment>
  <threadedComment ref="U3" dT="2021-04-16T21:47:02.96" personId="{AB29597E-2A4A-4F52-B242-BC7AEF526BC1}" id="{C58A3D0C-B821-4E7C-B209-CC0C2033A9F1}">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1-04-16T21:47:31.95" personId="{AB29597E-2A4A-4F52-B242-BC7AEF526BC1}" id="{27F9847D-861F-4C16-8C23-F62EC741A657}">
    <text>¿Se deja evidencia o rastro de la ejecución del control que permita a cualquier tercero con la evidencia llegar a la misma conclusión?
Completa: 15
Incompleta: 10
No existe: 0</text>
  </threadedComment>
  <threadedComment ref="Y3" dT="2021-04-16T22:36:04.76" personId="{AB29597E-2A4A-4F52-B242-BC7AEF526BC1}" id="{9F1F0A4D-5068-4EF5-A530-76F1D28F86E8}">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49294A31-0870-4990-8128-6F95554D5CE8}">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FE1D2022-5245-46D3-B090-B7678B506758}">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71C7986B-77A1-4F13-A481-10CA52F237B5}">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503E5966-9CAB-4CD8-B5B4-13AE45A49F27}">
    <text>Tener en cuenta lo definido en el capitulo de niveles de aceptabilidad de la política de administración de riesgos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1.vml"/><Relationship Id="rId1" Type="http://schemas.openxmlformats.org/officeDocument/2006/relationships/printerSettings" Target="../printerSettings/printerSettings4.bin"/><Relationship Id="rId4" Type="http://schemas.microsoft.com/office/2017/10/relationships/threadedComment" Target="../threadedComments/threadedComment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2.vml"/><Relationship Id="rId1" Type="http://schemas.openxmlformats.org/officeDocument/2006/relationships/printerSettings" Target="../printerSettings/printerSettings5.bin"/><Relationship Id="rId4" Type="http://schemas.microsoft.com/office/2017/10/relationships/threadedComment" Target="../threadedComments/threadedComment10.xml"/></Relationships>
</file>

<file path=xl/worksheets/_rels/sheet12.xml.rels><?xml version="1.0" encoding="UTF-8" standalone="yes"?>
<Relationships xmlns="http://schemas.openxmlformats.org/package/2006/relationships"><Relationship Id="rId3" Type="http://schemas.microsoft.com/office/2017/10/relationships/threadedComment" Target="../threadedComments/threadedComment11.xml"/><Relationship Id="rId2" Type="http://schemas.openxmlformats.org/officeDocument/2006/relationships/comments" Target="../comments11.xml"/><Relationship Id="rId1" Type="http://schemas.openxmlformats.org/officeDocument/2006/relationships/vmlDrawing" Target="../drawings/vmlDrawing13.vml"/></Relationships>
</file>

<file path=xl/worksheets/_rels/sheet13.xml.rels><?xml version="1.0" encoding="UTF-8" standalone="yes"?>
<Relationships xmlns="http://schemas.openxmlformats.org/package/2006/relationships"><Relationship Id="rId3" Type="http://schemas.microsoft.com/office/2017/10/relationships/threadedComment" Target="../threadedComments/threadedComment12.xml"/><Relationship Id="rId2" Type="http://schemas.openxmlformats.org/officeDocument/2006/relationships/comments" Target="../comments12.xml"/><Relationship Id="rId1" Type="http://schemas.openxmlformats.org/officeDocument/2006/relationships/vmlDrawing" Target="../drawings/vmlDrawing14.vml"/></Relationships>
</file>

<file path=xl/worksheets/_rels/sheet14.xml.rels><?xml version="1.0" encoding="UTF-8" standalone="yes"?>
<Relationships xmlns="http://schemas.openxmlformats.org/package/2006/relationships"><Relationship Id="rId3" Type="http://schemas.microsoft.com/office/2017/10/relationships/threadedComment" Target="../threadedComments/threadedComment13.xml"/><Relationship Id="rId2" Type="http://schemas.openxmlformats.org/officeDocument/2006/relationships/comments" Target="../comments13.xml"/><Relationship Id="rId1" Type="http://schemas.openxmlformats.org/officeDocument/2006/relationships/vmlDrawing" Target="../drawings/vmlDrawing15.vml"/></Relationships>
</file>

<file path=xl/worksheets/_rels/sheet15.xml.rels><?xml version="1.0" encoding="UTF-8" standalone="yes"?>
<Relationships xmlns="http://schemas.openxmlformats.org/package/2006/relationships"><Relationship Id="rId3" Type="http://schemas.microsoft.com/office/2017/10/relationships/threadedComment" Target="../threadedComments/threadedComment14.xml"/><Relationship Id="rId2" Type="http://schemas.openxmlformats.org/officeDocument/2006/relationships/comments" Target="../comments14.xml"/><Relationship Id="rId1" Type="http://schemas.openxmlformats.org/officeDocument/2006/relationships/vmlDrawing" Target="../drawings/vmlDrawing16.vml"/></Relationships>
</file>

<file path=xl/worksheets/_rels/sheet16.xml.rels><?xml version="1.0" encoding="UTF-8" standalone="yes"?>
<Relationships xmlns="http://schemas.openxmlformats.org/package/2006/relationships"><Relationship Id="rId3" Type="http://schemas.microsoft.com/office/2017/10/relationships/threadedComment" Target="../threadedComments/threadedComment15.xml"/><Relationship Id="rId2" Type="http://schemas.openxmlformats.org/officeDocument/2006/relationships/comments" Target="../comments15.xml"/><Relationship Id="rId1" Type="http://schemas.openxmlformats.org/officeDocument/2006/relationships/vmlDrawing" Target="../drawings/vmlDrawing17.vml"/></Relationships>
</file>

<file path=xl/worksheets/_rels/sheet17.xml.rels><?xml version="1.0" encoding="UTF-8" standalone="yes"?>
<Relationships xmlns="http://schemas.openxmlformats.org/package/2006/relationships"><Relationship Id="rId3" Type="http://schemas.microsoft.com/office/2017/10/relationships/threadedComment" Target="../threadedComments/threadedComment16.xml"/><Relationship Id="rId2" Type="http://schemas.openxmlformats.org/officeDocument/2006/relationships/comments" Target="../comments16.xml"/><Relationship Id="rId1" Type="http://schemas.openxmlformats.org/officeDocument/2006/relationships/vmlDrawing" Target="../drawings/vmlDrawing18.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9.bin"/><Relationship Id="rId1" Type="http://schemas.openxmlformats.org/officeDocument/2006/relationships/pivotTable" Target="../pivotTables/pivotTable1.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5.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6.xml"/><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3.bin"/><Relationship Id="rId5" Type="http://schemas.microsoft.com/office/2017/10/relationships/threadedComment" Target="../threadedComments/threadedComment7.xml"/><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8.xml"/><Relationship Id="rId2" Type="http://schemas.openxmlformats.org/officeDocument/2006/relationships/comments" Target="../comments8.xml"/><Relationship Id="rId1" Type="http://schemas.openxmlformats.org/officeDocument/2006/relationships/vmlDrawing" Target="../drawings/vmlDrawing10.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1" zoomScale="110" zoomScaleNormal="110" workbookViewId="0">
      <selection activeCell="E35" sqref="E35:F35"/>
    </sheetView>
  </sheetViews>
  <sheetFormatPr baseColWidth="10" defaultColWidth="11.42578125" defaultRowHeight="15"/>
  <cols>
    <col min="1" max="1" width="2.85546875" style="71" customWidth="1"/>
    <col min="2" max="3" width="24.7109375" style="71" customWidth="1"/>
    <col min="4" max="4" width="16" style="71" customWidth="1"/>
    <col min="5" max="5" width="24.7109375" style="71" customWidth="1"/>
    <col min="6" max="6" width="27.7109375" style="71" customWidth="1"/>
    <col min="7" max="8" width="24.7109375" style="71" customWidth="1"/>
    <col min="9" max="16384" width="11.42578125" style="71"/>
  </cols>
  <sheetData>
    <row r="1" spans="2:8" ht="15.75" thickBot="1"/>
    <row r="2" spans="2:8" ht="18">
      <c r="B2" s="389" t="s">
        <v>0</v>
      </c>
      <c r="C2" s="390"/>
      <c r="D2" s="390"/>
      <c r="E2" s="390"/>
      <c r="F2" s="390"/>
      <c r="G2" s="390"/>
      <c r="H2" s="391"/>
    </row>
    <row r="3" spans="2:8">
      <c r="B3" s="72"/>
      <c r="C3" s="73"/>
      <c r="D3" s="73"/>
      <c r="E3" s="73"/>
      <c r="F3" s="73"/>
      <c r="G3" s="73"/>
      <c r="H3" s="74"/>
    </row>
    <row r="4" spans="2:8" ht="63" customHeight="1">
      <c r="B4" s="392" t="s">
        <v>1</v>
      </c>
      <c r="C4" s="393"/>
      <c r="D4" s="393"/>
      <c r="E4" s="393"/>
      <c r="F4" s="393"/>
      <c r="G4" s="393"/>
      <c r="H4" s="394"/>
    </row>
    <row r="5" spans="2:8" ht="63" customHeight="1">
      <c r="B5" s="395"/>
      <c r="C5" s="396"/>
      <c r="D5" s="396"/>
      <c r="E5" s="396"/>
      <c r="F5" s="396"/>
      <c r="G5" s="396"/>
      <c r="H5" s="397"/>
    </row>
    <row r="6" spans="2:8" ht="16.5">
      <c r="B6" s="398" t="s">
        <v>2</v>
      </c>
      <c r="C6" s="399"/>
      <c r="D6" s="399"/>
      <c r="E6" s="399"/>
      <c r="F6" s="399"/>
      <c r="G6" s="399"/>
      <c r="H6" s="400"/>
    </row>
    <row r="7" spans="2:8" ht="95.25" customHeight="1">
      <c r="B7" s="408" t="s">
        <v>3</v>
      </c>
      <c r="C7" s="409"/>
      <c r="D7" s="409"/>
      <c r="E7" s="409"/>
      <c r="F7" s="409"/>
      <c r="G7" s="409"/>
      <c r="H7" s="410"/>
    </row>
    <row r="8" spans="2:8" ht="16.5">
      <c r="B8" s="108"/>
      <c r="C8" s="109"/>
      <c r="D8" s="109"/>
      <c r="E8" s="109"/>
      <c r="F8" s="109"/>
      <c r="G8" s="109"/>
      <c r="H8" s="110"/>
    </row>
    <row r="9" spans="2:8" ht="16.5" customHeight="1">
      <c r="B9" s="401" t="s">
        <v>4</v>
      </c>
      <c r="C9" s="402"/>
      <c r="D9" s="402"/>
      <c r="E9" s="402"/>
      <c r="F9" s="402"/>
      <c r="G9" s="402"/>
      <c r="H9" s="403"/>
    </row>
    <row r="10" spans="2:8" ht="44.25" customHeight="1">
      <c r="B10" s="401"/>
      <c r="C10" s="402"/>
      <c r="D10" s="402"/>
      <c r="E10" s="402"/>
      <c r="F10" s="402"/>
      <c r="G10" s="402"/>
      <c r="H10" s="403"/>
    </row>
    <row r="11" spans="2:8" ht="15.75" thickBot="1">
      <c r="B11" s="97"/>
      <c r="C11" s="100"/>
      <c r="D11" s="105"/>
      <c r="E11" s="106"/>
      <c r="F11" s="106"/>
      <c r="G11" s="107"/>
      <c r="H11" s="101"/>
    </row>
    <row r="12" spans="2:8" ht="15.75" thickTop="1">
      <c r="B12" s="97"/>
      <c r="C12" s="404" t="s">
        <v>5</v>
      </c>
      <c r="D12" s="405"/>
      <c r="E12" s="406" t="s">
        <v>6</v>
      </c>
      <c r="F12" s="407"/>
      <c r="G12" s="100"/>
      <c r="H12" s="101"/>
    </row>
    <row r="13" spans="2:8" ht="35.25" customHeight="1">
      <c r="B13" s="97"/>
      <c r="C13" s="376" t="s">
        <v>7</v>
      </c>
      <c r="D13" s="377"/>
      <c r="E13" s="378" t="s">
        <v>8</v>
      </c>
      <c r="F13" s="379"/>
      <c r="G13" s="100"/>
      <c r="H13" s="101"/>
    </row>
    <row r="14" spans="2:8" ht="17.25" customHeight="1">
      <c r="B14" s="97"/>
      <c r="C14" s="376" t="s">
        <v>9</v>
      </c>
      <c r="D14" s="377"/>
      <c r="E14" s="378" t="s">
        <v>10</v>
      </c>
      <c r="F14" s="379"/>
      <c r="G14" s="100"/>
      <c r="H14" s="101"/>
    </row>
    <row r="15" spans="2:8" ht="19.5" customHeight="1">
      <c r="B15" s="97"/>
      <c r="C15" s="376" t="s">
        <v>11</v>
      </c>
      <c r="D15" s="377"/>
      <c r="E15" s="378" t="s">
        <v>12</v>
      </c>
      <c r="F15" s="379"/>
      <c r="G15" s="100"/>
      <c r="H15" s="101"/>
    </row>
    <row r="16" spans="2:8" ht="69.75" customHeight="1">
      <c r="B16" s="97"/>
      <c r="C16" s="376" t="s">
        <v>13</v>
      </c>
      <c r="D16" s="377"/>
      <c r="E16" s="378" t="s">
        <v>14</v>
      </c>
      <c r="F16" s="379"/>
      <c r="G16" s="100"/>
      <c r="H16" s="101"/>
    </row>
    <row r="17" spans="2:8" ht="34.5" customHeight="1">
      <c r="B17" s="97"/>
      <c r="C17" s="380" t="s">
        <v>15</v>
      </c>
      <c r="D17" s="381"/>
      <c r="E17" s="372" t="s">
        <v>16</v>
      </c>
      <c r="F17" s="373"/>
      <c r="G17" s="100"/>
      <c r="H17" s="101"/>
    </row>
    <row r="18" spans="2:8" ht="27.75" customHeight="1">
      <c r="B18" s="97"/>
      <c r="C18" s="380" t="s">
        <v>17</v>
      </c>
      <c r="D18" s="381"/>
      <c r="E18" s="372" t="s">
        <v>18</v>
      </c>
      <c r="F18" s="373"/>
      <c r="G18" s="100"/>
      <c r="H18" s="101"/>
    </row>
    <row r="19" spans="2:8" ht="28.5" customHeight="1">
      <c r="B19" s="97"/>
      <c r="C19" s="380" t="s">
        <v>19</v>
      </c>
      <c r="D19" s="381"/>
      <c r="E19" s="372" t="s">
        <v>20</v>
      </c>
      <c r="F19" s="373"/>
      <c r="G19" s="100"/>
      <c r="H19" s="101"/>
    </row>
    <row r="20" spans="2:8" ht="72.75" customHeight="1">
      <c r="B20" s="97"/>
      <c r="C20" s="380" t="s">
        <v>21</v>
      </c>
      <c r="D20" s="381"/>
      <c r="E20" s="372" t="s">
        <v>22</v>
      </c>
      <c r="F20" s="373"/>
      <c r="G20" s="100"/>
      <c r="H20" s="101"/>
    </row>
    <row r="21" spans="2:8" ht="64.5" customHeight="1">
      <c r="B21" s="97"/>
      <c r="C21" s="380" t="s">
        <v>23</v>
      </c>
      <c r="D21" s="381"/>
      <c r="E21" s="372" t="s">
        <v>24</v>
      </c>
      <c r="F21" s="373"/>
      <c r="G21" s="100"/>
      <c r="H21" s="101"/>
    </row>
    <row r="22" spans="2:8" ht="71.25" customHeight="1">
      <c r="B22" s="97"/>
      <c r="C22" s="380" t="s">
        <v>25</v>
      </c>
      <c r="D22" s="381"/>
      <c r="E22" s="372" t="s">
        <v>26</v>
      </c>
      <c r="F22" s="373"/>
      <c r="G22" s="100"/>
      <c r="H22" s="101"/>
    </row>
    <row r="23" spans="2:8" ht="55.5" customHeight="1">
      <c r="B23" s="97"/>
      <c r="C23" s="374" t="s">
        <v>27</v>
      </c>
      <c r="D23" s="375"/>
      <c r="E23" s="372" t="s">
        <v>28</v>
      </c>
      <c r="F23" s="373"/>
      <c r="G23" s="100"/>
      <c r="H23" s="101"/>
    </row>
    <row r="24" spans="2:8" ht="42" customHeight="1">
      <c r="B24" s="97"/>
      <c r="C24" s="374" t="s">
        <v>29</v>
      </c>
      <c r="D24" s="375"/>
      <c r="E24" s="372" t="s">
        <v>30</v>
      </c>
      <c r="F24" s="373"/>
      <c r="G24" s="100"/>
      <c r="H24" s="101"/>
    </row>
    <row r="25" spans="2:8" ht="59.25" customHeight="1">
      <c r="B25" s="97"/>
      <c r="C25" s="374" t="s">
        <v>31</v>
      </c>
      <c r="D25" s="375"/>
      <c r="E25" s="372" t="s">
        <v>32</v>
      </c>
      <c r="F25" s="373"/>
      <c r="G25" s="100"/>
      <c r="H25" s="101"/>
    </row>
    <row r="26" spans="2:8" ht="23.25" customHeight="1">
      <c r="B26" s="97"/>
      <c r="C26" s="374" t="s">
        <v>33</v>
      </c>
      <c r="D26" s="375"/>
      <c r="E26" s="372" t="s">
        <v>34</v>
      </c>
      <c r="F26" s="373"/>
      <c r="G26" s="100"/>
      <c r="H26" s="101"/>
    </row>
    <row r="27" spans="2:8" ht="30.75" customHeight="1">
      <c r="B27" s="97"/>
      <c r="C27" s="374" t="s">
        <v>35</v>
      </c>
      <c r="D27" s="375"/>
      <c r="E27" s="372" t="s">
        <v>36</v>
      </c>
      <c r="F27" s="373"/>
      <c r="G27" s="100"/>
      <c r="H27" s="101"/>
    </row>
    <row r="28" spans="2:8" ht="35.25" customHeight="1">
      <c r="B28" s="97"/>
      <c r="C28" s="374" t="s">
        <v>37</v>
      </c>
      <c r="D28" s="375"/>
      <c r="E28" s="372" t="s">
        <v>38</v>
      </c>
      <c r="F28" s="373"/>
      <c r="G28" s="100"/>
      <c r="H28" s="101"/>
    </row>
    <row r="29" spans="2:8" ht="33" customHeight="1">
      <c r="B29" s="97"/>
      <c r="C29" s="374" t="s">
        <v>37</v>
      </c>
      <c r="D29" s="375"/>
      <c r="E29" s="372" t="s">
        <v>38</v>
      </c>
      <c r="F29" s="373"/>
      <c r="G29" s="100"/>
      <c r="H29" s="101"/>
    </row>
    <row r="30" spans="2:8" ht="30" customHeight="1">
      <c r="B30" s="97"/>
      <c r="C30" s="374" t="s">
        <v>39</v>
      </c>
      <c r="D30" s="375"/>
      <c r="E30" s="372" t="s">
        <v>40</v>
      </c>
      <c r="F30" s="373"/>
      <c r="G30" s="100"/>
      <c r="H30" s="101"/>
    </row>
    <row r="31" spans="2:8" ht="35.25" customHeight="1">
      <c r="B31" s="97"/>
      <c r="C31" s="374" t="s">
        <v>41</v>
      </c>
      <c r="D31" s="375"/>
      <c r="E31" s="372" t="s">
        <v>42</v>
      </c>
      <c r="F31" s="373"/>
      <c r="G31" s="100"/>
      <c r="H31" s="101"/>
    </row>
    <row r="32" spans="2:8" ht="31.5" customHeight="1">
      <c r="B32" s="97"/>
      <c r="C32" s="374" t="s">
        <v>43</v>
      </c>
      <c r="D32" s="375"/>
      <c r="E32" s="372" t="s">
        <v>44</v>
      </c>
      <c r="F32" s="373"/>
      <c r="G32" s="100"/>
      <c r="H32" s="101"/>
    </row>
    <row r="33" spans="2:8" ht="35.25" customHeight="1">
      <c r="B33" s="97"/>
      <c r="C33" s="374" t="s">
        <v>45</v>
      </c>
      <c r="D33" s="375"/>
      <c r="E33" s="372" t="s">
        <v>46</v>
      </c>
      <c r="F33" s="373"/>
      <c r="G33" s="100"/>
      <c r="H33" s="101"/>
    </row>
    <row r="34" spans="2:8" ht="59.25" customHeight="1">
      <c r="B34" s="97"/>
      <c r="C34" s="374" t="s">
        <v>47</v>
      </c>
      <c r="D34" s="375"/>
      <c r="E34" s="372" t="s">
        <v>48</v>
      </c>
      <c r="F34" s="373"/>
      <c r="G34" s="100"/>
      <c r="H34" s="101"/>
    </row>
    <row r="35" spans="2:8" ht="29.25" customHeight="1">
      <c r="B35" s="97"/>
      <c r="C35" s="374" t="s">
        <v>49</v>
      </c>
      <c r="D35" s="375"/>
      <c r="E35" s="372" t="s">
        <v>50</v>
      </c>
      <c r="F35" s="373"/>
      <c r="G35" s="100"/>
      <c r="H35" s="101"/>
    </row>
    <row r="36" spans="2:8" ht="82.5" customHeight="1">
      <c r="B36" s="97"/>
      <c r="C36" s="374" t="s">
        <v>51</v>
      </c>
      <c r="D36" s="375"/>
      <c r="E36" s="372" t="s">
        <v>52</v>
      </c>
      <c r="F36" s="373"/>
      <c r="G36" s="100"/>
      <c r="H36" s="101"/>
    </row>
    <row r="37" spans="2:8" ht="46.5" customHeight="1">
      <c r="B37" s="97"/>
      <c r="C37" s="374" t="s">
        <v>53</v>
      </c>
      <c r="D37" s="375"/>
      <c r="E37" s="372" t="s">
        <v>54</v>
      </c>
      <c r="F37" s="373"/>
      <c r="G37" s="100"/>
      <c r="H37" s="101"/>
    </row>
    <row r="38" spans="2:8" ht="6.75" customHeight="1" thickBot="1">
      <c r="B38" s="97"/>
      <c r="C38" s="385"/>
      <c r="D38" s="386"/>
      <c r="E38" s="387"/>
      <c r="F38" s="388"/>
      <c r="G38" s="100"/>
      <c r="H38" s="101"/>
    </row>
    <row r="39" spans="2:8" ht="15.75" thickTop="1">
      <c r="B39" s="97"/>
      <c r="C39" s="98"/>
      <c r="D39" s="98"/>
      <c r="E39" s="99"/>
      <c r="F39" s="99"/>
      <c r="G39" s="100"/>
      <c r="H39" s="101"/>
    </row>
    <row r="40" spans="2:8" ht="21" customHeight="1">
      <c r="B40" s="382" t="s">
        <v>55</v>
      </c>
      <c r="C40" s="383"/>
      <c r="D40" s="383"/>
      <c r="E40" s="383"/>
      <c r="F40" s="383"/>
      <c r="G40" s="383"/>
      <c r="H40" s="384"/>
    </row>
    <row r="41" spans="2:8" ht="20.25" customHeight="1">
      <c r="B41" s="382" t="s">
        <v>56</v>
      </c>
      <c r="C41" s="383"/>
      <c r="D41" s="383"/>
      <c r="E41" s="383"/>
      <c r="F41" s="383"/>
      <c r="G41" s="383"/>
      <c r="H41" s="384"/>
    </row>
    <row r="42" spans="2:8" ht="20.25" customHeight="1">
      <c r="B42" s="382" t="s">
        <v>57</v>
      </c>
      <c r="C42" s="383"/>
      <c r="D42" s="383"/>
      <c r="E42" s="383"/>
      <c r="F42" s="383"/>
      <c r="G42" s="383"/>
      <c r="H42" s="384"/>
    </row>
    <row r="43" spans="2:8" ht="20.25" customHeight="1">
      <c r="B43" s="382" t="s">
        <v>58</v>
      </c>
      <c r="C43" s="383"/>
      <c r="D43" s="383"/>
      <c r="E43" s="383"/>
      <c r="F43" s="383"/>
      <c r="G43" s="383"/>
      <c r="H43" s="384"/>
    </row>
    <row r="44" spans="2:8">
      <c r="B44" s="382" t="s">
        <v>59</v>
      </c>
      <c r="C44" s="383"/>
      <c r="D44" s="383"/>
      <c r="E44" s="383"/>
      <c r="F44" s="383"/>
      <c r="G44" s="383"/>
      <c r="H44" s="384"/>
    </row>
    <row r="45" spans="2:8" ht="15.75" thickBot="1">
      <c r="B45" s="102"/>
      <c r="C45" s="103"/>
      <c r="D45" s="103"/>
      <c r="E45" s="103"/>
      <c r="F45" s="103"/>
      <c r="G45" s="103"/>
      <c r="H45" s="104"/>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80ACA-9A6F-4CDF-8E72-0D016913C65F}">
  <dimension ref="A1:DD65"/>
  <sheetViews>
    <sheetView topLeftCell="CB6" workbookViewId="0">
      <selection activeCell="CC6" sqref="CC6"/>
    </sheetView>
  </sheetViews>
  <sheetFormatPr baseColWidth="10" defaultColWidth="11.42578125" defaultRowHeight="16.5"/>
  <cols>
    <col min="1" max="1" width="4" style="152" bestFit="1" customWidth="1"/>
    <col min="2" max="4" width="18.7109375" style="153" customWidth="1"/>
    <col min="5" max="5" width="32.42578125" style="149" customWidth="1"/>
    <col min="6" max="6" width="14.140625" style="152" customWidth="1"/>
    <col min="7" max="7" width="13.140625" style="152" customWidth="1"/>
    <col min="8" max="8" width="16.140625" style="152" customWidth="1"/>
    <col min="9" max="9" width="19" style="154" customWidth="1"/>
    <col min="10" max="12" width="17.85546875" style="149" customWidth="1"/>
    <col min="13" max="13" width="16.5703125" style="149" customWidth="1"/>
    <col min="14" max="14" width="5.85546875" style="149" customWidth="1"/>
    <col min="15" max="15" width="48.42578125" style="149" customWidth="1"/>
    <col min="16" max="24" width="31" style="149" hidden="1" customWidth="1"/>
    <col min="25" max="25" width="31" style="155" hidden="1" customWidth="1"/>
    <col min="26" max="26" width="31" style="156" hidden="1" customWidth="1"/>
    <col min="27" max="36" width="31" style="149" hidden="1" customWidth="1"/>
    <col min="37" max="37" width="17.85546875" style="149" hidden="1" customWidth="1"/>
    <col min="38" max="38" width="16.5703125" style="149" hidden="1" customWidth="1"/>
    <col min="39" max="39" width="31" style="149" hidden="1" customWidth="1"/>
    <col min="40" max="40" width="23" style="149" customWidth="1"/>
    <col min="41" max="41" width="18.85546875" style="149" hidden="1" customWidth="1"/>
    <col min="42" max="42" width="22.140625" style="149" hidden="1" customWidth="1"/>
    <col min="43" max="43" width="20.5703125" style="149" hidden="1" customWidth="1"/>
    <col min="44" max="44" width="36.5703125" style="149" hidden="1" customWidth="1"/>
    <col min="45" max="45" width="20.5703125" style="1" hidden="1" customWidth="1"/>
    <col min="46" max="46" width="18.5703125" style="1" hidden="1" customWidth="1"/>
    <col min="47" max="47" width="20.5703125" style="1" customWidth="1"/>
    <col min="48" max="48" width="18.5703125" style="1" customWidth="1"/>
    <col min="49" max="49" width="20.5703125" style="149" customWidth="1"/>
    <col min="50" max="50" width="18.5703125" style="149" customWidth="1"/>
    <col min="51" max="51" width="21" style="149" customWidth="1"/>
    <col min="52" max="53" width="23" style="1" hidden="1" customWidth="1"/>
    <col min="54" max="54" width="18.85546875" style="1" hidden="1" customWidth="1"/>
    <col min="55" max="55" width="22.85546875" style="1" hidden="1" customWidth="1"/>
    <col min="56" max="56" width="19.5703125" style="1" hidden="1" customWidth="1"/>
    <col min="57" max="58" width="23" style="1" hidden="1" customWidth="1"/>
    <col min="59" max="59" width="18.85546875" style="1" hidden="1" customWidth="1"/>
    <col min="60" max="60" width="16.85546875" style="1" hidden="1" customWidth="1"/>
    <col min="61" max="61" width="19.5703125" style="1" hidden="1" customWidth="1"/>
    <col min="62" max="63" width="23" style="1" customWidth="1"/>
    <col min="64" max="64" width="18.85546875" style="1" customWidth="1"/>
    <col min="65" max="65" width="16.85546875" style="1" customWidth="1"/>
    <col min="66" max="66" width="19.5703125" style="1" customWidth="1"/>
    <col min="67" max="68" width="23" style="149" customWidth="1"/>
    <col min="69" max="69" width="18.85546875" style="149" customWidth="1"/>
    <col min="70" max="70" width="16.85546875" style="149" customWidth="1"/>
    <col min="71" max="71" width="19.5703125" style="149" customWidth="1"/>
    <col min="72" max="72" width="20.5703125" style="149" customWidth="1"/>
    <col min="73" max="74" width="23" style="149" hidden="1" customWidth="1"/>
    <col min="75" max="75" width="18.5703125" style="149" hidden="1" customWidth="1"/>
    <col min="76" max="76" width="20.5703125" style="1" customWidth="1"/>
    <col min="77" max="77" width="34" style="1" customWidth="1"/>
    <col min="78" max="78" width="22.85546875" style="1" customWidth="1"/>
    <col min="79" max="79" width="20.5703125" style="149" customWidth="1"/>
    <col min="80" max="80" width="123.85546875" style="149" customWidth="1"/>
    <col min="81" max="81" width="34.7109375" style="149" customWidth="1"/>
    <col min="82" max="82" width="45.28515625" style="149" customWidth="1"/>
    <col min="83" max="16384" width="11.42578125" style="149"/>
  </cols>
  <sheetData>
    <row r="1" spans="1:108" ht="21" customHeight="1">
      <c r="AN1" s="148"/>
      <c r="AO1" s="148"/>
      <c r="AP1" s="148"/>
      <c r="AQ1" s="148"/>
      <c r="AR1" s="148"/>
      <c r="AS1" s="148"/>
      <c r="AT1" s="148"/>
      <c r="AU1" s="148"/>
      <c r="AV1" s="148"/>
      <c r="AW1" s="148"/>
      <c r="AX1" s="148"/>
      <c r="AY1" s="148"/>
      <c r="AZ1" s="2"/>
      <c r="BA1" s="2"/>
      <c r="BB1" s="2"/>
      <c r="BC1" s="2"/>
      <c r="BD1" s="2"/>
      <c r="BE1" s="148"/>
      <c r="BF1" s="148"/>
      <c r="BG1" s="148"/>
      <c r="BH1" s="148"/>
      <c r="BI1" s="148"/>
      <c r="BJ1" s="2"/>
      <c r="BK1" s="2"/>
      <c r="BL1" s="2"/>
      <c r="BM1" s="2"/>
      <c r="BN1" s="2"/>
      <c r="BO1" s="148"/>
      <c r="BP1" s="148"/>
      <c r="BQ1" s="148"/>
      <c r="BR1" s="148"/>
      <c r="BS1" s="148"/>
    </row>
    <row r="2" spans="1:108" ht="21" customHeight="1">
      <c r="A2" s="448" t="s">
        <v>66</v>
      </c>
      <c r="B2" s="449"/>
      <c r="C2" s="449"/>
      <c r="D2" s="449"/>
      <c r="E2" s="449"/>
      <c r="F2" s="449"/>
      <c r="G2" s="449"/>
      <c r="H2" s="449"/>
      <c r="I2" s="450"/>
      <c r="J2" s="448" t="s">
        <v>67</v>
      </c>
      <c r="K2" s="449"/>
      <c r="L2" s="449"/>
      <c r="M2" s="450"/>
      <c r="N2" s="448" t="s">
        <v>68</v>
      </c>
      <c r="O2" s="449"/>
      <c r="P2" s="449"/>
      <c r="Q2" s="449"/>
      <c r="R2" s="449"/>
      <c r="S2" s="449"/>
      <c r="T2" s="449"/>
      <c r="U2" s="449"/>
      <c r="V2" s="449"/>
      <c r="W2" s="449"/>
      <c r="X2" s="449"/>
      <c r="Y2" s="449"/>
      <c r="Z2" s="449"/>
      <c r="AA2" s="449"/>
      <c r="AB2" s="449"/>
      <c r="AC2" s="449"/>
      <c r="AD2" s="449"/>
      <c r="AE2" s="449"/>
      <c r="AF2" s="449"/>
      <c r="AG2" s="449"/>
      <c r="AH2" s="450"/>
      <c r="AI2" s="448" t="s">
        <v>120</v>
      </c>
      <c r="AJ2" s="449"/>
      <c r="AK2" s="449"/>
      <c r="AL2" s="450"/>
      <c r="AM2" s="161"/>
      <c r="AN2" s="451" t="s">
        <v>69</v>
      </c>
      <c r="AO2" s="451"/>
      <c r="AP2" s="451"/>
      <c r="AQ2" s="451"/>
      <c r="AR2" s="451"/>
      <c r="AS2" s="451"/>
      <c r="AT2" s="451"/>
      <c r="AU2" s="451"/>
      <c r="AV2" s="451"/>
      <c r="AW2" s="451"/>
      <c r="AX2" s="451"/>
      <c r="AY2" s="451"/>
      <c r="AZ2" s="441" t="s">
        <v>70</v>
      </c>
      <c r="BA2" s="441"/>
      <c r="BB2" s="441"/>
      <c r="BC2" s="441"/>
      <c r="BD2" s="441"/>
      <c r="BE2" s="441" t="s">
        <v>71</v>
      </c>
      <c r="BF2" s="441"/>
      <c r="BG2" s="441"/>
      <c r="BH2" s="441"/>
      <c r="BI2" s="441"/>
      <c r="BJ2" s="441" t="s">
        <v>72</v>
      </c>
      <c r="BK2" s="441"/>
      <c r="BL2" s="441"/>
      <c r="BM2" s="441"/>
      <c r="BN2" s="441"/>
      <c r="BO2" s="441" t="s">
        <v>73</v>
      </c>
      <c r="BP2" s="441"/>
      <c r="BQ2" s="441"/>
      <c r="BR2" s="441"/>
      <c r="BS2" s="441"/>
      <c r="BT2" s="443" t="s">
        <v>74</v>
      </c>
      <c r="BU2" s="443"/>
      <c r="BV2" s="443"/>
      <c r="BW2" s="443"/>
      <c r="BX2" s="444" t="s">
        <v>75</v>
      </c>
      <c r="BY2" s="444"/>
      <c r="BZ2" s="444"/>
      <c r="CA2" s="445" t="s">
        <v>76</v>
      </c>
      <c r="CB2" s="446"/>
      <c r="CC2" s="446"/>
      <c r="CD2" s="447"/>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row>
    <row r="3" spans="1:108" s="158" customFormat="1" ht="21" customHeight="1">
      <c r="A3" s="439" t="s">
        <v>77</v>
      </c>
      <c r="B3" s="434" t="s">
        <v>7</v>
      </c>
      <c r="C3" s="434" t="s">
        <v>9</v>
      </c>
      <c r="D3" s="434" t="s">
        <v>11</v>
      </c>
      <c r="E3" s="440" t="s">
        <v>21</v>
      </c>
      <c r="F3" s="440" t="s">
        <v>15</v>
      </c>
      <c r="G3" s="434" t="s">
        <v>17</v>
      </c>
      <c r="H3" s="434" t="s">
        <v>19</v>
      </c>
      <c r="I3" s="434" t="s">
        <v>23</v>
      </c>
      <c r="J3" s="434" t="s">
        <v>121</v>
      </c>
      <c r="K3" s="434" t="s">
        <v>15</v>
      </c>
      <c r="L3" s="434" t="s">
        <v>122</v>
      </c>
      <c r="M3" s="432" t="s">
        <v>29</v>
      </c>
      <c r="N3" s="442" t="s">
        <v>78</v>
      </c>
      <c r="O3" s="434" t="s">
        <v>31</v>
      </c>
      <c r="P3" s="434" t="s">
        <v>123</v>
      </c>
      <c r="Q3" s="432" t="s">
        <v>80</v>
      </c>
      <c r="R3" s="434" t="s">
        <v>80</v>
      </c>
      <c r="S3" s="434" t="s">
        <v>124</v>
      </c>
      <c r="T3" s="434" t="s">
        <v>125</v>
      </c>
      <c r="U3" s="434" t="s">
        <v>126</v>
      </c>
      <c r="V3" s="434" t="s">
        <v>127</v>
      </c>
      <c r="W3" s="434" t="s">
        <v>128</v>
      </c>
      <c r="X3" s="434" t="s">
        <v>129</v>
      </c>
      <c r="Y3" s="434" t="s">
        <v>130</v>
      </c>
      <c r="Z3" s="434" t="s">
        <v>131</v>
      </c>
      <c r="AA3" s="434" t="s">
        <v>132</v>
      </c>
      <c r="AB3" s="434" t="s">
        <v>133</v>
      </c>
      <c r="AC3" s="435" t="s">
        <v>134</v>
      </c>
      <c r="AD3" s="436"/>
      <c r="AE3" s="434" t="s">
        <v>135</v>
      </c>
      <c r="AF3" s="434" t="s">
        <v>136</v>
      </c>
      <c r="AG3" s="434" t="s">
        <v>137</v>
      </c>
      <c r="AH3" s="434" t="s">
        <v>138</v>
      </c>
      <c r="AI3" s="434" t="s">
        <v>121</v>
      </c>
      <c r="AJ3" s="434" t="s">
        <v>15</v>
      </c>
      <c r="AK3" s="434" t="s">
        <v>122</v>
      </c>
      <c r="AL3" s="432" t="s">
        <v>139</v>
      </c>
      <c r="AM3" s="434" t="s">
        <v>140</v>
      </c>
      <c r="AN3" s="431" t="s">
        <v>79</v>
      </c>
      <c r="AO3" s="431" t="s">
        <v>80</v>
      </c>
      <c r="AP3" s="431" t="s">
        <v>81</v>
      </c>
      <c r="AQ3" s="431" t="s">
        <v>82</v>
      </c>
      <c r="AR3" s="431" t="s">
        <v>83</v>
      </c>
      <c r="AS3" s="431" t="s">
        <v>82</v>
      </c>
      <c r="AT3" s="429" t="s">
        <v>84</v>
      </c>
      <c r="AU3" s="431" t="s">
        <v>82</v>
      </c>
      <c r="AV3" s="431" t="s">
        <v>85</v>
      </c>
      <c r="AW3" s="431" t="s">
        <v>82</v>
      </c>
      <c r="AX3" s="429" t="s">
        <v>86</v>
      </c>
      <c r="AY3" s="431" t="s">
        <v>53</v>
      </c>
      <c r="AZ3" s="428" t="s">
        <v>87</v>
      </c>
      <c r="BA3" s="428" t="s">
        <v>88</v>
      </c>
      <c r="BB3" s="428" t="s">
        <v>80</v>
      </c>
      <c r="BC3" s="428" t="s">
        <v>89</v>
      </c>
      <c r="BD3" s="428" t="s">
        <v>90</v>
      </c>
      <c r="BE3" s="428" t="s">
        <v>87</v>
      </c>
      <c r="BF3" s="428" t="s">
        <v>88</v>
      </c>
      <c r="BG3" s="428" t="s">
        <v>80</v>
      </c>
      <c r="BH3" s="428" t="s">
        <v>89</v>
      </c>
      <c r="BI3" s="428" t="s">
        <v>90</v>
      </c>
      <c r="BJ3" s="428" t="s">
        <v>87</v>
      </c>
      <c r="BK3" s="428" t="s">
        <v>88</v>
      </c>
      <c r="BL3" s="428" t="s">
        <v>80</v>
      </c>
      <c r="BM3" s="428" t="s">
        <v>89</v>
      </c>
      <c r="BN3" s="428" t="s">
        <v>90</v>
      </c>
      <c r="BO3" s="428" t="s">
        <v>87</v>
      </c>
      <c r="BP3" s="428" t="s">
        <v>88</v>
      </c>
      <c r="BQ3" s="428" t="s">
        <v>80</v>
      </c>
      <c r="BR3" s="428" t="s">
        <v>89</v>
      </c>
      <c r="BS3" s="428" t="s">
        <v>90</v>
      </c>
      <c r="BT3" s="426" t="s">
        <v>141</v>
      </c>
      <c r="BU3" s="426" t="s">
        <v>91</v>
      </c>
      <c r="BV3" s="426" t="s">
        <v>92</v>
      </c>
      <c r="BW3" s="426" t="s">
        <v>88</v>
      </c>
      <c r="BX3" s="427" t="s">
        <v>82</v>
      </c>
      <c r="BY3" s="427" t="s">
        <v>93</v>
      </c>
      <c r="BZ3" s="427" t="s">
        <v>94</v>
      </c>
      <c r="CA3" s="425" t="s">
        <v>95</v>
      </c>
      <c r="CB3" s="425" t="s">
        <v>96</v>
      </c>
      <c r="CC3" s="425" t="s">
        <v>97</v>
      </c>
      <c r="CD3" s="425" t="s">
        <v>98</v>
      </c>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row>
    <row r="4" spans="1:108" s="160" customFormat="1" ht="43.5" customHeight="1" thickBot="1">
      <c r="A4" s="439"/>
      <c r="B4" s="434"/>
      <c r="C4" s="434"/>
      <c r="D4" s="434"/>
      <c r="E4" s="440"/>
      <c r="F4" s="440"/>
      <c r="G4" s="434"/>
      <c r="H4" s="434"/>
      <c r="I4" s="434"/>
      <c r="J4" s="434"/>
      <c r="K4" s="434"/>
      <c r="L4" s="434"/>
      <c r="M4" s="433"/>
      <c r="N4" s="442"/>
      <c r="O4" s="434"/>
      <c r="P4" s="434"/>
      <c r="Q4" s="433"/>
      <c r="R4" s="434" t="s">
        <v>80</v>
      </c>
      <c r="S4" s="434"/>
      <c r="T4" s="434"/>
      <c r="U4" s="434"/>
      <c r="V4" s="434"/>
      <c r="W4" s="434" t="s">
        <v>128</v>
      </c>
      <c r="X4" s="434"/>
      <c r="Y4" s="434" t="s">
        <v>128</v>
      </c>
      <c r="Z4" s="434"/>
      <c r="AA4" s="434" t="s">
        <v>132</v>
      </c>
      <c r="AB4" s="434"/>
      <c r="AC4" s="437"/>
      <c r="AD4" s="438"/>
      <c r="AE4" s="434"/>
      <c r="AF4" s="434"/>
      <c r="AG4" s="434"/>
      <c r="AH4" s="434"/>
      <c r="AI4" s="434"/>
      <c r="AJ4" s="434"/>
      <c r="AK4" s="434"/>
      <c r="AL4" s="433"/>
      <c r="AM4" s="434"/>
      <c r="AN4" s="431"/>
      <c r="AO4" s="431"/>
      <c r="AP4" s="431"/>
      <c r="AQ4" s="431"/>
      <c r="AR4" s="431"/>
      <c r="AS4" s="431"/>
      <c r="AT4" s="430"/>
      <c r="AU4" s="431"/>
      <c r="AV4" s="431"/>
      <c r="AW4" s="431"/>
      <c r="AX4" s="430"/>
      <c r="AY4" s="431"/>
      <c r="AZ4" s="428"/>
      <c r="BA4" s="428"/>
      <c r="BB4" s="428"/>
      <c r="BC4" s="428"/>
      <c r="BD4" s="428"/>
      <c r="BE4" s="428"/>
      <c r="BF4" s="428"/>
      <c r="BG4" s="428"/>
      <c r="BH4" s="428"/>
      <c r="BI4" s="428"/>
      <c r="BJ4" s="428"/>
      <c r="BK4" s="428"/>
      <c r="BL4" s="428"/>
      <c r="BM4" s="428"/>
      <c r="BN4" s="428"/>
      <c r="BO4" s="428"/>
      <c r="BP4" s="428"/>
      <c r="BQ4" s="428"/>
      <c r="BR4" s="428"/>
      <c r="BS4" s="428"/>
      <c r="BT4" s="426"/>
      <c r="BU4" s="426"/>
      <c r="BV4" s="426"/>
      <c r="BW4" s="426"/>
      <c r="BX4" s="427"/>
      <c r="BY4" s="427"/>
      <c r="BZ4" s="427"/>
      <c r="CA4" s="425"/>
      <c r="CB4" s="425"/>
      <c r="CC4" s="425"/>
      <c r="CD4" s="425"/>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row>
    <row r="5" spans="1:108" s="151" customFormat="1" ht="409.5" customHeight="1" thickTop="1" thickBot="1">
      <c r="A5" s="421">
        <v>1</v>
      </c>
      <c r="B5" s="423" t="s">
        <v>476</v>
      </c>
      <c r="C5" s="423" t="s">
        <v>477</v>
      </c>
      <c r="D5" s="423" t="s">
        <v>699</v>
      </c>
      <c r="E5" s="424" t="s">
        <v>700</v>
      </c>
      <c r="F5" s="423" t="s">
        <v>441</v>
      </c>
      <c r="G5" s="423" t="s">
        <v>701</v>
      </c>
      <c r="H5" s="423" t="s">
        <v>702</v>
      </c>
      <c r="I5" s="423" t="s">
        <v>144</v>
      </c>
      <c r="J5" s="421">
        <v>3</v>
      </c>
      <c r="K5" s="421">
        <v>3</v>
      </c>
      <c r="L5" s="411">
        <v>36</v>
      </c>
      <c r="M5" s="412" t="s">
        <v>503</v>
      </c>
      <c r="N5" s="162">
        <v>1</v>
      </c>
      <c r="O5" s="166" t="s">
        <v>703</v>
      </c>
      <c r="P5" s="171">
        <v>15</v>
      </c>
      <c r="Q5" s="171">
        <v>15</v>
      </c>
      <c r="R5" s="171">
        <v>15</v>
      </c>
      <c r="S5" s="171">
        <v>15</v>
      </c>
      <c r="T5" s="171">
        <v>15</v>
      </c>
      <c r="U5" s="171">
        <v>15</v>
      </c>
      <c r="V5" s="171">
        <v>10</v>
      </c>
      <c r="W5" s="116">
        <v>100</v>
      </c>
      <c r="X5" s="117" t="s">
        <v>146</v>
      </c>
      <c r="Y5" s="172" t="s">
        <v>146</v>
      </c>
      <c r="Z5" s="118" t="s">
        <v>146</v>
      </c>
      <c r="AA5" s="116" t="s">
        <v>502</v>
      </c>
      <c r="AB5" s="171" t="s">
        <v>550</v>
      </c>
      <c r="AC5" s="422">
        <v>100</v>
      </c>
      <c r="AD5" s="422" t="s">
        <v>146</v>
      </c>
      <c r="AE5" s="420" t="s">
        <v>147</v>
      </c>
      <c r="AF5" s="420" t="s">
        <v>147</v>
      </c>
      <c r="AG5" s="418">
        <v>2</v>
      </c>
      <c r="AH5" s="418">
        <v>2</v>
      </c>
      <c r="AI5" s="419">
        <v>1</v>
      </c>
      <c r="AJ5" s="419">
        <v>3</v>
      </c>
      <c r="AK5" s="411">
        <v>12</v>
      </c>
      <c r="AL5" s="412" t="s">
        <v>704</v>
      </c>
      <c r="AM5" s="415" t="s">
        <v>148</v>
      </c>
      <c r="AN5" s="163" t="s">
        <v>705</v>
      </c>
      <c r="AO5" s="162" t="s">
        <v>706</v>
      </c>
      <c r="AP5" s="168">
        <v>44926</v>
      </c>
      <c r="AQ5" s="168">
        <v>44603</v>
      </c>
      <c r="AR5" s="163" t="s">
        <v>707</v>
      </c>
      <c r="AS5" s="170" t="s">
        <v>708</v>
      </c>
      <c r="AT5" s="163" t="s">
        <v>709</v>
      </c>
      <c r="AU5" s="170" t="s">
        <v>710</v>
      </c>
      <c r="AV5" s="163" t="s">
        <v>711</v>
      </c>
      <c r="AW5" s="147" t="s">
        <v>712</v>
      </c>
      <c r="AX5" s="145" t="s">
        <v>713</v>
      </c>
      <c r="AY5" s="146"/>
      <c r="AZ5" s="170">
        <v>44662</v>
      </c>
      <c r="BA5" s="163" t="s">
        <v>714</v>
      </c>
      <c r="BB5" s="162" t="s">
        <v>706</v>
      </c>
      <c r="BC5" s="170" t="s">
        <v>715</v>
      </c>
      <c r="BD5" s="168" t="s">
        <v>116</v>
      </c>
      <c r="BE5" s="170">
        <v>44725</v>
      </c>
      <c r="BF5" s="163" t="s">
        <v>716</v>
      </c>
      <c r="BG5" s="162" t="s">
        <v>706</v>
      </c>
      <c r="BH5" s="170" t="s">
        <v>715</v>
      </c>
      <c r="BI5" s="168" t="s">
        <v>116</v>
      </c>
      <c r="BJ5" s="170" t="s">
        <v>717</v>
      </c>
      <c r="BK5" s="163" t="s">
        <v>718</v>
      </c>
      <c r="BL5" s="162" t="s">
        <v>706</v>
      </c>
      <c r="BM5" s="168" t="s">
        <v>719</v>
      </c>
      <c r="BN5" s="168" t="s">
        <v>116</v>
      </c>
      <c r="BO5" s="147" t="s">
        <v>712</v>
      </c>
      <c r="BP5" s="145" t="s">
        <v>713</v>
      </c>
      <c r="BQ5" s="146"/>
      <c r="BR5" s="114"/>
      <c r="BS5" s="114"/>
      <c r="BT5" s="170" t="s">
        <v>720</v>
      </c>
      <c r="BU5" s="145"/>
      <c r="BV5" s="145"/>
      <c r="BW5" s="145"/>
      <c r="BX5" s="170" t="s">
        <v>572</v>
      </c>
      <c r="BY5" s="163" t="s">
        <v>721</v>
      </c>
      <c r="BZ5" s="163" t="s">
        <v>722</v>
      </c>
      <c r="CA5" s="248" t="s">
        <v>740</v>
      </c>
      <c r="CB5" s="234" t="s">
        <v>743</v>
      </c>
      <c r="CC5" s="234" t="s">
        <v>741</v>
      </c>
      <c r="CD5" s="234" t="s">
        <v>742</v>
      </c>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50"/>
      <c r="DD5" s="150"/>
    </row>
    <row r="6" spans="1:108" ht="409.5" customHeight="1" thickTop="1" thickBot="1">
      <c r="A6" s="421"/>
      <c r="B6" s="423"/>
      <c r="C6" s="423"/>
      <c r="D6" s="423"/>
      <c r="E6" s="424"/>
      <c r="F6" s="423"/>
      <c r="G6" s="423"/>
      <c r="H6" s="423"/>
      <c r="I6" s="423"/>
      <c r="J6" s="421"/>
      <c r="K6" s="421"/>
      <c r="L6" s="411"/>
      <c r="M6" s="413"/>
      <c r="N6" s="162">
        <v>2</v>
      </c>
      <c r="O6" s="166" t="s">
        <v>723</v>
      </c>
      <c r="P6" s="171">
        <v>15</v>
      </c>
      <c r="Q6" s="171">
        <v>15</v>
      </c>
      <c r="R6" s="171">
        <v>15</v>
      </c>
      <c r="S6" s="171">
        <v>15</v>
      </c>
      <c r="T6" s="171">
        <v>15</v>
      </c>
      <c r="U6" s="171">
        <v>15</v>
      </c>
      <c r="V6" s="171">
        <v>10</v>
      </c>
      <c r="W6" s="116">
        <v>100</v>
      </c>
      <c r="X6" s="117" t="s">
        <v>146</v>
      </c>
      <c r="Y6" s="172" t="s">
        <v>146</v>
      </c>
      <c r="Z6" s="118" t="s">
        <v>146</v>
      </c>
      <c r="AA6" s="116" t="s">
        <v>502</v>
      </c>
      <c r="AB6" s="171" t="s">
        <v>550</v>
      </c>
      <c r="AC6" s="422"/>
      <c r="AD6" s="422"/>
      <c r="AE6" s="420"/>
      <c r="AF6" s="420"/>
      <c r="AG6" s="418"/>
      <c r="AH6" s="418"/>
      <c r="AI6" s="419"/>
      <c r="AJ6" s="419"/>
      <c r="AK6" s="411"/>
      <c r="AL6" s="413"/>
      <c r="AM6" s="416"/>
      <c r="AN6" s="163" t="s">
        <v>724</v>
      </c>
      <c r="AO6" s="162" t="s">
        <v>725</v>
      </c>
      <c r="AP6" s="168">
        <v>44926</v>
      </c>
      <c r="AQ6" s="168">
        <v>44603</v>
      </c>
      <c r="AR6" s="163" t="s">
        <v>726</v>
      </c>
      <c r="AS6" s="170" t="s">
        <v>708</v>
      </c>
      <c r="AT6" s="163" t="s">
        <v>727</v>
      </c>
      <c r="AU6" s="170" t="s">
        <v>728</v>
      </c>
      <c r="AV6" s="163" t="s">
        <v>729</v>
      </c>
      <c r="AW6" s="147" t="s">
        <v>712</v>
      </c>
      <c r="AX6" s="145" t="s">
        <v>730</v>
      </c>
      <c r="AY6" s="146"/>
      <c r="AZ6" s="170">
        <v>44662</v>
      </c>
      <c r="BA6" s="163" t="s">
        <v>731</v>
      </c>
      <c r="BB6" s="162" t="s">
        <v>732</v>
      </c>
      <c r="BC6" s="170" t="s">
        <v>733</v>
      </c>
      <c r="BD6" s="168" t="s">
        <v>116</v>
      </c>
      <c r="BE6" s="170">
        <v>44725</v>
      </c>
      <c r="BF6" s="163" t="s">
        <v>734</v>
      </c>
      <c r="BG6" s="162" t="s">
        <v>735</v>
      </c>
      <c r="BH6" s="168" t="s">
        <v>736</v>
      </c>
      <c r="BI6" s="168" t="s">
        <v>116</v>
      </c>
      <c r="BJ6" s="170" t="s">
        <v>717</v>
      </c>
      <c r="BK6" s="170" t="s">
        <v>737</v>
      </c>
      <c r="BL6" s="162" t="s">
        <v>735</v>
      </c>
      <c r="BM6" s="168" t="s">
        <v>736</v>
      </c>
      <c r="BN6" s="168" t="s">
        <v>116</v>
      </c>
      <c r="BO6" s="147" t="s">
        <v>712</v>
      </c>
      <c r="BP6" s="145" t="s">
        <v>730</v>
      </c>
      <c r="BQ6" s="146"/>
      <c r="BR6" s="114"/>
      <c r="BS6" s="114"/>
      <c r="BT6" s="168"/>
      <c r="BU6" s="145"/>
      <c r="BV6" s="145"/>
      <c r="BW6" s="145"/>
      <c r="BX6" s="170" t="s">
        <v>572</v>
      </c>
      <c r="BY6" s="163" t="s">
        <v>738</v>
      </c>
      <c r="BZ6" s="163" t="s">
        <v>739</v>
      </c>
      <c r="CA6" s="250" t="s">
        <v>746</v>
      </c>
      <c r="CB6" s="252" t="s">
        <v>745</v>
      </c>
      <c r="CC6" s="252" t="s">
        <v>744</v>
      </c>
      <c r="CD6" s="252" t="s">
        <v>747</v>
      </c>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row>
    <row r="7" spans="1:108" ht="21" customHeight="1" thickTop="1" thickBot="1">
      <c r="A7" s="421"/>
      <c r="B7" s="423"/>
      <c r="C7" s="423"/>
      <c r="D7" s="423"/>
      <c r="E7" s="424"/>
      <c r="F7" s="423"/>
      <c r="G7" s="423"/>
      <c r="H7" s="423"/>
      <c r="I7" s="423"/>
      <c r="J7" s="421"/>
      <c r="K7" s="421"/>
      <c r="L7" s="411"/>
      <c r="M7" s="413"/>
      <c r="N7" s="162">
        <v>3</v>
      </c>
      <c r="O7" s="173"/>
      <c r="P7" s="171"/>
      <c r="Q7" s="171"/>
      <c r="R7" s="171"/>
      <c r="S7" s="171"/>
      <c r="T7" s="171"/>
      <c r="U7" s="171"/>
      <c r="V7" s="171"/>
      <c r="W7" s="116">
        <v>0</v>
      </c>
      <c r="X7" s="117" t="s">
        <v>485</v>
      </c>
      <c r="Y7" s="172"/>
      <c r="Z7" s="118" t="s">
        <v>536</v>
      </c>
      <c r="AA7" s="116" t="s">
        <v>537</v>
      </c>
      <c r="AB7" s="171"/>
      <c r="AC7" s="422"/>
      <c r="AD7" s="422"/>
      <c r="AE7" s="420"/>
      <c r="AF7" s="420"/>
      <c r="AG7" s="418"/>
      <c r="AH7" s="418"/>
      <c r="AI7" s="419"/>
      <c r="AJ7" s="419"/>
      <c r="AK7" s="411"/>
      <c r="AL7" s="413"/>
      <c r="AM7" s="416"/>
      <c r="AN7" s="163"/>
      <c r="AO7" s="162"/>
      <c r="AP7" s="168"/>
      <c r="AQ7" s="168"/>
      <c r="AR7" s="163"/>
      <c r="AS7" s="168"/>
      <c r="AT7" s="163"/>
      <c r="AU7" s="168"/>
      <c r="AV7" s="163"/>
      <c r="AW7" s="114"/>
      <c r="AX7" s="145"/>
      <c r="AY7" s="146"/>
      <c r="AZ7" s="163"/>
      <c r="BA7" s="163"/>
      <c r="BB7" s="162"/>
      <c r="BC7" s="168"/>
      <c r="BD7" s="168"/>
      <c r="BE7" s="163"/>
      <c r="BF7" s="163"/>
      <c r="BG7" s="162"/>
      <c r="BH7" s="168"/>
      <c r="BI7" s="168"/>
      <c r="BJ7" s="163"/>
      <c r="BK7" s="163"/>
      <c r="BL7" s="162"/>
      <c r="BM7" s="168"/>
      <c r="BN7" s="168"/>
      <c r="BO7" s="145"/>
      <c r="BP7" s="145"/>
      <c r="BQ7" s="146"/>
      <c r="BR7" s="114"/>
      <c r="BS7" s="114"/>
      <c r="BT7" s="168"/>
      <c r="BU7" s="145"/>
      <c r="BV7" s="145"/>
      <c r="BW7" s="145"/>
      <c r="BX7" s="168"/>
      <c r="BY7" s="163"/>
      <c r="BZ7" s="163"/>
      <c r="CA7" s="114"/>
      <c r="CB7" s="145"/>
      <c r="CC7" s="146"/>
      <c r="CD7" s="145"/>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row>
    <row r="8" spans="1:108" ht="21" customHeight="1" thickTop="1" thickBot="1">
      <c r="A8" s="421"/>
      <c r="B8" s="423"/>
      <c r="C8" s="423"/>
      <c r="D8" s="423"/>
      <c r="E8" s="424"/>
      <c r="F8" s="423"/>
      <c r="G8" s="423"/>
      <c r="H8" s="423"/>
      <c r="I8" s="423"/>
      <c r="J8" s="421"/>
      <c r="K8" s="421"/>
      <c r="L8" s="411"/>
      <c r="M8" s="413"/>
      <c r="N8" s="162">
        <v>4</v>
      </c>
      <c r="O8" s="166"/>
      <c r="P8" s="171"/>
      <c r="Q8" s="171"/>
      <c r="R8" s="171"/>
      <c r="S8" s="171"/>
      <c r="T8" s="171"/>
      <c r="U8" s="171"/>
      <c r="V8" s="171"/>
      <c r="W8" s="116">
        <v>0</v>
      </c>
      <c r="X8" s="117" t="s">
        <v>485</v>
      </c>
      <c r="Y8" s="172"/>
      <c r="Z8" s="118" t="s">
        <v>536</v>
      </c>
      <c r="AA8" s="116" t="s">
        <v>537</v>
      </c>
      <c r="AB8" s="171"/>
      <c r="AC8" s="422"/>
      <c r="AD8" s="422"/>
      <c r="AE8" s="420"/>
      <c r="AF8" s="420"/>
      <c r="AG8" s="418"/>
      <c r="AH8" s="418"/>
      <c r="AI8" s="419"/>
      <c r="AJ8" s="419"/>
      <c r="AK8" s="411"/>
      <c r="AL8" s="413"/>
      <c r="AM8" s="416"/>
      <c r="AN8" s="163"/>
      <c r="AO8" s="162"/>
      <c r="AP8" s="168"/>
      <c r="AQ8" s="168"/>
      <c r="AR8" s="163"/>
      <c r="AS8" s="168"/>
      <c r="AT8" s="163"/>
      <c r="AU8" s="168"/>
      <c r="AV8" s="163"/>
      <c r="AW8" s="114"/>
      <c r="AX8" s="145"/>
      <c r="AY8" s="146"/>
      <c r="AZ8" s="163"/>
      <c r="BA8" s="163"/>
      <c r="BB8" s="162"/>
      <c r="BC8" s="168"/>
      <c r="BD8" s="168"/>
      <c r="BE8" s="163"/>
      <c r="BF8" s="163"/>
      <c r="BG8" s="162"/>
      <c r="BH8" s="168"/>
      <c r="BI8" s="168"/>
      <c r="BJ8" s="163"/>
      <c r="BK8" s="163"/>
      <c r="BL8" s="162"/>
      <c r="BM8" s="168"/>
      <c r="BN8" s="168"/>
      <c r="BO8" s="145"/>
      <c r="BP8" s="145"/>
      <c r="BQ8" s="146"/>
      <c r="BR8" s="114"/>
      <c r="BS8" s="114"/>
      <c r="BT8" s="168"/>
      <c r="BU8" s="145"/>
      <c r="BV8" s="145"/>
      <c r="BW8" s="145"/>
      <c r="BX8" s="168"/>
      <c r="BY8" s="163"/>
      <c r="BZ8" s="163"/>
      <c r="CA8" s="114"/>
      <c r="CB8" s="145"/>
      <c r="CC8" s="146"/>
      <c r="CD8" s="145"/>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row>
    <row r="9" spans="1:108" ht="21" customHeight="1" thickTop="1" thickBot="1">
      <c r="A9" s="421"/>
      <c r="B9" s="423"/>
      <c r="C9" s="423"/>
      <c r="D9" s="423"/>
      <c r="E9" s="424"/>
      <c r="F9" s="423"/>
      <c r="G9" s="423"/>
      <c r="H9" s="423"/>
      <c r="I9" s="423"/>
      <c r="J9" s="421"/>
      <c r="K9" s="421"/>
      <c r="L9" s="411"/>
      <c r="M9" s="413"/>
      <c r="N9" s="162">
        <v>5</v>
      </c>
      <c r="O9" s="166"/>
      <c r="P9" s="171"/>
      <c r="Q9" s="171"/>
      <c r="R9" s="171"/>
      <c r="S9" s="171"/>
      <c r="T9" s="171"/>
      <c r="U9" s="171"/>
      <c r="V9" s="171"/>
      <c r="W9" s="116">
        <v>0</v>
      </c>
      <c r="X9" s="117" t="s">
        <v>485</v>
      </c>
      <c r="Y9" s="172"/>
      <c r="Z9" s="118" t="s">
        <v>536</v>
      </c>
      <c r="AA9" s="116" t="s">
        <v>537</v>
      </c>
      <c r="AB9" s="171"/>
      <c r="AC9" s="422"/>
      <c r="AD9" s="422"/>
      <c r="AE9" s="420"/>
      <c r="AF9" s="420"/>
      <c r="AG9" s="418"/>
      <c r="AH9" s="418"/>
      <c r="AI9" s="419"/>
      <c r="AJ9" s="419"/>
      <c r="AK9" s="411"/>
      <c r="AL9" s="413"/>
      <c r="AM9" s="416"/>
      <c r="AN9" s="163"/>
      <c r="AO9" s="162"/>
      <c r="AP9" s="168"/>
      <c r="AQ9" s="168"/>
      <c r="AR9" s="163"/>
      <c r="AS9" s="168"/>
      <c r="AT9" s="163"/>
      <c r="AU9" s="168"/>
      <c r="AV9" s="163"/>
      <c r="AW9" s="114"/>
      <c r="AX9" s="145"/>
      <c r="AY9" s="146"/>
      <c r="AZ9" s="163"/>
      <c r="BA9" s="163"/>
      <c r="BB9" s="162"/>
      <c r="BC9" s="168"/>
      <c r="BD9" s="168"/>
      <c r="BE9" s="163"/>
      <c r="BF9" s="163"/>
      <c r="BG9" s="162"/>
      <c r="BH9" s="168"/>
      <c r="BI9" s="168"/>
      <c r="BJ9" s="163"/>
      <c r="BK9" s="163"/>
      <c r="BL9" s="162"/>
      <c r="BM9" s="168"/>
      <c r="BN9" s="168"/>
      <c r="BO9" s="145"/>
      <c r="BP9" s="145"/>
      <c r="BQ9" s="146"/>
      <c r="BR9" s="114"/>
      <c r="BS9" s="114"/>
      <c r="BT9" s="168"/>
      <c r="BU9" s="145"/>
      <c r="BV9" s="145"/>
      <c r="BW9" s="145"/>
      <c r="BX9" s="168"/>
      <c r="BY9" s="163"/>
      <c r="BZ9" s="163"/>
      <c r="CA9" s="114"/>
      <c r="CB9" s="145"/>
      <c r="CC9" s="146"/>
      <c r="CD9" s="145"/>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row>
    <row r="10" spans="1:108" ht="21" customHeight="1" thickTop="1" thickBot="1">
      <c r="A10" s="421"/>
      <c r="B10" s="423"/>
      <c r="C10" s="423"/>
      <c r="D10" s="423"/>
      <c r="E10" s="424"/>
      <c r="F10" s="423"/>
      <c r="G10" s="423"/>
      <c r="H10" s="423"/>
      <c r="I10" s="423"/>
      <c r="J10" s="421"/>
      <c r="K10" s="421"/>
      <c r="L10" s="411"/>
      <c r="M10" s="414"/>
      <c r="N10" s="162">
        <v>6</v>
      </c>
      <c r="O10" s="166"/>
      <c r="P10" s="171"/>
      <c r="Q10" s="171"/>
      <c r="R10" s="171"/>
      <c r="S10" s="171"/>
      <c r="T10" s="171"/>
      <c r="U10" s="171"/>
      <c r="V10" s="171"/>
      <c r="W10" s="116">
        <v>0</v>
      </c>
      <c r="X10" s="117" t="s">
        <v>485</v>
      </c>
      <c r="Y10" s="172"/>
      <c r="Z10" s="118" t="s">
        <v>536</v>
      </c>
      <c r="AA10" s="116" t="s">
        <v>537</v>
      </c>
      <c r="AB10" s="171"/>
      <c r="AC10" s="422"/>
      <c r="AD10" s="422"/>
      <c r="AE10" s="420"/>
      <c r="AF10" s="420"/>
      <c r="AG10" s="418"/>
      <c r="AH10" s="418"/>
      <c r="AI10" s="419"/>
      <c r="AJ10" s="419"/>
      <c r="AK10" s="411"/>
      <c r="AL10" s="414"/>
      <c r="AM10" s="417"/>
      <c r="AN10" s="163"/>
      <c r="AO10" s="162"/>
      <c r="AP10" s="168"/>
      <c r="AQ10" s="168"/>
      <c r="AR10" s="163"/>
      <c r="AS10" s="168"/>
      <c r="AT10" s="163"/>
      <c r="AU10" s="168"/>
      <c r="AV10" s="163"/>
      <c r="AW10" s="114"/>
      <c r="AX10" s="145"/>
      <c r="AY10" s="146"/>
      <c r="AZ10" s="163"/>
      <c r="BA10" s="163"/>
      <c r="BB10" s="162"/>
      <c r="BC10" s="168"/>
      <c r="BD10" s="168"/>
      <c r="BE10" s="163"/>
      <c r="BF10" s="163"/>
      <c r="BG10" s="162"/>
      <c r="BH10" s="168"/>
      <c r="BI10" s="168"/>
      <c r="BJ10" s="163"/>
      <c r="BK10" s="163"/>
      <c r="BL10" s="162"/>
      <c r="BM10" s="168"/>
      <c r="BN10" s="168"/>
      <c r="BO10" s="145"/>
      <c r="BP10" s="145"/>
      <c r="BQ10" s="146"/>
      <c r="BR10" s="114"/>
      <c r="BS10" s="114"/>
      <c r="BT10" s="168"/>
      <c r="BU10" s="145"/>
      <c r="BV10" s="145"/>
      <c r="BW10" s="145"/>
      <c r="BX10" s="168"/>
      <c r="BY10" s="163"/>
      <c r="BZ10" s="163"/>
      <c r="CA10" s="114"/>
      <c r="CB10" s="145"/>
      <c r="CC10" s="146"/>
      <c r="CD10" s="145"/>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row>
    <row r="11" spans="1:108" ht="21" customHeight="1" thickTop="1" thickBot="1">
      <c r="A11" s="421"/>
      <c r="B11" s="423"/>
      <c r="C11" s="423"/>
      <c r="D11" s="423"/>
      <c r="E11" s="424"/>
      <c r="F11" s="423"/>
      <c r="G11" s="423"/>
      <c r="H11" s="423"/>
      <c r="I11" s="423"/>
      <c r="J11" s="421"/>
      <c r="K11" s="421"/>
      <c r="L11" s="411">
        <v>0</v>
      </c>
      <c r="M11" s="412" t="b">
        <v>0</v>
      </c>
      <c r="N11" s="162">
        <v>1</v>
      </c>
      <c r="O11" s="166"/>
      <c r="P11" s="171"/>
      <c r="Q11" s="171"/>
      <c r="R11" s="171"/>
      <c r="S11" s="171"/>
      <c r="T11" s="171"/>
      <c r="U11" s="171"/>
      <c r="V11" s="171"/>
      <c r="W11" s="116">
        <v>0</v>
      </c>
      <c r="X11" s="117" t="s">
        <v>485</v>
      </c>
      <c r="Y11" s="172"/>
      <c r="Z11" s="118" t="s">
        <v>536</v>
      </c>
      <c r="AA11" s="116" t="s">
        <v>537</v>
      </c>
      <c r="AB11" s="171"/>
      <c r="AC11" s="422">
        <v>0</v>
      </c>
      <c r="AD11" s="422" t="s">
        <v>485</v>
      </c>
      <c r="AE11" s="420"/>
      <c r="AF11" s="420"/>
      <c r="AG11" s="418" t="s">
        <v>538</v>
      </c>
      <c r="AH11" s="418" t="s">
        <v>538</v>
      </c>
      <c r="AI11" s="419"/>
      <c r="AJ11" s="419"/>
      <c r="AK11" s="411">
        <v>0</v>
      </c>
      <c r="AL11" s="412" t="b">
        <v>0</v>
      </c>
      <c r="AM11" s="415"/>
      <c r="AN11" s="163"/>
      <c r="AO11" s="162"/>
      <c r="AP11" s="168"/>
      <c r="AQ11" s="168"/>
      <c r="AR11" s="163"/>
      <c r="AS11" s="168"/>
      <c r="AT11" s="163"/>
      <c r="AU11" s="168"/>
      <c r="AV11" s="163"/>
      <c r="AW11" s="114"/>
      <c r="AX11" s="145"/>
      <c r="AY11" s="146"/>
      <c r="AZ11" s="163"/>
      <c r="BA11" s="163"/>
      <c r="BB11" s="162"/>
      <c r="BC11" s="168"/>
      <c r="BD11" s="168"/>
      <c r="BE11" s="163"/>
      <c r="BF11" s="163"/>
      <c r="BG11" s="162"/>
      <c r="BH11" s="168"/>
      <c r="BI11" s="168"/>
      <c r="BJ11" s="163"/>
      <c r="BK11" s="163"/>
      <c r="BL11" s="162"/>
      <c r="BM11" s="168"/>
      <c r="BN11" s="168"/>
      <c r="BO11" s="145"/>
      <c r="BP11" s="145"/>
      <c r="BQ11" s="146"/>
      <c r="BR11" s="114"/>
      <c r="BS11" s="114"/>
      <c r="BT11" s="168"/>
      <c r="BU11" s="145"/>
      <c r="BV11" s="145"/>
      <c r="BW11" s="145"/>
      <c r="BX11" s="168"/>
      <c r="BY11" s="163"/>
      <c r="BZ11" s="163"/>
      <c r="CA11" s="114"/>
      <c r="CB11" s="145"/>
      <c r="CC11" s="146"/>
      <c r="CD11" s="145"/>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row>
    <row r="12" spans="1:108" ht="21" customHeight="1" thickTop="1" thickBot="1">
      <c r="A12" s="421"/>
      <c r="B12" s="423"/>
      <c r="C12" s="423"/>
      <c r="D12" s="423"/>
      <c r="E12" s="424"/>
      <c r="F12" s="423"/>
      <c r="G12" s="423"/>
      <c r="H12" s="423"/>
      <c r="I12" s="423"/>
      <c r="J12" s="421"/>
      <c r="K12" s="421"/>
      <c r="L12" s="411"/>
      <c r="M12" s="413"/>
      <c r="N12" s="162">
        <v>2</v>
      </c>
      <c r="O12" s="166"/>
      <c r="P12" s="171"/>
      <c r="Q12" s="171"/>
      <c r="R12" s="171"/>
      <c r="S12" s="171"/>
      <c r="T12" s="171"/>
      <c r="U12" s="171"/>
      <c r="V12" s="171"/>
      <c r="W12" s="116">
        <v>0</v>
      </c>
      <c r="X12" s="117" t="s">
        <v>485</v>
      </c>
      <c r="Y12" s="172"/>
      <c r="Z12" s="118" t="s">
        <v>536</v>
      </c>
      <c r="AA12" s="116" t="s">
        <v>537</v>
      </c>
      <c r="AB12" s="171"/>
      <c r="AC12" s="422"/>
      <c r="AD12" s="422"/>
      <c r="AE12" s="420"/>
      <c r="AF12" s="420"/>
      <c r="AG12" s="418"/>
      <c r="AH12" s="418"/>
      <c r="AI12" s="419"/>
      <c r="AJ12" s="419"/>
      <c r="AK12" s="411"/>
      <c r="AL12" s="413"/>
      <c r="AM12" s="416"/>
      <c r="AN12" s="163"/>
      <c r="AO12" s="162"/>
      <c r="AP12" s="168"/>
      <c r="AQ12" s="168"/>
      <c r="AR12" s="163"/>
      <c r="AS12" s="168"/>
      <c r="AT12" s="163"/>
      <c r="AU12" s="168"/>
      <c r="AV12" s="163"/>
      <c r="AW12" s="114"/>
      <c r="AX12" s="145"/>
      <c r="AY12" s="146"/>
      <c r="AZ12" s="163"/>
      <c r="BA12" s="163"/>
      <c r="BB12" s="162"/>
      <c r="BC12" s="168"/>
      <c r="BD12" s="168"/>
      <c r="BE12" s="163"/>
      <c r="BF12" s="163"/>
      <c r="BG12" s="162"/>
      <c r="BH12" s="168"/>
      <c r="BI12" s="168"/>
      <c r="BJ12" s="163"/>
      <c r="BK12" s="163"/>
      <c r="BL12" s="162"/>
      <c r="BM12" s="168"/>
      <c r="BN12" s="168"/>
      <c r="BO12" s="145"/>
      <c r="BP12" s="145"/>
      <c r="BQ12" s="146"/>
      <c r="BR12" s="114"/>
      <c r="BS12" s="114"/>
      <c r="BT12" s="168"/>
      <c r="BU12" s="145"/>
      <c r="BV12" s="145"/>
      <c r="BW12" s="145"/>
      <c r="BX12" s="168"/>
      <c r="BY12" s="163"/>
      <c r="BZ12" s="163"/>
      <c r="CA12" s="114"/>
      <c r="CB12" s="145"/>
      <c r="CC12" s="146"/>
      <c r="CD12" s="145"/>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row>
    <row r="13" spans="1:108" ht="21" customHeight="1" thickTop="1" thickBot="1">
      <c r="A13" s="421"/>
      <c r="B13" s="423"/>
      <c r="C13" s="423"/>
      <c r="D13" s="423"/>
      <c r="E13" s="424"/>
      <c r="F13" s="423"/>
      <c r="G13" s="423"/>
      <c r="H13" s="423"/>
      <c r="I13" s="423"/>
      <c r="J13" s="421"/>
      <c r="K13" s="421"/>
      <c r="L13" s="411"/>
      <c r="M13" s="413"/>
      <c r="N13" s="162">
        <v>3</v>
      </c>
      <c r="O13" s="173"/>
      <c r="P13" s="171"/>
      <c r="Q13" s="171"/>
      <c r="R13" s="171"/>
      <c r="S13" s="171"/>
      <c r="T13" s="171"/>
      <c r="U13" s="171"/>
      <c r="V13" s="171"/>
      <c r="W13" s="116">
        <v>0</v>
      </c>
      <c r="X13" s="117" t="s">
        <v>485</v>
      </c>
      <c r="Y13" s="172"/>
      <c r="Z13" s="118" t="s">
        <v>536</v>
      </c>
      <c r="AA13" s="116" t="s">
        <v>537</v>
      </c>
      <c r="AB13" s="171"/>
      <c r="AC13" s="422"/>
      <c r="AD13" s="422"/>
      <c r="AE13" s="420"/>
      <c r="AF13" s="420"/>
      <c r="AG13" s="418"/>
      <c r="AH13" s="418"/>
      <c r="AI13" s="419"/>
      <c r="AJ13" s="419"/>
      <c r="AK13" s="411"/>
      <c r="AL13" s="413"/>
      <c r="AM13" s="416"/>
      <c r="AN13" s="163"/>
      <c r="AO13" s="162"/>
      <c r="AP13" s="168"/>
      <c r="AQ13" s="168"/>
      <c r="AR13" s="163"/>
      <c r="AS13" s="168"/>
      <c r="AT13" s="163"/>
      <c r="AU13" s="168"/>
      <c r="AV13" s="163"/>
      <c r="AW13" s="114"/>
      <c r="AX13" s="145"/>
      <c r="AY13" s="146"/>
      <c r="AZ13" s="163"/>
      <c r="BA13" s="163"/>
      <c r="BB13" s="162"/>
      <c r="BC13" s="168"/>
      <c r="BD13" s="168"/>
      <c r="BE13" s="163"/>
      <c r="BF13" s="163"/>
      <c r="BG13" s="162"/>
      <c r="BH13" s="168"/>
      <c r="BI13" s="168"/>
      <c r="BJ13" s="163"/>
      <c r="BK13" s="163"/>
      <c r="BL13" s="162"/>
      <c r="BM13" s="168"/>
      <c r="BN13" s="168"/>
      <c r="BO13" s="145"/>
      <c r="BP13" s="145"/>
      <c r="BQ13" s="146"/>
      <c r="BR13" s="114"/>
      <c r="BS13" s="114"/>
      <c r="BT13" s="168"/>
      <c r="BU13" s="145"/>
      <c r="BV13" s="145"/>
      <c r="BW13" s="145"/>
      <c r="BX13" s="168"/>
      <c r="BY13" s="163"/>
      <c r="BZ13" s="163"/>
      <c r="CA13" s="114"/>
      <c r="CB13" s="145"/>
      <c r="CC13" s="146"/>
      <c r="CD13" s="145"/>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row>
    <row r="14" spans="1:108" ht="21" customHeight="1" thickTop="1" thickBot="1">
      <c r="A14" s="421"/>
      <c r="B14" s="423"/>
      <c r="C14" s="423"/>
      <c r="D14" s="423"/>
      <c r="E14" s="424"/>
      <c r="F14" s="423"/>
      <c r="G14" s="423"/>
      <c r="H14" s="423"/>
      <c r="I14" s="423"/>
      <c r="J14" s="421"/>
      <c r="K14" s="421"/>
      <c r="L14" s="411"/>
      <c r="M14" s="413"/>
      <c r="N14" s="162">
        <v>4</v>
      </c>
      <c r="O14" s="166"/>
      <c r="P14" s="171"/>
      <c r="Q14" s="171"/>
      <c r="R14" s="171"/>
      <c r="S14" s="171"/>
      <c r="T14" s="171"/>
      <c r="U14" s="171"/>
      <c r="V14" s="171"/>
      <c r="W14" s="116">
        <v>0</v>
      </c>
      <c r="X14" s="117" t="s">
        <v>485</v>
      </c>
      <c r="Y14" s="172"/>
      <c r="Z14" s="118" t="s">
        <v>536</v>
      </c>
      <c r="AA14" s="116" t="s">
        <v>537</v>
      </c>
      <c r="AB14" s="171"/>
      <c r="AC14" s="422"/>
      <c r="AD14" s="422"/>
      <c r="AE14" s="420"/>
      <c r="AF14" s="420"/>
      <c r="AG14" s="418"/>
      <c r="AH14" s="418"/>
      <c r="AI14" s="419"/>
      <c r="AJ14" s="419"/>
      <c r="AK14" s="411"/>
      <c r="AL14" s="413"/>
      <c r="AM14" s="416"/>
      <c r="AN14" s="163"/>
      <c r="AO14" s="162"/>
      <c r="AP14" s="168"/>
      <c r="AQ14" s="168"/>
      <c r="AR14" s="163"/>
      <c r="AS14" s="168"/>
      <c r="AT14" s="163"/>
      <c r="AU14" s="168"/>
      <c r="AV14" s="163"/>
      <c r="AW14" s="114"/>
      <c r="AX14" s="145"/>
      <c r="AY14" s="146"/>
      <c r="AZ14" s="163"/>
      <c r="BA14" s="163"/>
      <c r="BB14" s="162"/>
      <c r="BC14" s="168"/>
      <c r="BD14" s="168"/>
      <c r="BE14" s="163"/>
      <c r="BF14" s="163"/>
      <c r="BG14" s="162"/>
      <c r="BH14" s="168"/>
      <c r="BI14" s="168"/>
      <c r="BJ14" s="163"/>
      <c r="BK14" s="163"/>
      <c r="BL14" s="162"/>
      <c r="BM14" s="168"/>
      <c r="BN14" s="168"/>
      <c r="BO14" s="145"/>
      <c r="BP14" s="145"/>
      <c r="BQ14" s="146"/>
      <c r="BR14" s="114"/>
      <c r="BS14" s="114"/>
      <c r="BT14" s="168"/>
      <c r="BU14" s="145"/>
      <c r="BV14" s="145"/>
      <c r="BW14" s="145"/>
      <c r="BX14" s="168"/>
      <c r="BY14" s="163"/>
      <c r="BZ14" s="163"/>
      <c r="CA14" s="114"/>
      <c r="CB14" s="145"/>
      <c r="CC14" s="146"/>
      <c r="CD14" s="145"/>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row>
    <row r="15" spans="1:108" ht="21" customHeight="1" thickTop="1" thickBot="1">
      <c r="A15" s="421"/>
      <c r="B15" s="423"/>
      <c r="C15" s="423"/>
      <c r="D15" s="423"/>
      <c r="E15" s="424"/>
      <c r="F15" s="423"/>
      <c r="G15" s="423"/>
      <c r="H15" s="423"/>
      <c r="I15" s="423"/>
      <c r="J15" s="421"/>
      <c r="K15" s="421"/>
      <c r="L15" s="411"/>
      <c r="M15" s="413"/>
      <c r="N15" s="162">
        <v>5</v>
      </c>
      <c r="O15" s="166"/>
      <c r="P15" s="171"/>
      <c r="Q15" s="171"/>
      <c r="R15" s="171"/>
      <c r="S15" s="171"/>
      <c r="T15" s="171"/>
      <c r="U15" s="171"/>
      <c r="V15" s="171"/>
      <c r="W15" s="116">
        <v>0</v>
      </c>
      <c r="X15" s="117" t="s">
        <v>485</v>
      </c>
      <c r="Y15" s="172"/>
      <c r="Z15" s="118" t="s">
        <v>536</v>
      </c>
      <c r="AA15" s="116" t="s">
        <v>537</v>
      </c>
      <c r="AB15" s="171"/>
      <c r="AC15" s="422"/>
      <c r="AD15" s="422"/>
      <c r="AE15" s="420"/>
      <c r="AF15" s="420"/>
      <c r="AG15" s="418"/>
      <c r="AH15" s="418"/>
      <c r="AI15" s="419"/>
      <c r="AJ15" s="419"/>
      <c r="AK15" s="411"/>
      <c r="AL15" s="413"/>
      <c r="AM15" s="416"/>
      <c r="AN15" s="163"/>
      <c r="AO15" s="162"/>
      <c r="AP15" s="168"/>
      <c r="AQ15" s="168"/>
      <c r="AR15" s="163"/>
      <c r="AS15" s="168"/>
      <c r="AT15" s="163"/>
      <c r="AU15" s="168"/>
      <c r="AV15" s="163"/>
      <c r="AW15" s="114"/>
      <c r="AX15" s="145"/>
      <c r="AY15" s="146"/>
      <c r="AZ15" s="163"/>
      <c r="BA15" s="163"/>
      <c r="BB15" s="162"/>
      <c r="BC15" s="168"/>
      <c r="BD15" s="168"/>
      <c r="BE15" s="163"/>
      <c r="BF15" s="163"/>
      <c r="BG15" s="162"/>
      <c r="BH15" s="168"/>
      <c r="BI15" s="168"/>
      <c r="BJ15" s="163"/>
      <c r="BK15" s="163"/>
      <c r="BL15" s="162"/>
      <c r="BM15" s="168"/>
      <c r="BN15" s="168"/>
      <c r="BO15" s="145"/>
      <c r="BP15" s="145"/>
      <c r="BQ15" s="146"/>
      <c r="BR15" s="114"/>
      <c r="BS15" s="114"/>
      <c r="BT15" s="168"/>
      <c r="BU15" s="145"/>
      <c r="BV15" s="145"/>
      <c r="BW15" s="145"/>
      <c r="BX15" s="168"/>
      <c r="BY15" s="163"/>
      <c r="BZ15" s="163"/>
      <c r="CA15" s="114"/>
      <c r="CB15" s="145"/>
      <c r="CC15" s="146"/>
      <c r="CD15" s="145"/>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row>
    <row r="16" spans="1:108" ht="21" customHeight="1" thickTop="1" thickBot="1">
      <c r="A16" s="421"/>
      <c r="B16" s="423"/>
      <c r="C16" s="423"/>
      <c r="D16" s="423"/>
      <c r="E16" s="424"/>
      <c r="F16" s="423"/>
      <c r="G16" s="423"/>
      <c r="H16" s="423"/>
      <c r="I16" s="423"/>
      <c r="J16" s="421"/>
      <c r="K16" s="421"/>
      <c r="L16" s="411"/>
      <c r="M16" s="414"/>
      <c r="N16" s="162">
        <v>6</v>
      </c>
      <c r="O16" s="166"/>
      <c r="P16" s="171"/>
      <c r="Q16" s="171"/>
      <c r="R16" s="171"/>
      <c r="S16" s="171"/>
      <c r="T16" s="171"/>
      <c r="U16" s="171"/>
      <c r="V16" s="171"/>
      <c r="W16" s="116">
        <v>0</v>
      </c>
      <c r="X16" s="117" t="s">
        <v>485</v>
      </c>
      <c r="Y16" s="172"/>
      <c r="Z16" s="118" t="s">
        <v>536</v>
      </c>
      <c r="AA16" s="116" t="s">
        <v>537</v>
      </c>
      <c r="AB16" s="171"/>
      <c r="AC16" s="422"/>
      <c r="AD16" s="422"/>
      <c r="AE16" s="420"/>
      <c r="AF16" s="420"/>
      <c r="AG16" s="418"/>
      <c r="AH16" s="418"/>
      <c r="AI16" s="419"/>
      <c r="AJ16" s="419"/>
      <c r="AK16" s="411"/>
      <c r="AL16" s="414"/>
      <c r="AM16" s="417"/>
      <c r="AN16" s="163"/>
      <c r="AO16" s="162"/>
      <c r="AP16" s="168"/>
      <c r="AQ16" s="168"/>
      <c r="AR16" s="163"/>
      <c r="AS16" s="168"/>
      <c r="AT16" s="163"/>
      <c r="AU16" s="168"/>
      <c r="AV16" s="163"/>
      <c r="AW16" s="114"/>
      <c r="AX16" s="145"/>
      <c r="AY16" s="146"/>
      <c r="AZ16" s="163"/>
      <c r="BA16" s="163"/>
      <c r="BB16" s="162"/>
      <c r="BC16" s="168"/>
      <c r="BD16" s="168"/>
      <c r="BE16" s="163"/>
      <c r="BF16" s="163"/>
      <c r="BG16" s="162"/>
      <c r="BH16" s="168"/>
      <c r="BI16" s="168"/>
      <c r="BJ16" s="163"/>
      <c r="BK16" s="163"/>
      <c r="BL16" s="162"/>
      <c r="BM16" s="168"/>
      <c r="BN16" s="168"/>
      <c r="BO16" s="145"/>
      <c r="BP16" s="145"/>
      <c r="BQ16" s="146"/>
      <c r="BR16" s="114"/>
      <c r="BS16" s="114"/>
      <c r="BT16" s="168"/>
      <c r="BU16" s="145"/>
      <c r="BV16" s="145"/>
      <c r="BW16" s="145"/>
      <c r="BX16" s="168"/>
      <c r="BY16" s="163"/>
      <c r="BZ16" s="163"/>
      <c r="CA16" s="114"/>
      <c r="CB16" s="145"/>
      <c r="CC16" s="146"/>
      <c r="CD16" s="145"/>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row>
    <row r="17" spans="1:108" ht="21" customHeight="1" thickTop="1" thickBot="1">
      <c r="A17" s="421">
        <v>3</v>
      </c>
      <c r="B17" s="423"/>
      <c r="C17" s="423"/>
      <c r="D17" s="423"/>
      <c r="E17" s="424"/>
      <c r="F17" s="423"/>
      <c r="G17" s="423"/>
      <c r="H17" s="423"/>
      <c r="I17" s="423"/>
      <c r="J17" s="421"/>
      <c r="K17" s="421"/>
      <c r="L17" s="411">
        <v>0</v>
      </c>
      <c r="M17" s="412" t="b">
        <v>0</v>
      </c>
      <c r="N17" s="162">
        <v>1</v>
      </c>
      <c r="O17" s="166"/>
      <c r="P17" s="171"/>
      <c r="Q17" s="171"/>
      <c r="R17" s="171"/>
      <c r="S17" s="171"/>
      <c r="T17" s="171"/>
      <c r="U17" s="171"/>
      <c r="V17" s="171"/>
      <c r="W17" s="116">
        <v>0</v>
      </c>
      <c r="X17" s="117" t="s">
        <v>485</v>
      </c>
      <c r="Y17" s="172"/>
      <c r="Z17" s="118" t="s">
        <v>536</v>
      </c>
      <c r="AA17" s="116" t="s">
        <v>537</v>
      </c>
      <c r="AB17" s="171"/>
      <c r="AC17" s="422">
        <v>0</v>
      </c>
      <c r="AD17" s="422" t="s">
        <v>485</v>
      </c>
      <c r="AE17" s="420"/>
      <c r="AF17" s="420"/>
      <c r="AG17" s="418" t="s">
        <v>538</v>
      </c>
      <c r="AH17" s="418" t="s">
        <v>538</v>
      </c>
      <c r="AI17" s="419"/>
      <c r="AJ17" s="419"/>
      <c r="AK17" s="411">
        <v>0</v>
      </c>
      <c r="AL17" s="412" t="b">
        <v>0</v>
      </c>
      <c r="AM17" s="415"/>
      <c r="AN17" s="163"/>
      <c r="AO17" s="162"/>
      <c r="AP17" s="168"/>
      <c r="AQ17" s="168"/>
      <c r="AR17" s="163"/>
      <c r="AS17" s="168"/>
      <c r="AT17" s="163"/>
      <c r="AU17" s="168"/>
      <c r="AV17" s="163"/>
      <c r="AW17" s="114"/>
      <c r="AX17" s="145"/>
      <c r="AY17" s="146"/>
      <c r="AZ17" s="163"/>
      <c r="BA17" s="163"/>
      <c r="BB17" s="162"/>
      <c r="BC17" s="168"/>
      <c r="BD17" s="168"/>
      <c r="BE17" s="163"/>
      <c r="BF17" s="163"/>
      <c r="BG17" s="162"/>
      <c r="BH17" s="168"/>
      <c r="BI17" s="168"/>
      <c r="BJ17" s="163"/>
      <c r="BK17" s="163"/>
      <c r="BL17" s="162"/>
      <c r="BM17" s="168"/>
      <c r="BN17" s="168"/>
      <c r="BO17" s="145"/>
      <c r="BP17" s="145"/>
      <c r="BQ17" s="146"/>
      <c r="BR17" s="114"/>
      <c r="BS17" s="114"/>
      <c r="BT17" s="168"/>
      <c r="BU17" s="145"/>
      <c r="BV17" s="145"/>
      <c r="BW17" s="145"/>
      <c r="BX17" s="168"/>
      <c r="BY17" s="163"/>
      <c r="BZ17" s="163"/>
      <c r="CA17" s="114"/>
      <c r="CB17" s="145"/>
      <c r="CC17" s="146"/>
      <c r="CD17" s="145"/>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row>
    <row r="18" spans="1:108" ht="21" customHeight="1" thickTop="1" thickBot="1">
      <c r="A18" s="421"/>
      <c r="B18" s="423"/>
      <c r="C18" s="423"/>
      <c r="D18" s="423"/>
      <c r="E18" s="424"/>
      <c r="F18" s="423"/>
      <c r="G18" s="423"/>
      <c r="H18" s="423"/>
      <c r="I18" s="423"/>
      <c r="J18" s="421"/>
      <c r="K18" s="421"/>
      <c r="L18" s="411"/>
      <c r="M18" s="413"/>
      <c r="N18" s="162">
        <v>2</v>
      </c>
      <c r="O18" s="166"/>
      <c r="P18" s="171"/>
      <c r="Q18" s="171"/>
      <c r="R18" s="171"/>
      <c r="S18" s="171"/>
      <c r="T18" s="171"/>
      <c r="U18" s="171"/>
      <c r="V18" s="171"/>
      <c r="W18" s="116">
        <v>0</v>
      </c>
      <c r="X18" s="117" t="s">
        <v>485</v>
      </c>
      <c r="Y18" s="172"/>
      <c r="Z18" s="118" t="s">
        <v>536</v>
      </c>
      <c r="AA18" s="116" t="s">
        <v>537</v>
      </c>
      <c r="AB18" s="171"/>
      <c r="AC18" s="422"/>
      <c r="AD18" s="422"/>
      <c r="AE18" s="420"/>
      <c r="AF18" s="420"/>
      <c r="AG18" s="418"/>
      <c r="AH18" s="418"/>
      <c r="AI18" s="419"/>
      <c r="AJ18" s="419"/>
      <c r="AK18" s="411"/>
      <c r="AL18" s="413"/>
      <c r="AM18" s="416"/>
      <c r="AN18" s="163"/>
      <c r="AO18" s="162"/>
      <c r="AP18" s="168"/>
      <c r="AQ18" s="168"/>
      <c r="AR18" s="163"/>
      <c r="AS18" s="168"/>
      <c r="AT18" s="163"/>
      <c r="AU18" s="168"/>
      <c r="AV18" s="163"/>
      <c r="AW18" s="114"/>
      <c r="AX18" s="145"/>
      <c r="AY18" s="146"/>
      <c r="AZ18" s="163"/>
      <c r="BA18" s="163"/>
      <c r="BB18" s="162"/>
      <c r="BC18" s="168"/>
      <c r="BD18" s="168"/>
      <c r="BE18" s="163"/>
      <c r="BF18" s="163"/>
      <c r="BG18" s="162"/>
      <c r="BH18" s="168"/>
      <c r="BI18" s="168"/>
      <c r="BJ18" s="163"/>
      <c r="BK18" s="163"/>
      <c r="BL18" s="162"/>
      <c r="BM18" s="168"/>
      <c r="BN18" s="168"/>
      <c r="BO18" s="145"/>
      <c r="BP18" s="145"/>
      <c r="BQ18" s="146"/>
      <c r="BR18" s="114"/>
      <c r="BS18" s="114"/>
      <c r="BT18" s="168"/>
      <c r="BU18" s="145"/>
      <c r="BV18" s="145"/>
      <c r="BW18" s="145"/>
      <c r="BX18" s="168"/>
      <c r="BY18" s="163"/>
      <c r="BZ18" s="163"/>
      <c r="CA18" s="114"/>
      <c r="CB18" s="145"/>
      <c r="CC18" s="146"/>
      <c r="CD18" s="145"/>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row>
    <row r="19" spans="1:108" ht="21" customHeight="1" thickTop="1" thickBot="1">
      <c r="A19" s="421"/>
      <c r="B19" s="423"/>
      <c r="C19" s="423"/>
      <c r="D19" s="423"/>
      <c r="E19" s="424"/>
      <c r="F19" s="423"/>
      <c r="G19" s="423"/>
      <c r="H19" s="423"/>
      <c r="I19" s="423"/>
      <c r="J19" s="421"/>
      <c r="K19" s="421"/>
      <c r="L19" s="411"/>
      <c r="M19" s="413"/>
      <c r="N19" s="162">
        <v>3</v>
      </c>
      <c r="O19" s="173"/>
      <c r="P19" s="171"/>
      <c r="Q19" s="171"/>
      <c r="R19" s="171"/>
      <c r="S19" s="171"/>
      <c r="T19" s="171"/>
      <c r="U19" s="171"/>
      <c r="V19" s="171"/>
      <c r="W19" s="116">
        <v>0</v>
      </c>
      <c r="X19" s="117" t="s">
        <v>485</v>
      </c>
      <c r="Y19" s="172"/>
      <c r="Z19" s="118" t="s">
        <v>536</v>
      </c>
      <c r="AA19" s="116" t="s">
        <v>537</v>
      </c>
      <c r="AB19" s="171"/>
      <c r="AC19" s="422"/>
      <c r="AD19" s="422"/>
      <c r="AE19" s="420"/>
      <c r="AF19" s="420"/>
      <c r="AG19" s="418"/>
      <c r="AH19" s="418"/>
      <c r="AI19" s="419"/>
      <c r="AJ19" s="419"/>
      <c r="AK19" s="411"/>
      <c r="AL19" s="413"/>
      <c r="AM19" s="416"/>
      <c r="AN19" s="163"/>
      <c r="AO19" s="162"/>
      <c r="AP19" s="168"/>
      <c r="AQ19" s="168"/>
      <c r="AR19" s="163"/>
      <c r="AS19" s="168"/>
      <c r="AT19" s="163"/>
      <c r="AU19" s="168"/>
      <c r="AV19" s="163"/>
      <c r="AW19" s="114"/>
      <c r="AX19" s="145"/>
      <c r="AY19" s="146"/>
      <c r="AZ19" s="163"/>
      <c r="BA19" s="163"/>
      <c r="BB19" s="162"/>
      <c r="BC19" s="168"/>
      <c r="BD19" s="168"/>
      <c r="BE19" s="163"/>
      <c r="BF19" s="163"/>
      <c r="BG19" s="162"/>
      <c r="BH19" s="168"/>
      <c r="BI19" s="168"/>
      <c r="BJ19" s="163"/>
      <c r="BK19" s="163"/>
      <c r="BL19" s="162"/>
      <c r="BM19" s="168"/>
      <c r="BN19" s="168"/>
      <c r="BO19" s="145"/>
      <c r="BP19" s="145"/>
      <c r="BQ19" s="146"/>
      <c r="BR19" s="114"/>
      <c r="BS19" s="114"/>
      <c r="BT19" s="168"/>
      <c r="BU19" s="145"/>
      <c r="BV19" s="145"/>
      <c r="BW19" s="145"/>
      <c r="BX19" s="168"/>
      <c r="BY19" s="163"/>
      <c r="BZ19" s="163"/>
      <c r="CA19" s="114"/>
      <c r="CB19" s="145"/>
      <c r="CC19" s="146"/>
      <c r="CD19" s="145"/>
      <c r="CE19" s="148"/>
      <c r="CF19" s="148"/>
      <c r="CG19" s="148"/>
      <c r="CH19" s="148"/>
      <c r="CI19" s="148"/>
      <c r="CJ19" s="148"/>
      <c r="CK19" s="148"/>
      <c r="CL19" s="148"/>
      <c r="CM19" s="148"/>
      <c r="CN19" s="148"/>
      <c r="CO19" s="148"/>
      <c r="CP19" s="148"/>
      <c r="CQ19" s="148"/>
      <c r="CR19" s="148"/>
      <c r="CS19" s="148"/>
      <c r="CT19" s="148"/>
      <c r="CU19" s="148"/>
      <c r="CV19" s="148"/>
      <c r="CW19" s="148"/>
      <c r="CX19" s="148"/>
      <c r="CY19" s="148"/>
      <c r="CZ19" s="148"/>
      <c r="DA19" s="148"/>
      <c r="DB19" s="148"/>
      <c r="DC19" s="148"/>
      <c r="DD19" s="148"/>
    </row>
    <row r="20" spans="1:108" ht="21" customHeight="1" thickTop="1" thickBot="1">
      <c r="A20" s="421"/>
      <c r="B20" s="423"/>
      <c r="C20" s="423"/>
      <c r="D20" s="423"/>
      <c r="E20" s="424"/>
      <c r="F20" s="423"/>
      <c r="G20" s="423"/>
      <c r="H20" s="423"/>
      <c r="I20" s="423"/>
      <c r="J20" s="421"/>
      <c r="K20" s="421"/>
      <c r="L20" s="411"/>
      <c r="M20" s="413"/>
      <c r="N20" s="162">
        <v>4</v>
      </c>
      <c r="O20" s="166"/>
      <c r="P20" s="171"/>
      <c r="Q20" s="171"/>
      <c r="R20" s="171"/>
      <c r="S20" s="171"/>
      <c r="T20" s="171"/>
      <c r="U20" s="171"/>
      <c r="V20" s="171"/>
      <c r="W20" s="116">
        <v>0</v>
      </c>
      <c r="X20" s="117" t="s">
        <v>485</v>
      </c>
      <c r="Y20" s="172"/>
      <c r="Z20" s="118" t="s">
        <v>536</v>
      </c>
      <c r="AA20" s="116" t="s">
        <v>537</v>
      </c>
      <c r="AB20" s="171"/>
      <c r="AC20" s="422"/>
      <c r="AD20" s="422"/>
      <c r="AE20" s="420"/>
      <c r="AF20" s="420"/>
      <c r="AG20" s="418"/>
      <c r="AH20" s="418"/>
      <c r="AI20" s="419"/>
      <c r="AJ20" s="419"/>
      <c r="AK20" s="411"/>
      <c r="AL20" s="413"/>
      <c r="AM20" s="416"/>
      <c r="AN20" s="163"/>
      <c r="AO20" s="162"/>
      <c r="AP20" s="168"/>
      <c r="AQ20" s="168"/>
      <c r="AR20" s="163"/>
      <c r="AS20" s="168"/>
      <c r="AT20" s="163"/>
      <c r="AU20" s="168"/>
      <c r="AV20" s="163"/>
      <c r="AW20" s="114"/>
      <c r="AX20" s="145"/>
      <c r="AY20" s="146"/>
      <c r="AZ20" s="163"/>
      <c r="BA20" s="163"/>
      <c r="BB20" s="162"/>
      <c r="BC20" s="168"/>
      <c r="BD20" s="168"/>
      <c r="BE20" s="163"/>
      <c r="BF20" s="163"/>
      <c r="BG20" s="162"/>
      <c r="BH20" s="168"/>
      <c r="BI20" s="168"/>
      <c r="BJ20" s="163"/>
      <c r="BK20" s="163"/>
      <c r="BL20" s="162"/>
      <c r="BM20" s="168"/>
      <c r="BN20" s="168"/>
      <c r="BO20" s="145"/>
      <c r="BP20" s="145"/>
      <c r="BQ20" s="146"/>
      <c r="BR20" s="114"/>
      <c r="BS20" s="114"/>
      <c r="BT20" s="168"/>
      <c r="BU20" s="145"/>
      <c r="BV20" s="145"/>
      <c r="BW20" s="145"/>
      <c r="BX20" s="168"/>
      <c r="BY20" s="163"/>
      <c r="BZ20" s="163"/>
      <c r="CA20" s="114"/>
      <c r="CB20" s="145"/>
      <c r="CC20" s="146"/>
      <c r="CD20" s="145"/>
      <c r="CE20" s="148"/>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row>
    <row r="21" spans="1:108" ht="21" customHeight="1" thickTop="1" thickBot="1">
      <c r="A21" s="421"/>
      <c r="B21" s="423"/>
      <c r="C21" s="423"/>
      <c r="D21" s="423"/>
      <c r="E21" s="424"/>
      <c r="F21" s="423"/>
      <c r="G21" s="423"/>
      <c r="H21" s="423"/>
      <c r="I21" s="423"/>
      <c r="J21" s="421"/>
      <c r="K21" s="421"/>
      <c r="L21" s="411"/>
      <c r="M21" s="413"/>
      <c r="N21" s="162">
        <v>5</v>
      </c>
      <c r="O21" s="166"/>
      <c r="P21" s="171"/>
      <c r="Q21" s="171"/>
      <c r="R21" s="171"/>
      <c r="S21" s="171"/>
      <c r="T21" s="171"/>
      <c r="U21" s="171"/>
      <c r="V21" s="171"/>
      <c r="W21" s="116">
        <v>0</v>
      </c>
      <c r="X21" s="117" t="s">
        <v>485</v>
      </c>
      <c r="Y21" s="172"/>
      <c r="Z21" s="118" t="s">
        <v>536</v>
      </c>
      <c r="AA21" s="116" t="s">
        <v>537</v>
      </c>
      <c r="AB21" s="171"/>
      <c r="AC21" s="422"/>
      <c r="AD21" s="422"/>
      <c r="AE21" s="420"/>
      <c r="AF21" s="420"/>
      <c r="AG21" s="418"/>
      <c r="AH21" s="418"/>
      <c r="AI21" s="419"/>
      <c r="AJ21" s="419"/>
      <c r="AK21" s="411"/>
      <c r="AL21" s="413"/>
      <c r="AM21" s="416"/>
      <c r="AN21" s="163"/>
      <c r="AO21" s="162"/>
      <c r="AP21" s="168"/>
      <c r="AQ21" s="168"/>
      <c r="AR21" s="163"/>
      <c r="AS21" s="168"/>
      <c r="AT21" s="163"/>
      <c r="AU21" s="168"/>
      <c r="AV21" s="163"/>
      <c r="AW21" s="114"/>
      <c r="AX21" s="145"/>
      <c r="AY21" s="146"/>
      <c r="AZ21" s="163"/>
      <c r="BA21" s="163"/>
      <c r="BB21" s="162"/>
      <c r="BC21" s="168"/>
      <c r="BD21" s="168"/>
      <c r="BE21" s="163"/>
      <c r="BF21" s="163"/>
      <c r="BG21" s="162"/>
      <c r="BH21" s="168"/>
      <c r="BI21" s="168"/>
      <c r="BJ21" s="163"/>
      <c r="BK21" s="163"/>
      <c r="BL21" s="162"/>
      <c r="BM21" s="168"/>
      <c r="BN21" s="168"/>
      <c r="BO21" s="145"/>
      <c r="BP21" s="145"/>
      <c r="BQ21" s="146"/>
      <c r="BR21" s="114"/>
      <c r="BS21" s="114"/>
      <c r="BT21" s="168"/>
      <c r="BU21" s="145"/>
      <c r="BV21" s="145"/>
      <c r="BW21" s="145"/>
      <c r="BX21" s="168"/>
      <c r="BY21" s="163"/>
      <c r="BZ21" s="163"/>
      <c r="CA21" s="114"/>
      <c r="CB21" s="145"/>
      <c r="CC21" s="146"/>
      <c r="CD21" s="145"/>
      <c r="CE21" s="148"/>
      <c r="CF21" s="148"/>
      <c r="CG21" s="148"/>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row>
    <row r="22" spans="1:108" ht="21" customHeight="1" thickTop="1" thickBot="1">
      <c r="A22" s="421"/>
      <c r="B22" s="423"/>
      <c r="C22" s="423"/>
      <c r="D22" s="423"/>
      <c r="E22" s="424"/>
      <c r="F22" s="423"/>
      <c r="G22" s="423"/>
      <c r="H22" s="423"/>
      <c r="I22" s="423"/>
      <c r="J22" s="421"/>
      <c r="K22" s="421"/>
      <c r="L22" s="411"/>
      <c r="M22" s="414"/>
      <c r="N22" s="162">
        <v>6</v>
      </c>
      <c r="O22" s="166"/>
      <c r="P22" s="171"/>
      <c r="Q22" s="171"/>
      <c r="R22" s="171"/>
      <c r="S22" s="171"/>
      <c r="T22" s="171"/>
      <c r="U22" s="171"/>
      <c r="V22" s="171"/>
      <c r="W22" s="116">
        <v>0</v>
      </c>
      <c r="X22" s="117" t="s">
        <v>485</v>
      </c>
      <c r="Y22" s="172"/>
      <c r="Z22" s="118" t="s">
        <v>536</v>
      </c>
      <c r="AA22" s="116" t="s">
        <v>537</v>
      </c>
      <c r="AB22" s="171"/>
      <c r="AC22" s="422"/>
      <c r="AD22" s="422"/>
      <c r="AE22" s="420"/>
      <c r="AF22" s="420"/>
      <c r="AG22" s="418"/>
      <c r="AH22" s="418"/>
      <c r="AI22" s="419"/>
      <c r="AJ22" s="419"/>
      <c r="AK22" s="411"/>
      <c r="AL22" s="414"/>
      <c r="AM22" s="417"/>
      <c r="AN22" s="163"/>
      <c r="AO22" s="162"/>
      <c r="AP22" s="168"/>
      <c r="AQ22" s="168"/>
      <c r="AR22" s="163"/>
      <c r="AS22" s="168"/>
      <c r="AT22" s="163"/>
      <c r="AU22" s="168"/>
      <c r="AV22" s="163"/>
      <c r="AW22" s="114"/>
      <c r="AX22" s="145"/>
      <c r="AY22" s="146"/>
      <c r="AZ22" s="163"/>
      <c r="BA22" s="163"/>
      <c r="BB22" s="162"/>
      <c r="BC22" s="168"/>
      <c r="BD22" s="168"/>
      <c r="BE22" s="163"/>
      <c r="BF22" s="163"/>
      <c r="BG22" s="162"/>
      <c r="BH22" s="168"/>
      <c r="BI22" s="168"/>
      <c r="BJ22" s="163"/>
      <c r="BK22" s="163"/>
      <c r="BL22" s="162"/>
      <c r="BM22" s="168"/>
      <c r="BN22" s="168"/>
      <c r="BO22" s="145"/>
      <c r="BP22" s="145"/>
      <c r="BQ22" s="146"/>
      <c r="BR22" s="114"/>
      <c r="BS22" s="114"/>
      <c r="BT22" s="168"/>
      <c r="BU22" s="145"/>
      <c r="BV22" s="145"/>
      <c r="BW22" s="145"/>
      <c r="BX22" s="168"/>
      <c r="BY22" s="163"/>
      <c r="BZ22" s="163"/>
      <c r="CA22" s="114"/>
      <c r="CB22" s="145"/>
      <c r="CC22" s="146"/>
      <c r="CD22" s="145"/>
      <c r="CE22" s="148"/>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row>
    <row r="23" spans="1:108" ht="21" customHeight="1" thickTop="1" thickBot="1">
      <c r="A23" s="421">
        <v>4</v>
      </c>
      <c r="B23" s="423"/>
      <c r="C23" s="423"/>
      <c r="D23" s="423"/>
      <c r="E23" s="424"/>
      <c r="F23" s="423"/>
      <c r="G23" s="423"/>
      <c r="H23" s="423"/>
      <c r="I23" s="423"/>
      <c r="J23" s="421"/>
      <c r="K23" s="421"/>
      <c r="L23" s="411">
        <v>0</v>
      </c>
      <c r="M23" s="412" t="b">
        <v>0</v>
      </c>
      <c r="N23" s="162">
        <v>1</v>
      </c>
      <c r="O23" s="166"/>
      <c r="P23" s="171"/>
      <c r="Q23" s="171"/>
      <c r="R23" s="171"/>
      <c r="S23" s="171"/>
      <c r="T23" s="171"/>
      <c r="U23" s="171"/>
      <c r="V23" s="171"/>
      <c r="W23" s="116">
        <v>0</v>
      </c>
      <c r="X23" s="117" t="s">
        <v>485</v>
      </c>
      <c r="Y23" s="172"/>
      <c r="Z23" s="118" t="s">
        <v>536</v>
      </c>
      <c r="AA23" s="116" t="s">
        <v>537</v>
      </c>
      <c r="AB23" s="171"/>
      <c r="AC23" s="422">
        <v>0</v>
      </c>
      <c r="AD23" s="422" t="s">
        <v>485</v>
      </c>
      <c r="AE23" s="420"/>
      <c r="AF23" s="420"/>
      <c r="AG23" s="418" t="s">
        <v>538</v>
      </c>
      <c r="AH23" s="418" t="s">
        <v>538</v>
      </c>
      <c r="AI23" s="419"/>
      <c r="AJ23" s="419"/>
      <c r="AK23" s="411">
        <v>0</v>
      </c>
      <c r="AL23" s="412" t="b">
        <v>0</v>
      </c>
      <c r="AM23" s="415"/>
      <c r="AN23" s="163"/>
      <c r="AO23" s="162"/>
      <c r="AP23" s="168"/>
      <c r="AQ23" s="168"/>
      <c r="AR23" s="163"/>
      <c r="AS23" s="168"/>
      <c r="AT23" s="163"/>
      <c r="AU23" s="168"/>
      <c r="AV23" s="163"/>
      <c r="AW23" s="114"/>
      <c r="AX23" s="145"/>
      <c r="AY23" s="146"/>
      <c r="AZ23" s="163"/>
      <c r="BA23" s="163"/>
      <c r="BB23" s="162"/>
      <c r="BC23" s="168"/>
      <c r="BD23" s="168"/>
      <c r="BE23" s="163"/>
      <c r="BF23" s="163"/>
      <c r="BG23" s="162"/>
      <c r="BH23" s="168"/>
      <c r="BI23" s="168"/>
      <c r="BJ23" s="163"/>
      <c r="BK23" s="163"/>
      <c r="BL23" s="162"/>
      <c r="BM23" s="168"/>
      <c r="BN23" s="168"/>
      <c r="BO23" s="145"/>
      <c r="BP23" s="145"/>
      <c r="BQ23" s="146"/>
      <c r="BR23" s="114"/>
      <c r="BS23" s="114"/>
      <c r="BT23" s="168"/>
      <c r="BU23" s="145"/>
      <c r="BV23" s="145"/>
      <c r="BW23" s="145"/>
      <c r="BX23" s="168"/>
      <c r="BY23" s="163"/>
      <c r="BZ23" s="163"/>
      <c r="CA23" s="114"/>
      <c r="CB23" s="145"/>
      <c r="CC23" s="146"/>
      <c r="CD23" s="145"/>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row>
    <row r="24" spans="1:108" ht="21" customHeight="1" thickTop="1" thickBot="1">
      <c r="A24" s="421"/>
      <c r="B24" s="423"/>
      <c r="C24" s="423"/>
      <c r="D24" s="423"/>
      <c r="E24" s="424"/>
      <c r="F24" s="423"/>
      <c r="G24" s="423"/>
      <c r="H24" s="423"/>
      <c r="I24" s="423"/>
      <c r="J24" s="421"/>
      <c r="K24" s="421"/>
      <c r="L24" s="411"/>
      <c r="M24" s="413"/>
      <c r="N24" s="162">
        <v>2</v>
      </c>
      <c r="O24" s="166"/>
      <c r="P24" s="171"/>
      <c r="Q24" s="171"/>
      <c r="R24" s="171"/>
      <c r="S24" s="171"/>
      <c r="T24" s="171"/>
      <c r="U24" s="171"/>
      <c r="V24" s="171"/>
      <c r="W24" s="116">
        <v>0</v>
      </c>
      <c r="X24" s="117" t="s">
        <v>485</v>
      </c>
      <c r="Y24" s="172"/>
      <c r="Z24" s="118" t="s">
        <v>536</v>
      </c>
      <c r="AA24" s="116" t="s">
        <v>537</v>
      </c>
      <c r="AB24" s="171"/>
      <c r="AC24" s="422"/>
      <c r="AD24" s="422"/>
      <c r="AE24" s="420"/>
      <c r="AF24" s="420"/>
      <c r="AG24" s="418"/>
      <c r="AH24" s="418"/>
      <c r="AI24" s="419"/>
      <c r="AJ24" s="419"/>
      <c r="AK24" s="411"/>
      <c r="AL24" s="413"/>
      <c r="AM24" s="416"/>
      <c r="AN24" s="163"/>
      <c r="AO24" s="162"/>
      <c r="AP24" s="168"/>
      <c r="AQ24" s="168"/>
      <c r="AR24" s="163"/>
      <c r="AS24" s="168"/>
      <c r="AT24" s="163"/>
      <c r="AU24" s="168"/>
      <c r="AV24" s="163"/>
      <c r="AW24" s="114"/>
      <c r="AX24" s="145"/>
      <c r="AY24" s="146"/>
      <c r="AZ24" s="163"/>
      <c r="BA24" s="163"/>
      <c r="BB24" s="162"/>
      <c r="BC24" s="168"/>
      <c r="BD24" s="168"/>
      <c r="BE24" s="163"/>
      <c r="BF24" s="163"/>
      <c r="BG24" s="162"/>
      <c r="BH24" s="168"/>
      <c r="BI24" s="168"/>
      <c r="BJ24" s="163"/>
      <c r="BK24" s="163"/>
      <c r="BL24" s="162"/>
      <c r="BM24" s="168"/>
      <c r="BN24" s="168"/>
      <c r="BO24" s="145"/>
      <c r="BP24" s="145"/>
      <c r="BQ24" s="146"/>
      <c r="BR24" s="114"/>
      <c r="BS24" s="114"/>
      <c r="BT24" s="168"/>
      <c r="BU24" s="145"/>
      <c r="BV24" s="145"/>
      <c r="BW24" s="145"/>
      <c r="BX24" s="168"/>
      <c r="BY24" s="163"/>
      <c r="BZ24" s="163"/>
      <c r="CA24" s="114"/>
      <c r="CB24" s="145"/>
      <c r="CC24" s="146"/>
      <c r="CD24" s="145"/>
      <c r="CE24" s="148"/>
      <c r="CF24" s="148"/>
      <c r="CG24" s="148"/>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row>
    <row r="25" spans="1:108" ht="21" customHeight="1" thickTop="1" thickBot="1">
      <c r="A25" s="421"/>
      <c r="B25" s="423"/>
      <c r="C25" s="423"/>
      <c r="D25" s="423"/>
      <c r="E25" s="424"/>
      <c r="F25" s="423"/>
      <c r="G25" s="423"/>
      <c r="H25" s="423"/>
      <c r="I25" s="423"/>
      <c r="J25" s="421"/>
      <c r="K25" s="421"/>
      <c r="L25" s="411"/>
      <c r="M25" s="413"/>
      <c r="N25" s="162">
        <v>3</v>
      </c>
      <c r="O25" s="173"/>
      <c r="P25" s="171"/>
      <c r="Q25" s="171"/>
      <c r="R25" s="171"/>
      <c r="S25" s="171"/>
      <c r="T25" s="171"/>
      <c r="U25" s="171"/>
      <c r="V25" s="171"/>
      <c r="W25" s="116">
        <v>0</v>
      </c>
      <c r="X25" s="117" t="s">
        <v>485</v>
      </c>
      <c r="Y25" s="172"/>
      <c r="Z25" s="118" t="s">
        <v>536</v>
      </c>
      <c r="AA25" s="116" t="s">
        <v>537</v>
      </c>
      <c r="AB25" s="171"/>
      <c r="AC25" s="422"/>
      <c r="AD25" s="422"/>
      <c r="AE25" s="420"/>
      <c r="AF25" s="420"/>
      <c r="AG25" s="418"/>
      <c r="AH25" s="418"/>
      <c r="AI25" s="419"/>
      <c r="AJ25" s="419"/>
      <c r="AK25" s="411"/>
      <c r="AL25" s="413"/>
      <c r="AM25" s="416"/>
      <c r="AN25" s="163"/>
      <c r="AO25" s="162"/>
      <c r="AP25" s="168"/>
      <c r="AQ25" s="168"/>
      <c r="AR25" s="163"/>
      <c r="AS25" s="168"/>
      <c r="AT25" s="163"/>
      <c r="AU25" s="168"/>
      <c r="AV25" s="163"/>
      <c r="AW25" s="114"/>
      <c r="AX25" s="145"/>
      <c r="AY25" s="146"/>
      <c r="AZ25" s="163"/>
      <c r="BA25" s="163"/>
      <c r="BB25" s="162"/>
      <c r="BC25" s="168"/>
      <c r="BD25" s="168"/>
      <c r="BE25" s="163"/>
      <c r="BF25" s="163"/>
      <c r="BG25" s="162"/>
      <c r="BH25" s="168"/>
      <c r="BI25" s="168"/>
      <c r="BJ25" s="163"/>
      <c r="BK25" s="163"/>
      <c r="BL25" s="162"/>
      <c r="BM25" s="168"/>
      <c r="BN25" s="168"/>
      <c r="BO25" s="145"/>
      <c r="BP25" s="145"/>
      <c r="BQ25" s="146"/>
      <c r="BR25" s="114"/>
      <c r="BS25" s="114"/>
      <c r="BT25" s="168"/>
      <c r="BU25" s="145"/>
      <c r="BV25" s="145"/>
      <c r="BW25" s="145"/>
      <c r="BX25" s="168"/>
      <c r="BY25" s="163"/>
      <c r="BZ25" s="163"/>
      <c r="CA25" s="114"/>
      <c r="CB25" s="145"/>
      <c r="CC25" s="146"/>
      <c r="CD25" s="145"/>
      <c r="CE25" s="148"/>
      <c r="CF25" s="148"/>
      <c r="CG25" s="148"/>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row>
    <row r="26" spans="1:108" ht="21" customHeight="1" thickTop="1" thickBot="1">
      <c r="A26" s="421"/>
      <c r="B26" s="423"/>
      <c r="C26" s="423"/>
      <c r="D26" s="423"/>
      <c r="E26" s="424"/>
      <c r="F26" s="423"/>
      <c r="G26" s="423"/>
      <c r="H26" s="423"/>
      <c r="I26" s="423"/>
      <c r="J26" s="421"/>
      <c r="K26" s="421"/>
      <c r="L26" s="411"/>
      <c r="M26" s="413"/>
      <c r="N26" s="162">
        <v>4</v>
      </c>
      <c r="O26" s="166"/>
      <c r="P26" s="171"/>
      <c r="Q26" s="171"/>
      <c r="R26" s="171"/>
      <c r="S26" s="171"/>
      <c r="T26" s="171"/>
      <c r="U26" s="171"/>
      <c r="V26" s="171"/>
      <c r="W26" s="116">
        <v>0</v>
      </c>
      <c r="X26" s="117" t="s">
        <v>485</v>
      </c>
      <c r="Y26" s="172"/>
      <c r="Z26" s="118" t="s">
        <v>536</v>
      </c>
      <c r="AA26" s="116" t="s">
        <v>537</v>
      </c>
      <c r="AB26" s="171"/>
      <c r="AC26" s="422"/>
      <c r="AD26" s="422"/>
      <c r="AE26" s="420"/>
      <c r="AF26" s="420"/>
      <c r="AG26" s="418"/>
      <c r="AH26" s="418"/>
      <c r="AI26" s="419"/>
      <c r="AJ26" s="419"/>
      <c r="AK26" s="411"/>
      <c r="AL26" s="413"/>
      <c r="AM26" s="416"/>
      <c r="AN26" s="163"/>
      <c r="AO26" s="162"/>
      <c r="AP26" s="168"/>
      <c r="AQ26" s="168"/>
      <c r="AR26" s="163"/>
      <c r="AS26" s="168"/>
      <c r="AT26" s="163"/>
      <c r="AU26" s="168"/>
      <c r="AV26" s="163"/>
      <c r="AW26" s="114"/>
      <c r="AX26" s="145"/>
      <c r="AY26" s="146"/>
      <c r="AZ26" s="163"/>
      <c r="BA26" s="163"/>
      <c r="BB26" s="162"/>
      <c r="BC26" s="168"/>
      <c r="BD26" s="168"/>
      <c r="BE26" s="163"/>
      <c r="BF26" s="163"/>
      <c r="BG26" s="162"/>
      <c r="BH26" s="168"/>
      <c r="BI26" s="168"/>
      <c r="BJ26" s="163"/>
      <c r="BK26" s="163"/>
      <c r="BL26" s="162"/>
      <c r="BM26" s="168"/>
      <c r="BN26" s="168"/>
      <c r="BO26" s="145"/>
      <c r="BP26" s="145"/>
      <c r="BQ26" s="146"/>
      <c r="BR26" s="114"/>
      <c r="BS26" s="114"/>
      <c r="BT26" s="168"/>
      <c r="BU26" s="145"/>
      <c r="BV26" s="145"/>
      <c r="BW26" s="145"/>
      <c r="BX26" s="168"/>
      <c r="BY26" s="163"/>
      <c r="BZ26" s="163"/>
      <c r="CA26" s="114"/>
      <c r="CB26" s="145"/>
      <c r="CC26" s="146"/>
      <c r="CD26" s="145"/>
      <c r="CE26" s="148"/>
      <c r="CF26" s="148"/>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row>
    <row r="27" spans="1:108" ht="21" customHeight="1" thickTop="1" thickBot="1">
      <c r="A27" s="421"/>
      <c r="B27" s="423"/>
      <c r="C27" s="423"/>
      <c r="D27" s="423"/>
      <c r="E27" s="424"/>
      <c r="F27" s="423"/>
      <c r="G27" s="423"/>
      <c r="H27" s="423"/>
      <c r="I27" s="423"/>
      <c r="J27" s="421"/>
      <c r="K27" s="421"/>
      <c r="L27" s="411"/>
      <c r="M27" s="413"/>
      <c r="N27" s="162">
        <v>5</v>
      </c>
      <c r="O27" s="166"/>
      <c r="P27" s="171"/>
      <c r="Q27" s="171"/>
      <c r="R27" s="171"/>
      <c r="S27" s="171"/>
      <c r="T27" s="171"/>
      <c r="U27" s="171"/>
      <c r="V27" s="171"/>
      <c r="W27" s="116">
        <v>0</v>
      </c>
      <c r="X27" s="117" t="s">
        <v>485</v>
      </c>
      <c r="Y27" s="172"/>
      <c r="Z27" s="118" t="s">
        <v>536</v>
      </c>
      <c r="AA27" s="116" t="s">
        <v>537</v>
      </c>
      <c r="AB27" s="171"/>
      <c r="AC27" s="422"/>
      <c r="AD27" s="422"/>
      <c r="AE27" s="420"/>
      <c r="AF27" s="420"/>
      <c r="AG27" s="418"/>
      <c r="AH27" s="418"/>
      <c r="AI27" s="419"/>
      <c r="AJ27" s="419"/>
      <c r="AK27" s="411"/>
      <c r="AL27" s="413"/>
      <c r="AM27" s="416"/>
      <c r="AN27" s="163"/>
      <c r="AO27" s="162"/>
      <c r="AP27" s="168"/>
      <c r="AQ27" s="168"/>
      <c r="AR27" s="163"/>
      <c r="AS27" s="168"/>
      <c r="AT27" s="163"/>
      <c r="AU27" s="168"/>
      <c r="AV27" s="163"/>
      <c r="AW27" s="114"/>
      <c r="AX27" s="145"/>
      <c r="AY27" s="146"/>
      <c r="AZ27" s="163"/>
      <c r="BA27" s="163"/>
      <c r="BB27" s="162"/>
      <c r="BC27" s="168"/>
      <c r="BD27" s="168"/>
      <c r="BE27" s="163"/>
      <c r="BF27" s="163"/>
      <c r="BG27" s="162"/>
      <c r="BH27" s="168"/>
      <c r="BI27" s="168"/>
      <c r="BJ27" s="163"/>
      <c r="BK27" s="163"/>
      <c r="BL27" s="162"/>
      <c r="BM27" s="168"/>
      <c r="BN27" s="168"/>
      <c r="BO27" s="145"/>
      <c r="BP27" s="145"/>
      <c r="BQ27" s="146"/>
      <c r="BR27" s="114"/>
      <c r="BS27" s="114"/>
      <c r="BT27" s="168"/>
      <c r="BU27" s="145"/>
      <c r="BV27" s="145"/>
      <c r="BW27" s="145"/>
      <c r="BX27" s="168"/>
      <c r="BY27" s="163"/>
      <c r="BZ27" s="163"/>
      <c r="CA27" s="114"/>
      <c r="CB27" s="145"/>
      <c r="CC27" s="146"/>
      <c r="CD27" s="145"/>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row>
    <row r="28" spans="1:108" ht="21" customHeight="1" thickTop="1" thickBot="1">
      <c r="A28" s="421"/>
      <c r="B28" s="423"/>
      <c r="C28" s="423"/>
      <c r="D28" s="423"/>
      <c r="E28" s="424"/>
      <c r="F28" s="423"/>
      <c r="G28" s="423"/>
      <c r="H28" s="423"/>
      <c r="I28" s="423"/>
      <c r="J28" s="421"/>
      <c r="K28" s="421"/>
      <c r="L28" s="411"/>
      <c r="M28" s="414"/>
      <c r="N28" s="162">
        <v>6</v>
      </c>
      <c r="O28" s="166"/>
      <c r="P28" s="171"/>
      <c r="Q28" s="171"/>
      <c r="R28" s="171"/>
      <c r="S28" s="171"/>
      <c r="T28" s="171"/>
      <c r="U28" s="171"/>
      <c r="V28" s="171"/>
      <c r="W28" s="116">
        <v>0</v>
      </c>
      <c r="X28" s="117" t="s">
        <v>485</v>
      </c>
      <c r="Y28" s="172"/>
      <c r="Z28" s="118" t="s">
        <v>536</v>
      </c>
      <c r="AA28" s="116" t="s">
        <v>537</v>
      </c>
      <c r="AB28" s="171"/>
      <c r="AC28" s="422"/>
      <c r="AD28" s="422"/>
      <c r="AE28" s="420"/>
      <c r="AF28" s="420"/>
      <c r="AG28" s="418"/>
      <c r="AH28" s="418"/>
      <c r="AI28" s="419"/>
      <c r="AJ28" s="419"/>
      <c r="AK28" s="411"/>
      <c r="AL28" s="414"/>
      <c r="AM28" s="417"/>
      <c r="AN28" s="163"/>
      <c r="AO28" s="162"/>
      <c r="AP28" s="168"/>
      <c r="AQ28" s="168"/>
      <c r="AR28" s="163"/>
      <c r="AS28" s="168"/>
      <c r="AT28" s="163"/>
      <c r="AU28" s="168"/>
      <c r="AV28" s="163"/>
      <c r="AW28" s="114"/>
      <c r="AX28" s="145"/>
      <c r="AY28" s="146"/>
      <c r="AZ28" s="163"/>
      <c r="BA28" s="163"/>
      <c r="BB28" s="162"/>
      <c r="BC28" s="168"/>
      <c r="BD28" s="168"/>
      <c r="BE28" s="163"/>
      <c r="BF28" s="163"/>
      <c r="BG28" s="162"/>
      <c r="BH28" s="168"/>
      <c r="BI28" s="168"/>
      <c r="BJ28" s="163"/>
      <c r="BK28" s="163"/>
      <c r="BL28" s="162"/>
      <c r="BM28" s="168"/>
      <c r="BN28" s="168"/>
      <c r="BO28" s="145"/>
      <c r="BP28" s="145"/>
      <c r="BQ28" s="146"/>
      <c r="BR28" s="114"/>
      <c r="BS28" s="114"/>
      <c r="BT28" s="168"/>
      <c r="BU28" s="145"/>
      <c r="BV28" s="145"/>
      <c r="BW28" s="145"/>
      <c r="BX28" s="168"/>
      <c r="BY28" s="163"/>
      <c r="BZ28" s="163"/>
      <c r="CA28" s="114"/>
      <c r="CB28" s="145"/>
      <c r="CC28" s="146"/>
      <c r="CD28" s="145"/>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row>
    <row r="29" spans="1:108" ht="21" customHeight="1" thickTop="1" thickBot="1">
      <c r="A29" s="421">
        <v>5</v>
      </c>
      <c r="B29" s="423"/>
      <c r="C29" s="423"/>
      <c r="D29" s="423"/>
      <c r="E29" s="424"/>
      <c r="F29" s="423"/>
      <c r="G29" s="423"/>
      <c r="H29" s="423"/>
      <c r="I29" s="423"/>
      <c r="J29" s="421"/>
      <c r="K29" s="421"/>
      <c r="L29" s="411">
        <v>0</v>
      </c>
      <c r="M29" s="412" t="b">
        <v>0</v>
      </c>
      <c r="N29" s="162">
        <v>1</v>
      </c>
      <c r="O29" s="166"/>
      <c r="P29" s="171"/>
      <c r="Q29" s="171"/>
      <c r="R29" s="171"/>
      <c r="S29" s="171"/>
      <c r="T29" s="171"/>
      <c r="U29" s="171"/>
      <c r="V29" s="171"/>
      <c r="W29" s="116">
        <v>0</v>
      </c>
      <c r="X29" s="117" t="s">
        <v>485</v>
      </c>
      <c r="Y29" s="172"/>
      <c r="Z29" s="118" t="s">
        <v>536</v>
      </c>
      <c r="AA29" s="116" t="s">
        <v>537</v>
      </c>
      <c r="AB29" s="171"/>
      <c r="AC29" s="422">
        <v>0</v>
      </c>
      <c r="AD29" s="422" t="s">
        <v>485</v>
      </c>
      <c r="AE29" s="420"/>
      <c r="AF29" s="420"/>
      <c r="AG29" s="418" t="s">
        <v>538</v>
      </c>
      <c r="AH29" s="418" t="s">
        <v>538</v>
      </c>
      <c r="AI29" s="419"/>
      <c r="AJ29" s="419"/>
      <c r="AK29" s="411">
        <v>0</v>
      </c>
      <c r="AL29" s="412" t="b">
        <v>0</v>
      </c>
      <c r="AM29" s="415"/>
      <c r="AN29" s="163"/>
      <c r="AO29" s="162"/>
      <c r="AP29" s="168"/>
      <c r="AQ29" s="168"/>
      <c r="AR29" s="163"/>
      <c r="AS29" s="168"/>
      <c r="AT29" s="163"/>
      <c r="AU29" s="168"/>
      <c r="AV29" s="163"/>
      <c r="AW29" s="114"/>
      <c r="AX29" s="145"/>
      <c r="AY29" s="146"/>
      <c r="AZ29" s="163"/>
      <c r="BA29" s="163"/>
      <c r="BB29" s="162"/>
      <c r="BC29" s="168"/>
      <c r="BD29" s="168"/>
      <c r="BE29" s="163"/>
      <c r="BF29" s="163"/>
      <c r="BG29" s="162"/>
      <c r="BH29" s="168"/>
      <c r="BI29" s="168"/>
      <c r="BJ29" s="163"/>
      <c r="BK29" s="163"/>
      <c r="BL29" s="162"/>
      <c r="BM29" s="168"/>
      <c r="BN29" s="168"/>
      <c r="BO29" s="145"/>
      <c r="BP29" s="145"/>
      <c r="BQ29" s="146"/>
      <c r="BR29" s="114"/>
      <c r="BS29" s="114"/>
      <c r="BT29" s="168"/>
      <c r="BU29" s="145"/>
      <c r="BV29" s="145"/>
      <c r="BW29" s="145"/>
      <c r="BX29" s="168"/>
      <c r="BY29" s="163"/>
      <c r="BZ29" s="163"/>
      <c r="CA29" s="114"/>
      <c r="CB29" s="145"/>
      <c r="CC29" s="146"/>
      <c r="CD29" s="145"/>
      <c r="CE29" s="148"/>
      <c r="CF29" s="148"/>
      <c r="CG29" s="148"/>
      <c r="CH29" s="148"/>
      <c r="CI29" s="148"/>
      <c r="CJ29" s="148"/>
      <c r="CK29" s="148"/>
      <c r="CL29" s="148"/>
      <c r="CM29" s="148"/>
      <c r="CN29" s="148"/>
      <c r="CO29" s="148"/>
      <c r="CP29" s="148"/>
      <c r="CQ29" s="148"/>
      <c r="CR29" s="148"/>
      <c r="CS29" s="148"/>
      <c r="CT29" s="148"/>
      <c r="CU29" s="148"/>
      <c r="CV29" s="148"/>
      <c r="CW29" s="148"/>
      <c r="CX29" s="148"/>
      <c r="CY29" s="148"/>
      <c r="CZ29" s="148"/>
      <c r="DA29" s="148"/>
      <c r="DB29" s="148"/>
      <c r="DC29" s="148"/>
      <c r="DD29" s="148"/>
    </row>
    <row r="30" spans="1:108" ht="21" customHeight="1" thickTop="1" thickBot="1">
      <c r="A30" s="421"/>
      <c r="B30" s="423"/>
      <c r="C30" s="423"/>
      <c r="D30" s="423"/>
      <c r="E30" s="424"/>
      <c r="F30" s="423"/>
      <c r="G30" s="423"/>
      <c r="H30" s="423"/>
      <c r="I30" s="423"/>
      <c r="J30" s="421"/>
      <c r="K30" s="421"/>
      <c r="L30" s="411"/>
      <c r="M30" s="413"/>
      <c r="N30" s="162">
        <v>2</v>
      </c>
      <c r="O30" s="166"/>
      <c r="P30" s="171"/>
      <c r="Q30" s="171"/>
      <c r="R30" s="171"/>
      <c r="S30" s="171"/>
      <c r="T30" s="171"/>
      <c r="U30" s="171"/>
      <c r="V30" s="171"/>
      <c r="W30" s="116">
        <v>0</v>
      </c>
      <c r="X30" s="117" t="s">
        <v>485</v>
      </c>
      <c r="Y30" s="172"/>
      <c r="Z30" s="118" t="s">
        <v>536</v>
      </c>
      <c r="AA30" s="116" t="s">
        <v>537</v>
      </c>
      <c r="AB30" s="171"/>
      <c r="AC30" s="422"/>
      <c r="AD30" s="422"/>
      <c r="AE30" s="420"/>
      <c r="AF30" s="420"/>
      <c r="AG30" s="418"/>
      <c r="AH30" s="418"/>
      <c r="AI30" s="419"/>
      <c r="AJ30" s="419"/>
      <c r="AK30" s="411"/>
      <c r="AL30" s="413"/>
      <c r="AM30" s="416"/>
      <c r="AN30" s="163"/>
      <c r="AO30" s="162"/>
      <c r="AP30" s="168"/>
      <c r="AQ30" s="168"/>
      <c r="AR30" s="163"/>
      <c r="AS30" s="168"/>
      <c r="AT30" s="163"/>
      <c r="AU30" s="168"/>
      <c r="AV30" s="163"/>
      <c r="AW30" s="114"/>
      <c r="AX30" s="145"/>
      <c r="AY30" s="146"/>
      <c r="AZ30" s="163"/>
      <c r="BA30" s="163"/>
      <c r="BB30" s="162"/>
      <c r="BC30" s="168"/>
      <c r="BD30" s="168"/>
      <c r="BE30" s="163"/>
      <c r="BF30" s="163"/>
      <c r="BG30" s="162"/>
      <c r="BH30" s="168"/>
      <c r="BI30" s="168"/>
      <c r="BJ30" s="163"/>
      <c r="BK30" s="163"/>
      <c r="BL30" s="162"/>
      <c r="BM30" s="168"/>
      <c r="BN30" s="168"/>
      <c r="BO30" s="145"/>
      <c r="BP30" s="145"/>
      <c r="BQ30" s="146"/>
      <c r="BR30" s="114"/>
      <c r="BS30" s="114"/>
      <c r="BT30" s="168"/>
      <c r="BU30" s="145"/>
      <c r="BV30" s="145"/>
      <c r="BW30" s="145"/>
      <c r="BX30" s="168"/>
      <c r="BY30" s="163"/>
      <c r="BZ30" s="163"/>
      <c r="CA30" s="114"/>
      <c r="CB30" s="145"/>
      <c r="CC30" s="146"/>
      <c r="CD30" s="145"/>
      <c r="CE30" s="148"/>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row>
    <row r="31" spans="1:108" ht="21" customHeight="1" thickTop="1" thickBot="1">
      <c r="A31" s="421"/>
      <c r="B31" s="423"/>
      <c r="C31" s="423"/>
      <c r="D31" s="423"/>
      <c r="E31" s="424"/>
      <c r="F31" s="423"/>
      <c r="G31" s="423"/>
      <c r="H31" s="423"/>
      <c r="I31" s="423"/>
      <c r="J31" s="421"/>
      <c r="K31" s="421"/>
      <c r="L31" s="411"/>
      <c r="M31" s="413"/>
      <c r="N31" s="162">
        <v>3</v>
      </c>
      <c r="O31" s="173"/>
      <c r="P31" s="171"/>
      <c r="Q31" s="171"/>
      <c r="R31" s="171"/>
      <c r="S31" s="171"/>
      <c r="T31" s="171"/>
      <c r="U31" s="171"/>
      <c r="V31" s="171"/>
      <c r="W31" s="116">
        <v>0</v>
      </c>
      <c r="X31" s="117" t="s">
        <v>485</v>
      </c>
      <c r="Y31" s="172"/>
      <c r="Z31" s="118" t="s">
        <v>536</v>
      </c>
      <c r="AA31" s="116" t="s">
        <v>537</v>
      </c>
      <c r="AB31" s="171"/>
      <c r="AC31" s="422"/>
      <c r="AD31" s="422"/>
      <c r="AE31" s="420"/>
      <c r="AF31" s="420"/>
      <c r="AG31" s="418"/>
      <c r="AH31" s="418"/>
      <c r="AI31" s="419"/>
      <c r="AJ31" s="419"/>
      <c r="AK31" s="411"/>
      <c r="AL31" s="413"/>
      <c r="AM31" s="416"/>
      <c r="AN31" s="163"/>
      <c r="AO31" s="162"/>
      <c r="AP31" s="168"/>
      <c r="AQ31" s="168"/>
      <c r="AR31" s="163"/>
      <c r="AS31" s="168"/>
      <c r="AT31" s="163"/>
      <c r="AU31" s="168"/>
      <c r="AV31" s="163"/>
      <c r="AW31" s="114"/>
      <c r="AX31" s="145"/>
      <c r="AY31" s="146"/>
      <c r="AZ31" s="163"/>
      <c r="BA31" s="163"/>
      <c r="BB31" s="162"/>
      <c r="BC31" s="168"/>
      <c r="BD31" s="168"/>
      <c r="BE31" s="163"/>
      <c r="BF31" s="163"/>
      <c r="BG31" s="162"/>
      <c r="BH31" s="168"/>
      <c r="BI31" s="168"/>
      <c r="BJ31" s="163"/>
      <c r="BK31" s="163"/>
      <c r="BL31" s="162"/>
      <c r="BM31" s="168"/>
      <c r="BN31" s="168"/>
      <c r="BO31" s="145"/>
      <c r="BP31" s="145"/>
      <c r="BQ31" s="146"/>
      <c r="BR31" s="114"/>
      <c r="BS31" s="114"/>
      <c r="BT31" s="168"/>
      <c r="BU31" s="145"/>
      <c r="BV31" s="145"/>
      <c r="BW31" s="145"/>
      <c r="BX31" s="168"/>
      <c r="BY31" s="163"/>
      <c r="BZ31" s="163"/>
      <c r="CA31" s="114"/>
      <c r="CB31" s="145"/>
      <c r="CC31" s="146"/>
      <c r="CD31" s="145"/>
      <c r="CE31" s="148"/>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row>
    <row r="32" spans="1:108" ht="21" customHeight="1" thickTop="1" thickBot="1">
      <c r="A32" s="421"/>
      <c r="B32" s="423"/>
      <c r="C32" s="423"/>
      <c r="D32" s="423"/>
      <c r="E32" s="424"/>
      <c r="F32" s="423"/>
      <c r="G32" s="423"/>
      <c r="H32" s="423"/>
      <c r="I32" s="423"/>
      <c r="J32" s="421"/>
      <c r="K32" s="421"/>
      <c r="L32" s="411"/>
      <c r="M32" s="413"/>
      <c r="N32" s="162">
        <v>4</v>
      </c>
      <c r="O32" s="166"/>
      <c r="P32" s="171"/>
      <c r="Q32" s="171"/>
      <c r="R32" s="171"/>
      <c r="S32" s="171"/>
      <c r="T32" s="171"/>
      <c r="U32" s="171"/>
      <c r="V32" s="171"/>
      <c r="W32" s="116">
        <v>0</v>
      </c>
      <c r="X32" s="117" t="s">
        <v>485</v>
      </c>
      <c r="Y32" s="172"/>
      <c r="Z32" s="118" t="s">
        <v>536</v>
      </c>
      <c r="AA32" s="116" t="s">
        <v>537</v>
      </c>
      <c r="AB32" s="171"/>
      <c r="AC32" s="422"/>
      <c r="AD32" s="422"/>
      <c r="AE32" s="420"/>
      <c r="AF32" s="420"/>
      <c r="AG32" s="418"/>
      <c r="AH32" s="418"/>
      <c r="AI32" s="419"/>
      <c r="AJ32" s="419"/>
      <c r="AK32" s="411"/>
      <c r="AL32" s="413"/>
      <c r="AM32" s="416"/>
      <c r="AN32" s="163"/>
      <c r="AO32" s="162"/>
      <c r="AP32" s="168"/>
      <c r="AQ32" s="168"/>
      <c r="AR32" s="163"/>
      <c r="AS32" s="168"/>
      <c r="AT32" s="163"/>
      <c r="AU32" s="168"/>
      <c r="AV32" s="163"/>
      <c r="AW32" s="114"/>
      <c r="AX32" s="145"/>
      <c r="AY32" s="146"/>
      <c r="AZ32" s="163"/>
      <c r="BA32" s="163"/>
      <c r="BB32" s="162"/>
      <c r="BC32" s="168"/>
      <c r="BD32" s="168"/>
      <c r="BE32" s="163"/>
      <c r="BF32" s="163"/>
      <c r="BG32" s="162"/>
      <c r="BH32" s="168"/>
      <c r="BI32" s="168"/>
      <c r="BJ32" s="163"/>
      <c r="BK32" s="163"/>
      <c r="BL32" s="162"/>
      <c r="BM32" s="168"/>
      <c r="BN32" s="168"/>
      <c r="BO32" s="145"/>
      <c r="BP32" s="145"/>
      <c r="BQ32" s="146"/>
      <c r="BR32" s="114"/>
      <c r="BS32" s="114"/>
      <c r="BT32" s="168"/>
      <c r="BU32" s="145"/>
      <c r="BV32" s="145"/>
      <c r="BW32" s="145"/>
      <c r="BX32" s="168"/>
      <c r="BY32" s="163"/>
      <c r="BZ32" s="163"/>
      <c r="CA32" s="114"/>
      <c r="CB32" s="145"/>
      <c r="CC32" s="146"/>
      <c r="CD32" s="145"/>
      <c r="CE32" s="148"/>
      <c r="CF32" s="148"/>
      <c r="CG32" s="148"/>
      <c r="CH32" s="148"/>
      <c r="CI32" s="148"/>
      <c r="CJ32" s="148"/>
      <c r="CK32" s="148"/>
      <c r="CL32" s="148"/>
      <c r="CM32" s="148"/>
      <c r="CN32" s="148"/>
      <c r="CO32" s="148"/>
      <c r="CP32" s="148"/>
      <c r="CQ32" s="148"/>
      <c r="CR32" s="148"/>
      <c r="CS32" s="148"/>
      <c r="CT32" s="148"/>
      <c r="CU32" s="148"/>
      <c r="CV32" s="148"/>
      <c r="CW32" s="148"/>
      <c r="CX32" s="148"/>
      <c r="CY32" s="148"/>
      <c r="CZ32" s="148"/>
      <c r="DA32" s="148"/>
      <c r="DB32" s="148"/>
      <c r="DC32" s="148"/>
      <c r="DD32" s="148"/>
    </row>
    <row r="33" spans="1:108" ht="21" customHeight="1" thickTop="1" thickBot="1">
      <c r="A33" s="421"/>
      <c r="B33" s="423"/>
      <c r="C33" s="423"/>
      <c r="D33" s="423"/>
      <c r="E33" s="424"/>
      <c r="F33" s="423"/>
      <c r="G33" s="423"/>
      <c r="H33" s="423"/>
      <c r="I33" s="423"/>
      <c r="J33" s="421"/>
      <c r="K33" s="421"/>
      <c r="L33" s="411"/>
      <c r="M33" s="413"/>
      <c r="N33" s="162">
        <v>5</v>
      </c>
      <c r="O33" s="166"/>
      <c r="P33" s="171"/>
      <c r="Q33" s="171"/>
      <c r="R33" s="171"/>
      <c r="S33" s="171"/>
      <c r="T33" s="171"/>
      <c r="U33" s="171"/>
      <c r="V33" s="171"/>
      <c r="W33" s="116">
        <v>0</v>
      </c>
      <c r="X33" s="117" t="s">
        <v>485</v>
      </c>
      <c r="Y33" s="172"/>
      <c r="Z33" s="118" t="s">
        <v>536</v>
      </c>
      <c r="AA33" s="116" t="s">
        <v>537</v>
      </c>
      <c r="AB33" s="171"/>
      <c r="AC33" s="422"/>
      <c r="AD33" s="422"/>
      <c r="AE33" s="420"/>
      <c r="AF33" s="420"/>
      <c r="AG33" s="418"/>
      <c r="AH33" s="418"/>
      <c r="AI33" s="419"/>
      <c r="AJ33" s="419"/>
      <c r="AK33" s="411"/>
      <c r="AL33" s="413"/>
      <c r="AM33" s="416"/>
      <c r="AN33" s="163"/>
      <c r="AO33" s="162"/>
      <c r="AP33" s="168"/>
      <c r="AQ33" s="168"/>
      <c r="AR33" s="163"/>
      <c r="AS33" s="168"/>
      <c r="AT33" s="163"/>
      <c r="AU33" s="168"/>
      <c r="AV33" s="163"/>
      <c r="AW33" s="114"/>
      <c r="AX33" s="145"/>
      <c r="AY33" s="146"/>
      <c r="AZ33" s="163"/>
      <c r="BA33" s="163"/>
      <c r="BB33" s="162"/>
      <c r="BC33" s="168"/>
      <c r="BD33" s="168"/>
      <c r="BE33" s="163"/>
      <c r="BF33" s="163"/>
      <c r="BG33" s="162"/>
      <c r="BH33" s="168"/>
      <c r="BI33" s="168"/>
      <c r="BJ33" s="163"/>
      <c r="BK33" s="163"/>
      <c r="BL33" s="162"/>
      <c r="BM33" s="168"/>
      <c r="BN33" s="168"/>
      <c r="BO33" s="145"/>
      <c r="BP33" s="145"/>
      <c r="BQ33" s="146"/>
      <c r="BR33" s="114"/>
      <c r="BS33" s="114"/>
      <c r="BT33" s="168"/>
      <c r="BU33" s="145"/>
      <c r="BV33" s="145"/>
      <c r="BW33" s="145"/>
      <c r="BX33" s="168"/>
      <c r="BY33" s="163"/>
      <c r="BZ33" s="163"/>
      <c r="CA33" s="114"/>
      <c r="CB33" s="145"/>
      <c r="CC33" s="146"/>
      <c r="CD33" s="145"/>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row>
    <row r="34" spans="1:108" ht="21" customHeight="1" thickTop="1" thickBot="1">
      <c r="A34" s="421"/>
      <c r="B34" s="423"/>
      <c r="C34" s="423"/>
      <c r="D34" s="423"/>
      <c r="E34" s="424"/>
      <c r="F34" s="423"/>
      <c r="G34" s="423"/>
      <c r="H34" s="423"/>
      <c r="I34" s="423"/>
      <c r="J34" s="421"/>
      <c r="K34" s="421"/>
      <c r="L34" s="411"/>
      <c r="M34" s="414"/>
      <c r="N34" s="162">
        <v>6</v>
      </c>
      <c r="O34" s="166"/>
      <c r="P34" s="171"/>
      <c r="Q34" s="171"/>
      <c r="R34" s="171"/>
      <c r="S34" s="171"/>
      <c r="T34" s="171"/>
      <c r="U34" s="171"/>
      <c r="V34" s="171"/>
      <c r="W34" s="116">
        <v>0</v>
      </c>
      <c r="X34" s="117" t="s">
        <v>485</v>
      </c>
      <c r="Y34" s="172"/>
      <c r="Z34" s="118" t="s">
        <v>536</v>
      </c>
      <c r="AA34" s="116" t="s">
        <v>537</v>
      </c>
      <c r="AB34" s="171"/>
      <c r="AC34" s="422"/>
      <c r="AD34" s="422"/>
      <c r="AE34" s="420"/>
      <c r="AF34" s="420"/>
      <c r="AG34" s="418"/>
      <c r="AH34" s="418"/>
      <c r="AI34" s="419"/>
      <c r="AJ34" s="419"/>
      <c r="AK34" s="411"/>
      <c r="AL34" s="414"/>
      <c r="AM34" s="417"/>
      <c r="AN34" s="163"/>
      <c r="AO34" s="162"/>
      <c r="AP34" s="168"/>
      <c r="AQ34" s="168"/>
      <c r="AR34" s="163"/>
      <c r="AS34" s="168"/>
      <c r="AT34" s="163"/>
      <c r="AU34" s="168"/>
      <c r="AV34" s="163"/>
      <c r="AW34" s="114"/>
      <c r="AX34" s="145"/>
      <c r="AY34" s="146"/>
      <c r="AZ34" s="163"/>
      <c r="BA34" s="163"/>
      <c r="BB34" s="162"/>
      <c r="BC34" s="168"/>
      <c r="BD34" s="168"/>
      <c r="BE34" s="163"/>
      <c r="BF34" s="163"/>
      <c r="BG34" s="162"/>
      <c r="BH34" s="168"/>
      <c r="BI34" s="168"/>
      <c r="BJ34" s="163"/>
      <c r="BK34" s="163"/>
      <c r="BL34" s="162"/>
      <c r="BM34" s="168"/>
      <c r="BN34" s="168"/>
      <c r="BO34" s="145"/>
      <c r="BP34" s="145"/>
      <c r="BQ34" s="146"/>
      <c r="BR34" s="114"/>
      <c r="BS34" s="114"/>
      <c r="BT34" s="168"/>
      <c r="BU34" s="145"/>
      <c r="BV34" s="145"/>
      <c r="BW34" s="145"/>
      <c r="BX34" s="168"/>
      <c r="BY34" s="163"/>
      <c r="BZ34" s="163"/>
      <c r="CA34" s="114"/>
      <c r="CB34" s="145"/>
      <c r="CC34" s="146"/>
      <c r="CD34" s="145"/>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row>
    <row r="35" spans="1:108" ht="21" customHeight="1" thickTop="1" thickBot="1">
      <c r="A35" s="421">
        <v>6</v>
      </c>
      <c r="B35" s="423"/>
      <c r="C35" s="423"/>
      <c r="D35" s="423"/>
      <c r="E35" s="424"/>
      <c r="F35" s="423"/>
      <c r="G35" s="423"/>
      <c r="H35" s="423"/>
      <c r="I35" s="423"/>
      <c r="J35" s="421"/>
      <c r="K35" s="421"/>
      <c r="L35" s="411">
        <v>0</v>
      </c>
      <c r="M35" s="412" t="b">
        <v>0</v>
      </c>
      <c r="N35" s="162">
        <v>1</v>
      </c>
      <c r="O35" s="166"/>
      <c r="P35" s="171"/>
      <c r="Q35" s="171"/>
      <c r="R35" s="171"/>
      <c r="S35" s="171"/>
      <c r="T35" s="171"/>
      <c r="U35" s="171"/>
      <c r="V35" s="171"/>
      <c r="W35" s="116">
        <v>0</v>
      </c>
      <c r="X35" s="117" t="s">
        <v>485</v>
      </c>
      <c r="Y35" s="172"/>
      <c r="Z35" s="118" t="s">
        <v>536</v>
      </c>
      <c r="AA35" s="116" t="s">
        <v>537</v>
      </c>
      <c r="AB35" s="171"/>
      <c r="AC35" s="422">
        <v>0</v>
      </c>
      <c r="AD35" s="422" t="s">
        <v>485</v>
      </c>
      <c r="AE35" s="420"/>
      <c r="AF35" s="420"/>
      <c r="AG35" s="418" t="s">
        <v>538</v>
      </c>
      <c r="AH35" s="418" t="s">
        <v>538</v>
      </c>
      <c r="AI35" s="419"/>
      <c r="AJ35" s="419"/>
      <c r="AK35" s="411">
        <v>0</v>
      </c>
      <c r="AL35" s="412" t="b">
        <v>0</v>
      </c>
      <c r="AM35" s="415"/>
      <c r="AN35" s="163"/>
      <c r="AO35" s="162"/>
      <c r="AP35" s="168"/>
      <c r="AQ35" s="168"/>
      <c r="AR35" s="163"/>
      <c r="AS35" s="168"/>
      <c r="AT35" s="163"/>
      <c r="AU35" s="168"/>
      <c r="AV35" s="163"/>
      <c r="AW35" s="114"/>
      <c r="AX35" s="145"/>
      <c r="AY35" s="146"/>
      <c r="AZ35" s="163"/>
      <c r="BA35" s="163"/>
      <c r="BB35" s="162"/>
      <c r="BC35" s="168"/>
      <c r="BD35" s="168"/>
      <c r="BE35" s="163"/>
      <c r="BF35" s="163"/>
      <c r="BG35" s="162"/>
      <c r="BH35" s="168"/>
      <c r="BI35" s="168"/>
      <c r="BJ35" s="163"/>
      <c r="BK35" s="163"/>
      <c r="BL35" s="162"/>
      <c r="BM35" s="168"/>
      <c r="BN35" s="168"/>
      <c r="BO35" s="145"/>
      <c r="BP35" s="145"/>
      <c r="BQ35" s="146"/>
      <c r="BR35" s="114"/>
      <c r="BS35" s="114"/>
      <c r="BT35" s="168"/>
      <c r="BU35" s="145"/>
      <c r="BV35" s="145"/>
      <c r="BW35" s="145"/>
      <c r="BX35" s="168"/>
      <c r="BY35" s="163"/>
      <c r="BZ35" s="163"/>
      <c r="CA35" s="114"/>
      <c r="CB35" s="145"/>
      <c r="CC35" s="146"/>
      <c r="CD35" s="145"/>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C35" s="148"/>
      <c r="DD35" s="148"/>
    </row>
    <row r="36" spans="1:108" ht="21" customHeight="1" thickTop="1" thickBot="1">
      <c r="A36" s="421"/>
      <c r="B36" s="423"/>
      <c r="C36" s="423"/>
      <c r="D36" s="423"/>
      <c r="E36" s="424"/>
      <c r="F36" s="423"/>
      <c r="G36" s="423"/>
      <c r="H36" s="423"/>
      <c r="I36" s="423"/>
      <c r="J36" s="421"/>
      <c r="K36" s="421"/>
      <c r="L36" s="411"/>
      <c r="M36" s="413"/>
      <c r="N36" s="162">
        <v>2</v>
      </c>
      <c r="O36" s="166"/>
      <c r="P36" s="171"/>
      <c r="Q36" s="171"/>
      <c r="R36" s="171"/>
      <c r="S36" s="171"/>
      <c r="T36" s="171"/>
      <c r="U36" s="171"/>
      <c r="V36" s="171"/>
      <c r="W36" s="116">
        <v>0</v>
      </c>
      <c r="X36" s="117" t="s">
        <v>485</v>
      </c>
      <c r="Y36" s="172"/>
      <c r="Z36" s="118" t="s">
        <v>536</v>
      </c>
      <c r="AA36" s="116" t="s">
        <v>537</v>
      </c>
      <c r="AB36" s="171"/>
      <c r="AC36" s="422"/>
      <c r="AD36" s="422"/>
      <c r="AE36" s="420"/>
      <c r="AF36" s="420"/>
      <c r="AG36" s="418"/>
      <c r="AH36" s="418"/>
      <c r="AI36" s="419"/>
      <c r="AJ36" s="419"/>
      <c r="AK36" s="411"/>
      <c r="AL36" s="413"/>
      <c r="AM36" s="416"/>
      <c r="AN36" s="163"/>
      <c r="AO36" s="162"/>
      <c r="AP36" s="168"/>
      <c r="AQ36" s="168"/>
      <c r="AR36" s="163"/>
      <c r="AS36" s="168"/>
      <c r="AT36" s="163"/>
      <c r="AU36" s="168"/>
      <c r="AV36" s="163"/>
      <c r="AW36" s="114"/>
      <c r="AX36" s="145"/>
      <c r="AY36" s="146"/>
      <c r="AZ36" s="163"/>
      <c r="BA36" s="163"/>
      <c r="BB36" s="162"/>
      <c r="BC36" s="168"/>
      <c r="BD36" s="168"/>
      <c r="BE36" s="163"/>
      <c r="BF36" s="163"/>
      <c r="BG36" s="162"/>
      <c r="BH36" s="168"/>
      <c r="BI36" s="168"/>
      <c r="BJ36" s="163"/>
      <c r="BK36" s="163"/>
      <c r="BL36" s="162"/>
      <c r="BM36" s="168"/>
      <c r="BN36" s="168"/>
      <c r="BO36" s="145"/>
      <c r="BP36" s="145"/>
      <c r="BQ36" s="146"/>
      <c r="BR36" s="114"/>
      <c r="BS36" s="114"/>
      <c r="BT36" s="168"/>
      <c r="BU36" s="145"/>
      <c r="BV36" s="145"/>
      <c r="BW36" s="145"/>
      <c r="BX36" s="168"/>
      <c r="BY36" s="163"/>
      <c r="BZ36" s="163"/>
      <c r="CA36" s="114"/>
      <c r="CB36" s="145"/>
      <c r="CC36" s="146"/>
      <c r="CD36" s="145"/>
      <c r="CE36" s="148"/>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8"/>
    </row>
    <row r="37" spans="1:108" ht="21" customHeight="1" thickTop="1" thickBot="1">
      <c r="A37" s="421"/>
      <c r="B37" s="423"/>
      <c r="C37" s="423"/>
      <c r="D37" s="423"/>
      <c r="E37" s="424"/>
      <c r="F37" s="423"/>
      <c r="G37" s="423"/>
      <c r="H37" s="423"/>
      <c r="I37" s="423"/>
      <c r="J37" s="421"/>
      <c r="K37" s="421"/>
      <c r="L37" s="411"/>
      <c r="M37" s="413"/>
      <c r="N37" s="162">
        <v>3</v>
      </c>
      <c r="O37" s="173"/>
      <c r="P37" s="171"/>
      <c r="Q37" s="171"/>
      <c r="R37" s="171"/>
      <c r="S37" s="171"/>
      <c r="T37" s="171"/>
      <c r="U37" s="171"/>
      <c r="V37" s="171"/>
      <c r="W37" s="116">
        <v>0</v>
      </c>
      <c r="X37" s="117" t="s">
        <v>485</v>
      </c>
      <c r="Y37" s="172"/>
      <c r="Z37" s="118" t="s">
        <v>536</v>
      </c>
      <c r="AA37" s="116" t="s">
        <v>537</v>
      </c>
      <c r="AB37" s="171"/>
      <c r="AC37" s="422"/>
      <c r="AD37" s="422"/>
      <c r="AE37" s="420"/>
      <c r="AF37" s="420"/>
      <c r="AG37" s="418"/>
      <c r="AH37" s="418"/>
      <c r="AI37" s="419"/>
      <c r="AJ37" s="419"/>
      <c r="AK37" s="411"/>
      <c r="AL37" s="413"/>
      <c r="AM37" s="416"/>
      <c r="AN37" s="163"/>
      <c r="AO37" s="162"/>
      <c r="AP37" s="168"/>
      <c r="AQ37" s="114"/>
      <c r="AR37" s="145"/>
      <c r="AS37" s="168"/>
      <c r="AT37" s="163"/>
      <c r="AU37" s="168"/>
      <c r="AV37" s="163"/>
      <c r="AW37" s="114"/>
      <c r="AX37" s="145"/>
      <c r="AY37" s="146"/>
      <c r="AZ37" s="163"/>
      <c r="BA37" s="163"/>
      <c r="BB37" s="162"/>
      <c r="BC37" s="168"/>
      <c r="BD37" s="168"/>
      <c r="BE37" s="163"/>
      <c r="BF37" s="163"/>
      <c r="BG37" s="162"/>
      <c r="BH37" s="168"/>
      <c r="BI37" s="168"/>
      <c r="BJ37" s="163"/>
      <c r="BK37" s="163"/>
      <c r="BL37" s="162"/>
      <c r="BM37" s="168"/>
      <c r="BN37" s="168"/>
      <c r="BO37" s="145"/>
      <c r="BP37" s="145"/>
      <c r="BQ37" s="146"/>
      <c r="BR37" s="114"/>
      <c r="BS37" s="114"/>
      <c r="BT37" s="168"/>
      <c r="BU37" s="145"/>
      <c r="BV37" s="145"/>
      <c r="BW37" s="145"/>
      <c r="BX37" s="168"/>
      <c r="BY37" s="163"/>
      <c r="BZ37" s="163"/>
      <c r="CA37" s="114"/>
      <c r="CB37" s="145"/>
      <c r="CC37" s="146"/>
      <c r="CD37" s="145"/>
      <c r="CE37" s="148"/>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row>
    <row r="38" spans="1:108" ht="21" customHeight="1" thickTop="1" thickBot="1">
      <c r="A38" s="421"/>
      <c r="B38" s="423"/>
      <c r="C38" s="423"/>
      <c r="D38" s="423"/>
      <c r="E38" s="424"/>
      <c r="F38" s="423"/>
      <c r="G38" s="423"/>
      <c r="H38" s="423"/>
      <c r="I38" s="423"/>
      <c r="J38" s="421"/>
      <c r="K38" s="421"/>
      <c r="L38" s="411"/>
      <c r="M38" s="413"/>
      <c r="N38" s="162">
        <v>4</v>
      </c>
      <c r="O38" s="166"/>
      <c r="P38" s="171"/>
      <c r="Q38" s="171"/>
      <c r="R38" s="171"/>
      <c r="S38" s="171"/>
      <c r="T38" s="171"/>
      <c r="U38" s="171"/>
      <c r="V38" s="171"/>
      <c r="W38" s="116">
        <v>0</v>
      </c>
      <c r="X38" s="117" t="s">
        <v>485</v>
      </c>
      <c r="Y38" s="172"/>
      <c r="Z38" s="118" t="s">
        <v>536</v>
      </c>
      <c r="AA38" s="116" t="s">
        <v>537</v>
      </c>
      <c r="AB38" s="171"/>
      <c r="AC38" s="422"/>
      <c r="AD38" s="422"/>
      <c r="AE38" s="420"/>
      <c r="AF38" s="420"/>
      <c r="AG38" s="418"/>
      <c r="AH38" s="418"/>
      <c r="AI38" s="419"/>
      <c r="AJ38" s="419"/>
      <c r="AK38" s="411"/>
      <c r="AL38" s="413"/>
      <c r="AM38" s="416"/>
      <c r="AN38" s="163"/>
      <c r="AO38" s="162"/>
      <c r="AP38" s="168"/>
      <c r="AQ38" s="114"/>
      <c r="AR38" s="145"/>
      <c r="AS38" s="168"/>
      <c r="AT38" s="163"/>
      <c r="AU38" s="168"/>
      <c r="AV38" s="163"/>
      <c r="AW38" s="114"/>
      <c r="AX38" s="145"/>
      <c r="AY38" s="146"/>
      <c r="AZ38" s="163"/>
      <c r="BA38" s="163"/>
      <c r="BB38" s="162"/>
      <c r="BC38" s="168"/>
      <c r="BD38" s="168"/>
      <c r="BE38" s="163"/>
      <c r="BF38" s="163"/>
      <c r="BG38" s="162"/>
      <c r="BH38" s="168"/>
      <c r="BI38" s="168"/>
      <c r="BJ38" s="163"/>
      <c r="BK38" s="163"/>
      <c r="BL38" s="162"/>
      <c r="BM38" s="168"/>
      <c r="BN38" s="168"/>
      <c r="BO38" s="145"/>
      <c r="BP38" s="145"/>
      <c r="BQ38" s="146"/>
      <c r="BR38" s="114"/>
      <c r="BS38" s="114"/>
      <c r="BT38" s="168"/>
      <c r="BU38" s="145"/>
      <c r="BV38" s="145"/>
      <c r="BW38" s="145"/>
      <c r="BX38" s="168"/>
      <c r="BY38" s="163"/>
      <c r="BZ38" s="163"/>
      <c r="CA38" s="114"/>
      <c r="CB38" s="145"/>
      <c r="CC38" s="146"/>
      <c r="CD38" s="145"/>
      <c r="CE38" s="148"/>
      <c r="CF38" s="148"/>
      <c r="CG38" s="148"/>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148"/>
    </row>
    <row r="39" spans="1:108" ht="21" customHeight="1" thickTop="1" thickBot="1">
      <c r="A39" s="421"/>
      <c r="B39" s="423"/>
      <c r="C39" s="423"/>
      <c r="D39" s="423"/>
      <c r="E39" s="424"/>
      <c r="F39" s="423"/>
      <c r="G39" s="423"/>
      <c r="H39" s="423"/>
      <c r="I39" s="423"/>
      <c r="J39" s="421"/>
      <c r="K39" s="421"/>
      <c r="L39" s="411"/>
      <c r="M39" s="413"/>
      <c r="N39" s="162">
        <v>5</v>
      </c>
      <c r="O39" s="166"/>
      <c r="P39" s="171"/>
      <c r="Q39" s="171"/>
      <c r="R39" s="171"/>
      <c r="S39" s="171"/>
      <c r="T39" s="171"/>
      <c r="U39" s="171"/>
      <c r="V39" s="171"/>
      <c r="W39" s="116">
        <v>0</v>
      </c>
      <c r="X39" s="117" t="s">
        <v>485</v>
      </c>
      <c r="Y39" s="172"/>
      <c r="Z39" s="118" t="s">
        <v>536</v>
      </c>
      <c r="AA39" s="116" t="s">
        <v>537</v>
      </c>
      <c r="AB39" s="171"/>
      <c r="AC39" s="422"/>
      <c r="AD39" s="422"/>
      <c r="AE39" s="420"/>
      <c r="AF39" s="420"/>
      <c r="AG39" s="418"/>
      <c r="AH39" s="418"/>
      <c r="AI39" s="419"/>
      <c r="AJ39" s="419"/>
      <c r="AK39" s="411"/>
      <c r="AL39" s="413"/>
      <c r="AM39" s="416"/>
      <c r="AN39" s="163"/>
      <c r="AO39" s="162"/>
      <c r="AP39" s="168"/>
      <c r="AQ39" s="114"/>
      <c r="AR39" s="145"/>
      <c r="AS39" s="168"/>
      <c r="AT39" s="163"/>
      <c r="AU39" s="168"/>
      <c r="AV39" s="163"/>
      <c r="AW39" s="114"/>
      <c r="AX39" s="145"/>
      <c r="AY39" s="146"/>
      <c r="AZ39" s="163"/>
      <c r="BA39" s="163"/>
      <c r="BB39" s="162"/>
      <c r="BC39" s="168"/>
      <c r="BD39" s="168"/>
      <c r="BE39" s="163"/>
      <c r="BF39" s="163"/>
      <c r="BG39" s="162"/>
      <c r="BH39" s="168"/>
      <c r="BI39" s="168"/>
      <c r="BJ39" s="163"/>
      <c r="BK39" s="163"/>
      <c r="BL39" s="162"/>
      <c r="BM39" s="168"/>
      <c r="BN39" s="168"/>
      <c r="BO39" s="145"/>
      <c r="BP39" s="145"/>
      <c r="BQ39" s="146"/>
      <c r="BR39" s="114"/>
      <c r="BS39" s="114"/>
      <c r="BT39" s="168"/>
      <c r="BU39" s="145"/>
      <c r="BV39" s="145"/>
      <c r="BW39" s="145"/>
      <c r="BX39" s="168"/>
      <c r="BY39" s="163"/>
      <c r="BZ39" s="163"/>
      <c r="CA39" s="114"/>
      <c r="CB39" s="145"/>
      <c r="CC39" s="146"/>
      <c r="CD39" s="145"/>
      <c r="CE39" s="148"/>
      <c r="CF39" s="148"/>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8"/>
    </row>
    <row r="40" spans="1:108" ht="21" customHeight="1" thickTop="1" thickBot="1">
      <c r="A40" s="421"/>
      <c r="B40" s="423"/>
      <c r="C40" s="423"/>
      <c r="D40" s="423"/>
      <c r="E40" s="424"/>
      <c r="F40" s="423"/>
      <c r="G40" s="423"/>
      <c r="H40" s="423"/>
      <c r="I40" s="423"/>
      <c r="J40" s="421"/>
      <c r="K40" s="421"/>
      <c r="L40" s="411"/>
      <c r="M40" s="414"/>
      <c r="N40" s="162">
        <v>6</v>
      </c>
      <c r="O40" s="166"/>
      <c r="P40" s="171"/>
      <c r="Q40" s="171"/>
      <c r="R40" s="171"/>
      <c r="S40" s="171"/>
      <c r="T40" s="171"/>
      <c r="U40" s="171"/>
      <c r="V40" s="171"/>
      <c r="W40" s="116">
        <v>0</v>
      </c>
      <c r="X40" s="117" t="s">
        <v>485</v>
      </c>
      <c r="Y40" s="172"/>
      <c r="Z40" s="118" t="s">
        <v>536</v>
      </c>
      <c r="AA40" s="116" t="s">
        <v>537</v>
      </c>
      <c r="AB40" s="171"/>
      <c r="AC40" s="422"/>
      <c r="AD40" s="422"/>
      <c r="AE40" s="420"/>
      <c r="AF40" s="420"/>
      <c r="AG40" s="418"/>
      <c r="AH40" s="418"/>
      <c r="AI40" s="419"/>
      <c r="AJ40" s="419"/>
      <c r="AK40" s="411"/>
      <c r="AL40" s="414"/>
      <c r="AM40" s="417"/>
      <c r="AN40" s="163"/>
      <c r="AO40" s="162"/>
      <c r="AP40" s="168"/>
      <c r="AQ40" s="114"/>
      <c r="AR40" s="145"/>
      <c r="AS40" s="168"/>
      <c r="AT40" s="163"/>
      <c r="AU40" s="168"/>
      <c r="AV40" s="163"/>
      <c r="AW40" s="114"/>
      <c r="AX40" s="145"/>
      <c r="AY40" s="146"/>
      <c r="AZ40" s="163"/>
      <c r="BA40" s="163"/>
      <c r="BB40" s="162"/>
      <c r="BC40" s="168"/>
      <c r="BD40" s="168"/>
      <c r="BE40" s="163"/>
      <c r="BF40" s="163"/>
      <c r="BG40" s="162"/>
      <c r="BH40" s="168"/>
      <c r="BI40" s="168"/>
      <c r="BJ40" s="163"/>
      <c r="BK40" s="163"/>
      <c r="BL40" s="162"/>
      <c r="BM40" s="168"/>
      <c r="BN40" s="168"/>
      <c r="BO40" s="145"/>
      <c r="BP40" s="145"/>
      <c r="BQ40" s="146"/>
      <c r="BR40" s="114"/>
      <c r="BS40" s="114"/>
      <c r="BT40" s="168"/>
      <c r="BU40" s="145"/>
      <c r="BV40" s="145"/>
      <c r="BW40" s="145"/>
      <c r="BX40" s="168"/>
      <c r="BY40" s="163"/>
      <c r="BZ40" s="163"/>
      <c r="CA40" s="114"/>
      <c r="CB40" s="145"/>
      <c r="CC40" s="146"/>
      <c r="CD40" s="145"/>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row>
    <row r="41" spans="1:108" ht="21" customHeight="1" thickTop="1" thickBot="1">
      <c r="A41" s="421">
        <v>7</v>
      </c>
      <c r="B41" s="423"/>
      <c r="C41" s="423"/>
      <c r="D41" s="423"/>
      <c r="E41" s="424"/>
      <c r="F41" s="423"/>
      <c r="G41" s="423"/>
      <c r="H41" s="423"/>
      <c r="I41" s="423"/>
      <c r="J41" s="421"/>
      <c r="K41" s="421"/>
      <c r="L41" s="411">
        <v>0</v>
      </c>
      <c r="M41" s="412" t="b">
        <v>0</v>
      </c>
      <c r="N41" s="162">
        <v>1</v>
      </c>
      <c r="O41" s="166"/>
      <c r="P41" s="171"/>
      <c r="Q41" s="171"/>
      <c r="R41" s="171"/>
      <c r="S41" s="171"/>
      <c r="T41" s="171"/>
      <c r="U41" s="171"/>
      <c r="V41" s="171"/>
      <c r="W41" s="116">
        <v>0</v>
      </c>
      <c r="X41" s="117" t="s">
        <v>485</v>
      </c>
      <c r="Y41" s="172"/>
      <c r="Z41" s="118" t="s">
        <v>536</v>
      </c>
      <c r="AA41" s="116" t="s">
        <v>537</v>
      </c>
      <c r="AB41" s="171"/>
      <c r="AC41" s="422">
        <v>0</v>
      </c>
      <c r="AD41" s="422" t="s">
        <v>485</v>
      </c>
      <c r="AE41" s="420"/>
      <c r="AF41" s="420"/>
      <c r="AG41" s="418" t="s">
        <v>538</v>
      </c>
      <c r="AH41" s="418" t="s">
        <v>538</v>
      </c>
      <c r="AI41" s="419"/>
      <c r="AJ41" s="419"/>
      <c r="AK41" s="411">
        <v>0</v>
      </c>
      <c r="AL41" s="412" t="b">
        <v>0</v>
      </c>
      <c r="AM41" s="415"/>
      <c r="AN41" s="163"/>
      <c r="AO41" s="162"/>
      <c r="AP41" s="168"/>
      <c r="AQ41" s="114"/>
      <c r="AR41" s="145"/>
      <c r="AS41" s="168"/>
      <c r="AT41" s="163"/>
      <c r="AU41" s="168"/>
      <c r="AV41" s="163"/>
      <c r="AW41" s="114"/>
      <c r="AX41" s="145"/>
      <c r="AY41" s="146"/>
      <c r="AZ41" s="163"/>
      <c r="BA41" s="163"/>
      <c r="BB41" s="162"/>
      <c r="BC41" s="168"/>
      <c r="BD41" s="168"/>
      <c r="BE41" s="163"/>
      <c r="BF41" s="163"/>
      <c r="BG41" s="162"/>
      <c r="BH41" s="168"/>
      <c r="BI41" s="168"/>
      <c r="BJ41" s="163"/>
      <c r="BK41" s="163"/>
      <c r="BL41" s="162"/>
      <c r="BM41" s="168"/>
      <c r="BN41" s="168"/>
      <c r="BO41" s="145"/>
      <c r="BP41" s="145"/>
      <c r="BQ41" s="146"/>
      <c r="BR41" s="114"/>
      <c r="BS41" s="114"/>
      <c r="BT41" s="168"/>
      <c r="BU41" s="145"/>
      <c r="BV41" s="145"/>
      <c r="BW41" s="145"/>
      <c r="BX41" s="168"/>
      <c r="BY41" s="163"/>
      <c r="BZ41" s="163"/>
      <c r="CA41" s="114"/>
      <c r="CB41" s="145"/>
      <c r="CC41" s="146"/>
      <c r="CD41" s="145"/>
      <c r="CE41" s="148"/>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8"/>
      <c r="DB41" s="148"/>
      <c r="DC41" s="148"/>
      <c r="DD41" s="148"/>
    </row>
    <row r="42" spans="1:108" ht="21" customHeight="1" thickTop="1" thickBot="1">
      <c r="A42" s="421"/>
      <c r="B42" s="423"/>
      <c r="C42" s="423"/>
      <c r="D42" s="423"/>
      <c r="E42" s="424"/>
      <c r="F42" s="423"/>
      <c r="G42" s="423"/>
      <c r="H42" s="423"/>
      <c r="I42" s="423"/>
      <c r="J42" s="421"/>
      <c r="K42" s="421"/>
      <c r="L42" s="411"/>
      <c r="M42" s="413"/>
      <c r="N42" s="162">
        <v>2</v>
      </c>
      <c r="O42" s="166"/>
      <c r="P42" s="171"/>
      <c r="Q42" s="171"/>
      <c r="R42" s="171"/>
      <c r="S42" s="171"/>
      <c r="T42" s="171"/>
      <c r="U42" s="171"/>
      <c r="V42" s="171"/>
      <c r="W42" s="116">
        <v>0</v>
      </c>
      <c r="X42" s="117" t="s">
        <v>485</v>
      </c>
      <c r="Y42" s="172"/>
      <c r="Z42" s="118" t="s">
        <v>536</v>
      </c>
      <c r="AA42" s="116" t="s">
        <v>537</v>
      </c>
      <c r="AB42" s="171"/>
      <c r="AC42" s="422"/>
      <c r="AD42" s="422"/>
      <c r="AE42" s="420"/>
      <c r="AF42" s="420"/>
      <c r="AG42" s="418"/>
      <c r="AH42" s="418"/>
      <c r="AI42" s="419"/>
      <c r="AJ42" s="419"/>
      <c r="AK42" s="411"/>
      <c r="AL42" s="413"/>
      <c r="AM42" s="416"/>
      <c r="AN42" s="163"/>
      <c r="AO42" s="162"/>
      <c r="AP42" s="168"/>
      <c r="AQ42" s="114"/>
      <c r="AR42" s="145"/>
      <c r="AS42" s="168"/>
      <c r="AT42" s="163"/>
      <c r="AU42" s="168"/>
      <c r="AV42" s="163"/>
      <c r="AW42" s="114"/>
      <c r="AX42" s="145"/>
      <c r="AY42" s="146"/>
      <c r="AZ42" s="163"/>
      <c r="BA42" s="163"/>
      <c r="BB42" s="162"/>
      <c r="BC42" s="168"/>
      <c r="BD42" s="168"/>
      <c r="BE42" s="163"/>
      <c r="BF42" s="163"/>
      <c r="BG42" s="162"/>
      <c r="BH42" s="168"/>
      <c r="BI42" s="168"/>
      <c r="BJ42" s="163"/>
      <c r="BK42" s="163"/>
      <c r="BL42" s="162"/>
      <c r="BM42" s="168"/>
      <c r="BN42" s="168"/>
      <c r="BO42" s="145"/>
      <c r="BP42" s="145"/>
      <c r="BQ42" s="146"/>
      <c r="BR42" s="114"/>
      <c r="BS42" s="114"/>
      <c r="BT42" s="168"/>
      <c r="BU42" s="145"/>
      <c r="BV42" s="145"/>
      <c r="BW42" s="145"/>
      <c r="BX42" s="168"/>
      <c r="BY42" s="163"/>
      <c r="BZ42" s="163"/>
      <c r="CA42" s="114"/>
      <c r="CB42" s="145"/>
      <c r="CC42" s="146"/>
      <c r="CD42" s="145"/>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row>
    <row r="43" spans="1:108" ht="21" customHeight="1" thickTop="1" thickBot="1">
      <c r="A43" s="421"/>
      <c r="B43" s="423"/>
      <c r="C43" s="423"/>
      <c r="D43" s="423"/>
      <c r="E43" s="424"/>
      <c r="F43" s="423"/>
      <c r="G43" s="423"/>
      <c r="H43" s="423"/>
      <c r="I43" s="423"/>
      <c r="J43" s="421"/>
      <c r="K43" s="421"/>
      <c r="L43" s="411"/>
      <c r="M43" s="413"/>
      <c r="N43" s="162">
        <v>3</v>
      </c>
      <c r="O43" s="173"/>
      <c r="P43" s="171"/>
      <c r="Q43" s="171"/>
      <c r="R43" s="171"/>
      <c r="S43" s="171"/>
      <c r="T43" s="171"/>
      <c r="U43" s="171"/>
      <c r="V43" s="171"/>
      <c r="W43" s="116">
        <v>0</v>
      </c>
      <c r="X43" s="117" t="s">
        <v>485</v>
      </c>
      <c r="Y43" s="172"/>
      <c r="Z43" s="118" t="s">
        <v>536</v>
      </c>
      <c r="AA43" s="116" t="s">
        <v>537</v>
      </c>
      <c r="AB43" s="171"/>
      <c r="AC43" s="422"/>
      <c r="AD43" s="422"/>
      <c r="AE43" s="420"/>
      <c r="AF43" s="420"/>
      <c r="AG43" s="418"/>
      <c r="AH43" s="418"/>
      <c r="AI43" s="419"/>
      <c r="AJ43" s="419"/>
      <c r="AK43" s="411"/>
      <c r="AL43" s="413"/>
      <c r="AM43" s="416"/>
      <c r="AN43" s="163"/>
      <c r="AO43" s="162"/>
      <c r="AP43" s="168"/>
      <c r="AQ43" s="114"/>
      <c r="AR43" s="145"/>
      <c r="AS43" s="168"/>
      <c r="AT43" s="163"/>
      <c r="AU43" s="168"/>
      <c r="AV43" s="163"/>
      <c r="AW43" s="114"/>
      <c r="AX43" s="145"/>
      <c r="AY43" s="146"/>
      <c r="AZ43" s="163"/>
      <c r="BA43" s="163"/>
      <c r="BB43" s="162"/>
      <c r="BC43" s="168"/>
      <c r="BD43" s="168"/>
      <c r="BE43" s="163"/>
      <c r="BF43" s="163"/>
      <c r="BG43" s="162"/>
      <c r="BH43" s="168"/>
      <c r="BI43" s="168"/>
      <c r="BJ43" s="163"/>
      <c r="BK43" s="163"/>
      <c r="BL43" s="162"/>
      <c r="BM43" s="168"/>
      <c r="BN43" s="168"/>
      <c r="BO43" s="145"/>
      <c r="BP43" s="145"/>
      <c r="BQ43" s="146"/>
      <c r="BR43" s="114"/>
      <c r="BS43" s="114"/>
      <c r="BT43" s="168"/>
      <c r="BU43" s="145"/>
      <c r="BV43" s="145"/>
      <c r="BW43" s="145"/>
      <c r="BX43" s="168"/>
      <c r="BY43" s="163"/>
      <c r="BZ43" s="163"/>
      <c r="CA43" s="114"/>
      <c r="CB43" s="145"/>
      <c r="CC43" s="146"/>
      <c r="CD43" s="145"/>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row>
    <row r="44" spans="1:108" ht="21" customHeight="1" thickTop="1" thickBot="1">
      <c r="A44" s="421"/>
      <c r="B44" s="423"/>
      <c r="C44" s="423"/>
      <c r="D44" s="423"/>
      <c r="E44" s="424"/>
      <c r="F44" s="423"/>
      <c r="G44" s="423"/>
      <c r="H44" s="423"/>
      <c r="I44" s="423"/>
      <c r="J44" s="421"/>
      <c r="K44" s="421"/>
      <c r="L44" s="411"/>
      <c r="M44" s="413"/>
      <c r="N44" s="162">
        <v>4</v>
      </c>
      <c r="O44" s="166"/>
      <c r="P44" s="171"/>
      <c r="Q44" s="171"/>
      <c r="R44" s="171"/>
      <c r="S44" s="171"/>
      <c r="T44" s="171"/>
      <c r="U44" s="171"/>
      <c r="V44" s="171"/>
      <c r="W44" s="116">
        <v>0</v>
      </c>
      <c r="X44" s="117" t="s">
        <v>485</v>
      </c>
      <c r="Y44" s="172"/>
      <c r="Z44" s="118" t="s">
        <v>536</v>
      </c>
      <c r="AA44" s="116" t="s">
        <v>537</v>
      </c>
      <c r="AB44" s="171"/>
      <c r="AC44" s="422"/>
      <c r="AD44" s="422"/>
      <c r="AE44" s="420"/>
      <c r="AF44" s="420"/>
      <c r="AG44" s="418"/>
      <c r="AH44" s="418"/>
      <c r="AI44" s="419"/>
      <c r="AJ44" s="419"/>
      <c r="AK44" s="411"/>
      <c r="AL44" s="413"/>
      <c r="AM44" s="416"/>
      <c r="AN44" s="163"/>
      <c r="AO44" s="162"/>
      <c r="AP44" s="168"/>
      <c r="AQ44" s="114"/>
      <c r="AR44" s="145"/>
      <c r="AS44" s="168"/>
      <c r="AT44" s="163"/>
      <c r="AU44" s="168"/>
      <c r="AV44" s="163"/>
      <c r="AW44" s="114"/>
      <c r="AX44" s="145"/>
      <c r="AY44" s="146"/>
      <c r="AZ44" s="163"/>
      <c r="BA44" s="163"/>
      <c r="BB44" s="162"/>
      <c r="BC44" s="168"/>
      <c r="BD44" s="168"/>
      <c r="BE44" s="163"/>
      <c r="BF44" s="163"/>
      <c r="BG44" s="162"/>
      <c r="BH44" s="168"/>
      <c r="BI44" s="168"/>
      <c r="BJ44" s="163"/>
      <c r="BK44" s="163"/>
      <c r="BL44" s="162"/>
      <c r="BM44" s="168"/>
      <c r="BN44" s="168"/>
      <c r="BO44" s="145"/>
      <c r="BP44" s="145"/>
      <c r="BQ44" s="146"/>
      <c r="BR44" s="114"/>
      <c r="BS44" s="114"/>
      <c r="BT44" s="168"/>
      <c r="BU44" s="145"/>
      <c r="BV44" s="145"/>
      <c r="BW44" s="145"/>
      <c r="BX44" s="168"/>
      <c r="BY44" s="163"/>
      <c r="BZ44" s="163"/>
      <c r="CA44" s="114"/>
      <c r="CB44" s="145"/>
      <c r="CC44" s="146"/>
      <c r="CD44" s="145"/>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row>
    <row r="45" spans="1:108" ht="21" customHeight="1" thickTop="1" thickBot="1">
      <c r="A45" s="421"/>
      <c r="B45" s="423"/>
      <c r="C45" s="423"/>
      <c r="D45" s="423"/>
      <c r="E45" s="424"/>
      <c r="F45" s="423"/>
      <c r="G45" s="423"/>
      <c r="H45" s="423"/>
      <c r="I45" s="423"/>
      <c r="J45" s="421"/>
      <c r="K45" s="421"/>
      <c r="L45" s="411"/>
      <c r="M45" s="413"/>
      <c r="N45" s="162">
        <v>5</v>
      </c>
      <c r="O45" s="166"/>
      <c r="P45" s="171"/>
      <c r="Q45" s="171"/>
      <c r="R45" s="171"/>
      <c r="S45" s="171"/>
      <c r="T45" s="171"/>
      <c r="U45" s="171"/>
      <c r="V45" s="171"/>
      <c r="W45" s="116">
        <v>0</v>
      </c>
      <c r="X45" s="117" t="s">
        <v>485</v>
      </c>
      <c r="Y45" s="172"/>
      <c r="Z45" s="118" t="s">
        <v>536</v>
      </c>
      <c r="AA45" s="116" t="s">
        <v>537</v>
      </c>
      <c r="AB45" s="171"/>
      <c r="AC45" s="422"/>
      <c r="AD45" s="422"/>
      <c r="AE45" s="420"/>
      <c r="AF45" s="420"/>
      <c r="AG45" s="418"/>
      <c r="AH45" s="418"/>
      <c r="AI45" s="419"/>
      <c r="AJ45" s="419"/>
      <c r="AK45" s="411"/>
      <c r="AL45" s="413"/>
      <c r="AM45" s="416"/>
      <c r="AN45" s="163"/>
      <c r="AO45" s="162"/>
      <c r="AP45" s="168"/>
      <c r="AQ45" s="114"/>
      <c r="AR45" s="145"/>
      <c r="AS45" s="168"/>
      <c r="AT45" s="163"/>
      <c r="AU45" s="168"/>
      <c r="AV45" s="163"/>
      <c r="AW45" s="114"/>
      <c r="AX45" s="145"/>
      <c r="AY45" s="146"/>
      <c r="AZ45" s="163"/>
      <c r="BA45" s="163"/>
      <c r="BB45" s="162"/>
      <c r="BC45" s="168"/>
      <c r="BD45" s="168"/>
      <c r="BE45" s="163"/>
      <c r="BF45" s="163"/>
      <c r="BG45" s="162"/>
      <c r="BH45" s="168"/>
      <c r="BI45" s="168"/>
      <c r="BJ45" s="163"/>
      <c r="BK45" s="163"/>
      <c r="BL45" s="162"/>
      <c r="BM45" s="168"/>
      <c r="BN45" s="168"/>
      <c r="BO45" s="145"/>
      <c r="BP45" s="145"/>
      <c r="BQ45" s="146"/>
      <c r="BR45" s="114"/>
      <c r="BS45" s="114"/>
      <c r="BT45" s="168"/>
      <c r="BU45" s="145"/>
      <c r="BV45" s="145"/>
      <c r="BW45" s="145"/>
      <c r="BX45" s="168"/>
      <c r="BY45" s="163"/>
      <c r="BZ45" s="163"/>
      <c r="CA45" s="114"/>
      <c r="CB45" s="145"/>
      <c r="CC45" s="146"/>
      <c r="CD45" s="145"/>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row>
    <row r="46" spans="1:108" ht="21" customHeight="1" thickTop="1" thickBot="1">
      <c r="A46" s="421"/>
      <c r="B46" s="423"/>
      <c r="C46" s="423"/>
      <c r="D46" s="423"/>
      <c r="E46" s="424"/>
      <c r="F46" s="423"/>
      <c r="G46" s="423"/>
      <c r="H46" s="423"/>
      <c r="I46" s="423"/>
      <c r="J46" s="421"/>
      <c r="K46" s="421"/>
      <c r="L46" s="411"/>
      <c r="M46" s="414"/>
      <c r="N46" s="162">
        <v>6</v>
      </c>
      <c r="O46" s="166"/>
      <c r="P46" s="171"/>
      <c r="Q46" s="171"/>
      <c r="R46" s="171"/>
      <c r="S46" s="171"/>
      <c r="T46" s="171"/>
      <c r="U46" s="171"/>
      <c r="V46" s="171"/>
      <c r="W46" s="116">
        <v>0</v>
      </c>
      <c r="X46" s="117" t="s">
        <v>485</v>
      </c>
      <c r="Y46" s="172"/>
      <c r="Z46" s="118" t="s">
        <v>536</v>
      </c>
      <c r="AA46" s="116" t="s">
        <v>537</v>
      </c>
      <c r="AB46" s="171"/>
      <c r="AC46" s="422"/>
      <c r="AD46" s="422"/>
      <c r="AE46" s="420"/>
      <c r="AF46" s="420"/>
      <c r="AG46" s="418"/>
      <c r="AH46" s="418"/>
      <c r="AI46" s="419"/>
      <c r="AJ46" s="419"/>
      <c r="AK46" s="411"/>
      <c r="AL46" s="414"/>
      <c r="AM46" s="417"/>
      <c r="AN46" s="163"/>
      <c r="AO46" s="162"/>
      <c r="AP46" s="168"/>
      <c r="AQ46" s="114"/>
      <c r="AR46" s="145"/>
      <c r="AS46" s="168"/>
      <c r="AT46" s="163"/>
      <c r="AU46" s="168"/>
      <c r="AV46" s="163"/>
      <c r="AW46" s="114"/>
      <c r="AX46" s="145"/>
      <c r="AY46" s="146"/>
      <c r="AZ46" s="163"/>
      <c r="BA46" s="163"/>
      <c r="BB46" s="162"/>
      <c r="BC46" s="168"/>
      <c r="BD46" s="168"/>
      <c r="BE46" s="163"/>
      <c r="BF46" s="163"/>
      <c r="BG46" s="162"/>
      <c r="BH46" s="168"/>
      <c r="BI46" s="168"/>
      <c r="BJ46" s="163"/>
      <c r="BK46" s="163"/>
      <c r="BL46" s="162"/>
      <c r="BM46" s="168"/>
      <c r="BN46" s="168"/>
      <c r="BO46" s="145"/>
      <c r="BP46" s="145"/>
      <c r="BQ46" s="146"/>
      <c r="BR46" s="114"/>
      <c r="BS46" s="114"/>
      <c r="BT46" s="168"/>
      <c r="BU46" s="145"/>
      <c r="BV46" s="145"/>
      <c r="BW46" s="145"/>
      <c r="BX46" s="168"/>
      <c r="BY46" s="163"/>
      <c r="BZ46" s="163"/>
      <c r="CA46" s="114"/>
      <c r="CB46" s="145"/>
      <c r="CC46" s="146"/>
      <c r="CD46" s="145"/>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row>
    <row r="47" spans="1:108" ht="21" customHeight="1" thickTop="1" thickBot="1">
      <c r="A47" s="421">
        <v>8</v>
      </c>
      <c r="B47" s="423"/>
      <c r="C47" s="423"/>
      <c r="D47" s="423"/>
      <c r="E47" s="424"/>
      <c r="F47" s="423"/>
      <c r="G47" s="423"/>
      <c r="H47" s="423"/>
      <c r="I47" s="423"/>
      <c r="J47" s="421"/>
      <c r="K47" s="421"/>
      <c r="L47" s="411">
        <v>0</v>
      </c>
      <c r="M47" s="412" t="b">
        <v>0</v>
      </c>
      <c r="N47" s="162">
        <v>1</v>
      </c>
      <c r="O47" s="166"/>
      <c r="P47" s="171"/>
      <c r="Q47" s="171"/>
      <c r="R47" s="171"/>
      <c r="S47" s="171"/>
      <c r="T47" s="171"/>
      <c r="U47" s="171"/>
      <c r="V47" s="171"/>
      <c r="W47" s="116">
        <v>0</v>
      </c>
      <c r="X47" s="117" t="s">
        <v>485</v>
      </c>
      <c r="Y47" s="172"/>
      <c r="Z47" s="118" t="s">
        <v>536</v>
      </c>
      <c r="AA47" s="116" t="s">
        <v>537</v>
      </c>
      <c r="AB47" s="171"/>
      <c r="AC47" s="422">
        <v>0</v>
      </c>
      <c r="AD47" s="422" t="s">
        <v>485</v>
      </c>
      <c r="AE47" s="420"/>
      <c r="AF47" s="420"/>
      <c r="AG47" s="418" t="s">
        <v>538</v>
      </c>
      <c r="AH47" s="418" t="s">
        <v>538</v>
      </c>
      <c r="AI47" s="419"/>
      <c r="AJ47" s="419"/>
      <c r="AK47" s="411">
        <v>0</v>
      </c>
      <c r="AL47" s="412" t="b">
        <v>0</v>
      </c>
      <c r="AM47" s="415"/>
      <c r="AN47" s="163"/>
      <c r="AO47" s="162"/>
      <c r="AP47" s="168"/>
      <c r="AQ47" s="114"/>
      <c r="AR47" s="145"/>
      <c r="AS47" s="168"/>
      <c r="AT47" s="163"/>
      <c r="AU47" s="168"/>
      <c r="AV47" s="163"/>
      <c r="AW47" s="114"/>
      <c r="AX47" s="145"/>
      <c r="AY47" s="146"/>
      <c r="AZ47" s="163"/>
      <c r="BA47" s="163"/>
      <c r="BB47" s="162"/>
      <c r="BC47" s="168"/>
      <c r="BD47" s="168"/>
      <c r="BE47" s="163"/>
      <c r="BF47" s="163"/>
      <c r="BG47" s="162"/>
      <c r="BH47" s="168"/>
      <c r="BI47" s="168"/>
      <c r="BJ47" s="163"/>
      <c r="BK47" s="163"/>
      <c r="BL47" s="162"/>
      <c r="BM47" s="168"/>
      <c r="BN47" s="168"/>
      <c r="BO47" s="145"/>
      <c r="BP47" s="145"/>
      <c r="BQ47" s="146"/>
      <c r="BR47" s="114"/>
      <c r="BS47" s="114"/>
      <c r="BT47" s="168"/>
      <c r="BU47" s="145"/>
      <c r="BV47" s="145"/>
      <c r="BW47" s="145"/>
      <c r="BX47" s="168"/>
      <c r="BY47" s="163"/>
      <c r="BZ47" s="163"/>
      <c r="CA47" s="114"/>
      <c r="CB47" s="145"/>
      <c r="CC47" s="146"/>
      <c r="CD47" s="145"/>
      <c r="CE47" s="148"/>
      <c r="CF47" s="148"/>
      <c r="CG47" s="148"/>
      <c r="CH47" s="148"/>
      <c r="CI47" s="148"/>
      <c r="CJ47" s="148"/>
      <c r="CK47" s="148"/>
      <c r="CL47" s="148"/>
      <c r="CM47" s="148"/>
      <c r="CN47" s="148"/>
      <c r="CO47" s="148"/>
      <c r="CP47" s="148"/>
      <c r="CQ47" s="148"/>
      <c r="CR47" s="148"/>
      <c r="CS47" s="148"/>
      <c r="CT47" s="148"/>
      <c r="CU47" s="148"/>
      <c r="CV47" s="148"/>
      <c r="CW47" s="148"/>
      <c r="CX47" s="148"/>
      <c r="CY47" s="148"/>
      <c r="CZ47" s="148"/>
      <c r="DA47" s="148"/>
      <c r="DB47" s="148"/>
      <c r="DC47" s="148"/>
      <c r="DD47" s="148"/>
    </row>
    <row r="48" spans="1:108" ht="21" customHeight="1" thickTop="1" thickBot="1">
      <c r="A48" s="421"/>
      <c r="B48" s="423"/>
      <c r="C48" s="423"/>
      <c r="D48" s="423"/>
      <c r="E48" s="424"/>
      <c r="F48" s="423"/>
      <c r="G48" s="423"/>
      <c r="H48" s="423"/>
      <c r="I48" s="423"/>
      <c r="J48" s="421"/>
      <c r="K48" s="421"/>
      <c r="L48" s="411"/>
      <c r="M48" s="413"/>
      <c r="N48" s="162">
        <v>2</v>
      </c>
      <c r="O48" s="166"/>
      <c r="P48" s="171"/>
      <c r="Q48" s="171"/>
      <c r="R48" s="171"/>
      <c r="S48" s="171"/>
      <c r="T48" s="171"/>
      <c r="U48" s="171"/>
      <c r="V48" s="171"/>
      <c r="W48" s="116">
        <v>0</v>
      </c>
      <c r="X48" s="117" t="s">
        <v>485</v>
      </c>
      <c r="Y48" s="172"/>
      <c r="Z48" s="118" t="s">
        <v>536</v>
      </c>
      <c r="AA48" s="116" t="s">
        <v>537</v>
      </c>
      <c r="AB48" s="171"/>
      <c r="AC48" s="422"/>
      <c r="AD48" s="422"/>
      <c r="AE48" s="420"/>
      <c r="AF48" s="420"/>
      <c r="AG48" s="418"/>
      <c r="AH48" s="418"/>
      <c r="AI48" s="419"/>
      <c r="AJ48" s="419"/>
      <c r="AK48" s="411"/>
      <c r="AL48" s="413"/>
      <c r="AM48" s="416"/>
      <c r="AN48" s="163"/>
      <c r="AO48" s="162"/>
      <c r="AP48" s="168"/>
      <c r="AQ48" s="114"/>
      <c r="AR48" s="145"/>
      <c r="AS48" s="168"/>
      <c r="AT48" s="163"/>
      <c r="AU48" s="168"/>
      <c r="AV48" s="163"/>
      <c r="AW48" s="114"/>
      <c r="AX48" s="145"/>
      <c r="AY48" s="146"/>
      <c r="AZ48" s="163"/>
      <c r="BA48" s="163"/>
      <c r="BB48" s="162"/>
      <c r="BC48" s="168"/>
      <c r="BD48" s="168"/>
      <c r="BE48" s="163"/>
      <c r="BF48" s="163"/>
      <c r="BG48" s="162"/>
      <c r="BH48" s="168"/>
      <c r="BI48" s="168"/>
      <c r="BJ48" s="163"/>
      <c r="BK48" s="163"/>
      <c r="BL48" s="162"/>
      <c r="BM48" s="168"/>
      <c r="BN48" s="168"/>
      <c r="BO48" s="145"/>
      <c r="BP48" s="145"/>
      <c r="BQ48" s="146"/>
      <c r="BR48" s="114"/>
      <c r="BS48" s="114"/>
      <c r="BT48" s="168"/>
      <c r="BU48" s="145"/>
      <c r="BV48" s="145"/>
      <c r="BW48" s="145"/>
      <c r="BX48" s="168"/>
      <c r="BY48" s="163"/>
      <c r="BZ48" s="163"/>
      <c r="CA48" s="114"/>
      <c r="CB48" s="145"/>
      <c r="CC48" s="146"/>
      <c r="CD48" s="145"/>
      <c r="CE48" s="148"/>
      <c r="CF48" s="148"/>
      <c r="CG48" s="148"/>
      <c r="CH48" s="148"/>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row>
    <row r="49" spans="1:108" ht="21" customHeight="1" thickTop="1" thickBot="1">
      <c r="A49" s="421"/>
      <c r="B49" s="423"/>
      <c r="C49" s="423"/>
      <c r="D49" s="423"/>
      <c r="E49" s="424"/>
      <c r="F49" s="423"/>
      <c r="G49" s="423"/>
      <c r="H49" s="423"/>
      <c r="I49" s="423"/>
      <c r="J49" s="421"/>
      <c r="K49" s="421"/>
      <c r="L49" s="411"/>
      <c r="M49" s="413"/>
      <c r="N49" s="162">
        <v>3</v>
      </c>
      <c r="O49" s="173"/>
      <c r="P49" s="171"/>
      <c r="Q49" s="171"/>
      <c r="R49" s="171"/>
      <c r="S49" s="171"/>
      <c r="T49" s="171"/>
      <c r="U49" s="171"/>
      <c r="V49" s="171"/>
      <c r="W49" s="116">
        <v>0</v>
      </c>
      <c r="X49" s="117" t="s">
        <v>485</v>
      </c>
      <c r="Y49" s="172"/>
      <c r="Z49" s="118" t="s">
        <v>536</v>
      </c>
      <c r="AA49" s="116" t="s">
        <v>537</v>
      </c>
      <c r="AB49" s="171"/>
      <c r="AC49" s="422"/>
      <c r="AD49" s="422"/>
      <c r="AE49" s="420"/>
      <c r="AF49" s="420"/>
      <c r="AG49" s="418"/>
      <c r="AH49" s="418"/>
      <c r="AI49" s="419"/>
      <c r="AJ49" s="419"/>
      <c r="AK49" s="411"/>
      <c r="AL49" s="413"/>
      <c r="AM49" s="416"/>
      <c r="AN49" s="163"/>
      <c r="AO49" s="162"/>
      <c r="AP49" s="168"/>
      <c r="AQ49" s="114"/>
      <c r="AR49" s="145"/>
      <c r="AS49" s="168"/>
      <c r="AT49" s="163"/>
      <c r="AU49" s="168"/>
      <c r="AV49" s="163"/>
      <c r="AW49" s="114"/>
      <c r="AX49" s="145"/>
      <c r="AY49" s="146"/>
      <c r="AZ49" s="163"/>
      <c r="BA49" s="163"/>
      <c r="BB49" s="162"/>
      <c r="BC49" s="168"/>
      <c r="BD49" s="168"/>
      <c r="BE49" s="163"/>
      <c r="BF49" s="163"/>
      <c r="BG49" s="162"/>
      <c r="BH49" s="168"/>
      <c r="BI49" s="168"/>
      <c r="BJ49" s="163"/>
      <c r="BK49" s="163"/>
      <c r="BL49" s="162"/>
      <c r="BM49" s="168"/>
      <c r="BN49" s="168"/>
      <c r="BO49" s="145"/>
      <c r="BP49" s="145"/>
      <c r="BQ49" s="146"/>
      <c r="BR49" s="114"/>
      <c r="BS49" s="114"/>
      <c r="BT49" s="168"/>
      <c r="BU49" s="145"/>
      <c r="BV49" s="145"/>
      <c r="BW49" s="145"/>
      <c r="BX49" s="168"/>
      <c r="BY49" s="163"/>
      <c r="BZ49" s="163"/>
      <c r="CA49" s="114"/>
      <c r="CB49" s="145"/>
      <c r="CC49" s="146"/>
      <c r="CD49" s="145"/>
      <c r="CE49" s="148"/>
      <c r="CF49" s="148"/>
      <c r="CG49" s="148"/>
      <c r="CH49" s="148"/>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row>
    <row r="50" spans="1:108" ht="21" customHeight="1" thickTop="1" thickBot="1">
      <c r="A50" s="421"/>
      <c r="B50" s="423"/>
      <c r="C50" s="423"/>
      <c r="D50" s="423"/>
      <c r="E50" s="424"/>
      <c r="F50" s="423"/>
      <c r="G50" s="423"/>
      <c r="H50" s="423"/>
      <c r="I50" s="423"/>
      <c r="J50" s="421"/>
      <c r="K50" s="421"/>
      <c r="L50" s="411"/>
      <c r="M50" s="413"/>
      <c r="N50" s="162">
        <v>4</v>
      </c>
      <c r="O50" s="166"/>
      <c r="P50" s="171"/>
      <c r="Q50" s="171"/>
      <c r="R50" s="171"/>
      <c r="S50" s="171"/>
      <c r="T50" s="171"/>
      <c r="U50" s="171"/>
      <c r="V50" s="171"/>
      <c r="W50" s="116">
        <v>0</v>
      </c>
      <c r="X50" s="117" t="s">
        <v>485</v>
      </c>
      <c r="Y50" s="172"/>
      <c r="Z50" s="118" t="s">
        <v>536</v>
      </c>
      <c r="AA50" s="116" t="s">
        <v>537</v>
      </c>
      <c r="AB50" s="171"/>
      <c r="AC50" s="422"/>
      <c r="AD50" s="422"/>
      <c r="AE50" s="420"/>
      <c r="AF50" s="420"/>
      <c r="AG50" s="418"/>
      <c r="AH50" s="418"/>
      <c r="AI50" s="419"/>
      <c r="AJ50" s="419"/>
      <c r="AK50" s="411"/>
      <c r="AL50" s="413"/>
      <c r="AM50" s="416"/>
      <c r="AN50" s="163"/>
      <c r="AO50" s="162"/>
      <c r="AP50" s="168"/>
      <c r="AQ50" s="114"/>
      <c r="AR50" s="145"/>
      <c r="AS50" s="168"/>
      <c r="AT50" s="163"/>
      <c r="AU50" s="168"/>
      <c r="AV50" s="163"/>
      <c r="AW50" s="114"/>
      <c r="AX50" s="145"/>
      <c r="AY50" s="146"/>
      <c r="AZ50" s="163"/>
      <c r="BA50" s="163"/>
      <c r="BB50" s="162"/>
      <c r="BC50" s="168"/>
      <c r="BD50" s="168"/>
      <c r="BE50" s="163"/>
      <c r="BF50" s="163"/>
      <c r="BG50" s="162"/>
      <c r="BH50" s="168"/>
      <c r="BI50" s="168"/>
      <c r="BJ50" s="163"/>
      <c r="BK50" s="163"/>
      <c r="BL50" s="162"/>
      <c r="BM50" s="168"/>
      <c r="BN50" s="168"/>
      <c r="BO50" s="145"/>
      <c r="BP50" s="145"/>
      <c r="BQ50" s="146"/>
      <c r="BR50" s="114"/>
      <c r="BS50" s="114"/>
      <c r="BT50" s="168"/>
      <c r="BU50" s="145"/>
      <c r="BV50" s="145"/>
      <c r="BW50" s="145"/>
      <c r="BX50" s="168"/>
      <c r="BY50" s="163"/>
      <c r="BZ50" s="163"/>
      <c r="CA50" s="114"/>
      <c r="CB50" s="145"/>
      <c r="CC50" s="146"/>
      <c r="CD50" s="145"/>
      <c r="CE50" s="148"/>
      <c r="CF50" s="148"/>
      <c r="CG50" s="148"/>
      <c r="CH50" s="148"/>
      <c r="CI50" s="148"/>
      <c r="CJ50" s="148"/>
      <c r="CK50" s="148"/>
      <c r="CL50" s="148"/>
      <c r="CM50" s="148"/>
      <c r="CN50" s="148"/>
      <c r="CO50" s="148"/>
      <c r="CP50" s="148"/>
      <c r="CQ50" s="148"/>
      <c r="CR50" s="148"/>
      <c r="CS50" s="148"/>
      <c r="CT50" s="148"/>
      <c r="CU50" s="148"/>
      <c r="CV50" s="148"/>
      <c r="CW50" s="148"/>
      <c r="CX50" s="148"/>
      <c r="CY50" s="148"/>
      <c r="CZ50" s="148"/>
      <c r="DA50" s="148"/>
      <c r="DB50" s="148"/>
      <c r="DC50" s="148"/>
      <c r="DD50" s="148"/>
    </row>
    <row r="51" spans="1:108" ht="21" customHeight="1" thickTop="1" thickBot="1">
      <c r="A51" s="421"/>
      <c r="B51" s="423"/>
      <c r="C51" s="423"/>
      <c r="D51" s="423"/>
      <c r="E51" s="424"/>
      <c r="F51" s="423"/>
      <c r="G51" s="423"/>
      <c r="H51" s="423"/>
      <c r="I51" s="423"/>
      <c r="J51" s="421"/>
      <c r="K51" s="421"/>
      <c r="L51" s="411"/>
      <c r="M51" s="413"/>
      <c r="N51" s="162">
        <v>5</v>
      </c>
      <c r="O51" s="166"/>
      <c r="P51" s="171"/>
      <c r="Q51" s="171"/>
      <c r="R51" s="171"/>
      <c r="S51" s="171"/>
      <c r="T51" s="171"/>
      <c r="U51" s="171"/>
      <c r="V51" s="171"/>
      <c r="W51" s="116">
        <v>0</v>
      </c>
      <c r="X51" s="117" t="s">
        <v>485</v>
      </c>
      <c r="Y51" s="172"/>
      <c r="Z51" s="118" t="s">
        <v>536</v>
      </c>
      <c r="AA51" s="116" t="s">
        <v>537</v>
      </c>
      <c r="AB51" s="171"/>
      <c r="AC51" s="422"/>
      <c r="AD51" s="422"/>
      <c r="AE51" s="420"/>
      <c r="AF51" s="420"/>
      <c r="AG51" s="418"/>
      <c r="AH51" s="418"/>
      <c r="AI51" s="419"/>
      <c r="AJ51" s="419"/>
      <c r="AK51" s="411"/>
      <c r="AL51" s="413"/>
      <c r="AM51" s="416"/>
      <c r="AN51" s="163"/>
      <c r="AO51" s="162"/>
      <c r="AP51" s="168"/>
      <c r="AQ51" s="114"/>
      <c r="AR51" s="145"/>
      <c r="AS51" s="168"/>
      <c r="AT51" s="163"/>
      <c r="AU51" s="168"/>
      <c r="AV51" s="163"/>
      <c r="AW51" s="114"/>
      <c r="AX51" s="145"/>
      <c r="AY51" s="146"/>
      <c r="AZ51" s="163"/>
      <c r="BA51" s="163"/>
      <c r="BB51" s="162"/>
      <c r="BC51" s="168"/>
      <c r="BD51" s="168"/>
      <c r="BE51" s="163"/>
      <c r="BF51" s="163"/>
      <c r="BG51" s="162"/>
      <c r="BH51" s="168"/>
      <c r="BI51" s="168"/>
      <c r="BJ51" s="163"/>
      <c r="BK51" s="163"/>
      <c r="BL51" s="162"/>
      <c r="BM51" s="168"/>
      <c r="BN51" s="168"/>
      <c r="BO51" s="145"/>
      <c r="BP51" s="145"/>
      <c r="BQ51" s="146"/>
      <c r="BR51" s="114"/>
      <c r="BS51" s="114"/>
      <c r="BT51" s="168"/>
      <c r="BU51" s="145"/>
      <c r="BV51" s="145"/>
      <c r="BW51" s="145"/>
      <c r="BX51" s="168"/>
      <c r="BY51" s="163"/>
      <c r="BZ51" s="163"/>
      <c r="CA51" s="114"/>
      <c r="CB51" s="145"/>
      <c r="CC51" s="146"/>
      <c r="CD51" s="145"/>
      <c r="CE51" s="148"/>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c r="DC51" s="148"/>
      <c r="DD51" s="148"/>
    </row>
    <row r="52" spans="1:108" ht="21" customHeight="1" thickTop="1" thickBot="1">
      <c r="A52" s="421"/>
      <c r="B52" s="423"/>
      <c r="C52" s="423"/>
      <c r="D52" s="423"/>
      <c r="E52" s="424"/>
      <c r="F52" s="423"/>
      <c r="G52" s="423"/>
      <c r="H52" s="423"/>
      <c r="I52" s="423"/>
      <c r="J52" s="421"/>
      <c r="K52" s="421"/>
      <c r="L52" s="411"/>
      <c r="M52" s="414"/>
      <c r="N52" s="162">
        <v>6</v>
      </c>
      <c r="O52" s="166"/>
      <c r="P52" s="171"/>
      <c r="Q52" s="171"/>
      <c r="R52" s="171"/>
      <c r="S52" s="171"/>
      <c r="T52" s="171"/>
      <c r="U52" s="171"/>
      <c r="V52" s="171"/>
      <c r="W52" s="116">
        <v>0</v>
      </c>
      <c r="X52" s="117" t="s">
        <v>485</v>
      </c>
      <c r="Y52" s="172"/>
      <c r="Z52" s="118" t="s">
        <v>536</v>
      </c>
      <c r="AA52" s="116" t="s">
        <v>537</v>
      </c>
      <c r="AB52" s="171"/>
      <c r="AC52" s="422"/>
      <c r="AD52" s="422"/>
      <c r="AE52" s="420"/>
      <c r="AF52" s="420"/>
      <c r="AG52" s="418"/>
      <c r="AH52" s="418"/>
      <c r="AI52" s="419"/>
      <c r="AJ52" s="419"/>
      <c r="AK52" s="411"/>
      <c r="AL52" s="414"/>
      <c r="AM52" s="417"/>
      <c r="AN52" s="163"/>
      <c r="AO52" s="162"/>
      <c r="AP52" s="168"/>
      <c r="AQ52" s="114"/>
      <c r="AR52" s="145"/>
      <c r="AS52" s="168"/>
      <c r="AT52" s="163"/>
      <c r="AU52" s="168"/>
      <c r="AV52" s="163"/>
      <c r="AW52" s="114"/>
      <c r="AX52" s="145"/>
      <c r="AY52" s="146"/>
      <c r="AZ52" s="163"/>
      <c r="BA52" s="163"/>
      <c r="BB52" s="162"/>
      <c r="BC52" s="168"/>
      <c r="BD52" s="168"/>
      <c r="BE52" s="163"/>
      <c r="BF52" s="163"/>
      <c r="BG52" s="162"/>
      <c r="BH52" s="168"/>
      <c r="BI52" s="168"/>
      <c r="BJ52" s="163"/>
      <c r="BK52" s="163"/>
      <c r="BL52" s="162"/>
      <c r="BM52" s="168"/>
      <c r="BN52" s="168"/>
      <c r="BO52" s="145"/>
      <c r="BP52" s="145"/>
      <c r="BQ52" s="146"/>
      <c r="BR52" s="114"/>
      <c r="BS52" s="114"/>
      <c r="BT52" s="168"/>
      <c r="BU52" s="145"/>
      <c r="BV52" s="145"/>
      <c r="BW52" s="145"/>
      <c r="BX52" s="168"/>
      <c r="BY52" s="163"/>
      <c r="BZ52" s="163"/>
      <c r="CA52" s="114"/>
      <c r="CB52" s="145"/>
      <c r="CC52" s="146"/>
      <c r="CD52" s="145"/>
      <c r="CE52" s="148"/>
      <c r="CF52" s="148"/>
      <c r="CG52" s="148"/>
      <c r="CH52" s="148"/>
      <c r="CI52" s="148"/>
      <c r="CJ52" s="148"/>
      <c r="CK52" s="148"/>
      <c r="CL52" s="148"/>
      <c r="CM52" s="148"/>
      <c r="CN52" s="148"/>
      <c r="CO52" s="148"/>
      <c r="CP52" s="148"/>
      <c r="CQ52" s="148"/>
      <c r="CR52" s="148"/>
      <c r="CS52" s="148"/>
      <c r="CT52" s="148"/>
      <c r="CU52" s="148"/>
      <c r="CV52" s="148"/>
      <c r="CW52" s="148"/>
      <c r="CX52" s="148"/>
      <c r="CY52" s="148"/>
      <c r="CZ52" s="148"/>
      <c r="DA52" s="148"/>
      <c r="DB52" s="148"/>
      <c r="DC52" s="148"/>
      <c r="DD52" s="148"/>
    </row>
    <row r="53" spans="1:108" ht="21" customHeight="1" thickTop="1" thickBot="1">
      <c r="A53" s="421">
        <v>9</v>
      </c>
      <c r="B53" s="423"/>
      <c r="C53" s="423"/>
      <c r="D53" s="423"/>
      <c r="E53" s="424"/>
      <c r="F53" s="423"/>
      <c r="G53" s="423"/>
      <c r="H53" s="423"/>
      <c r="I53" s="423"/>
      <c r="J53" s="421"/>
      <c r="K53" s="421"/>
      <c r="L53" s="411">
        <v>0</v>
      </c>
      <c r="M53" s="412" t="b">
        <v>0</v>
      </c>
      <c r="N53" s="162">
        <v>1</v>
      </c>
      <c r="O53" s="166"/>
      <c r="P53" s="171"/>
      <c r="Q53" s="171"/>
      <c r="R53" s="171"/>
      <c r="S53" s="171"/>
      <c r="T53" s="171"/>
      <c r="U53" s="171"/>
      <c r="V53" s="171"/>
      <c r="W53" s="116">
        <v>0</v>
      </c>
      <c r="X53" s="117" t="s">
        <v>485</v>
      </c>
      <c r="Y53" s="172"/>
      <c r="Z53" s="118" t="s">
        <v>536</v>
      </c>
      <c r="AA53" s="116" t="s">
        <v>537</v>
      </c>
      <c r="AB53" s="171"/>
      <c r="AC53" s="422">
        <v>0</v>
      </c>
      <c r="AD53" s="422" t="s">
        <v>485</v>
      </c>
      <c r="AE53" s="420"/>
      <c r="AF53" s="420"/>
      <c r="AG53" s="418" t="s">
        <v>538</v>
      </c>
      <c r="AH53" s="418" t="s">
        <v>538</v>
      </c>
      <c r="AI53" s="419"/>
      <c r="AJ53" s="419"/>
      <c r="AK53" s="411">
        <v>0</v>
      </c>
      <c r="AL53" s="412" t="b">
        <v>0</v>
      </c>
      <c r="AM53" s="415"/>
      <c r="AN53" s="163"/>
      <c r="AO53" s="162"/>
      <c r="AP53" s="168"/>
      <c r="AQ53" s="114"/>
      <c r="AR53" s="145"/>
      <c r="AS53" s="168"/>
      <c r="AT53" s="163"/>
      <c r="AU53" s="168"/>
      <c r="AV53" s="163"/>
      <c r="AW53" s="114"/>
      <c r="AX53" s="145"/>
      <c r="AY53" s="146"/>
      <c r="AZ53" s="163"/>
      <c r="BA53" s="163"/>
      <c r="BB53" s="162"/>
      <c r="BC53" s="168"/>
      <c r="BD53" s="168"/>
      <c r="BE53" s="163"/>
      <c r="BF53" s="163"/>
      <c r="BG53" s="162"/>
      <c r="BH53" s="168"/>
      <c r="BI53" s="168"/>
      <c r="BJ53" s="163"/>
      <c r="BK53" s="163"/>
      <c r="BL53" s="162"/>
      <c r="BM53" s="168"/>
      <c r="BN53" s="168"/>
      <c r="BO53" s="145"/>
      <c r="BP53" s="145"/>
      <c r="BQ53" s="146"/>
      <c r="BR53" s="114"/>
      <c r="BS53" s="114"/>
      <c r="BT53" s="168"/>
      <c r="BU53" s="145"/>
      <c r="BV53" s="145"/>
      <c r="BW53" s="145"/>
      <c r="BX53" s="168"/>
      <c r="BY53" s="163"/>
      <c r="BZ53" s="163"/>
      <c r="CA53" s="114"/>
      <c r="CB53" s="145"/>
      <c r="CC53" s="146"/>
      <c r="CD53" s="145"/>
      <c r="CE53" s="148"/>
      <c r="CF53" s="148"/>
      <c r="CG53" s="148"/>
      <c r="CH53" s="148"/>
      <c r="CI53" s="148"/>
      <c r="CJ53" s="148"/>
      <c r="CK53" s="148"/>
      <c r="CL53" s="148"/>
      <c r="CM53" s="148"/>
      <c r="CN53" s="148"/>
      <c r="CO53" s="148"/>
      <c r="CP53" s="148"/>
      <c r="CQ53" s="148"/>
      <c r="CR53" s="148"/>
      <c r="CS53" s="148"/>
      <c r="CT53" s="148"/>
      <c r="CU53" s="148"/>
      <c r="CV53" s="148"/>
      <c r="CW53" s="148"/>
      <c r="CX53" s="148"/>
      <c r="CY53" s="148"/>
      <c r="CZ53" s="148"/>
      <c r="DA53" s="148"/>
      <c r="DB53" s="148"/>
      <c r="DC53" s="148"/>
      <c r="DD53" s="148"/>
    </row>
    <row r="54" spans="1:108" ht="21" customHeight="1" thickTop="1" thickBot="1">
      <c r="A54" s="421"/>
      <c r="B54" s="423"/>
      <c r="C54" s="423"/>
      <c r="D54" s="423"/>
      <c r="E54" s="424"/>
      <c r="F54" s="423"/>
      <c r="G54" s="423"/>
      <c r="H54" s="423"/>
      <c r="I54" s="423"/>
      <c r="J54" s="421"/>
      <c r="K54" s="421"/>
      <c r="L54" s="411"/>
      <c r="M54" s="413"/>
      <c r="N54" s="162">
        <v>2</v>
      </c>
      <c r="O54" s="166"/>
      <c r="P54" s="171"/>
      <c r="Q54" s="171"/>
      <c r="R54" s="171"/>
      <c r="S54" s="171"/>
      <c r="T54" s="171"/>
      <c r="U54" s="171"/>
      <c r="V54" s="171"/>
      <c r="W54" s="116">
        <v>0</v>
      </c>
      <c r="X54" s="117" t="s">
        <v>485</v>
      </c>
      <c r="Y54" s="172"/>
      <c r="Z54" s="118" t="s">
        <v>536</v>
      </c>
      <c r="AA54" s="116" t="s">
        <v>537</v>
      </c>
      <c r="AB54" s="171"/>
      <c r="AC54" s="422"/>
      <c r="AD54" s="422"/>
      <c r="AE54" s="420"/>
      <c r="AF54" s="420"/>
      <c r="AG54" s="418"/>
      <c r="AH54" s="418"/>
      <c r="AI54" s="419"/>
      <c r="AJ54" s="419"/>
      <c r="AK54" s="411"/>
      <c r="AL54" s="413"/>
      <c r="AM54" s="416"/>
      <c r="AN54" s="163"/>
      <c r="AO54" s="162"/>
      <c r="AP54" s="168"/>
      <c r="AQ54" s="114"/>
      <c r="AR54" s="145"/>
      <c r="AS54" s="168"/>
      <c r="AT54" s="163"/>
      <c r="AU54" s="168"/>
      <c r="AV54" s="163"/>
      <c r="AW54" s="114"/>
      <c r="AX54" s="145"/>
      <c r="AY54" s="146"/>
      <c r="AZ54" s="163"/>
      <c r="BA54" s="163"/>
      <c r="BB54" s="162"/>
      <c r="BC54" s="168"/>
      <c r="BD54" s="168"/>
      <c r="BE54" s="163"/>
      <c r="BF54" s="163"/>
      <c r="BG54" s="162"/>
      <c r="BH54" s="168"/>
      <c r="BI54" s="168"/>
      <c r="BJ54" s="163"/>
      <c r="BK54" s="163"/>
      <c r="BL54" s="162"/>
      <c r="BM54" s="168"/>
      <c r="BN54" s="168"/>
      <c r="BO54" s="145"/>
      <c r="BP54" s="145"/>
      <c r="BQ54" s="146"/>
      <c r="BR54" s="114"/>
      <c r="BS54" s="114"/>
      <c r="BT54" s="168"/>
      <c r="BU54" s="145"/>
      <c r="BV54" s="145"/>
      <c r="BW54" s="145"/>
      <c r="BX54" s="168"/>
      <c r="BY54" s="163"/>
      <c r="BZ54" s="163"/>
      <c r="CA54" s="114"/>
      <c r="CB54" s="145"/>
      <c r="CC54" s="146"/>
      <c r="CD54" s="145"/>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row>
    <row r="55" spans="1:108" ht="21" customHeight="1" thickTop="1" thickBot="1">
      <c r="A55" s="421"/>
      <c r="B55" s="423"/>
      <c r="C55" s="423"/>
      <c r="D55" s="423"/>
      <c r="E55" s="424"/>
      <c r="F55" s="423"/>
      <c r="G55" s="423"/>
      <c r="H55" s="423"/>
      <c r="I55" s="423"/>
      <c r="J55" s="421"/>
      <c r="K55" s="421"/>
      <c r="L55" s="411"/>
      <c r="M55" s="413"/>
      <c r="N55" s="162">
        <v>3</v>
      </c>
      <c r="O55" s="173"/>
      <c r="P55" s="171"/>
      <c r="Q55" s="171"/>
      <c r="R55" s="171"/>
      <c r="S55" s="171"/>
      <c r="T55" s="171"/>
      <c r="U55" s="171"/>
      <c r="V55" s="171"/>
      <c r="W55" s="116">
        <v>0</v>
      </c>
      <c r="X55" s="117" t="s">
        <v>485</v>
      </c>
      <c r="Y55" s="172"/>
      <c r="Z55" s="118" t="s">
        <v>536</v>
      </c>
      <c r="AA55" s="116" t="s">
        <v>537</v>
      </c>
      <c r="AB55" s="171"/>
      <c r="AC55" s="422"/>
      <c r="AD55" s="422"/>
      <c r="AE55" s="420"/>
      <c r="AF55" s="420"/>
      <c r="AG55" s="418"/>
      <c r="AH55" s="418"/>
      <c r="AI55" s="419"/>
      <c r="AJ55" s="419"/>
      <c r="AK55" s="411"/>
      <c r="AL55" s="413"/>
      <c r="AM55" s="416"/>
      <c r="AN55" s="163"/>
      <c r="AO55" s="162"/>
      <c r="AP55" s="168"/>
      <c r="AQ55" s="114"/>
      <c r="AR55" s="145"/>
      <c r="AS55" s="168"/>
      <c r="AT55" s="163"/>
      <c r="AU55" s="168"/>
      <c r="AV55" s="163"/>
      <c r="AW55" s="114"/>
      <c r="AX55" s="145"/>
      <c r="AY55" s="146"/>
      <c r="AZ55" s="163"/>
      <c r="BA55" s="163"/>
      <c r="BB55" s="162"/>
      <c r="BC55" s="168"/>
      <c r="BD55" s="168"/>
      <c r="BE55" s="163"/>
      <c r="BF55" s="163"/>
      <c r="BG55" s="162"/>
      <c r="BH55" s="168"/>
      <c r="BI55" s="168"/>
      <c r="BJ55" s="163"/>
      <c r="BK55" s="163"/>
      <c r="BL55" s="162"/>
      <c r="BM55" s="168"/>
      <c r="BN55" s="168"/>
      <c r="BO55" s="145"/>
      <c r="BP55" s="145"/>
      <c r="BQ55" s="146"/>
      <c r="BR55" s="114"/>
      <c r="BS55" s="114"/>
      <c r="BT55" s="168"/>
      <c r="BU55" s="145"/>
      <c r="BV55" s="145"/>
      <c r="BW55" s="145"/>
      <c r="BX55" s="168"/>
      <c r="BY55" s="163"/>
      <c r="BZ55" s="163"/>
      <c r="CA55" s="114"/>
      <c r="CB55" s="145"/>
      <c r="CC55" s="146"/>
      <c r="CD55" s="145"/>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row>
    <row r="56" spans="1:108" ht="21" customHeight="1" thickTop="1" thickBot="1">
      <c r="A56" s="421"/>
      <c r="B56" s="423"/>
      <c r="C56" s="423"/>
      <c r="D56" s="423"/>
      <c r="E56" s="424"/>
      <c r="F56" s="423"/>
      <c r="G56" s="423"/>
      <c r="H56" s="423"/>
      <c r="I56" s="423"/>
      <c r="J56" s="421"/>
      <c r="K56" s="421"/>
      <c r="L56" s="411"/>
      <c r="M56" s="413"/>
      <c r="N56" s="162">
        <v>4</v>
      </c>
      <c r="O56" s="166"/>
      <c r="P56" s="171"/>
      <c r="Q56" s="171"/>
      <c r="R56" s="171"/>
      <c r="S56" s="171"/>
      <c r="T56" s="171"/>
      <c r="U56" s="171"/>
      <c r="V56" s="171"/>
      <c r="W56" s="116">
        <v>0</v>
      </c>
      <c r="X56" s="117" t="s">
        <v>485</v>
      </c>
      <c r="Y56" s="172"/>
      <c r="Z56" s="118" t="s">
        <v>536</v>
      </c>
      <c r="AA56" s="116" t="s">
        <v>537</v>
      </c>
      <c r="AB56" s="171"/>
      <c r="AC56" s="422"/>
      <c r="AD56" s="422"/>
      <c r="AE56" s="420"/>
      <c r="AF56" s="420"/>
      <c r="AG56" s="418"/>
      <c r="AH56" s="418"/>
      <c r="AI56" s="419"/>
      <c r="AJ56" s="419"/>
      <c r="AK56" s="411"/>
      <c r="AL56" s="413"/>
      <c r="AM56" s="416"/>
      <c r="AN56" s="163"/>
      <c r="AO56" s="162"/>
      <c r="AP56" s="168"/>
      <c r="AQ56" s="114"/>
      <c r="AR56" s="145"/>
      <c r="AS56" s="168"/>
      <c r="AT56" s="163"/>
      <c r="AU56" s="168"/>
      <c r="AV56" s="163"/>
      <c r="AW56" s="114"/>
      <c r="AX56" s="145"/>
      <c r="AY56" s="146"/>
      <c r="AZ56" s="163"/>
      <c r="BA56" s="163"/>
      <c r="BB56" s="162"/>
      <c r="BC56" s="168"/>
      <c r="BD56" s="168"/>
      <c r="BE56" s="163"/>
      <c r="BF56" s="163"/>
      <c r="BG56" s="162"/>
      <c r="BH56" s="168"/>
      <c r="BI56" s="168"/>
      <c r="BJ56" s="163"/>
      <c r="BK56" s="163"/>
      <c r="BL56" s="162"/>
      <c r="BM56" s="168"/>
      <c r="BN56" s="168"/>
      <c r="BO56" s="145"/>
      <c r="BP56" s="145"/>
      <c r="BQ56" s="146"/>
      <c r="BR56" s="114"/>
      <c r="BS56" s="114"/>
      <c r="BT56" s="168"/>
      <c r="BU56" s="145"/>
      <c r="BV56" s="145"/>
      <c r="BW56" s="145"/>
      <c r="BX56" s="168"/>
      <c r="BY56" s="163"/>
      <c r="BZ56" s="163"/>
      <c r="CA56" s="114"/>
      <c r="CB56" s="145"/>
      <c r="CC56" s="146"/>
      <c r="CD56" s="145"/>
      <c r="CE56" s="148"/>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row>
    <row r="57" spans="1:108" ht="21" customHeight="1" thickTop="1" thickBot="1">
      <c r="A57" s="421"/>
      <c r="B57" s="423"/>
      <c r="C57" s="423"/>
      <c r="D57" s="423"/>
      <c r="E57" s="424"/>
      <c r="F57" s="423"/>
      <c r="G57" s="423"/>
      <c r="H57" s="423"/>
      <c r="I57" s="423"/>
      <c r="J57" s="421"/>
      <c r="K57" s="421"/>
      <c r="L57" s="411"/>
      <c r="M57" s="413"/>
      <c r="N57" s="162">
        <v>5</v>
      </c>
      <c r="O57" s="166"/>
      <c r="P57" s="171"/>
      <c r="Q57" s="171"/>
      <c r="R57" s="171"/>
      <c r="S57" s="171"/>
      <c r="T57" s="171"/>
      <c r="U57" s="171"/>
      <c r="V57" s="171"/>
      <c r="W57" s="116">
        <v>0</v>
      </c>
      <c r="X57" s="117" t="s">
        <v>485</v>
      </c>
      <c r="Y57" s="172"/>
      <c r="Z57" s="118" t="s">
        <v>536</v>
      </c>
      <c r="AA57" s="116" t="s">
        <v>537</v>
      </c>
      <c r="AB57" s="171"/>
      <c r="AC57" s="422"/>
      <c r="AD57" s="422"/>
      <c r="AE57" s="420"/>
      <c r="AF57" s="420"/>
      <c r="AG57" s="418"/>
      <c r="AH57" s="418"/>
      <c r="AI57" s="419"/>
      <c r="AJ57" s="419"/>
      <c r="AK57" s="411"/>
      <c r="AL57" s="413"/>
      <c r="AM57" s="416"/>
      <c r="AN57" s="163"/>
      <c r="AO57" s="162"/>
      <c r="AP57" s="168"/>
      <c r="AQ57" s="114"/>
      <c r="AR57" s="145"/>
      <c r="AS57" s="168"/>
      <c r="AT57" s="163"/>
      <c r="AU57" s="168"/>
      <c r="AV57" s="163"/>
      <c r="AW57" s="114"/>
      <c r="AX57" s="145"/>
      <c r="AY57" s="146"/>
      <c r="AZ57" s="163"/>
      <c r="BA57" s="163"/>
      <c r="BB57" s="162"/>
      <c r="BC57" s="168"/>
      <c r="BD57" s="168"/>
      <c r="BE57" s="163"/>
      <c r="BF57" s="163"/>
      <c r="BG57" s="162"/>
      <c r="BH57" s="168"/>
      <c r="BI57" s="168"/>
      <c r="BJ57" s="163"/>
      <c r="BK57" s="163"/>
      <c r="BL57" s="162"/>
      <c r="BM57" s="168"/>
      <c r="BN57" s="168"/>
      <c r="BO57" s="145"/>
      <c r="BP57" s="145"/>
      <c r="BQ57" s="146"/>
      <c r="BR57" s="114"/>
      <c r="BS57" s="114"/>
      <c r="BT57" s="168"/>
      <c r="BU57" s="145"/>
      <c r="BV57" s="145"/>
      <c r="BW57" s="145"/>
      <c r="BX57" s="168"/>
      <c r="BY57" s="163"/>
      <c r="BZ57" s="163"/>
      <c r="CA57" s="114"/>
      <c r="CB57" s="145"/>
      <c r="CC57" s="146"/>
      <c r="CD57" s="145"/>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row>
    <row r="58" spans="1:108" ht="21" customHeight="1" thickTop="1" thickBot="1">
      <c r="A58" s="421"/>
      <c r="B58" s="423"/>
      <c r="C58" s="423"/>
      <c r="D58" s="423"/>
      <c r="E58" s="424"/>
      <c r="F58" s="423"/>
      <c r="G58" s="423"/>
      <c r="H58" s="423"/>
      <c r="I58" s="423"/>
      <c r="J58" s="421"/>
      <c r="K58" s="421"/>
      <c r="L58" s="411"/>
      <c r="M58" s="414"/>
      <c r="N58" s="162">
        <v>6</v>
      </c>
      <c r="O58" s="166"/>
      <c r="P58" s="171"/>
      <c r="Q58" s="171"/>
      <c r="R58" s="171"/>
      <c r="S58" s="171"/>
      <c r="T58" s="171"/>
      <c r="U58" s="171"/>
      <c r="V58" s="171"/>
      <c r="W58" s="116">
        <v>0</v>
      </c>
      <c r="X58" s="117" t="s">
        <v>485</v>
      </c>
      <c r="Y58" s="172"/>
      <c r="Z58" s="118" t="s">
        <v>536</v>
      </c>
      <c r="AA58" s="116" t="s">
        <v>537</v>
      </c>
      <c r="AB58" s="171"/>
      <c r="AC58" s="422"/>
      <c r="AD58" s="422"/>
      <c r="AE58" s="420"/>
      <c r="AF58" s="420"/>
      <c r="AG58" s="418"/>
      <c r="AH58" s="418"/>
      <c r="AI58" s="419"/>
      <c r="AJ58" s="419"/>
      <c r="AK58" s="411"/>
      <c r="AL58" s="414"/>
      <c r="AM58" s="417"/>
      <c r="AN58" s="163"/>
      <c r="AO58" s="162"/>
      <c r="AP58" s="168"/>
      <c r="AQ58" s="114"/>
      <c r="AR58" s="145"/>
      <c r="AS58" s="168"/>
      <c r="AT58" s="163"/>
      <c r="AU58" s="168"/>
      <c r="AV58" s="163"/>
      <c r="AW58" s="114"/>
      <c r="AX58" s="145"/>
      <c r="AY58" s="146"/>
      <c r="AZ58" s="163"/>
      <c r="BA58" s="163"/>
      <c r="BB58" s="162"/>
      <c r="BC58" s="168"/>
      <c r="BD58" s="168"/>
      <c r="BE58" s="163"/>
      <c r="BF58" s="163"/>
      <c r="BG58" s="162"/>
      <c r="BH58" s="168"/>
      <c r="BI58" s="168"/>
      <c r="BJ58" s="163"/>
      <c r="BK58" s="163"/>
      <c r="BL58" s="162"/>
      <c r="BM58" s="168"/>
      <c r="BN58" s="168"/>
      <c r="BO58" s="145"/>
      <c r="BP58" s="145"/>
      <c r="BQ58" s="146"/>
      <c r="BR58" s="114"/>
      <c r="BS58" s="114"/>
      <c r="BT58" s="168"/>
      <c r="BU58" s="145"/>
      <c r="BV58" s="145"/>
      <c r="BW58" s="145"/>
      <c r="BX58" s="168"/>
      <c r="BY58" s="163"/>
      <c r="BZ58" s="163"/>
      <c r="CA58" s="114"/>
      <c r="CB58" s="145"/>
      <c r="CC58" s="146"/>
      <c r="CD58" s="145"/>
      <c r="CE58" s="148"/>
      <c r="CF58" s="148"/>
      <c r="CG58" s="148"/>
      <c r="CH58" s="148"/>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row>
    <row r="59" spans="1:108" ht="21" customHeight="1" thickTop="1" thickBot="1">
      <c r="A59" s="421">
        <v>10</v>
      </c>
      <c r="B59" s="423"/>
      <c r="C59" s="423"/>
      <c r="D59" s="423"/>
      <c r="E59" s="424"/>
      <c r="F59" s="423"/>
      <c r="G59" s="423"/>
      <c r="H59" s="423"/>
      <c r="I59" s="423"/>
      <c r="J59" s="421"/>
      <c r="K59" s="421"/>
      <c r="L59" s="411">
        <v>0</v>
      </c>
      <c r="M59" s="412" t="b">
        <v>0</v>
      </c>
      <c r="N59" s="162">
        <v>1</v>
      </c>
      <c r="O59" s="166"/>
      <c r="P59" s="171"/>
      <c r="Q59" s="171"/>
      <c r="R59" s="171"/>
      <c r="S59" s="171"/>
      <c r="T59" s="171"/>
      <c r="U59" s="171"/>
      <c r="V59" s="171"/>
      <c r="W59" s="116">
        <v>0</v>
      </c>
      <c r="X59" s="117" t="s">
        <v>485</v>
      </c>
      <c r="Y59" s="172"/>
      <c r="Z59" s="118" t="s">
        <v>536</v>
      </c>
      <c r="AA59" s="116" t="s">
        <v>537</v>
      </c>
      <c r="AB59" s="171"/>
      <c r="AC59" s="422">
        <v>0</v>
      </c>
      <c r="AD59" s="422" t="s">
        <v>485</v>
      </c>
      <c r="AE59" s="420"/>
      <c r="AF59" s="420"/>
      <c r="AG59" s="418" t="s">
        <v>538</v>
      </c>
      <c r="AH59" s="418" t="s">
        <v>538</v>
      </c>
      <c r="AI59" s="419"/>
      <c r="AJ59" s="419"/>
      <c r="AK59" s="411">
        <v>0</v>
      </c>
      <c r="AL59" s="412" t="b">
        <v>0</v>
      </c>
      <c r="AM59" s="415"/>
      <c r="AN59" s="163"/>
      <c r="AO59" s="162"/>
      <c r="AP59" s="168"/>
      <c r="AQ59" s="114"/>
      <c r="AR59" s="145"/>
      <c r="AS59" s="168"/>
      <c r="AT59" s="163"/>
      <c r="AU59" s="168"/>
      <c r="AV59" s="163"/>
      <c r="AW59" s="114"/>
      <c r="AX59" s="145"/>
      <c r="AY59" s="146"/>
      <c r="AZ59" s="163"/>
      <c r="BA59" s="163"/>
      <c r="BB59" s="162"/>
      <c r="BC59" s="168"/>
      <c r="BD59" s="168"/>
      <c r="BE59" s="163"/>
      <c r="BF59" s="163"/>
      <c r="BG59" s="162"/>
      <c r="BH59" s="168"/>
      <c r="BI59" s="168"/>
      <c r="BJ59" s="163"/>
      <c r="BK59" s="163"/>
      <c r="BL59" s="162"/>
      <c r="BM59" s="168"/>
      <c r="BN59" s="168"/>
      <c r="BO59" s="145"/>
      <c r="BP59" s="145"/>
      <c r="BQ59" s="146"/>
      <c r="BR59" s="114"/>
      <c r="BS59" s="114"/>
      <c r="BT59" s="168"/>
      <c r="BU59" s="145"/>
      <c r="BV59" s="145"/>
      <c r="BW59" s="145"/>
      <c r="BX59" s="168"/>
      <c r="BY59" s="163"/>
      <c r="BZ59" s="163"/>
      <c r="CA59" s="114"/>
      <c r="CB59" s="145"/>
      <c r="CC59" s="146"/>
      <c r="CD59" s="145"/>
      <c r="CE59" s="148"/>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row>
    <row r="60" spans="1:108" ht="21" customHeight="1" thickTop="1" thickBot="1">
      <c r="A60" s="421"/>
      <c r="B60" s="423"/>
      <c r="C60" s="423"/>
      <c r="D60" s="423"/>
      <c r="E60" s="424"/>
      <c r="F60" s="423"/>
      <c r="G60" s="423"/>
      <c r="H60" s="423"/>
      <c r="I60" s="423"/>
      <c r="J60" s="421"/>
      <c r="K60" s="421"/>
      <c r="L60" s="411"/>
      <c r="M60" s="413"/>
      <c r="N60" s="162">
        <v>2</v>
      </c>
      <c r="O60" s="166"/>
      <c r="P60" s="171"/>
      <c r="Q60" s="171"/>
      <c r="R60" s="171"/>
      <c r="S60" s="171"/>
      <c r="T60" s="171"/>
      <c r="U60" s="171"/>
      <c r="V60" s="171"/>
      <c r="W60" s="116">
        <v>0</v>
      </c>
      <c r="X60" s="117" t="s">
        <v>485</v>
      </c>
      <c r="Y60" s="172"/>
      <c r="Z60" s="118" t="s">
        <v>536</v>
      </c>
      <c r="AA60" s="116" t="s">
        <v>537</v>
      </c>
      <c r="AB60" s="171"/>
      <c r="AC60" s="422"/>
      <c r="AD60" s="422"/>
      <c r="AE60" s="420"/>
      <c r="AF60" s="420"/>
      <c r="AG60" s="418"/>
      <c r="AH60" s="418"/>
      <c r="AI60" s="419"/>
      <c r="AJ60" s="419"/>
      <c r="AK60" s="411"/>
      <c r="AL60" s="413"/>
      <c r="AM60" s="416"/>
      <c r="AN60" s="163"/>
      <c r="AO60" s="162"/>
      <c r="AP60" s="168"/>
      <c r="AQ60" s="114"/>
      <c r="AR60" s="145"/>
      <c r="AS60" s="168"/>
      <c r="AT60" s="163"/>
      <c r="AU60" s="168"/>
      <c r="AV60" s="163"/>
      <c r="AW60" s="114"/>
      <c r="AX60" s="145"/>
      <c r="AY60" s="146"/>
      <c r="AZ60" s="163"/>
      <c r="BA60" s="163"/>
      <c r="BB60" s="162"/>
      <c r="BC60" s="168"/>
      <c r="BD60" s="168"/>
      <c r="BE60" s="163"/>
      <c r="BF60" s="163"/>
      <c r="BG60" s="162"/>
      <c r="BH60" s="168"/>
      <c r="BI60" s="168"/>
      <c r="BJ60" s="163"/>
      <c r="BK60" s="163"/>
      <c r="BL60" s="162"/>
      <c r="BM60" s="168"/>
      <c r="BN60" s="168"/>
      <c r="BO60" s="145"/>
      <c r="BP60" s="145"/>
      <c r="BQ60" s="146"/>
      <c r="BR60" s="114"/>
      <c r="BS60" s="114"/>
      <c r="BT60" s="168"/>
      <c r="BU60" s="145"/>
      <c r="BV60" s="145"/>
      <c r="BW60" s="145"/>
      <c r="BX60" s="168"/>
      <c r="BY60" s="163"/>
      <c r="BZ60" s="163"/>
      <c r="CA60" s="114"/>
      <c r="CB60" s="145"/>
      <c r="CC60" s="146"/>
      <c r="CD60" s="145"/>
    </row>
    <row r="61" spans="1:108" ht="21" customHeight="1" thickTop="1" thickBot="1">
      <c r="A61" s="421"/>
      <c r="B61" s="423"/>
      <c r="C61" s="423"/>
      <c r="D61" s="423"/>
      <c r="E61" s="424"/>
      <c r="F61" s="423"/>
      <c r="G61" s="423"/>
      <c r="H61" s="423"/>
      <c r="I61" s="423"/>
      <c r="J61" s="421"/>
      <c r="K61" s="421"/>
      <c r="L61" s="411"/>
      <c r="M61" s="413"/>
      <c r="N61" s="162">
        <v>3</v>
      </c>
      <c r="O61" s="173"/>
      <c r="P61" s="171"/>
      <c r="Q61" s="171"/>
      <c r="R61" s="171"/>
      <c r="S61" s="171"/>
      <c r="T61" s="171"/>
      <c r="U61" s="171"/>
      <c r="V61" s="171"/>
      <c r="W61" s="116">
        <v>0</v>
      </c>
      <c r="X61" s="117" t="s">
        <v>485</v>
      </c>
      <c r="Y61" s="172"/>
      <c r="Z61" s="118" t="s">
        <v>536</v>
      </c>
      <c r="AA61" s="116" t="s">
        <v>537</v>
      </c>
      <c r="AB61" s="171"/>
      <c r="AC61" s="422"/>
      <c r="AD61" s="422"/>
      <c r="AE61" s="420"/>
      <c r="AF61" s="420"/>
      <c r="AG61" s="418"/>
      <c r="AH61" s="418"/>
      <c r="AI61" s="419"/>
      <c r="AJ61" s="419"/>
      <c r="AK61" s="411"/>
      <c r="AL61" s="413"/>
      <c r="AM61" s="416"/>
      <c r="AN61" s="163"/>
      <c r="AO61" s="162"/>
      <c r="AP61" s="168"/>
      <c r="AQ61" s="114"/>
      <c r="AR61" s="145"/>
      <c r="AS61" s="168"/>
      <c r="AT61" s="163"/>
      <c r="AU61" s="168"/>
      <c r="AV61" s="163"/>
      <c r="AW61" s="114"/>
      <c r="AX61" s="145"/>
      <c r="AY61" s="146"/>
      <c r="AZ61" s="163"/>
      <c r="BA61" s="163"/>
      <c r="BB61" s="162"/>
      <c r="BC61" s="168"/>
      <c r="BD61" s="168"/>
      <c r="BE61" s="163"/>
      <c r="BF61" s="163"/>
      <c r="BG61" s="162"/>
      <c r="BH61" s="168"/>
      <c r="BI61" s="168"/>
      <c r="BJ61" s="163"/>
      <c r="BK61" s="163"/>
      <c r="BL61" s="162"/>
      <c r="BM61" s="168"/>
      <c r="BN61" s="168"/>
      <c r="BO61" s="145"/>
      <c r="BP61" s="145"/>
      <c r="BQ61" s="146"/>
      <c r="BR61" s="114"/>
      <c r="BS61" s="114"/>
      <c r="BT61" s="168"/>
      <c r="BU61" s="145"/>
      <c r="BV61" s="145"/>
      <c r="BW61" s="145"/>
      <c r="BX61" s="168"/>
      <c r="BY61" s="163"/>
      <c r="BZ61" s="163"/>
      <c r="CA61" s="114"/>
      <c r="CB61" s="145"/>
      <c r="CC61" s="146"/>
      <c r="CD61" s="145"/>
    </row>
    <row r="62" spans="1:108" ht="21" customHeight="1" thickTop="1" thickBot="1">
      <c r="A62" s="421"/>
      <c r="B62" s="423"/>
      <c r="C62" s="423"/>
      <c r="D62" s="423"/>
      <c r="E62" s="424"/>
      <c r="F62" s="423"/>
      <c r="G62" s="423"/>
      <c r="H62" s="423"/>
      <c r="I62" s="423"/>
      <c r="J62" s="421"/>
      <c r="K62" s="421"/>
      <c r="L62" s="411"/>
      <c r="M62" s="413"/>
      <c r="N62" s="162">
        <v>4</v>
      </c>
      <c r="O62" s="166"/>
      <c r="P62" s="171"/>
      <c r="Q62" s="171"/>
      <c r="R62" s="171"/>
      <c r="S62" s="171"/>
      <c r="T62" s="171"/>
      <c r="U62" s="171"/>
      <c r="V62" s="171"/>
      <c r="W62" s="116">
        <v>0</v>
      </c>
      <c r="X62" s="117" t="s">
        <v>485</v>
      </c>
      <c r="Y62" s="172"/>
      <c r="Z62" s="118" t="s">
        <v>536</v>
      </c>
      <c r="AA62" s="116" t="s">
        <v>537</v>
      </c>
      <c r="AB62" s="171"/>
      <c r="AC62" s="422"/>
      <c r="AD62" s="422"/>
      <c r="AE62" s="420"/>
      <c r="AF62" s="420"/>
      <c r="AG62" s="418"/>
      <c r="AH62" s="418"/>
      <c r="AI62" s="419"/>
      <c r="AJ62" s="419"/>
      <c r="AK62" s="411"/>
      <c r="AL62" s="413"/>
      <c r="AM62" s="416"/>
      <c r="AN62" s="163"/>
      <c r="AO62" s="162"/>
      <c r="AP62" s="168"/>
      <c r="AQ62" s="114"/>
      <c r="AR62" s="145"/>
      <c r="AS62" s="168"/>
      <c r="AT62" s="163"/>
      <c r="AU62" s="168"/>
      <c r="AV62" s="163"/>
      <c r="AW62" s="114"/>
      <c r="AX62" s="145"/>
      <c r="AY62" s="146"/>
      <c r="AZ62" s="163"/>
      <c r="BA62" s="163"/>
      <c r="BB62" s="162"/>
      <c r="BC62" s="168"/>
      <c r="BD62" s="168"/>
      <c r="BE62" s="163"/>
      <c r="BF62" s="163"/>
      <c r="BG62" s="162"/>
      <c r="BH62" s="168"/>
      <c r="BI62" s="168"/>
      <c r="BJ62" s="163"/>
      <c r="BK62" s="163"/>
      <c r="BL62" s="162"/>
      <c r="BM62" s="168"/>
      <c r="BN62" s="168"/>
      <c r="BO62" s="145"/>
      <c r="BP62" s="145"/>
      <c r="BQ62" s="146"/>
      <c r="BR62" s="114"/>
      <c r="BS62" s="114"/>
      <c r="BT62" s="168"/>
      <c r="BU62" s="145"/>
      <c r="BV62" s="145"/>
      <c r="BW62" s="145"/>
      <c r="BX62" s="168"/>
      <c r="BY62" s="163"/>
      <c r="BZ62" s="163"/>
      <c r="CA62" s="114"/>
      <c r="CB62" s="145"/>
      <c r="CC62" s="146"/>
      <c r="CD62" s="145"/>
    </row>
    <row r="63" spans="1:108" ht="21" customHeight="1" thickTop="1" thickBot="1">
      <c r="A63" s="421"/>
      <c r="B63" s="423"/>
      <c r="C63" s="423"/>
      <c r="D63" s="423"/>
      <c r="E63" s="424"/>
      <c r="F63" s="423"/>
      <c r="G63" s="423"/>
      <c r="H63" s="423"/>
      <c r="I63" s="423"/>
      <c r="J63" s="421"/>
      <c r="K63" s="421"/>
      <c r="L63" s="411"/>
      <c r="M63" s="413"/>
      <c r="N63" s="162">
        <v>5</v>
      </c>
      <c r="O63" s="166"/>
      <c r="P63" s="171"/>
      <c r="Q63" s="171"/>
      <c r="R63" s="171"/>
      <c r="S63" s="171"/>
      <c r="T63" s="171"/>
      <c r="U63" s="171"/>
      <c r="V63" s="171"/>
      <c r="W63" s="116">
        <v>0</v>
      </c>
      <c r="X63" s="117" t="s">
        <v>485</v>
      </c>
      <c r="Y63" s="172"/>
      <c r="Z63" s="118" t="s">
        <v>536</v>
      </c>
      <c r="AA63" s="116" t="s">
        <v>537</v>
      </c>
      <c r="AB63" s="171"/>
      <c r="AC63" s="422"/>
      <c r="AD63" s="422"/>
      <c r="AE63" s="420"/>
      <c r="AF63" s="420"/>
      <c r="AG63" s="418"/>
      <c r="AH63" s="418"/>
      <c r="AI63" s="419"/>
      <c r="AJ63" s="419"/>
      <c r="AK63" s="411"/>
      <c r="AL63" s="413"/>
      <c r="AM63" s="416"/>
      <c r="AN63" s="163"/>
      <c r="AO63" s="162"/>
      <c r="AP63" s="168"/>
      <c r="AQ63" s="114"/>
      <c r="AR63" s="145"/>
      <c r="AS63" s="168"/>
      <c r="AT63" s="163"/>
      <c r="AU63" s="168"/>
      <c r="AV63" s="163"/>
      <c r="AW63" s="114"/>
      <c r="AX63" s="145"/>
      <c r="AY63" s="146"/>
      <c r="AZ63" s="163"/>
      <c r="BA63" s="163"/>
      <c r="BB63" s="162"/>
      <c r="BC63" s="168"/>
      <c r="BD63" s="168"/>
      <c r="BE63" s="163"/>
      <c r="BF63" s="163"/>
      <c r="BG63" s="162"/>
      <c r="BH63" s="168"/>
      <c r="BI63" s="168"/>
      <c r="BJ63" s="163"/>
      <c r="BK63" s="163"/>
      <c r="BL63" s="162"/>
      <c r="BM63" s="168"/>
      <c r="BN63" s="168"/>
      <c r="BO63" s="145"/>
      <c r="BP63" s="145"/>
      <c r="BQ63" s="146"/>
      <c r="BR63" s="114"/>
      <c r="BS63" s="114"/>
      <c r="BT63" s="168"/>
      <c r="BU63" s="145"/>
      <c r="BV63" s="145"/>
      <c r="BW63" s="145"/>
      <c r="BX63" s="168"/>
      <c r="BY63" s="163"/>
      <c r="BZ63" s="163"/>
      <c r="CA63" s="114"/>
      <c r="CB63" s="145"/>
      <c r="CC63" s="146"/>
      <c r="CD63" s="145"/>
    </row>
    <row r="64" spans="1:108" ht="21" customHeight="1" thickTop="1" thickBot="1">
      <c r="A64" s="421"/>
      <c r="B64" s="423"/>
      <c r="C64" s="423"/>
      <c r="D64" s="423"/>
      <c r="E64" s="424"/>
      <c r="F64" s="423"/>
      <c r="G64" s="423"/>
      <c r="H64" s="423"/>
      <c r="I64" s="423"/>
      <c r="J64" s="421"/>
      <c r="K64" s="421"/>
      <c r="L64" s="411"/>
      <c r="M64" s="414"/>
      <c r="N64" s="162">
        <v>6</v>
      </c>
      <c r="O64" s="166"/>
      <c r="P64" s="171"/>
      <c r="Q64" s="171"/>
      <c r="R64" s="171"/>
      <c r="S64" s="171"/>
      <c r="T64" s="171"/>
      <c r="U64" s="171"/>
      <c r="V64" s="171"/>
      <c r="W64" s="116">
        <v>0</v>
      </c>
      <c r="X64" s="117" t="s">
        <v>485</v>
      </c>
      <c r="Y64" s="172"/>
      <c r="Z64" s="118" t="s">
        <v>536</v>
      </c>
      <c r="AA64" s="116" t="s">
        <v>537</v>
      </c>
      <c r="AB64" s="171"/>
      <c r="AC64" s="422"/>
      <c r="AD64" s="422"/>
      <c r="AE64" s="420"/>
      <c r="AF64" s="420"/>
      <c r="AG64" s="418"/>
      <c r="AH64" s="418"/>
      <c r="AI64" s="419"/>
      <c r="AJ64" s="419"/>
      <c r="AK64" s="411"/>
      <c r="AL64" s="414"/>
      <c r="AM64" s="417"/>
      <c r="AN64" s="163"/>
      <c r="AO64" s="162"/>
      <c r="AP64" s="168"/>
      <c r="AQ64" s="114"/>
      <c r="AR64" s="145"/>
      <c r="AS64" s="168"/>
      <c r="AT64" s="163"/>
      <c r="AU64" s="168"/>
      <c r="AV64" s="163"/>
      <c r="AW64" s="114"/>
      <c r="AX64" s="145"/>
      <c r="AY64" s="146"/>
      <c r="AZ64" s="163"/>
      <c r="BA64" s="163"/>
      <c r="BB64" s="162"/>
      <c r="BC64" s="168"/>
      <c r="BD64" s="168"/>
      <c r="BE64" s="163"/>
      <c r="BF64" s="163"/>
      <c r="BG64" s="162"/>
      <c r="BH64" s="168"/>
      <c r="BI64" s="168"/>
      <c r="BJ64" s="163"/>
      <c r="BK64" s="163"/>
      <c r="BL64" s="162"/>
      <c r="BM64" s="168"/>
      <c r="BN64" s="168"/>
      <c r="BO64" s="145"/>
      <c r="BP64" s="145"/>
      <c r="BQ64" s="146"/>
      <c r="BR64" s="114"/>
      <c r="BS64" s="114"/>
      <c r="BT64" s="168"/>
      <c r="BU64" s="145"/>
      <c r="BV64" s="145"/>
      <c r="BW64" s="145"/>
      <c r="BX64" s="168"/>
      <c r="BY64" s="163"/>
      <c r="BZ64" s="163"/>
      <c r="CA64" s="114"/>
      <c r="CB64" s="145"/>
      <c r="CC64" s="146"/>
      <c r="CD64" s="145"/>
    </row>
    <row r="65" ht="21" customHeight="1" thickTop="1"/>
  </sheetData>
  <mergeCells count="333">
    <mergeCell ref="AK53:AK58"/>
    <mergeCell ref="AL53:AL58"/>
    <mergeCell ref="AM53:AM58"/>
    <mergeCell ref="AG53:AG58"/>
    <mergeCell ref="AH53:AH58"/>
    <mergeCell ref="AI53:AI58"/>
    <mergeCell ref="AJ53:AJ58"/>
    <mergeCell ref="AI59:AI64"/>
    <mergeCell ref="AJ59:AJ64"/>
    <mergeCell ref="AK59:AK64"/>
    <mergeCell ref="AL59:AL64"/>
    <mergeCell ref="AM59:AM64"/>
    <mergeCell ref="AG59:AG64"/>
    <mergeCell ref="AH59:AH64"/>
    <mergeCell ref="AE53:AE58"/>
    <mergeCell ref="AF53:AF58"/>
    <mergeCell ref="J53:J58"/>
    <mergeCell ref="K53:K58"/>
    <mergeCell ref="L53:L58"/>
    <mergeCell ref="M53:M58"/>
    <mergeCell ref="AC53:AC58"/>
    <mergeCell ref="AD53:AD58"/>
    <mergeCell ref="H59:H64"/>
    <mergeCell ref="I59:I64"/>
    <mergeCell ref="J59:J64"/>
    <mergeCell ref="K59:K64"/>
    <mergeCell ref="L59:L64"/>
    <mergeCell ref="M59:M64"/>
    <mergeCell ref="AC59:AC64"/>
    <mergeCell ref="AD59:AD64"/>
    <mergeCell ref="AE59:AE64"/>
    <mergeCell ref="AF59:AF64"/>
    <mergeCell ref="F47:F52"/>
    <mergeCell ref="G47:G52"/>
    <mergeCell ref="A59:A64"/>
    <mergeCell ref="B59:B64"/>
    <mergeCell ref="C59:C64"/>
    <mergeCell ref="D59:D64"/>
    <mergeCell ref="E59:E64"/>
    <mergeCell ref="F59:F64"/>
    <mergeCell ref="G59:G64"/>
    <mergeCell ref="A47:A52"/>
    <mergeCell ref="B47:B52"/>
    <mergeCell ref="C47:C52"/>
    <mergeCell ref="D47:D52"/>
    <mergeCell ref="E47:E52"/>
    <mergeCell ref="AI41:AI46"/>
    <mergeCell ref="AJ41:AJ46"/>
    <mergeCell ref="AK41:AK46"/>
    <mergeCell ref="AL41:AL46"/>
    <mergeCell ref="AM41:AM46"/>
    <mergeCell ref="AG41:AG46"/>
    <mergeCell ref="AH41:AH46"/>
    <mergeCell ref="AM47:AM52"/>
    <mergeCell ref="A53:A58"/>
    <mergeCell ref="B53:B58"/>
    <mergeCell ref="C53:C58"/>
    <mergeCell ref="D53:D58"/>
    <mergeCell ref="E53:E58"/>
    <mergeCell ref="F53:F58"/>
    <mergeCell ref="G53:G58"/>
    <mergeCell ref="H53:H58"/>
    <mergeCell ref="I53:I58"/>
    <mergeCell ref="AG47:AG52"/>
    <mergeCell ref="AH47:AH52"/>
    <mergeCell ref="AI47:AI52"/>
    <mergeCell ref="AJ47:AJ52"/>
    <mergeCell ref="AK47:AK52"/>
    <mergeCell ref="AL47:AL52"/>
    <mergeCell ref="L47:L52"/>
    <mergeCell ref="AC41:AC46"/>
    <mergeCell ref="AD41:AD46"/>
    <mergeCell ref="AE41:AE46"/>
    <mergeCell ref="AF41:AF46"/>
    <mergeCell ref="H41:H46"/>
    <mergeCell ref="I41:I46"/>
    <mergeCell ref="J41:J46"/>
    <mergeCell ref="K41:K46"/>
    <mergeCell ref="L41:L46"/>
    <mergeCell ref="M41:M46"/>
    <mergeCell ref="H47:H52"/>
    <mergeCell ref="I47:I52"/>
    <mergeCell ref="J47:J52"/>
    <mergeCell ref="K47:K52"/>
    <mergeCell ref="M47:M52"/>
    <mergeCell ref="AC47:AC52"/>
    <mergeCell ref="AD47:AD52"/>
    <mergeCell ref="AE47:AE52"/>
    <mergeCell ref="AF47:AF52"/>
    <mergeCell ref="F29:F34"/>
    <mergeCell ref="G29:G34"/>
    <mergeCell ref="AK35:AK40"/>
    <mergeCell ref="AL35:AL40"/>
    <mergeCell ref="AM35:AM40"/>
    <mergeCell ref="A41:A46"/>
    <mergeCell ref="B41:B46"/>
    <mergeCell ref="C41:C46"/>
    <mergeCell ref="D41:D46"/>
    <mergeCell ref="E41:E46"/>
    <mergeCell ref="F41:F46"/>
    <mergeCell ref="G41:G46"/>
    <mergeCell ref="AE35:AE40"/>
    <mergeCell ref="AF35:AF40"/>
    <mergeCell ref="AG35:AG40"/>
    <mergeCell ref="AH35:AH40"/>
    <mergeCell ref="AI35:AI40"/>
    <mergeCell ref="AJ35:AJ40"/>
    <mergeCell ref="J35:J40"/>
    <mergeCell ref="K35:K40"/>
    <mergeCell ref="L35:L40"/>
    <mergeCell ref="M35:M40"/>
    <mergeCell ref="AC35:AC40"/>
    <mergeCell ref="AD35:AD40"/>
    <mergeCell ref="AI23:AI28"/>
    <mergeCell ref="AJ23:AJ28"/>
    <mergeCell ref="AK23:AK28"/>
    <mergeCell ref="AL23:AL28"/>
    <mergeCell ref="AM23:AM28"/>
    <mergeCell ref="AG23:AG28"/>
    <mergeCell ref="AH23:AH28"/>
    <mergeCell ref="AM29:AM34"/>
    <mergeCell ref="A35:A40"/>
    <mergeCell ref="B35:B40"/>
    <mergeCell ref="C35:C40"/>
    <mergeCell ref="D35:D40"/>
    <mergeCell ref="E35:E40"/>
    <mergeCell ref="F35:F40"/>
    <mergeCell ref="G35:G40"/>
    <mergeCell ref="H35:H40"/>
    <mergeCell ref="I35:I40"/>
    <mergeCell ref="AG29:AG34"/>
    <mergeCell ref="AH29:AH34"/>
    <mergeCell ref="AI29:AI34"/>
    <mergeCell ref="AJ29:AJ34"/>
    <mergeCell ref="AK29:AK34"/>
    <mergeCell ref="AL29:AL34"/>
    <mergeCell ref="L29:L34"/>
    <mergeCell ref="A29:A34"/>
    <mergeCell ref="B29:B34"/>
    <mergeCell ref="C29:C34"/>
    <mergeCell ref="D29:D34"/>
    <mergeCell ref="E29:E34"/>
    <mergeCell ref="AC23:AC28"/>
    <mergeCell ref="AD23:AD28"/>
    <mergeCell ref="AE23:AE28"/>
    <mergeCell ref="AF23:AF28"/>
    <mergeCell ref="H23:H28"/>
    <mergeCell ref="I23:I28"/>
    <mergeCell ref="J23:J28"/>
    <mergeCell ref="K23:K28"/>
    <mergeCell ref="L23:L28"/>
    <mergeCell ref="M23:M28"/>
    <mergeCell ref="H29:H34"/>
    <mergeCell ref="I29:I34"/>
    <mergeCell ref="J29:J34"/>
    <mergeCell ref="K29:K34"/>
    <mergeCell ref="M29:M34"/>
    <mergeCell ref="AC29:AC34"/>
    <mergeCell ref="AD29:AD34"/>
    <mergeCell ref="AE29:AE34"/>
    <mergeCell ref="AF29:AF34"/>
    <mergeCell ref="F11:F16"/>
    <mergeCell ref="G11:G16"/>
    <mergeCell ref="AK17:AK22"/>
    <mergeCell ref="AL17:AL22"/>
    <mergeCell ref="AM17:AM22"/>
    <mergeCell ref="A23:A28"/>
    <mergeCell ref="B23:B28"/>
    <mergeCell ref="C23:C28"/>
    <mergeCell ref="D23:D28"/>
    <mergeCell ref="E23:E28"/>
    <mergeCell ref="F23:F28"/>
    <mergeCell ref="G23:G28"/>
    <mergeCell ref="AE17:AE22"/>
    <mergeCell ref="AF17:AF22"/>
    <mergeCell ref="AG17:AG22"/>
    <mergeCell ref="AH17:AH22"/>
    <mergeCell ref="AI17:AI22"/>
    <mergeCell ref="AJ17:AJ22"/>
    <mergeCell ref="J17:J22"/>
    <mergeCell ref="K17:K22"/>
    <mergeCell ref="L17:L22"/>
    <mergeCell ref="M17:M22"/>
    <mergeCell ref="AC17:AC22"/>
    <mergeCell ref="AD17:AD22"/>
    <mergeCell ref="AI5:AI10"/>
    <mergeCell ref="AJ5:AJ10"/>
    <mergeCell ref="AK5:AK10"/>
    <mergeCell ref="AL5:AL10"/>
    <mergeCell ref="AM5:AM10"/>
    <mergeCell ref="AG5:AG10"/>
    <mergeCell ref="AH5:AH10"/>
    <mergeCell ref="AM11:AM16"/>
    <mergeCell ref="A17:A22"/>
    <mergeCell ref="B17:B22"/>
    <mergeCell ref="C17:C22"/>
    <mergeCell ref="D17:D22"/>
    <mergeCell ref="E17:E22"/>
    <mergeCell ref="F17:F22"/>
    <mergeCell ref="G17:G22"/>
    <mergeCell ref="H17:H22"/>
    <mergeCell ref="I17:I22"/>
    <mergeCell ref="AG11:AG16"/>
    <mergeCell ref="AH11:AH16"/>
    <mergeCell ref="AI11:AI16"/>
    <mergeCell ref="AJ11:AJ16"/>
    <mergeCell ref="AK11:AK16"/>
    <mergeCell ref="AL11:AL16"/>
    <mergeCell ref="L11:L16"/>
    <mergeCell ref="A11:A16"/>
    <mergeCell ref="B11:B16"/>
    <mergeCell ref="C11:C16"/>
    <mergeCell ref="D11:D16"/>
    <mergeCell ref="E11:E16"/>
    <mergeCell ref="AC5:AC10"/>
    <mergeCell ref="AD5:AD10"/>
    <mergeCell ref="AE5:AE10"/>
    <mergeCell ref="AF5:AF10"/>
    <mergeCell ref="H5:H10"/>
    <mergeCell ref="I5:I10"/>
    <mergeCell ref="J5:J10"/>
    <mergeCell ref="K5:K10"/>
    <mergeCell ref="L5:L10"/>
    <mergeCell ref="M5:M10"/>
    <mergeCell ref="H11:H16"/>
    <mergeCell ref="I11:I16"/>
    <mergeCell ref="J11:J16"/>
    <mergeCell ref="K11:K16"/>
    <mergeCell ref="M11:M16"/>
    <mergeCell ref="AC11:AC16"/>
    <mergeCell ref="AD11:AD16"/>
    <mergeCell ref="AE11:AE16"/>
    <mergeCell ref="AF11:AF16"/>
    <mergeCell ref="CB3:CB4"/>
    <mergeCell ref="CC3:CC4"/>
    <mergeCell ref="CD3:CD4"/>
    <mergeCell ref="A5:A10"/>
    <mergeCell ref="B5:B10"/>
    <mergeCell ref="C5:C10"/>
    <mergeCell ref="D5:D10"/>
    <mergeCell ref="E5:E10"/>
    <mergeCell ref="F5:F10"/>
    <mergeCell ref="G5:G10"/>
    <mergeCell ref="BV3:BV4"/>
    <mergeCell ref="BW3:BW4"/>
    <mergeCell ref="BX3:BX4"/>
    <mergeCell ref="BY3:BY4"/>
    <mergeCell ref="BZ3:BZ4"/>
    <mergeCell ref="CA3:CA4"/>
    <mergeCell ref="BP3:BP4"/>
    <mergeCell ref="BQ3:BQ4"/>
    <mergeCell ref="BR3:BR4"/>
    <mergeCell ref="BS3:BS4"/>
    <mergeCell ref="BT3:BT4"/>
    <mergeCell ref="BU3:BU4"/>
    <mergeCell ref="BJ3:BJ4"/>
    <mergeCell ref="BK3:BK4"/>
    <mergeCell ref="BL3:BL4"/>
    <mergeCell ref="BM3:BM4"/>
    <mergeCell ref="BN3:BN4"/>
    <mergeCell ref="BO3:BO4"/>
    <mergeCell ref="BD3:BD4"/>
    <mergeCell ref="BE3:BE4"/>
    <mergeCell ref="BF3:BF4"/>
    <mergeCell ref="BG3:BG4"/>
    <mergeCell ref="BH3:BH4"/>
    <mergeCell ref="BI3:BI4"/>
    <mergeCell ref="AX3:AX4"/>
    <mergeCell ref="AY3:AY4"/>
    <mergeCell ref="AZ3:AZ4"/>
    <mergeCell ref="BA3:BA4"/>
    <mergeCell ref="BB3:BB4"/>
    <mergeCell ref="BC3:BC4"/>
    <mergeCell ref="AR3:AR4"/>
    <mergeCell ref="AS3:AS4"/>
    <mergeCell ref="AT3:AT4"/>
    <mergeCell ref="AU3:AU4"/>
    <mergeCell ref="AV3:AV4"/>
    <mergeCell ref="AW3:AW4"/>
    <mergeCell ref="AL3:AL4"/>
    <mergeCell ref="AM3:AM4"/>
    <mergeCell ref="AN3:AN4"/>
    <mergeCell ref="AO3:AO4"/>
    <mergeCell ref="AP3:AP4"/>
    <mergeCell ref="AQ3:AQ4"/>
    <mergeCell ref="AF3:AF4"/>
    <mergeCell ref="AG3:AG4"/>
    <mergeCell ref="AH3:AH4"/>
    <mergeCell ref="AI3:AI4"/>
    <mergeCell ref="AJ3:AJ4"/>
    <mergeCell ref="AK3:AK4"/>
    <mergeCell ref="AB3:AB4"/>
    <mergeCell ref="AC3:AD4"/>
    <mergeCell ref="AE3:AE4"/>
    <mergeCell ref="S3:S4"/>
    <mergeCell ref="T3:T4"/>
    <mergeCell ref="U3:U4"/>
    <mergeCell ref="V3:V4"/>
    <mergeCell ref="W3:W4"/>
    <mergeCell ref="X3:X4"/>
    <mergeCell ref="A3:A4"/>
    <mergeCell ref="B3:B4"/>
    <mergeCell ref="C3:C4"/>
    <mergeCell ref="D3:D4"/>
    <mergeCell ref="E3:E4"/>
    <mergeCell ref="F3:F4"/>
    <mergeCell ref="BE2:BI2"/>
    <mergeCell ref="BJ2:BN2"/>
    <mergeCell ref="BO2:BS2"/>
    <mergeCell ref="M3:M4"/>
    <mergeCell ref="N3:N4"/>
    <mergeCell ref="O3:O4"/>
    <mergeCell ref="P3:P4"/>
    <mergeCell ref="Q3:Q4"/>
    <mergeCell ref="R3:R4"/>
    <mergeCell ref="G3:G4"/>
    <mergeCell ref="H3:H4"/>
    <mergeCell ref="I3:I4"/>
    <mergeCell ref="J3:J4"/>
    <mergeCell ref="K3:K4"/>
    <mergeCell ref="L3:L4"/>
    <mergeCell ref="Y3:Y4"/>
    <mergeCell ref="Z3:Z4"/>
    <mergeCell ref="AA3:AA4"/>
    <mergeCell ref="BT2:BW2"/>
    <mergeCell ref="BX2:BZ2"/>
    <mergeCell ref="CA2:CD2"/>
    <mergeCell ref="A2:I2"/>
    <mergeCell ref="J2:M2"/>
    <mergeCell ref="N2:AH2"/>
    <mergeCell ref="AI2:AL2"/>
    <mergeCell ref="AN2:AY2"/>
    <mergeCell ref="AZ2:BD2"/>
  </mergeCells>
  <conditionalFormatting sqref="M5 M11 M17 M23 M29 M35 M41 M47 M53 M59">
    <cfRule type="cellIs" dxfId="372" priority="32" stopIfTrue="1" operator="equal">
      <formula>"Muy Alta"</formula>
    </cfRule>
    <cfRule type="containsText" dxfId="371" priority="33" operator="containsText" text="ZONA RIESGO ALTA">
      <formula>NOT(ISERROR(SEARCH("ZONA RIESGO ALTA",M5)))</formula>
    </cfRule>
    <cfRule type="containsText" dxfId="370" priority="34" operator="containsText" text="ZONA RIESGO MODERADA">
      <formula>NOT(ISERROR(SEARCH("ZONA RIESGO MODERADA",M5)))</formula>
    </cfRule>
    <cfRule type="containsText" dxfId="369" priority="35" operator="containsText" text="ZONA RIESGO BAJA">
      <formula>NOT(ISERROR(SEARCH("ZONA RIESGO BAJA",M5)))</formula>
    </cfRule>
    <cfRule type="cellIs" dxfId="368" priority="36" operator="equal">
      <formula>"Muy Baja"</formula>
    </cfRule>
  </conditionalFormatting>
  <conditionalFormatting sqref="M5:M64">
    <cfRule type="containsText" dxfId="367" priority="31" operator="containsText" text="ZONA RIESGO EXTREMA">
      <formula>NOT(ISERROR(SEARCH("ZONA RIESGO EXTREMA",M5)))</formula>
    </cfRule>
  </conditionalFormatting>
  <conditionalFormatting sqref="X5:X64">
    <cfRule type="containsText" dxfId="366" priority="28" operator="containsText" text="DEBIL">
      <formula>NOT(ISERROR(SEARCH("DEBIL",X5)))</formula>
    </cfRule>
    <cfRule type="containsText" dxfId="365" priority="29" operator="containsText" text="MODERADO">
      <formula>NOT(ISERROR(SEARCH("MODERADO",X5)))</formula>
    </cfRule>
    <cfRule type="containsText" dxfId="364" priority="30" operator="containsText" text="FUERTE">
      <formula>NOT(ISERROR(SEARCH("FUERTE",X5)))</formula>
    </cfRule>
  </conditionalFormatting>
  <conditionalFormatting sqref="AC5 AC11 AC17 AC23 AC41 AC59 AC29 AC47 AC35 AC53">
    <cfRule type="containsText" dxfId="363" priority="25" operator="containsText" text="DEBIL">
      <formula>NOT(ISERROR(SEARCH("DEBIL",AC5)))</formula>
    </cfRule>
    <cfRule type="containsText" dxfId="362" priority="26" operator="containsText" text="MODERADO">
      <formula>NOT(ISERROR(SEARCH("MODERADO",AC5)))</formula>
    </cfRule>
    <cfRule type="containsText" dxfId="361" priority="27" operator="containsText" text="FUERTE">
      <formula>NOT(ISERROR(SEARCH("FUERTE",AC5)))</formula>
    </cfRule>
  </conditionalFormatting>
  <conditionalFormatting sqref="AI5 AI11 AI17 AI23 AI29 AI35 AI41 AI47 AI53 AI59">
    <cfRule type="containsText" dxfId="360" priority="20" operator="containsText" text="casi seguro">
      <formula>NOT(ISERROR(SEARCH("casi seguro",AI5)))</formula>
    </cfRule>
    <cfRule type="containsText" dxfId="359" priority="21" operator="containsText" text="PROBABLE">
      <formula>NOT(ISERROR(SEARCH("PROBABLE",AI5)))</formula>
    </cfRule>
    <cfRule type="containsText" dxfId="358" priority="22" operator="containsText" text="posible">
      <formula>NOT(ISERROR(SEARCH("posible",AI5)))</formula>
    </cfRule>
    <cfRule type="containsText" dxfId="357" priority="23" operator="containsText" text="Improbable">
      <formula>NOT(ISERROR(SEARCH("Improbable",AI5)))</formula>
    </cfRule>
    <cfRule type="containsText" dxfId="356" priority="24" operator="containsText" text="Rara vez">
      <formula>NOT(ISERROR(SEARCH("Rara vez",AI5)))</formula>
    </cfRule>
  </conditionalFormatting>
  <conditionalFormatting sqref="AD5 AD11 AD17 AD23 AD41 AD59 AD29 AD47 AD35 AD53">
    <cfRule type="containsText" dxfId="355" priority="17" operator="containsText" text="DEBIL">
      <formula>NOT(ISERROR(SEARCH("DEBIL",AD5)))</formula>
    </cfRule>
    <cfRule type="containsText" dxfId="354" priority="18" operator="containsText" text="MODERADO">
      <formula>NOT(ISERROR(SEARCH("MODERADO",AD5)))</formula>
    </cfRule>
    <cfRule type="containsText" dxfId="353" priority="19" operator="containsText" text="FUERTE">
      <formula>NOT(ISERROR(SEARCH("FUERTE",AD5)))</formula>
    </cfRule>
  </conditionalFormatting>
  <conditionalFormatting sqref="AL5 AL11 AL17 AL23 AL29 AL35 AL41 AL47 AL53 AL59">
    <cfRule type="cellIs" dxfId="352" priority="12" stopIfTrue="1" operator="equal">
      <formula>"Muy Alta"</formula>
    </cfRule>
    <cfRule type="containsText" dxfId="351" priority="13" operator="containsText" text="ZONA RIESGO ALTA">
      <formula>NOT(ISERROR(SEARCH("ZONA RIESGO ALTA",AL5)))</formula>
    </cfRule>
    <cfRule type="containsText" dxfId="350" priority="14" operator="containsText" text="ZONA RIESGO MODERADA">
      <formula>NOT(ISERROR(SEARCH("ZONA RIESGO MODERADA",AL5)))</formula>
    </cfRule>
    <cfRule type="containsText" dxfId="349" priority="15" operator="containsText" text="ZONA RIESGO BAJA">
      <formula>NOT(ISERROR(SEARCH("ZONA RIESGO BAJA",AL5)))</formula>
    </cfRule>
    <cfRule type="cellIs" dxfId="348" priority="16" operator="equal">
      <formula>"Muy Baja"</formula>
    </cfRule>
  </conditionalFormatting>
  <conditionalFormatting sqref="AL5:AL64">
    <cfRule type="containsText" dxfId="347" priority="11" operator="containsText" text="ZONA RIESGO EXTREMA">
      <formula>NOT(ISERROR(SEARCH("ZONA RIESGO EXTREMA",AL5)))</formula>
    </cfRule>
  </conditionalFormatting>
  <conditionalFormatting sqref="AJ5 AJ11 AJ17 AJ23 AJ29 AJ35 AJ41 AJ47 AJ53 AJ59">
    <cfRule type="containsText" dxfId="346" priority="1" operator="containsText" text="casi seguro">
      <formula>NOT(ISERROR(SEARCH("casi seguro",AJ5)))</formula>
    </cfRule>
    <cfRule type="containsText" dxfId="345" priority="2" operator="containsText" text="PROBABLE">
      <formula>NOT(ISERROR(SEARCH("PROBABLE",AJ5)))</formula>
    </cfRule>
    <cfRule type="containsText" dxfId="344" priority="3" operator="containsText" text="posible">
      <formula>NOT(ISERROR(SEARCH("posible",AJ5)))</formula>
    </cfRule>
    <cfRule type="containsText" dxfId="343" priority="4" operator="containsText" text="Improbable">
      <formula>NOT(ISERROR(SEARCH("Improbable",AJ5)))</formula>
    </cfRule>
    <cfRule type="containsText" dxfId="342" priority="5" operator="containsText" text="Rara vez">
      <formula>NOT(ISERROR(SEARCH("Rara vez",AJ5)))</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64" xr:uid="{77784EAA-EC36-4668-A170-4D5116F887E1}"/>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37" operator="containsText" id="{9B6B77FE-8A82-43FF-B764-1689CBAA14FF}">
            <xm:f>NOT(ISERROR(SEARCH(#REF!,AI5)))</xm:f>
            <xm:f>#REF!</xm:f>
            <x14:dxf>
              <fill>
                <gradientFill degree="180">
                  <stop position="0">
                    <color rgb="FF008744"/>
                  </stop>
                  <stop position="1">
                    <color theme="0"/>
                  </stop>
                </gradientFill>
              </fill>
            </x14:dxf>
          </x14:cfRule>
          <x14:cfRule type="containsText" priority="38" operator="containsText" id="{37DEA9AD-9F18-4108-B182-C232F2F233C6}">
            <xm:f>NOT(ISERROR(SEARCH(#REF!,AI5)))</xm:f>
            <xm:f>#REF!</xm:f>
            <x14:dxf>
              <fill>
                <gradientFill degree="180">
                  <stop position="0">
                    <color rgb="FF008744"/>
                  </stop>
                  <stop position="1">
                    <color theme="0"/>
                  </stop>
                </gradientFill>
              </fill>
            </x14:dxf>
          </x14:cfRule>
          <x14:cfRule type="containsText" priority="39" operator="containsText" id="{053AA410-A306-4A8D-A271-795BF6881433}">
            <xm:f>NOT(ISERROR(SEARCH(#REF!,AI5)))</xm:f>
            <xm:f>#REF!</xm:f>
            <x14:dxf>
              <fill>
                <gradientFill degree="180">
                  <stop position="0">
                    <color rgb="FF008744"/>
                  </stop>
                  <stop position="1">
                    <color rgb="FFFFFFFF"/>
                  </stop>
                </gradientFill>
              </fill>
            </x14:dxf>
          </x14:cfRule>
          <x14:cfRule type="containsText" priority="40" operator="containsText" id="{3D2044F9-D314-4778-AB73-19995991EEA3}">
            <xm:f>NOT(ISERROR(SEARCH(#REF!,AI5)))</xm:f>
            <xm:f>#REF!</xm:f>
            <x14:dxf>
              <fill>
                <gradientFill>
                  <stop position="0">
                    <color theme="0"/>
                  </stop>
                  <stop position="1">
                    <color rgb="FFFFFF00"/>
                  </stop>
                </gradientFill>
              </fill>
            </x14:dxf>
          </x14:cfRule>
          <x14:cfRule type="containsText" priority="41" operator="containsText" id="{4CEA46FE-576C-4C68-9850-13D783171979}">
            <xm:f>NOT(ISERROR(SEARCH(#REF!,AI5)))</xm:f>
            <xm:f>#REF!</xm:f>
            <x14:dxf>
              <fill>
                <gradientFill degree="180">
                  <stop position="0">
                    <color rgb="FFFFA700"/>
                  </stop>
                  <stop position="1">
                    <color theme="0"/>
                  </stop>
                </gradientFill>
              </fill>
            </x14:dxf>
          </x14:cfRule>
          <xm:sqref>AI5 AI11 AI17 AI23 AI29 AI35 AI41 AI47 AI53 AI59</xm:sqref>
        </x14:conditionalFormatting>
        <x14:conditionalFormatting xmlns:xm="http://schemas.microsoft.com/office/excel/2006/main">
          <x14:cfRule type="containsText" priority="6" operator="containsText" id="{E791A8C9-2291-4A5B-91D7-CA606B6F0F9C}">
            <xm:f>NOT(ISERROR(SEARCH(#REF!,AJ5)))</xm:f>
            <xm:f>#REF!</xm:f>
            <x14:dxf>
              <fill>
                <gradientFill degree="180">
                  <stop position="0">
                    <color rgb="FF008744"/>
                  </stop>
                  <stop position="1">
                    <color theme="0"/>
                  </stop>
                </gradientFill>
              </fill>
            </x14:dxf>
          </x14:cfRule>
          <x14:cfRule type="containsText" priority="7" operator="containsText" id="{E2C5D78F-6819-44C5-A124-12AEA4BE4BCB}">
            <xm:f>NOT(ISERROR(SEARCH(#REF!,AJ5)))</xm:f>
            <xm:f>#REF!</xm:f>
            <x14:dxf>
              <fill>
                <gradientFill degree="180">
                  <stop position="0">
                    <color rgb="FF008744"/>
                  </stop>
                  <stop position="1">
                    <color theme="0"/>
                  </stop>
                </gradientFill>
              </fill>
            </x14:dxf>
          </x14:cfRule>
          <x14:cfRule type="containsText" priority="8" operator="containsText" id="{56BAF112-5FA3-4782-B10F-799B7F59D515}">
            <xm:f>NOT(ISERROR(SEARCH(#REF!,AJ5)))</xm:f>
            <xm:f>#REF!</xm:f>
            <x14:dxf>
              <fill>
                <gradientFill degree="180">
                  <stop position="0">
                    <color rgb="FF008744"/>
                  </stop>
                  <stop position="1">
                    <color rgb="FFFFFFFF"/>
                  </stop>
                </gradientFill>
              </fill>
            </x14:dxf>
          </x14:cfRule>
          <x14:cfRule type="containsText" priority="9" operator="containsText" id="{3D308250-3993-49DA-8E5A-25645E607601}">
            <xm:f>NOT(ISERROR(SEARCH(#REF!,AJ5)))</xm:f>
            <xm:f>#REF!</xm:f>
            <x14:dxf>
              <fill>
                <gradientFill>
                  <stop position="0">
                    <color theme="0"/>
                  </stop>
                  <stop position="1">
                    <color rgb="FFFFFF00"/>
                  </stop>
                </gradientFill>
              </fill>
            </x14:dxf>
          </x14:cfRule>
          <x14:cfRule type="containsText" priority="10" operator="containsText" id="{BB78C509-D52C-43FA-B263-3FDF24D61150}">
            <xm:f>NOT(ISERROR(SEARCH(#REF!,AJ5)))</xm:f>
            <xm:f>#REF!</xm:f>
            <x14:dxf>
              <fill>
                <gradientFill degree="180">
                  <stop position="0">
                    <color rgb="FFFFA700"/>
                  </stop>
                  <stop position="1">
                    <color theme="0"/>
                  </stop>
                </gradientFill>
              </fill>
            </x14:dxf>
          </x14:cfRule>
          <xm:sqref>AJ5 AJ11 AJ17 AJ23 AJ29 AJ35 AJ41 AJ47 AJ53 AJ59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9D718-2B0A-415E-9174-0D075096934E}">
  <dimension ref="A1:DD65"/>
  <sheetViews>
    <sheetView topLeftCell="CB5" workbookViewId="0">
      <selection activeCell="CD6" sqref="CD6"/>
    </sheetView>
  </sheetViews>
  <sheetFormatPr baseColWidth="10" defaultColWidth="11.42578125" defaultRowHeight="16.5"/>
  <cols>
    <col min="1" max="1" width="4" style="152" bestFit="1" customWidth="1"/>
    <col min="2" max="4" width="18.7109375" style="153" customWidth="1"/>
    <col min="5" max="5" width="32.42578125" style="149" customWidth="1"/>
    <col min="6" max="6" width="14.140625" style="152" customWidth="1"/>
    <col min="7" max="7" width="13.140625" style="152" customWidth="1"/>
    <col min="8" max="8" width="16.140625" style="152" customWidth="1"/>
    <col min="9" max="9" width="19" style="154" customWidth="1"/>
    <col min="10" max="12" width="17.85546875" style="149" customWidth="1"/>
    <col min="13" max="13" width="16.5703125" style="149" customWidth="1"/>
    <col min="14" max="14" width="5.85546875" style="149" customWidth="1"/>
    <col min="15" max="15" width="48.42578125" style="149" customWidth="1"/>
    <col min="16" max="24" width="31" style="149" hidden="1" customWidth="1"/>
    <col min="25" max="25" width="31" style="155" hidden="1" customWidth="1"/>
    <col min="26" max="26" width="31" style="156" hidden="1" customWidth="1"/>
    <col min="27" max="36" width="31" style="149" hidden="1" customWidth="1"/>
    <col min="37" max="37" width="17.85546875" style="149" hidden="1" customWidth="1"/>
    <col min="38" max="38" width="16.5703125" style="149" hidden="1" customWidth="1"/>
    <col min="39" max="39" width="31" style="149" hidden="1" customWidth="1"/>
    <col min="40" max="40" width="23" style="149" customWidth="1"/>
    <col min="41" max="41" width="18.85546875" style="149" hidden="1" customWidth="1"/>
    <col min="42" max="42" width="22.140625" style="149" hidden="1" customWidth="1"/>
    <col min="43" max="43" width="20.5703125" style="149" hidden="1" customWidth="1"/>
    <col min="44" max="44" width="62.5703125" style="149" hidden="1" customWidth="1"/>
    <col min="45" max="45" width="20.5703125" style="1" hidden="1" customWidth="1"/>
    <col min="46" max="46" width="18.5703125" style="1" hidden="1" customWidth="1"/>
    <col min="47" max="47" width="20.5703125" style="1" customWidth="1"/>
    <col min="48" max="48" width="18.5703125" style="1" customWidth="1"/>
    <col min="49" max="49" width="20.5703125" style="149" customWidth="1"/>
    <col min="50" max="50" width="18.5703125" style="149" customWidth="1"/>
    <col min="51" max="51" width="21" style="149" customWidth="1"/>
    <col min="52" max="52" width="23" style="149" hidden="1" customWidth="1"/>
    <col min="53" max="53" width="28.85546875" style="149" hidden="1" customWidth="1"/>
    <col min="54" max="54" width="18.85546875" style="149" hidden="1" customWidth="1"/>
    <col min="55" max="55" width="33.42578125" style="149" hidden="1" customWidth="1"/>
    <col min="56" max="56" width="19.5703125" style="149" hidden="1" customWidth="1"/>
    <col min="57" max="58" width="23" style="1" hidden="1" customWidth="1"/>
    <col min="59" max="59" width="18.85546875" style="1" hidden="1" customWidth="1"/>
    <col min="60" max="60" width="16.85546875" style="1" hidden="1" customWidth="1"/>
    <col min="61" max="61" width="19.5703125" style="1" hidden="1" customWidth="1"/>
    <col min="62" max="63" width="23" style="1" customWidth="1"/>
    <col min="64" max="64" width="18.85546875" style="1" customWidth="1"/>
    <col min="65" max="65" width="16.85546875" style="1" customWidth="1"/>
    <col min="66" max="66" width="19.5703125" style="1" customWidth="1"/>
    <col min="67" max="68" width="23" style="149" customWidth="1"/>
    <col min="69" max="69" width="18.85546875" style="149" customWidth="1"/>
    <col min="70" max="70" width="16.85546875" style="149" customWidth="1"/>
    <col min="71" max="71" width="19.5703125" style="149" customWidth="1"/>
    <col min="72" max="72" width="29" style="149" customWidth="1"/>
    <col min="73" max="74" width="23" style="149" hidden="1" customWidth="1"/>
    <col min="75" max="75" width="18.5703125" style="149" hidden="1" customWidth="1"/>
    <col min="76" max="76" width="20.5703125" style="149" customWidth="1"/>
    <col min="77" max="77" width="23" style="149" customWidth="1"/>
    <col min="78" max="78" width="36.42578125" style="149" customWidth="1"/>
    <col min="79" max="79" width="17.42578125" style="149" customWidth="1"/>
    <col min="80" max="80" width="97.42578125" style="149" customWidth="1"/>
    <col min="81" max="81" width="65.85546875" style="149" customWidth="1"/>
    <col min="82" max="82" width="86.7109375" style="149" customWidth="1"/>
    <col min="83" max="16384" width="11.42578125" style="149"/>
  </cols>
  <sheetData>
    <row r="1" spans="1:108" ht="21" customHeight="1">
      <c r="AN1" s="148"/>
      <c r="AO1" s="148"/>
      <c r="AP1" s="148"/>
      <c r="AQ1" s="148"/>
      <c r="AR1" s="148"/>
      <c r="AS1" s="148"/>
      <c r="AT1" s="148"/>
      <c r="AU1" s="148"/>
      <c r="AV1" s="148"/>
      <c r="AW1" s="148"/>
      <c r="AX1" s="148"/>
      <c r="AY1" s="148"/>
      <c r="AZ1" s="148"/>
      <c r="BA1" s="148"/>
      <c r="BB1" s="148"/>
      <c r="BC1" s="148"/>
      <c r="BD1" s="148"/>
      <c r="BE1" s="2"/>
      <c r="BF1" s="2"/>
      <c r="BG1" s="2"/>
      <c r="BH1" s="2"/>
      <c r="BI1" s="2"/>
      <c r="BJ1" s="2"/>
      <c r="BK1" s="2"/>
      <c r="BL1" s="2"/>
      <c r="BM1" s="2"/>
      <c r="BN1" s="2"/>
      <c r="BO1" s="148"/>
      <c r="BP1" s="148"/>
      <c r="BQ1" s="148"/>
      <c r="BR1" s="148"/>
      <c r="BS1" s="148"/>
    </row>
    <row r="2" spans="1:108" ht="21" customHeight="1">
      <c r="A2" s="448" t="s">
        <v>66</v>
      </c>
      <c r="B2" s="449"/>
      <c r="C2" s="449"/>
      <c r="D2" s="449"/>
      <c r="E2" s="449"/>
      <c r="F2" s="449"/>
      <c r="G2" s="449"/>
      <c r="H2" s="449"/>
      <c r="I2" s="450"/>
      <c r="J2" s="448" t="s">
        <v>67</v>
      </c>
      <c r="K2" s="449"/>
      <c r="L2" s="449"/>
      <c r="M2" s="450"/>
      <c r="N2" s="448" t="s">
        <v>68</v>
      </c>
      <c r="O2" s="449"/>
      <c r="P2" s="449"/>
      <c r="Q2" s="449"/>
      <c r="R2" s="449"/>
      <c r="S2" s="449"/>
      <c r="T2" s="449"/>
      <c r="U2" s="449"/>
      <c r="V2" s="449"/>
      <c r="W2" s="449"/>
      <c r="X2" s="449"/>
      <c r="Y2" s="449"/>
      <c r="Z2" s="449"/>
      <c r="AA2" s="449"/>
      <c r="AB2" s="449"/>
      <c r="AC2" s="449"/>
      <c r="AD2" s="449"/>
      <c r="AE2" s="449"/>
      <c r="AF2" s="449"/>
      <c r="AG2" s="449"/>
      <c r="AH2" s="450"/>
      <c r="AI2" s="448" t="s">
        <v>120</v>
      </c>
      <c r="AJ2" s="449"/>
      <c r="AK2" s="449"/>
      <c r="AL2" s="450"/>
      <c r="AM2" s="161"/>
      <c r="AN2" s="451" t="s">
        <v>69</v>
      </c>
      <c r="AO2" s="451"/>
      <c r="AP2" s="451"/>
      <c r="AQ2" s="451"/>
      <c r="AR2" s="451"/>
      <c r="AS2" s="451"/>
      <c r="AT2" s="451"/>
      <c r="AU2" s="451"/>
      <c r="AV2" s="451"/>
      <c r="AW2" s="451"/>
      <c r="AX2" s="451"/>
      <c r="AY2" s="451"/>
      <c r="AZ2" s="441" t="s">
        <v>70</v>
      </c>
      <c r="BA2" s="441"/>
      <c r="BB2" s="441"/>
      <c r="BC2" s="441"/>
      <c r="BD2" s="441"/>
      <c r="BE2" s="441" t="s">
        <v>71</v>
      </c>
      <c r="BF2" s="441"/>
      <c r="BG2" s="441"/>
      <c r="BH2" s="441"/>
      <c r="BI2" s="441"/>
      <c r="BJ2" s="441" t="s">
        <v>72</v>
      </c>
      <c r="BK2" s="441"/>
      <c r="BL2" s="441"/>
      <c r="BM2" s="441"/>
      <c r="BN2" s="441"/>
      <c r="BO2" s="441" t="s">
        <v>73</v>
      </c>
      <c r="BP2" s="441"/>
      <c r="BQ2" s="441"/>
      <c r="BR2" s="441"/>
      <c r="BS2" s="441"/>
      <c r="BT2" s="443" t="s">
        <v>74</v>
      </c>
      <c r="BU2" s="443"/>
      <c r="BV2" s="443"/>
      <c r="BW2" s="443"/>
      <c r="BX2" s="444" t="s">
        <v>75</v>
      </c>
      <c r="BY2" s="444"/>
      <c r="BZ2" s="444"/>
      <c r="CA2" s="445" t="s">
        <v>76</v>
      </c>
      <c r="CB2" s="446"/>
      <c r="CC2" s="446"/>
      <c r="CD2" s="447"/>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row>
    <row r="3" spans="1:108" s="158" customFormat="1" ht="21" customHeight="1">
      <c r="A3" s="439" t="s">
        <v>77</v>
      </c>
      <c r="B3" s="434" t="s">
        <v>7</v>
      </c>
      <c r="C3" s="434" t="s">
        <v>9</v>
      </c>
      <c r="D3" s="434" t="s">
        <v>11</v>
      </c>
      <c r="E3" s="440" t="s">
        <v>21</v>
      </c>
      <c r="F3" s="440" t="s">
        <v>15</v>
      </c>
      <c r="G3" s="434" t="s">
        <v>17</v>
      </c>
      <c r="H3" s="434" t="s">
        <v>19</v>
      </c>
      <c r="I3" s="434" t="s">
        <v>23</v>
      </c>
      <c r="J3" s="434" t="s">
        <v>121</v>
      </c>
      <c r="K3" s="434" t="s">
        <v>15</v>
      </c>
      <c r="L3" s="434" t="s">
        <v>122</v>
      </c>
      <c r="M3" s="432" t="s">
        <v>29</v>
      </c>
      <c r="N3" s="442" t="s">
        <v>78</v>
      </c>
      <c r="O3" s="434" t="s">
        <v>31</v>
      </c>
      <c r="P3" s="434" t="s">
        <v>123</v>
      </c>
      <c r="Q3" s="432" t="s">
        <v>80</v>
      </c>
      <c r="R3" s="434" t="s">
        <v>80</v>
      </c>
      <c r="S3" s="434" t="s">
        <v>124</v>
      </c>
      <c r="T3" s="434" t="s">
        <v>125</v>
      </c>
      <c r="U3" s="434" t="s">
        <v>126</v>
      </c>
      <c r="V3" s="434" t="s">
        <v>127</v>
      </c>
      <c r="W3" s="434" t="s">
        <v>128</v>
      </c>
      <c r="X3" s="434" t="s">
        <v>129</v>
      </c>
      <c r="Y3" s="434" t="s">
        <v>130</v>
      </c>
      <c r="Z3" s="434" t="s">
        <v>131</v>
      </c>
      <c r="AA3" s="434" t="s">
        <v>132</v>
      </c>
      <c r="AB3" s="434" t="s">
        <v>133</v>
      </c>
      <c r="AC3" s="435" t="s">
        <v>134</v>
      </c>
      <c r="AD3" s="436"/>
      <c r="AE3" s="434" t="s">
        <v>135</v>
      </c>
      <c r="AF3" s="434" t="s">
        <v>136</v>
      </c>
      <c r="AG3" s="434" t="s">
        <v>137</v>
      </c>
      <c r="AH3" s="434" t="s">
        <v>138</v>
      </c>
      <c r="AI3" s="434" t="s">
        <v>121</v>
      </c>
      <c r="AJ3" s="434" t="s">
        <v>15</v>
      </c>
      <c r="AK3" s="434" t="s">
        <v>122</v>
      </c>
      <c r="AL3" s="432" t="s">
        <v>139</v>
      </c>
      <c r="AM3" s="434" t="s">
        <v>140</v>
      </c>
      <c r="AN3" s="431" t="s">
        <v>79</v>
      </c>
      <c r="AO3" s="431" t="s">
        <v>80</v>
      </c>
      <c r="AP3" s="431" t="s">
        <v>81</v>
      </c>
      <c r="AQ3" s="431" t="s">
        <v>82</v>
      </c>
      <c r="AR3" s="431" t="s">
        <v>83</v>
      </c>
      <c r="AS3" s="431" t="s">
        <v>82</v>
      </c>
      <c r="AT3" s="429" t="s">
        <v>84</v>
      </c>
      <c r="AU3" s="431" t="s">
        <v>82</v>
      </c>
      <c r="AV3" s="431" t="s">
        <v>85</v>
      </c>
      <c r="AW3" s="431" t="s">
        <v>82</v>
      </c>
      <c r="AX3" s="429" t="s">
        <v>86</v>
      </c>
      <c r="AY3" s="431" t="s">
        <v>53</v>
      </c>
      <c r="AZ3" s="428" t="s">
        <v>87</v>
      </c>
      <c r="BA3" s="428" t="s">
        <v>88</v>
      </c>
      <c r="BB3" s="428" t="s">
        <v>80</v>
      </c>
      <c r="BC3" s="428" t="s">
        <v>89</v>
      </c>
      <c r="BD3" s="428" t="s">
        <v>90</v>
      </c>
      <c r="BE3" s="428" t="s">
        <v>87</v>
      </c>
      <c r="BF3" s="428" t="s">
        <v>88</v>
      </c>
      <c r="BG3" s="428" t="s">
        <v>80</v>
      </c>
      <c r="BH3" s="428" t="s">
        <v>89</v>
      </c>
      <c r="BI3" s="428" t="s">
        <v>90</v>
      </c>
      <c r="BJ3" s="428" t="s">
        <v>87</v>
      </c>
      <c r="BK3" s="428" t="s">
        <v>88</v>
      </c>
      <c r="BL3" s="428" t="s">
        <v>80</v>
      </c>
      <c r="BM3" s="428" t="s">
        <v>89</v>
      </c>
      <c r="BN3" s="428" t="s">
        <v>90</v>
      </c>
      <c r="BO3" s="428" t="s">
        <v>87</v>
      </c>
      <c r="BP3" s="428" t="s">
        <v>88</v>
      </c>
      <c r="BQ3" s="428" t="s">
        <v>80</v>
      </c>
      <c r="BR3" s="428" t="s">
        <v>89</v>
      </c>
      <c r="BS3" s="428" t="s">
        <v>90</v>
      </c>
      <c r="BT3" s="426" t="s">
        <v>141</v>
      </c>
      <c r="BU3" s="426" t="s">
        <v>91</v>
      </c>
      <c r="BV3" s="426" t="s">
        <v>92</v>
      </c>
      <c r="BW3" s="426" t="s">
        <v>88</v>
      </c>
      <c r="BX3" s="427" t="s">
        <v>82</v>
      </c>
      <c r="BY3" s="427" t="s">
        <v>93</v>
      </c>
      <c r="BZ3" s="427" t="s">
        <v>94</v>
      </c>
      <c r="CA3" s="425" t="s">
        <v>95</v>
      </c>
      <c r="CB3" s="425" t="s">
        <v>96</v>
      </c>
      <c r="CC3" s="425" t="s">
        <v>97</v>
      </c>
      <c r="CD3" s="425" t="s">
        <v>98</v>
      </c>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row>
    <row r="4" spans="1:108" s="160" customFormat="1" ht="21" customHeight="1" thickBot="1">
      <c r="A4" s="439"/>
      <c r="B4" s="434"/>
      <c r="C4" s="434"/>
      <c r="D4" s="434"/>
      <c r="E4" s="440"/>
      <c r="F4" s="440"/>
      <c r="G4" s="434"/>
      <c r="H4" s="434"/>
      <c r="I4" s="434"/>
      <c r="J4" s="434"/>
      <c r="K4" s="434"/>
      <c r="L4" s="434"/>
      <c r="M4" s="433"/>
      <c r="N4" s="442"/>
      <c r="O4" s="434"/>
      <c r="P4" s="434"/>
      <c r="Q4" s="433"/>
      <c r="R4" s="434" t="s">
        <v>80</v>
      </c>
      <c r="S4" s="434"/>
      <c r="T4" s="434"/>
      <c r="U4" s="434"/>
      <c r="V4" s="434"/>
      <c r="W4" s="434" t="s">
        <v>128</v>
      </c>
      <c r="X4" s="434"/>
      <c r="Y4" s="434" t="s">
        <v>128</v>
      </c>
      <c r="Z4" s="434"/>
      <c r="AA4" s="434" t="s">
        <v>132</v>
      </c>
      <c r="AB4" s="434"/>
      <c r="AC4" s="437"/>
      <c r="AD4" s="438"/>
      <c r="AE4" s="434"/>
      <c r="AF4" s="434"/>
      <c r="AG4" s="434"/>
      <c r="AH4" s="434"/>
      <c r="AI4" s="434"/>
      <c r="AJ4" s="434"/>
      <c r="AK4" s="434"/>
      <c r="AL4" s="433"/>
      <c r="AM4" s="434"/>
      <c r="AN4" s="431"/>
      <c r="AO4" s="431"/>
      <c r="AP4" s="431"/>
      <c r="AQ4" s="431"/>
      <c r="AR4" s="431"/>
      <c r="AS4" s="429"/>
      <c r="AT4" s="474"/>
      <c r="AU4" s="429"/>
      <c r="AV4" s="429"/>
      <c r="AW4" s="431"/>
      <c r="AX4" s="430"/>
      <c r="AY4" s="431"/>
      <c r="AZ4" s="428"/>
      <c r="BA4" s="428"/>
      <c r="BB4" s="428"/>
      <c r="BC4" s="428"/>
      <c r="BD4" s="428"/>
      <c r="BE4" s="428"/>
      <c r="BF4" s="428"/>
      <c r="BG4" s="428"/>
      <c r="BH4" s="428"/>
      <c r="BI4" s="428"/>
      <c r="BJ4" s="428"/>
      <c r="BK4" s="428"/>
      <c r="BL4" s="428"/>
      <c r="BM4" s="428"/>
      <c r="BN4" s="428"/>
      <c r="BO4" s="428"/>
      <c r="BP4" s="428"/>
      <c r="BQ4" s="428"/>
      <c r="BR4" s="428"/>
      <c r="BS4" s="428"/>
      <c r="BT4" s="426"/>
      <c r="BU4" s="426"/>
      <c r="BV4" s="426"/>
      <c r="BW4" s="426"/>
      <c r="BX4" s="427"/>
      <c r="BY4" s="427"/>
      <c r="BZ4" s="427"/>
      <c r="CA4" s="425"/>
      <c r="CB4" s="425"/>
      <c r="CC4" s="425"/>
      <c r="CD4" s="425"/>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row>
    <row r="5" spans="1:108" s="151" customFormat="1" ht="299.45" customHeight="1" thickTop="1" thickBot="1">
      <c r="A5" s="421">
        <v>1</v>
      </c>
      <c r="B5" s="423" t="s">
        <v>478</v>
      </c>
      <c r="C5" s="423" t="s">
        <v>479</v>
      </c>
      <c r="D5" s="423" t="s">
        <v>748</v>
      </c>
      <c r="E5" s="424" t="s">
        <v>749</v>
      </c>
      <c r="F5" s="423" t="s">
        <v>104</v>
      </c>
      <c r="G5" s="423" t="s">
        <v>750</v>
      </c>
      <c r="H5" s="423" t="s">
        <v>751</v>
      </c>
      <c r="I5" s="423" t="s">
        <v>144</v>
      </c>
      <c r="J5" s="421">
        <v>3</v>
      </c>
      <c r="K5" s="421">
        <v>4</v>
      </c>
      <c r="L5" s="411">
        <v>48</v>
      </c>
      <c r="M5" s="412" t="s">
        <v>500</v>
      </c>
      <c r="N5" s="162">
        <v>1</v>
      </c>
      <c r="O5" s="166" t="s">
        <v>752</v>
      </c>
      <c r="P5" s="171">
        <v>15</v>
      </c>
      <c r="Q5" s="171">
        <v>15</v>
      </c>
      <c r="R5" s="171">
        <v>15</v>
      </c>
      <c r="S5" s="171">
        <v>15</v>
      </c>
      <c r="T5" s="171">
        <v>15</v>
      </c>
      <c r="U5" s="171">
        <v>15</v>
      </c>
      <c r="V5" s="171">
        <v>10</v>
      </c>
      <c r="W5" s="116">
        <v>100</v>
      </c>
      <c r="X5" s="117" t="s">
        <v>146</v>
      </c>
      <c r="Y5" s="172" t="s">
        <v>146</v>
      </c>
      <c r="Z5" s="118" t="s">
        <v>146</v>
      </c>
      <c r="AA5" s="116" t="s">
        <v>502</v>
      </c>
      <c r="AB5" s="171"/>
      <c r="AC5" s="422">
        <v>100</v>
      </c>
      <c r="AD5" s="422" t="s">
        <v>146</v>
      </c>
      <c r="AE5" s="420" t="s">
        <v>147</v>
      </c>
      <c r="AF5" s="420" t="s">
        <v>486</v>
      </c>
      <c r="AG5" s="418">
        <v>2</v>
      </c>
      <c r="AH5" s="418" t="s">
        <v>538</v>
      </c>
      <c r="AI5" s="419">
        <v>1</v>
      </c>
      <c r="AJ5" s="419">
        <v>4</v>
      </c>
      <c r="AK5" s="411">
        <v>16</v>
      </c>
      <c r="AL5" s="412" t="s">
        <v>503</v>
      </c>
      <c r="AM5" s="415" t="s">
        <v>148</v>
      </c>
      <c r="AN5" s="163" t="s">
        <v>753</v>
      </c>
      <c r="AO5" s="163" t="s">
        <v>754</v>
      </c>
      <c r="AP5" s="170">
        <v>44926</v>
      </c>
      <c r="AQ5" s="170" t="s">
        <v>755</v>
      </c>
      <c r="AR5" s="272" t="s">
        <v>756</v>
      </c>
      <c r="AS5" s="273">
        <v>44718</v>
      </c>
      <c r="AT5" s="274" t="s">
        <v>757</v>
      </c>
      <c r="AU5" s="275">
        <v>44853</v>
      </c>
      <c r="AV5" s="276" t="s">
        <v>758</v>
      </c>
      <c r="AW5" s="147" t="s">
        <v>759</v>
      </c>
      <c r="AX5" s="145" t="s">
        <v>760</v>
      </c>
      <c r="AY5" s="146"/>
      <c r="AZ5" s="170" t="s">
        <v>150</v>
      </c>
      <c r="BA5" s="166" t="s">
        <v>761</v>
      </c>
      <c r="BB5" s="162" t="s">
        <v>762</v>
      </c>
      <c r="BC5" s="170" t="s">
        <v>763</v>
      </c>
      <c r="BD5" s="168" t="s">
        <v>116</v>
      </c>
      <c r="BE5" s="274" t="s">
        <v>764</v>
      </c>
      <c r="BF5" s="166" t="s">
        <v>765</v>
      </c>
      <c r="BG5" s="162" t="s">
        <v>762</v>
      </c>
      <c r="BH5" s="277" t="s">
        <v>766</v>
      </c>
      <c r="BI5" s="168" t="s">
        <v>116</v>
      </c>
      <c r="BJ5" s="278">
        <v>44853</v>
      </c>
      <c r="BK5" s="166" t="s">
        <v>767</v>
      </c>
      <c r="BL5" s="162" t="s">
        <v>762</v>
      </c>
      <c r="BM5" s="277" t="s">
        <v>768</v>
      </c>
      <c r="BN5" s="168" t="s">
        <v>116</v>
      </c>
      <c r="BO5" s="147" t="s">
        <v>759</v>
      </c>
      <c r="BP5" s="279" t="s">
        <v>760</v>
      </c>
      <c r="BQ5" s="146" t="s">
        <v>116</v>
      </c>
      <c r="BR5" s="114"/>
      <c r="BS5" s="114"/>
      <c r="BT5" s="170" t="s">
        <v>769</v>
      </c>
      <c r="BU5" s="145"/>
      <c r="BV5" s="145"/>
      <c r="BW5" s="145"/>
      <c r="BX5" s="170" t="s">
        <v>665</v>
      </c>
      <c r="BY5" s="163" t="s">
        <v>770</v>
      </c>
      <c r="BZ5" s="163" t="s">
        <v>771</v>
      </c>
      <c r="CA5" s="246" t="s">
        <v>858</v>
      </c>
      <c r="CB5" s="199" t="s">
        <v>786</v>
      </c>
      <c r="CC5" s="199" t="s">
        <v>787</v>
      </c>
      <c r="CD5" s="199" t="s">
        <v>860</v>
      </c>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50"/>
      <c r="DD5" s="150"/>
    </row>
    <row r="6" spans="1:108" ht="231.75" customHeight="1" thickTop="1" thickBot="1">
      <c r="A6" s="421"/>
      <c r="B6" s="423"/>
      <c r="C6" s="423"/>
      <c r="D6" s="423"/>
      <c r="E6" s="424"/>
      <c r="F6" s="423"/>
      <c r="G6" s="423"/>
      <c r="H6" s="423"/>
      <c r="I6" s="423"/>
      <c r="J6" s="421"/>
      <c r="K6" s="421"/>
      <c r="L6" s="411"/>
      <c r="M6" s="413"/>
      <c r="N6" s="162">
        <v>2</v>
      </c>
      <c r="O6" s="166"/>
      <c r="P6" s="171"/>
      <c r="Q6" s="171"/>
      <c r="R6" s="171"/>
      <c r="S6" s="171"/>
      <c r="T6" s="171"/>
      <c r="U6" s="171"/>
      <c r="V6" s="171"/>
      <c r="W6" s="116">
        <v>0</v>
      </c>
      <c r="X6" s="117" t="s">
        <v>485</v>
      </c>
      <c r="Y6" s="172"/>
      <c r="Z6" s="118" t="s">
        <v>536</v>
      </c>
      <c r="AA6" s="116" t="s">
        <v>537</v>
      </c>
      <c r="AB6" s="171"/>
      <c r="AC6" s="422"/>
      <c r="AD6" s="422"/>
      <c r="AE6" s="420"/>
      <c r="AF6" s="420"/>
      <c r="AG6" s="418"/>
      <c r="AH6" s="418"/>
      <c r="AI6" s="419"/>
      <c r="AJ6" s="419"/>
      <c r="AK6" s="411"/>
      <c r="AL6" s="413"/>
      <c r="AM6" s="416"/>
      <c r="AN6" s="163" t="s">
        <v>772</v>
      </c>
      <c r="AO6" s="163" t="s">
        <v>754</v>
      </c>
      <c r="AP6" s="170">
        <v>44926</v>
      </c>
      <c r="AQ6" s="170" t="s">
        <v>755</v>
      </c>
      <c r="AR6" s="238" t="s">
        <v>773</v>
      </c>
      <c r="AS6" s="273">
        <v>44718</v>
      </c>
      <c r="AT6" s="258" t="s">
        <v>774</v>
      </c>
      <c r="AU6" s="280">
        <v>44844</v>
      </c>
      <c r="AV6" s="281" t="s">
        <v>775</v>
      </c>
      <c r="AW6" s="282" t="s">
        <v>776</v>
      </c>
      <c r="AX6" s="145" t="s">
        <v>777</v>
      </c>
      <c r="AY6" s="146"/>
      <c r="AZ6" s="147" t="s">
        <v>778</v>
      </c>
      <c r="BA6" s="283" t="s">
        <v>779</v>
      </c>
      <c r="BB6" s="146" t="s">
        <v>762</v>
      </c>
      <c r="BC6" s="147" t="s">
        <v>763</v>
      </c>
      <c r="BD6" s="114" t="s">
        <v>116</v>
      </c>
      <c r="BE6" s="170">
        <v>44627</v>
      </c>
      <c r="BF6" s="163" t="s">
        <v>774</v>
      </c>
      <c r="BG6" s="162" t="s">
        <v>762</v>
      </c>
      <c r="BH6" s="277" t="s">
        <v>780</v>
      </c>
      <c r="BI6" s="168" t="s">
        <v>116</v>
      </c>
      <c r="BJ6" s="170">
        <v>44844</v>
      </c>
      <c r="BK6" s="163" t="s">
        <v>781</v>
      </c>
      <c r="BL6" s="162" t="s">
        <v>762</v>
      </c>
      <c r="BM6" s="277" t="s">
        <v>782</v>
      </c>
      <c r="BN6" s="168" t="s">
        <v>116</v>
      </c>
      <c r="BO6" s="147" t="s">
        <v>776</v>
      </c>
      <c r="BP6" s="145" t="s">
        <v>777</v>
      </c>
      <c r="BQ6" s="146" t="s">
        <v>116</v>
      </c>
      <c r="BR6" s="284" t="s">
        <v>783</v>
      </c>
      <c r="BS6" s="114"/>
      <c r="BT6" s="170" t="s">
        <v>784</v>
      </c>
      <c r="BU6" s="145"/>
      <c r="BV6" s="145"/>
      <c r="BW6" s="145"/>
      <c r="BX6" s="170" t="s">
        <v>665</v>
      </c>
      <c r="BY6" s="163"/>
      <c r="BZ6" s="163" t="s">
        <v>785</v>
      </c>
      <c r="CA6" s="337" t="s">
        <v>859</v>
      </c>
      <c r="CB6" s="200" t="s">
        <v>210</v>
      </c>
      <c r="CC6" s="200" t="s">
        <v>210</v>
      </c>
      <c r="CD6" s="201" t="s">
        <v>788</v>
      </c>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row>
    <row r="7" spans="1:108" ht="26.45" customHeight="1" thickTop="1" thickBot="1">
      <c r="A7" s="421"/>
      <c r="B7" s="423"/>
      <c r="C7" s="423"/>
      <c r="D7" s="423"/>
      <c r="E7" s="424"/>
      <c r="F7" s="423"/>
      <c r="G7" s="423"/>
      <c r="H7" s="423"/>
      <c r="I7" s="423"/>
      <c r="J7" s="421"/>
      <c r="K7" s="421"/>
      <c r="L7" s="411"/>
      <c r="M7" s="413"/>
      <c r="N7" s="162">
        <v>3</v>
      </c>
      <c r="O7" s="166"/>
      <c r="P7" s="171"/>
      <c r="Q7" s="171"/>
      <c r="R7" s="171"/>
      <c r="S7" s="171"/>
      <c r="T7" s="171"/>
      <c r="U7" s="171"/>
      <c r="V7" s="171"/>
      <c r="W7" s="116">
        <v>0</v>
      </c>
      <c r="X7" s="117" t="s">
        <v>485</v>
      </c>
      <c r="Y7" s="172"/>
      <c r="Z7" s="118" t="s">
        <v>536</v>
      </c>
      <c r="AA7" s="116" t="s">
        <v>537</v>
      </c>
      <c r="AB7" s="171"/>
      <c r="AC7" s="422"/>
      <c r="AD7" s="422"/>
      <c r="AE7" s="420"/>
      <c r="AF7" s="420"/>
      <c r="AG7" s="418"/>
      <c r="AH7" s="418"/>
      <c r="AI7" s="419"/>
      <c r="AJ7" s="419"/>
      <c r="AK7" s="411"/>
      <c r="AL7" s="413"/>
      <c r="AM7" s="416"/>
      <c r="AN7" s="163"/>
      <c r="AO7" s="162"/>
      <c r="AP7" s="168"/>
      <c r="AQ7" s="114"/>
      <c r="AR7" s="145"/>
      <c r="AS7" s="168"/>
      <c r="AT7" s="163"/>
      <c r="AU7" s="168"/>
      <c r="AV7" s="258"/>
      <c r="AW7" s="114"/>
      <c r="AX7" s="145"/>
      <c r="AY7" s="146"/>
      <c r="AZ7" s="285"/>
      <c r="BA7" s="145"/>
      <c r="BB7" s="146"/>
      <c r="BC7" s="114"/>
      <c r="BD7" s="114"/>
      <c r="BE7" s="163"/>
      <c r="BF7" s="163"/>
      <c r="BG7" s="162"/>
      <c r="BH7" s="168"/>
      <c r="BI7" s="168"/>
      <c r="BJ7" s="163"/>
      <c r="BK7" s="163"/>
      <c r="BL7" s="162"/>
      <c r="BM7" s="168"/>
      <c r="BN7" s="168"/>
      <c r="BO7" s="145"/>
      <c r="BP7" s="145"/>
      <c r="BQ7" s="146"/>
      <c r="BR7" s="114"/>
      <c r="BS7" s="114"/>
      <c r="BT7" s="168"/>
      <c r="BU7" s="145"/>
      <c r="BV7" s="145"/>
      <c r="BW7" s="145"/>
      <c r="BX7" s="114"/>
      <c r="BY7" s="145"/>
      <c r="BZ7" s="145"/>
      <c r="CA7" s="114"/>
      <c r="CB7" s="145"/>
      <c r="CC7" s="146"/>
      <c r="CD7" s="145"/>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row>
    <row r="8" spans="1:108" ht="20.45" customHeight="1" thickTop="1" thickBot="1">
      <c r="A8" s="421"/>
      <c r="B8" s="423"/>
      <c r="C8" s="423"/>
      <c r="D8" s="423"/>
      <c r="E8" s="424"/>
      <c r="F8" s="423"/>
      <c r="G8" s="423"/>
      <c r="H8" s="423"/>
      <c r="I8" s="423"/>
      <c r="J8" s="421"/>
      <c r="K8" s="421"/>
      <c r="L8" s="411"/>
      <c r="M8" s="413"/>
      <c r="N8" s="162">
        <v>4</v>
      </c>
      <c r="O8" s="166"/>
      <c r="P8" s="171"/>
      <c r="Q8" s="171"/>
      <c r="R8" s="171"/>
      <c r="S8" s="171"/>
      <c r="T8" s="171"/>
      <c r="U8" s="171"/>
      <c r="V8" s="171"/>
      <c r="W8" s="116">
        <v>0</v>
      </c>
      <c r="X8" s="117" t="s">
        <v>485</v>
      </c>
      <c r="Y8" s="172"/>
      <c r="Z8" s="118" t="s">
        <v>536</v>
      </c>
      <c r="AA8" s="116" t="s">
        <v>537</v>
      </c>
      <c r="AB8" s="171"/>
      <c r="AC8" s="422"/>
      <c r="AD8" s="422"/>
      <c r="AE8" s="420"/>
      <c r="AF8" s="420"/>
      <c r="AG8" s="418"/>
      <c r="AH8" s="418"/>
      <c r="AI8" s="419"/>
      <c r="AJ8" s="419"/>
      <c r="AK8" s="411"/>
      <c r="AL8" s="413"/>
      <c r="AM8" s="416"/>
      <c r="AN8" s="163"/>
      <c r="AO8" s="162"/>
      <c r="AP8" s="168"/>
      <c r="AQ8" s="114"/>
      <c r="AR8" s="145"/>
      <c r="AS8" s="168"/>
      <c r="AT8" s="163"/>
      <c r="AU8" s="168"/>
      <c r="AV8" s="163"/>
      <c r="AW8" s="114"/>
      <c r="AX8" s="145"/>
      <c r="AY8" s="146"/>
      <c r="AZ8" s="145"/>
      <c r="BA8" s="145"/>
      <c r="BB8" s="146"/>
      <c r="BC8" s="114"/>
      <c r="BD8" s="114"/>
      <c r="BE8" s="163"/>
      <c r="BF8" s="163"/>
      <c r="BG8" s="162"/>
      <c r="BH8" s="168"/>
      <c r="BI8" s="168"/>
      <c r="BJ8" s="163"/>
      <c r="BK8" s="163"/>
      <c r="BL8" s="162"/>
      <c r="BM8" s="168"/>
      <c r="BN8" s="168"/>
      <c r="BO8" s="145"/>
      <c r="BP8" s="145"/>
      <c r="BQ8" s="146"/>
      <c r="BR8" s="114"/>
      <c r="BS8" s="114"/>
      <c r="BT8" s="168"/>
      <c r="BU8" s="145"/>
      <c r="BV8" s="145"/>
      <c r="BW8" s="145"/>
      <c r="BX8" s="114"/>
      <c r="BY8" s="145"/>
      <c r="BZ8" s="145"/>
      <c r="CA8" s="114"/>
      <c r="CB8" s="145"/>
      <c r="CC8" s="146"/>
      <c r="CD8" s="145"/>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row>
    <row r="9" spans="1:108" ht="21" customHeight="1" thickTop="1" thickBot="1">
      <c r="A9" s="421"/>
      <c r="B9" s="423"/>
      <c r="C9" s="423"/>
      <c r="D9" s="423"/>
      <c r="E9" s="424"/>
      <c r="F9" s="423"/>
      <c r="G9" s="423"/>
      <c r="H9" s="423"/>
      <c r="I9" s="423"/>
      <c r="J9" s="421"/>
      <c r="K9" s="421"/>
      <c r="L9" s="411"/>
      <c r="M9" s="413"/>
      <c r="N9" s="162">
        <v>5</v>
      </c>
      <c r="O9" s="166"/>
      <c r="P9" s="171"/>
      <c r="Q9" s="171"/>
      <c r="R9" s="171"/>
      <c r="S9" s="171"/>
      <c r="T9" s="171"/>
      <c r="U9" s="171"/>
      <c r="V9" s="171"/>
      <c r="W9" s="116">
        <v>0</v>
      </c>
      <c r="X9" s="117" t="s">
        <v>485</v>
      </c>
      <c r="Y9" s="172"/>
      <c r="Z9" s="118" t="s">
        <v>536</v>
      </c>
      <c r="AA9" s="116" t="s">
        <v>537</v>
      </c>
      <c r="AB9" s="171"/>
      <c r="AC9" s="422"/>
      <c r="AD9" s="422"/>
      <c r="AE9" s="420"/>
      <c r="AF9" s="420"/>
      <c r="AG9" s="418"/>
      <c r="AH9" s="418"/>
      <c r="AI9" s="419"/>
      <c r="AJ9" s="419"/>
      <c r="AK9" s="411"/>
      <c r="AL9" s="413"/>
      <c r="AM9" s="416"/>
      <c r="AN9" s="163"/>
      <c r="AO9" s="162"/>
      <c r="AP9" s="168"/>
      <c r="AQ9" s="114"/>
      <c r="AR9" s="145"/>
      <c r="AS9" s="168"/>
      <c r="AT9" s="163"/>
      <c r="AU9" s="168"/>
      <c r="AV9" s="163"/>
      <c r="AW9" s="114"/>
      <c r="AX9" s="145"/>
      <c r="AY9" s="146"/>
      <c r="AZ9" s="145"/>
      <c r="BA9" s="145"/>
      <c r="BB9" s="146"/>
      <c r="BC9" s="114"/>
      <c r="BD9" s="114"/>
      <c r="BE9" s="163"/>
      <c r="BF9" s="163"/>
      <c r="BG9" s="162"/>
      <c r="BH9" s="168"/>
      <c r="BI9" s="168"/>
      <c r="BJ9" s="163"/>
      <c r="BK9" s="163"/>
      <c r="BL9" s="162"/>
      <c r="BM9" s="168"/>
      <c r="BN9" s="168"/>
      <c r="BO9" s="145"/>
      <c r="BP9" s="145"/>
      <c r="BQ9" s="146"/>
      <c r="BR9" s="114"/>
      <c r="BS9" s="114"/>
      <c r="BT9" s="168"/>
      <c r="BU9" s="145"/>
      <c r="BV9" s="145"/>
      <c r="BW9" s="145"/>
      <c r="BX9" s="114"/>
      <c r="BY9" s="145"/>
      <c r="BZ9" s="145"/>
      <c r="CA9" s="114"/>
      <c r="CB9" s="145"/>
      <c r="CC9" s="146"/>
      <c r="CD9" s="145"/>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row>
    <row r="10" spans="1:108" ht="21" customHeight="1" thickTop="1" thickBot="1">
      <c r="A10" s="421"/>
      <c r="B10" s="423"/>
      <c r="C10" s="423"/>
      <c r="D10" s="423"/>
      <c r="E10" s="424"/>
      <c r="F10" s="423"/>
      <c r="G10" s="423"/>
      <c r="H10" s="423"/>
      <c r="I10" s="423"/>
      <c r="J10" s="421"/>
      <c r="K10" s="421"/>
      <c r="L10" s="411"/>
      <c r="M10" s="414"/>
      <c r="N10" s="162">
        <v>6</v>
      </c>
      <c r="O10" s="166"/>
      <c r="P10" s="171"/>
      <c r="Q10" s="171"/>
      <c r="R10" s="171"/>
      <c r="S10" s="171"/>
      <c r="T10" s="171"/>
      <c r="U10" s="171"/>
      <c r="V10" s="171"/>
      <c r="W10" s="116">
        <v>0</v>
      </c>
      <c r="X10" s="117" t="s">
        <v>485</v>
      </c>
      <c r="Y10" s="172"/>
      <c r="Z10" s="118" t="s">
        <v>536</v>
      </c>
      <c r="AA10" s="116" t="s">
        <v>537</v>
      </c>
      <c r="AB10" s="171"/>
      <c r="AC10" s="422"/>
      <c r="AD10" s="422"/>
      <c r="AE10" s="420"/>
      <c r="AF10" s="420"/>
      <c r="AG10" s="418"/>
      <c r="AH10" s="418"/>
      <c r="AI10" s="419"/>
      <c r="AJ10" s="419"/>
      <c r="AK10" s="411"/>
      <c r="AL10" s="414"/>
      <c r="AM10" s="417"/>
      <c r="AN10" s="163"/>
      <c r="AO10" s="162"/>
      <c r="AP10" s="168"/>
      <c r="AQ10" s="114"/>
      <c r="AR10" s="145"/>
      <c r="AS10" s="168"/>
      <c r="AT10" s="163"/>
      <c r="AU10" s="168"/>
      <c r="AV10" s="163"/>
      <c r="AW10" s="114"/>
      <c r="AX10" s="145"/>
      <c r="AY10" s="146"/>
      <c r="AZ10" s="145"/>
      <c r="BA10" s="145"/>
      <c r="BB10" s="146"/>
      <c r="BC10" s="114"/>
      <c r="BD10" s="114"/>
      <c r="BE10" s="163"/>
      <c r="BF10" s="163"/>
      <c r="BG10" s="162"/>
      <c r="BH10" s="168"/>
      <c r="BI10" s="168"/>
      <c r="BJ10" s="163"/>
      <c r="BK10" s="163"/>
      <c r="BL10" s="162"/>
      <c r="BM10" s="168"/>
      <c r="BN10" s="168"/>
      <c r="BO10" s="145"/>
      <c r="BP10" s="145"/>
      <c r="BQ10" s="146"/>
      <c r="BR10" s="114"/>
      <c r="BS10" s="114"/>
      <c r="BT10" s="168"/>
      <c r="BU10" s="145"/>
      <c r="BV10" s="145"/>
      <c r="BW10" s="145"/>
      <c r="BX10" s="114"/>
      <c r="BY10" s="145"/>
      <c r="BZ10" s="145"/>
      <c r="CA10" s="114"/>
      <c r="CB10" s="145"/>
      <c r="CC10" s="146"/>
      <c r="CD10" s="145"/>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row>
    <row r="11" spans="1:108" ht="21" customHeight="1" thickTop="1" thickBot="1">
      <c r="A11" s="421">
        <v>2</v>
      </c>
      <c r="B11" s="423"/>
      <c r="C11" s="423"/>
      <c r="D11" s="423"/>
      <c r="E11" s="1"/>
      <c r="F11" s="423"/>
      <c r="G11" s="423"/>
      <c r="H11" s="423"/>
      <c r="I11" s="423"/>
      <c r="J11" s="421"/>
      <c r="K11" s="421"/>
      <c r="L11" s="411">
        <v>0</v>
      </c>
      <c r="M11" s="412" t="b">
        <v>0</v>
      </c>
      <c r="N11" s="162">
        <v>1</v>
      </c>
      <c r="O11" s="166"/>
      <c r="P11" s="171"/>
      <c r="Q11" s="171"/>
      <c r="R11" s="171"/>
      <c r="S11" s="171"/>
      <c r="T11" s="171"/>
      <c r="U11" s="171"/>
      <c r="V11" s="171"/>
      <c r="W11" s="116">
        <v>0</v>
      </c>
      <c r="X11" s="117" t="s">
        <v>485</v>
      </c>
      <c r="Y11" s="172"/>
      <c r="Z11" s="118" t="s">
        <v>536</v>
      </c>
      <c r="AA11" s="116" t="s">
        <v>537</v>
      </c>
      <c r="AB11" s="171"/>
      <c r="AC11" s="422">
        <v>0</v>
      </c>
      <c r="AD11" s="422" t="s">
        <v>485</v>
      </c>
      <c r="AE11" s="420"/>
      <c r="AF11" s="420"/>
      <c r="AG11" s="418" t="s">
        <v>538</v>
      </c>
      <c r="AH11" s="418" t="s">
        <v>538</v>
      </c>
      <c r="AI11" s="419"/>
      <c r="AJ11" s="419"/>
      <c r="AK11" s="411">
        <v>0</v>
      </c>
      <c r="AL11" s="412" t="b">
        <v>0</v>
      </c>
      <c r="AM11" s="415"/>
      <c r="AN11" s="163"/>
      <c r="AO11" s="162"/>
      <c r="AP11" s="168"/>
      <c r="AQ11" s="114"/>
      <c r="AR11" s="145"/>
      <c r="AS11" s="168"/>
      <c r="AT11" s="163"/>
      <c r="AU11" s="168"/>
      <c r="AV11" s="163"/>
      <c r="AW11" s="114"/>
      <c r="AX11" s="145"/>
      <c r="AY11" s="146"/>
      <c r="AZ11" s="145"/>
      <c r="BA11" s="145"/>
      <c r="BB11" s="146"/>
      <c r="BC11" s="114"/>
      <c r="BD11" s="114"/>
      <c r="BE11" s="163"/>
      <c r="BF11" s="163"/>
      <c r="BG11" s="162"/>
      <c r="BH11" s="168"/>
      <c r="BI11" s="168"/>
      <c r="BJ11" s="163"/>
      <c r="BK11" s="163"/>
      <c r="BL11" s="162"/>
      <c r="BM11" s="168"/>
      <c r="BN11" s="168"/>
      <c r="BO11" s="145"/>
      <c r="BP11" s="145"/>
      <c r="BQ11" s="146"/>
      <c r="BR11" s="114"/>
      <c r="BS11" s="114"/>
      <c r="BT11" s="168"/>
      <c r="BU11" s="145"/>
      <c r="BV11" s="145"/>
      <c r="BW11" s="145"/>
      <c r="BX11" s="114"/>
      <c r="BY11" s="145"/>
      <c r="BZ11" s="145"/>
      <c r="CA11" s="114"/>
      <c r="CB11" s="145"/>
      <c r="CC11" s="146"/>
      <c r="CD11" s="145"/>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row>
    <row r="12" spans="1:108" ht="21" customHeight="1" thickTop="1" thickBot="1">
      <c r="A12" s="421"/>
      <c r="B12" s="423"/>
      <c r="C12" s="423"/>
      <c r="D12" s="423"/>
      <c r="E12" s="1"/>
      <c r="F12" s="423"/>
      <c r="G12" s="423"/>
      <c r="H12" s="423"/>
      <c r="I12" s="423"/>
      <c r="J12" s="421"/>
      <c r="K12" s="421"/>
      <c r="L12" s="411"/>
      <c r="M12" s="413"/>
      <c r="N12" s="162">
        <v>2</v>
      </c>
      <c r="O12" s="166"/>
      <c r="P12" s="171"/>
      <c r="Q12" s="171"/>
      <c r="R12" s="171"/>
      <c r="S12" s="171"/>
      <c r="T12" s="171"/>
      <c r="U12" s="171"/>
      <c r="V12" s="171"/>
      <c r="W12" s="116">
        <v>0</v>
      </c>
      <c r="X12" s="117" t="s">
        <v>485</v>
      </c>
      <c r="Y12" s="172"/>
      <c r="Z12" s="118" t="s">
        <v>536</v>
      </c>
      <c r="AA12" s="116" t="s">
        <v>537</v>
      </c>
      <c r="AB12" s="171"/>
      <c r="AC12" s="422"/>
      <c r="AD12" s="422"/>
      <c r="AE12" s="420"/>
      <c r="AF12" s="420"/>
      <c r="AG12" s="418"/>
      <c r="AH12" s="418"/>
      <c r="AI12" s="419"/>
      <c r="AJ12" s="419"/>
      <c r="AK12" s="411"/>
      <c r="AL12" s="413"/>
      <c r="AM12" s="416"/>
      <c r="AN12" s="163"/>
      <c r="AO12" s="162"/>
      <c r="AP12" s="168"/>
      <c r="AQ12" s="114"/>
      <c r="AR12" s="145"/>
      <c r="AS12" s="168"/>
      <c r="AT12" s="163"/>
      <c r="AU12" s="168"/>
      <c r="AV12" s="163"/>
      <c r="AW12" s="114"/>
      <c r="AX12" s="145"/>
      <c r="AY12" s="146"/>
      <c r="AZ12" s="145"/>
      <c r="BA12" s="145"/>
      <c r="BB12" s="146"/>
      <c r="BC12" s="114"/>
      <c r="BD12" s="114"/>
      <c r="BE12" s="163"/>
      <c r="BF12" s="163"/>
      <c r="BG12" s="162"/>
      <c r="BH12" s="168"/>
      <c r="BI12" s="168"/>
      <c r="BJ12" s="163"/>
      <c r="BK12" s="163"/>
      <c r="BL12" s="162"/>
      <c r="BM12" s="168"/>
      <c r="BN12" s="168"/>
      <c r="BO12" s="145"/>
      <c r="BP12" s="145"/>
      <c r="BQ12" s="146"/>
      <c r="BR12" s="114"/>
      <c r="BS12" s="114"/>
      <c r="BT12" s="168"/>
      <c r="BU12" s="145"/>
      <c r="BV12" s="145"/>
      <c r="BW12" s="145"/>
      <c r="BX12" s="114"/>
      <c r="BY12" s="145"/>
      <c r="BZ12" s="145"/>
      <c r="CA12" s="114"/>
      <c r="CB12" s="145"/>
      <c r="CC12" s="146"/>
      <c r="CD12" s="145"/>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row>
    <row r="13" spans="1:108" ht="21" customHeight="1" thickTop="1" thickBot="1">
      <c r="A13" s="421"/>
      <c r="B13" s="423"/>
      <c r="C13" s="423"/>
      <c r="D13" s="423"/>
      <c r="E13" s="1"/>
      <c r="F13" s="423"/>
      <c r="G13" s="423"/>
      <c r="H13" s="423"/>
      <c r="I13" s="423"/>
      <c r="J13" s="421"/>
      <c r="K13" s="421"/>
      <c r="L13" s="411"/>
      <c r="M13" s="413"/>
      <c r="N13" s="162">
        <v>3</v>
      </c>
      <c r="O13" s="173"/>
      <c r="P13" s="171"/>
      <c r="Q13" s="171"/>
      <c r="R13" s="171"/>
      <c r="S13" s="171"/>
      <c r="T13" s="171"/>
      <c r="U13" s="171"/>
      <c r="V13" s="171"/>
      <c r="W13" s="116">
        <v>0</v>
      </c>
      <c r="X13" s="117" t="s">
        <v>485</v>
      </c>
      <c r="Y13" s="172"/>
      <c r="Z13" s="118" t="s">
        <v>536</v>
      </c>
      <c r="AA13" s="116" t="s">
        <v>537</v>
      </c>
      <c r="AB13" s="171"/>
      <c r="AC13" s="422"/>
      <c r="AD13" s="422"/>
      <c r="AE13" s="420"/>
      <c r="AF13" s="420"/>
      <c r="AG13" s="418"/>
      <c r="AH13" s="418"/>
      <c r="AI13" s="419"/>
      <c r="AJ13" s="419"/>
      <c r="AK13" s="411"/>
      <c r="AL13" s="413"/>
      <c r="AM13" s="416"/>
      <c r="AN13" s="163"/>
      <c r="AO13" s="162"/>
      <c r="AP13" s="168"/>
      <c r="AQ13" s="114"/>
      <c r="AR13" s="145"/>
      <c r="AS13" s="168"/>
      <c r="AT13" s="163"/>
      <c r="AU13" s="168"/>
      <c r="AV13" s="163"/>
      <c r="AW13" s="114"/>
      <c r="AX13" s="145"/>
      <c r="AY13" s="146"/>
      <c r="AZ13" s="145"/>
      <c r="BA13" s="145"/>
      <c r="BB13" s="146"/>
      <c r="BC13" s="114"/>
      <c r="BD13" s="114"/>
      <c r="BE13" s="163"/>
      <c r="BF13" s="163"/>
      <c r="BG13" s="162"/>
      <c r="BH13" s="168"/>
      <c r="BI13" s="168"/>
      <c r="BJ13" s="163"/>
      <c r="BK13" s="163"/>
      <c r="BL13" s="162"/>
      <c r="BM13" s="168"/>
      <c r="BN13" s="168"/>
      <c r="BO13" s="145"/>
      <c r="BP13" s="145"/>
      <c r="BQ13" s="146"/>
      <c r="BR13" s="114"/>
      <c r="BS13" s="114"/>
      <c r="BT13" s="168"/>
      <c r="BU13" s="145"/>
      <c r="BV13" s="145"/>
      <c r="BW13" s="145"/>
      <c r="BX13" s="114"/>
      <c r="BY13" s="145"/>
      <c r="BZ13" s="145"/>
      <c r="CA13" s="114"/>
      <c r="CB13" s="145"/>
      <c r="CC13" s="146"/>
      <c r="CD13" s="145"/>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row>
    <row r="14" spans="1:108" ht="21" customHeight="1" thickTop="1" thickBot="1">
      <c r="A14" s="421"/>
      <c r="B14" s="423"/>
      <c r="C14" s="423"/>
      <c r="D14" s="423"/>
      <c r="E14" s="1"/>
      <c r="F14" s="423"/>
      <c r="G14" s="423"/>
      <c r="H14" s="423"/>
      <c r="I14" s="423"/>
      <c r="J14" s="421"/>
      <c r="K14" s="421"/>
      <c r="L14" s="411"/>
      <c r="M14" s="413"/>
      <c r="N14" s="162">
        <v>4</v>
      </c>
      <c r="O14" s="166"/>
      <c r="P14" s="171"/>
      <c r="Q14" s="171"/>
      <c r="R14" s="171"/>
      <c r="S14" s="171"/>
      <c r="T14" s="171"/>
      <c r="U14" s="171"/>
      <c r="V14" s="171"/>
      <c r="W14" s="116">
        <v>0</v>
      </c>
      <c r="X14" s="117" t="s">
        <v>485</v>
      </c>
      <c r="Y14" s="172"/>
      <c r="Z14" s="118" t="s">
        <v>536</v>
      </c>
      <c r="AA14" s="116" t="s">
        <v>537</v>
      </c>
      <c r="AB14" s="171"/>
      <c r="AC14" s="422"/>
      <c r="AD14" s="422"/>
      <c r="AE14" s="420"/>
      <c r="AF14" s="420"/>
      <c r="AG14" s="418"/>
      <c r="AH14" s="418"/>
      <c r="AI14" s="419"/>
      <c r="AJ14" s="419"/>
      <c r="AK14" s="411"/>
      <c r="AL14" s="413"/>
      <c r="AM14" s="416"/>
      <c r="AN14" s="163"/>
      <c r="AO14" s="162"/>
      <c r="AP14" s="168"/>
      <c r="AQ14" s="114"/>
      <c r="AR14" s="145"/>
      <c r="AS14" s="168"/>
      <c r="AT14" s="163"/>
      <c r="AU14" s="168"/>
      <c r="AV14" s="163"/>
      <c r="AW14" s="114"/>
      <c r="AX14" s="145"/>
      <c r="AY14" s="146"/>
      <c r="AZ14" s="145"/>
      <c r="BA14" s="145"/>
      <c r="BB14" s="146"/>
      <c r="BC14" s="114"/>
      <c r="BD14" s="114"/>
      <c r="BE14" s="163"/>
      <c r="BF14" s="163"/>
      <c r="BG14" s="162"/>
      <c r="BH14" s="168"/>
      <c r="BI14" s="168"/>
      <c r="BJ14" s="163"/>
      <c r="BK14" s="163"/>
      <c r="BL14" s="162"/>
      <c r="BM14" s="168"/>
      <c r="BN14" s="168"/>
      <c r="BO14" s="145"/>
      <c r="BP14" s="145"/>
      <c r="BQ14" s="146"/>
      <c r="BR14" s="114"/>
      <c r="BS14" s="114"/>
      <c r="BT14" s="168"/>
      <c r="BU14" s="145"/>
      <c r="BV14" s="145"/>
      <c r="BW14" s="145"/>
      <c r="BX14" s="114"/>
      <c r="BY14" s="145"/>
      <c r="BZ14" s="145"/>
      <c r="CA14" s="114"/>
      <c r="CB14" s="145"/>
      <c r="CC14" s="146"/>
      <c r="CD14" s="145"/>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row>
    <row r="15" spans="1:108" ht="21" customHeight="1" thickTop="1" thickBot="1">
      <c r="A15" s="421"/>
      <c r="B15" s="423"/>
      <c r="C15" s="423"/>
      <c r="D15" s="423"/>
      <c r="E15" s="1"/>
      <c r="F15" s="423"/>
      <c r="G15" s="423"/>
      <c r="H15" s="423"/>
      <c r="I15" s="423"/>
      <c r="J15" s="421"/>
      <c r="K15" s="421"/>
      <c r="L15" s="411"/>
      <c r="M15" s="413"/>
      <c r="N15" s="162">
        <v>5</v>
      </c>
      <c r="O15" s="166"/>
      <c r="P15" s="171"/>
      <c r="Q15" s="171"/>
      <c r="R15" s="171"/>
      <c r="S15" s="171"/>
      <c r="T15" s="171"/>
      <c r="U15" s="171"/>
      <c r="V15" s="171"/>
      <c r="W15" s="116">
        <v>0</v>
      </c>
      <c r="X15" s="117" t="s">
        <v>485</v>
      </c>
      <c r="Y15" s="172"/>
      <c r="Z15" s="118" t="s">
        <v>536</v>
      </c>
      <c r="AA15" s="116" t="s">
        <v>537</v>
      </c>
      <c r="AB15" s="171"/>
      <c r="AC15" s="422"/>
      <c r="AD15" s="422"/>
      <c r="AE15" s="420"/>
      <c r="AF15" s="420"/>
      <c r="AG15" s="418"/>
      <c r="AH15" s="418"/>
      <c r="AI15" s="419"/>
      <c r="AJ15" s="419"/>
      <c r="AK15" s="411"/>
      <c r="AL15" s="413"/>
      <c r="AM15" s="416"/>
      <c r="AN15" s="163"/>
      <c r="AO15" s="162"/>
      <c r="AP15" s="168"/>
      <c r="AQ15" s="114"/>
      <c r="AR15" s="145"/>
      <c r="AS15" s="168"/>
      <c r="AT15" s="163"/>
      <c r="AU15" s="168"/>
      <c r="AV15" s="163"/>
      <c r="AW15" s="114"/>
      <c r="AX15" s="145"/>
      <c r="AY15" s="146"/>
      <c r="AZ15" s="145"/>
      <c r="BA15" s="145"/>
      <c r="BB15" s="146"/>
      <c r="BC15" s="114"/>
      <c r="BD15" s="114"/>
      <c r="BE15" s="163"/>
      <c r="BF15" s="163"/>
      <c r="BG15" s="162"/>
      <c r="BH15" s="168"/>
      <c r="BI15" s="168"/>
      <c r="BJ15" s="163"/>
      <c r="BK15" s="163"/>
      <c r="BL15" s="162"/>
      <c r="BM15" s="168"/>
      <c r="BN15" s="168"/>
      <c r="BO15" s="145"/>
      <c r="BP15" s="145"/>
      <c r="BQ15" s="146"/>
      <c r="BR15" s="114"/>
      <c r="BS15" s="114"/>
      <c r="BT15" s="168"/>
      <c r="BU15" s="145"/>
      <c r="BV15" s="145"/>
      <c r="BW15" s="145"/>
      <c r="BX15" s="114"/>
      <c r="BY15" s="145"/>
      <c r="BZ15" s="145"/>
      <c r="CA15" s="114"/>
      <c r="CB15" s="145"/>
      <c r="CC15" s="146"/>
      <c r="CD15" s="145"/>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row>
    <row r="16" spans="1:108" ht="21" customHeight="1" thickTop="1" thickBot="1">
      <c r="A16" s="421"/>
      <c r="B16" s="423"/>
      <c r="C16" s="423"/>
      <c r="D16" s="423"/>
      <c r="E16" s="1"/>
      <c r="F16" s="423"/>
      <c r="G16" s="423"/>
      <c r="H16" s="423"/>
      <c r="I16" s="423"/>
      <c r="J16" s="421"/>
      <c r="K16" s="421"/>
      <c r="L16" s="411"/>
      <c r="M16" s="414"/>
      <c r="N16" s="162">
        <v>6</v>
      </c>
      <c r="O16" s="166"/>
      <c r="P16" s="171"/>
      <c r="Q16" s="171"/>
      <c r="R16" s="171"/>
      <c r="S16" s="171"/>
      <c r="T16" s="171"/>
      <c r="U16" s="171"/>
      <c r="V16" s="171"/>
      <c r="W16" s="116">
        <v>0</v>
      </c>
      <c r="X16" s="117" t="s">
        <v>485</v>
      </c>
      <c r="Y16" s="172"/>
      <c r="Z16" s="118" t="s">
        <v>536</v>
      </c>
      <c r="AA16" s="116" t="s">
        <v>537</v>
      </c>
      <c r="AB16" s="171"/>
      <c r="AC16" s="422"/>
      <c r="AD16" s="422"/>
      <c r="AE16" s="420"/>
      <c r="AF16" s="420"/>
      <c r="AG16" s="418"/>
      <c r="AH16" s="418"/>
      <c r="AI16" s="419"/>
      <c r="AJ16" s="419"/>
      <c r="AK16" s="411"/>
      <c r="AL16" s="414"/>
      <c r="AM16" s="417"/>
      <c r="AN16" s="163"/>
      <c r="AO16" s="162"/>
      <c r="AP16" s="168"/>
      <c r="AQ16" s="114"/>
      <c r="AR16" s="145"/>
      <c r="AS16" s="168"/>
      <c r="AT16" s="163"/>
      <c r="AU16" s="168"/>
      <c r="AV16" s="163"/>
      <c r="AW16" s="114"/>
      <c r="AX16" s="145"/>
      <c r="AY16" s="146"/>
      <c r="AZ16" s="145"/>
      <c r="BA16" s="145"/>
      <c r="BB16" s="146"/>
      <c r="BC16" s="114"/>
      <c r="BD16" s="114"/>
      <c r="BE16" s="163"/>
      <c r="BF16" s="163"/>
      <c r="BG16" s="162"/>
      <c r="BH16" s="168"/>
      <c r="BI16" s="168"/>
      <c r="BJ16" s="163"/>
      <c r="BK16" s="163"/>
      <c r="BL16" s="162"/>
      <c r="BM16" s="168"/>
      <c r="BN16" s="168"/>
      <c r="BO16" s="145"/>
      <c r="BP16" s="145"/>
      <c r="BQ16" s="146"/>
      <c r="BR16" s="114"/>
      <c r="BS16" s="114"/>
      <c r="BT16" s="168"/>
      <c r="BU16" s="145"/>
      <c r="BV16" s="145"/>
      <c r="BW16" s="145"/>
      <c r="BX16" s="114"/>
      <c r="BY16" s="145"/>
      <c r="BZ16" s="145"/>
      <c r="CA16" s="114"/>
      <c r="CB16" s="145"/>
      <c r="CC16" s="146"/>
      <c r="CD16" s="145"/>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row>
    <row r="17" spans="1:108" ht="21" customHeight="1" thickTop="1" thickBot="1">
      <c r="A17" s="421">
        <v>3</v>
      </c>
      <c r="B17" s="423"/>
      <c r="C17" s="423"/>
      <c r="D17" s="423"/>
      <c r="E17" s="424"/>
      <c r="F17" s="423"/>
      <c r="G17" s="423"/>
      <c r="H17" s="423"/>
      <c r="I17" s="423"/>
      <c r="J17" s="421"/>
      <c r="K17" s="421"/>
      <c r="L17" s="411">
        <v>0</v>
      </c>
      <c r="M17" s="412" t="b">
        <v>0</v>
      </c>
      <c r="N17" s="162">
        <v>1</v>
      </c>
      <c r="O17" s="166"/>
      <c r="P17" s="171"/>
      <c r="Q17" s="171"/>
      <c r="R17" s="171"/>
      <c r="S17" s="171"/>
      <c r="T17" s="171"/>
      <c r="U17" s="171"/>
      <c r="V17" s="171"/>
      <c r="W17" s="116">
        <v>0</v>
      </c>
      <c r="X17" s="117" t="s">
        <v>485</v>
      </c>
      <c r="Y17" s="172"/>
      <c r="Z17" s="118" t="s">
        <v>536</v>
      </c>
      <c r="AA17" s="116" t="s">
        <v>537</v>
      </c>
      <c r="AB17" s="171"/>
      <c r="AC17" s="422">
        <v>0</v>
      </c>
      <c r="AD17" s="422" t="s">
        <v>485</v>
      </c>
      <c r="AE17" s="420"/>
      <c r="AF17" s="420"/>
      <c r="AG17" s="418" t="s">
        <v>538</v>
      </c>
      <c r="AH17" s="418" t="s">
        <v>538</v>
      </c>
      <c r="AI17" s="419"/>
      <c r="AJ17" s="419"/>
      <c r="AK17" s="411">
        <v>0</v>
      </c>
      <c r="AL17" s="412" t="b">
        <v>0</v>
      </c>
      <c r="AM17" s="415"/>
      <c r="AN17" s="163"/>
      <c r="AO17" s="162"/>
      <c r="AP17" s="168"/>
      <c r="AQ17" s="114"/>
      <c r="AR17" s="145"/>
      <c r="AS17" s="168"/>
      <c r="AT17" s="163"/>
      <c r="AU17" s="168"/>
      <c r="AV17" s="163"/>
      <c r="AW17" s="114"/>
      <c r="AX17" s="145"/>
      <c r="AY17" s="146"/>
      <c r="AZ17" s="145"/>
      <c r="BA17" s="145"/>
      <c r="BB17" s="146"/>
      <c r="BC17" s="114"/>
      <c r="BD17" s="114"/>
      <c r="BE17" s="163"/>
      <c r="BF17" s="163"/>
      <c r="BG17" s="162"/>
      <c r="BH17" s="168"/>
      <c r="BI17" s="168"/>
      <c r="BJ17" s="163"/>
      <c r="BK17" s="163"/>
      <c r="BL17" s="162"/>
      <c r="BM17" s="168"/>
      <c r="BN17" s="168"/>
      <c r="BO17" s="145"/>
      <c r="BP17" s="145"/>
      <c r="BQ17" s="146"/>
      <c r="BR17" s="114"/>
      <c r="BS17" s="114"/>
      <c r="BT17" s="168"/>
      <c r="BU17" s="145"/>
      <c r="BV17" s="145"/>
      <c r="BW17" s="145"/>
      <c r="BX17" s="114"/>
      <c r="BY17" s="145"/>
      <c r="BZ17" s="145"/>
      <c r="CA17" s="114"/>
      <c r="CB17" s="145"/>
      <c r="CC17" s="146"/>
      <c r="CD17" s="145"/>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row>
    <row r="18" spans="1:108" ht="21" customHeight="1" thickTop="1" thickBot="1">
      <c r="A18" s="421"/>
      <c r="B18" s="423"/>
      <c r="C18" s="423"/>
      <c r="D18" s="423"/>
      <c r="E18" s="424"/>
      <c r="F18" s="423"/>
      <c r="G18" s="423"/>
      <c r="H18" s="423"/>
      <c r="I18" s="423"/>
      <c r="J18" s="421"/>
      <c r="K18" s="421"/>
      <c r="L18" s="411"/>
      <c r="M18" s="413"/>
      <c r="N18" s="162">
        <v>2</v>
      </c>
      <c r="O18" s="166"/>
      <c r="P18" s="171"/>
      <c r="Q18" s="171"/>
      <c r="R18" s="171"/>
      <c r="S18" s="171"/>
      <c r="T18" s="171"/>
      <c r="U18" s="171"/>
      <c r="V18" s="171"/>
      <c r="W18" s="116">
        <v>0</v>
      </c>
      <c r="X18" s="117" t="s">
        <v>485</v>
      </c>
      <c r="Y18" s="172"/>
      <c r="Z18" s="118" t="s">
        <v>536</v>
      </c>
      <c r="AA18" s="116" t="s">
        <v>537</v>
      </c>
      <c r="AB18" s="171"/>
      <c r="AC18" s="422"/>
      <c r="AD18" s="422"/>
      <c r="AE18" s="420"/>
      <c r="AF18" s="420"/>
      <c r="AG18" s="418"/>
      <c r="AH18" s="418"/>
      <c r="AI18" s="419"/>
      <c r="AJ18" s="419"/>
      <c r="AK18" s="411"/>
      <c r="AL18" s="413"/>
      <c r="AM18" s="416"/>
      <c r="AN18" s="163"/>
      <c r="AO18" s="162"/>
      <c r="AP18" s="168"/>
      <c r="AQ18" s="114"/>
      <c r="AR18" s="145"/>
      <c r="AS18" s="168"/>
      <c r="AT18" s="163"/>
      <c r="AU18" s="168"/>
      <c r="AV18" s="163"/>
      <c r="AW18" s="114"/>
      <c r="AX18" s="145"/>
      <c r="AY18" s="146"/>
      <c r="AZ18" s="145"/>
      <c r="BA18" s="145"/>
      <c r="BB18" s="146"/>
      <c r="BC18" s="114"/>
      <c r="BD18" s="114"/>
      <c r="BE18" s="163"/>
      <c r="BF18" s="163"/>
      <c r="BG18" s="162"/>
      <c r="BH18" s="168"/>
      <c r="BI18" s="168"/>
      <c r="BJ18" s="163"/>
      <c r="BK18" s="163"/>
      <c r="BL18" s="162"/>
      <c r="BM18" s="168"/>
      <c r="BN18" s="168"/>
      <c r="BO18" s="145"/>
      <c r="BP18" s="145"/>
      <c r="BQ18" s="146"/>
      <c r="BR18" s="114"/>
      <c r="BS18" s="114"/>
      <c r="BT18" s="168"/>
      <c r="BU18" s="145"/>
      <c r="BV18" s="145"/>
      <c r="BW18" s="145"/>
      <c r="BX18" s="114"/>
      <c r="BY18" s="145"/>
      <c r="BZ18" s="145"/>
      <c r="CA18" s="114"/>
      <c r="CB18" s="145"/>
      <c r="CC18" s="146"/>
      <c r="CD18" s="145"/>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row>
    <row r="19" spans="1:108" ht="21" customHeight="1" thickTop="1" thickBot="1">
      <c r="A19" s="421"/>
      <c r="B19" s="423"/>
      <c r="C19" s="423"/>
      <c r="D19" s="423"/>
      <c r="E19" s="424"/>
      <c r="F19" s="423"/>
      <c r="G19" s="423"/>
      <c r="H19" s="423"/>
      <c r="I19" s="423"/>
      <c r="J19" s="421"/>
      <c r="K19" s="421"/>
      <c r="L19" s="411"/>
      <c r="M19" s="413"/>
      <c r="N19" s="162">
        <v>3</v>
      </c>
      <c r="O19" s="173"/>
      <c r="P19" s="171"/>
      <c r="Q19" s="171"/>
      <c r="R19" s="171"/>
      <c r="S19" s="171"/>
      <c r="T19" s="171"/>
      <c r="U19" s="171"/>
      <c r="V19" s="171"/>
      <c r="W19" s="116">
        <v>0</v>
      </c>
      <c r="X19" s="117" t="s">
        <v>485</v>
      </c>
      <c r="Y19" s="172"/>
      <c r="Z19" s="118" t="s">
        <v>536</v>
      </c>
      <c r="AA19" s="116" t="s">
        <v>537</v>
      </c>
      <c r="AB19" s="171"/>
      <c r="AC19" s="422"/>
      <c r="AD19" s="422"/>
      <c r="AE19" s="420"/>
      <c r="AF19" s="420"/>
      <c r="AG19" s="418"/>
      <c r="AH19" s="418"/>
      <c r="AI19" s="419"/>
      <c r="AJ19" s="419"/>
      <c r="AK19" s="411"/>
      <c r="AL19" s="413"/>
      <c r="AM19" s="416"/>
      <c r="AN19" s="163"/>
      <c r="AO19" s="162"/>
      <c r="AP19" s="168"/>
      <c r="AQ19" s="114"/>
      <c r="AR19" s="145"/>
      <c r="AS19" s="168"/>
      <c r="AT19" s="163"/>
      <c r="AU19" s="168"/>
      <c r="AV19" s="163"/>
      <c r="AW19" s="114"/>
      <c r="AX19" s="145"/>
      <c r="AY19" s="146"/>
      <c r="AZ19" s="145"/>
      <c r="BA19" s="145"/>
      <c r="BB19" s="146"/>
      <c r="BC19" s="114"/>
      <c r="BD19" s="114"/>
      <c r="BE19" s="163"/>
      <c r="BF19" s="163"/>
      <c r="BG19" s="162"/>
      <c r="BH19" s="168"/>
      <c r="BI19" s="168"/>
      <c r="BJ19" s="163"/>
      <c r="BK19" s="163"/>
      <c r="BL19" s="162"/>
      <c r="BM19" s="168"/>
      <c r="BN19" s="168"/>
      <c r="BO19" s="145"/>
      <c r="BP19" s="145"/>
      <c r="BQ19" s="146"/>
      <c r="BR19" s="114"/>
      <c r="BS19" s="114"/>
      <c r="BT19" s="168"/>
      <c r="BU19" s="145"/>
      <c r="BV19" s="145"/>
      <c r="BW19" s="145"/>
      <c r="BX19" s="114"/>
      <c r="BY19" s="145"/>
      <c r="BZ19" s="145"/>
      <c r="CA19" s="114"/>
      <c r="CB19" s="145"/>
      <c r="CC19" s="146"/>
      <c r="CD19" s="145"/>
      <c r="CE19" s="148"/>
      <c r="CF19" s="148"/>
      <c r="CG19" s="148"/>
      <c r="CH19" s="148"/>
      <c r="CI19" s="148"/>
      <c r="CJ19" s="148"/>
      <c r="CK19" s="148"/>
      <c r="CL19" s="148"/>
      <c r="CM19" s="148"/>
      <c r="CN19" s="148"/>
      <c r="CO19" s="148"/>
      <c r="CP19" s="148"/>
      <c r="CQ19" s="148"/>
      <c r="CR19" s="148"/>
      <c r="CS19" s="148"/>
      <c r="CT19" s="148"/>
      <c r="CU19" s="148"/>
      <c r="CV19" s="148"/>
      <c r="CW19" s="148"/>
      <c r="CX19" s="148"/>
      <c r="CY19" s="148"/>
      <c r="CZ19" s="148"/>
      <c r="DA19" s="148"/>
      <c r="DB19" s="148"/>
      <c r="DC19" s="148"/>
      <c r="DD19" s="148"/>
    </row>
    <row r="20" spans="1:108" ht="21" customHeight="1" thickTop="1" thickBot="1">
      <c r="A20" s="421"/>
      <c r="B20" s="423"/>
      <c r="C20" s="423"/>
      <c r="D20" s="423"/>
      <c r="E20" s="424"/>
      <c r="F20" s="423"/>
      <c r="G20" s="423"/>
      <c r="H20" s="423"/>
      <c r="I20" s="423"/>
      <c r="J20" s="421"/>
      <c r="K20" s="421"/>
      <c r="L20" s="411"/>
      <c r="M20" s="413"/>
      <c r="N20" s="162">
        <v>4</v>
      </c>
      <c r="O20" s="166"/>
      <c r="P20" s="171"/>
      <c r="Q20" s="171"/>
      <c r="R20" s="171"/>
      <c r="S20" s="171"/>
      <c r="T20" s="171"/>
      <c r="U20" s="171"/>
      <c r="V20" s="171"/>
      <c r="W20" s="116">
        <v>0</v>
      </c>
      <c r="X20" s="117" t="s">
        <v>485</v>
      </c>
      <c r="Y20" s="172"/>
      <c r="Z20" s="118" t="s">
        <v>536</v>
      </c>
      <c r="AA20" s="116" t="s">
        <v>537</v>
      </c>
      <c r="AB20" s="171"/>
      <c r="AC20" s="422"/>
      <c r="AD20" s="422"/>
      <c r="AE20" s="420"/>
      <c r="AF20" s="420"/>
      <c r="AG20" s="418"/>
      <c r="AH20" s="418"/>
      <c r="AI20" s="419"/>
      <c r="AJ20" s="419"/>
      <c r="AK20" s="411"/>
      <c r="AL20" s="413"/>
      <c r="AM20" s="416"/>
      <c r="AN20" s="163"/>
      <c r="AO20" s="162"/>
      <c r="AP20" s="168"/>
      <c r="AQ20" s="114"/>
      <c r="AR20" s="145"/>
      <c r="AS20" s="168"/>
      <c r="AT20" s="163"/>
      <c r="AU20" s="168"/>
      <c r="AV20" s="163"/>
      <c r="AW20" s="114"/>
      <c r="AX20" s="145"/>
      <c r="AY20" s="146"/>
      <c r="AZ20" s="145"/>
      <c r="BA20" s="145"/>
      <c r="BB20" s="146"/>
      <c r="BC20" s="114"/>
      <c r="BD20" s="114"/>
      <c r="BE20" s="163"/>
      <c r="BF20" s="163"/>
      <c r="BG20" s="162"/>
      <c r="BH20" s="168"/>
      <c r="BI20" s="168"/>
      <c r="BJ20" s="163"/>
      <c r="BK20" s="163"/>
      <c r="BL20" s="162"/>
      <c r="BM20" s="168"/>
      <c r="BN20" s="168"/>
      <c r="BO20" s="145"/>
      <c r="BP20" s="145"/>
      <c r="BQ20" s="146"/>
      <c r="BR20" s="114"/>
      <c r="BS20" s="114"/>
      <c r="BT20" s="168"/>
      <c r="BU20" s="145"/>
      <c r="BV20" s="145"/>
      <c r="BW20" s="145"/>
      <c r="BX20" s="114"/>
      <c r="BY20" s="145"/>
      <c r="BZ20" s="145"/>
      <c r="CA20" s="114"/>
      <c r="CB20" s="145"/>
      <c r="CC20" s="146"/>
      <c r="CD20" s="145"/>
      <c r="CE20" s="148"/>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row>
    <row r="21" spans="1:108" ht="21" customHeight="1" thickTop="1" thickBot="1">
      <c r="A21" s="421"/>
      <c r="B21" s="423"/>
      <c r="C21" s="423"/>
      <c r="D21" s="423"/>
      <c r="E21" s="424"/>
      <c r="F21" s="423"/>
      <c r="G21" s="423"/>
      <c r="H21" s="423"/>
      <c r="I21" s="423"/>
      <c r="J21" s="421"/>
      <c r="K21" s="421"/>
      <c r="L21" s="411"/>
      <c r="M21" s="413"/>
      <c r="N21" s="162">
        <v>5</v>
      </c>
      <c r="O21" s="166"/>
      <c r="P21" s="171"/>
      <c r="Q21" s="171"/>
      <c r="R21" s="171"/>
      <c r="S21" s="171"/>
      <c r="T21" s="171"/>
      <c r="U21" s="171"/>
      <c r="V21" s="171"/>
      <c r="W21" s="116">
        <v>0</v>
      </c>
      <c r="X21" s="117" t="s">
        <v>485</v>
      </c>
      <c r="Y21" s="172"/>
      <c r="Z21" s="118" t="s">
        <v>536</v>
      </c>
      <c r="AA21" s="116" t="s">
        <v>537</v>
      </c>
      <c r="AB21" s="171"/>
      <c r="AC21" s="422"/>
      <c r="AD21" s="422"/>
      <c r="AE21" s="420"/>
      <c r="AF21" s="420"/>
      <c r="AG21" s="418"/>
      <c r="AH21" s="418"/>
      <c r="AI21" s="419"/>
      <c r="AJ21" s="419"/>
      <c r="AK21" s="411"/>
      <c r="AL21" s="413"/>
      <c r="AM21" s="416"/>
      <c r="AN21" s="163"/>
      <c r="AO21" s="162"/>
      <c r="AP21" s="168"/>
      <c r="AQ21" s="114"/>
      <c r="AR21" s="145"/>
      <c r="AS21" s="168"/>
      <c r="AT21" s="163"/>
      <c r="AU21" s="168"/>
      <c r="AV21" s="163"/>
      <c r="AW21" s="114"/>
      <c r="AX21" s="145"/>
      <c r="AY21" s="146"/>
      <c r="AZ21" s="145"/>
      <c r="BA21" s="145"/>
      <c r="BB21" s="146"/>
      <c r="BC21" s="114"/>
      <c r="BD21" s="114"/>
      <c r="BE21" s="163"/>
      <c r="BF21" s="163"/>
      <c r="BG21" s="162"/>
      <c r="BH21" s="168"/>
      <c r="BI21" s="168"/>
      <c r="BJ21" s="163"/>
      <c r="BK21" s="163"/>
      <c r="BL21" s="162"/>
      <c r="BM21" s="168"/>
      <c r="BN21" s="168"/>
      <c r="BO21" s="145"/>
      <c r="BP21" s="145"/>
      <c r="BQ21" s="146"/>
      <c r="BR21" s="114"/>
      <c r="BS21" s="114"/>
      <c r="BT21" s="168"/>
      <c r="BU21" s="145"/>
      <c r="BV21" s="145"/>
      <c r="BW21" s="145"/>
      <c r="BX21" s="114"/>
      <c r="BY21" s="145"/>
      <c r="BZ21" s="145"/>
      <c r="CA21" s="114"/>
      <c r="CB21" s="145"/>
      <c r="CC21" s="146"/>
      <c r="CD21" s="145"/>
      <c r="CE21" s="148"/>
      <c r="CF21" s="148"/>
      <c r="CG21" s="148"/>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row>
    <row r="22" spans="1:108" ht="21" customHeight="1" thickTop="1" thickBot="1">
      <c r="A22" s="421"/>
      <c r="B22" s="423"/>
      <c r="C22" s="423"/>
      <c r="D22" s="423"/>
      <c r="E22" s="424"/>
      <c r="F22" s="423"/>
      <c r="G22" s="423"/>
      <c r="H22" s="423"/>
      <c r="I22" s="423"/>
      <c r="J22" s="421"/>
      <c r="K22" s="421"/>
      <c r="L22" s="411"/>
      <c r="M22" s="414"/>
      <c r="N22" s="162">
        <v>6</v>
      </c>
      <c r="O22" s="166"/>
      <c r="P22" s="171"/>
      <c r="Q22" s="171"/>
      <c r="R22" s="171"/>
      <c r="S22" s="171"/>
      <c r="T22" s="171"/>
      <c r="U22" s="171"/>
      <c r="V22" s="171"/>
      <c r="W22" s="116">
        <v>0</v>
      </c>
      <c r="X22" s="117" t="s">
        <v>485</v>
      </c>
      <c r="Y22" s="172"/>
      <c r="Z22" s="118" t="s">
        <v>536</v>
      </c>
      <c r="AA22" s="116" t="s">
        <v>537</v>
      </c>
      <c r="AB22" s="171"/>
      <c r="AC22" s="422"/>
      <c r="AD22" s="422"/>
      <c r="AE22" s="420"/>
      <c r="AF22" s="420"/>
      <c r="AG22" s="418"/>
      <c r="AH22" s="418"/>
      <c r="AI22" s="419"/>
      <c r="AJ22" s="419"/>
      <c r="AK22" s="411"/>
      <c r="AL22" s="414"/>
      <c r="AM22" s="417"/>
      <c r="AN22" s="163"/>
      <c r="AO22" s="162"/>
      <c r="AP22" s="168"/>
      <c r="AQ22" s="114"/>
      <c r="AR22" s="145"/>
      <c r="AS22" s="168"/>
      <c r="AT22" s="163"/>
      <c r="AU22" s="168"/>
      <c r="AV22" s="163"/>
      <c r="AW22" s="114"/>
      <c r="AX22" s="145"/>
      <c r="AY22" s="146"/>
      <c r="AZ22" s="145"/>
      <c r="BA22" s="145"/>
      <c r="BB22" s="146"/>
      <c r="BC22" s="114"/>
      <c r="BD22" s="114"/>
      <c r="BE22" s="163"/>
      <c r="BF22" s="163"/>
      <c r="BG22" s="162"/>
      <c r="BH22" s="168"/>
      <c r="BI22" s="168"/>
      <c r="BJ22" s="163"/>
      <c r="BK22" s="163"/>
      <c r="BL22" s="162"/>
      <c r="BM22" s="168"/>
      <c r="BN22" s="168"/>
      <c r="BO22" s="145"/>
      <c r="BP22" s="145"/>
      <c r="BQ22" s="146"/>
      <c r="BR22" s="114"/>
      <c r="BS22" s="114"/>
      <c r="BT22" s="168"/>
      <c r="BU22" s="145"/>
      <c r="BV22" s="145"/>
      <c r="BW22" s="145"/>
      <c r="BX22" s="114"/>
      <c r="BY22" s="145"/>
      <c r="BZ22" s="145"/>
      <c r="CA22" s="114"/>
      <c r="CB22" s="145"/>
      <c r="CC22" s="146"/>
      <c r="CD22" s="145"/>
      <c r="CE22" s="148"/>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row>
    <row r="23" spans="1:108" ht="21" customHeight="1" thickTop="1" thickBot="1">
      <c r="A23" s="421">
        <v>4</v>
      </c>
      <c r="B23" s="423"/>
      <c r="C23" s="423"/>
      <c r="D23" s="423"/>
      <c r="E23" s="424"/>
      <c r="F23" s="423"/>
      <c r="G23" s="423"/>
      <c r="H23" s="423"/>
      <c r="I23" s="423"/>
      <c r="J23" s="421"/>
      <c r="K23" s="421"/>
      <c r="L23" s="411">
        <v>0</v>
      </c>
      <c r="M23" s="412" t="b">
        <v>0</v>
      </c>
      <c r="N23" s="162">
        <v>1</v>
      </c>
      <c r="O23" s="166"/>
      <c r="P23" s="171"/>
      <c r="Q23" s="171"/>
      <c r="R23" s="171"/>
      <c r="S23" s="171"/>
      <c r="T23" s="171"/>
      <c r="U23" s="171"/>
      <c r="V23" s="171"/>
      <c r="W23" s="116">
        <v>0</v>
      </c>
      <c r="X23" s="117" t="s">
        <v>485</v>
      </c>
      <c r="Y23" s="172"/>
      <c r="Z23" s="118" t="s">
        <v>536</v>
      </c>
      <c r="AA23" s="116" t="s">
        <v>537</v>
      </c>
      <c r="AB23" s="171"/>
      <c r="AC23" s="422">
        <v>0</v>
      </c>
      <c r="AD23" s="422" t="s">
        <v>485</v>
      </c>
      <c r="AE23" s="420"/>
      <c r="AF23" s="420"/>
      <c r="AG23" s="418" t="s">
        <v>538</v>
      </c>
      <c r="AH23" s="418" t="s">
        <v>538</v>
      </c>
      <c r="AI23" s="419"/>
      <c r="AJ23" s="419"/>
      <c r="AK23" s="411">
        <v>0</v>
      </c>
      <c r="AL23" s="412" t="b">
        <v>0</v>
      </c>
      <c r="AM23" s="415"/>
      <c r="AN23" s="163"/>
      <c r="AO23" s="162"/>
      <c r="AP23" s="168"/>
      <c r="AQ23" s="114"/>
      <c r="AR23" s="145"/>
      <c r="AS23" s="168"/>
      <c r="AT23" s="163"/>
      <c r="AU23" s="168"/>
      <c r="AV23" s="163"/>
      <c r="AW23" s="114"/>
      <c r="AX23" s="145"/>
      <c r="AY23" s="146"/>
      <c r="AZ23" s="145"/>
      <c r="BA23" s="145"/>
      <c r="BB23" s="146"/>
      <c r="BC23" s="114"/>
      <c r="BD23" s="114"/>
      <c r="BE23" s="163"/>
      <c r="BF23" s="163"/>
      <c r="BG23" s="162"/>
      <c r="BH23" s="168"/>
      <c r="BI23" s="168"/>
      <c r="BJ23" s="163"/>
      <c r="BK23" s="163"/>
      <c r="BL23" s="162"/>
      <c r="BM23" s="168"/>
      <c r="BN23" s="168"/>
      <c r="BO23" s="145"/>
      <c r="BP23" s="145"/>
      <c r="BQ23" s="146"/>
      <c r="BR23" s="114"/>
      <c r="BS23" s="114"/>
      <c r="BT23" s="168"/>
      <c r="BU23" s="145"/>
      <c r="BV23" s="145"/>
      <c r="BW23" s="145"/>
      <c r="BX23" s="114"/>
      <c r="BY23" s="145"/>
      <c r="BZ23" s="145"/>
      <c r="CA23" s="114"/>
      <c r="CB23" s="145"/>
      <c r="CC23" s="146"/>
      <c r="CD23" s="145"/>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row>
    <row r="24" spans="1:108" ht="21" customHeight="1" thickTop="1" thickBot="1">
      <c r="A24" s="421"/>
      <c r="B24" s="423"/>
      <c r="C24" s="423"/>
      <c r="D24" s="423"/>
      <c r="E24" s="424"/>
      <c r="F24" s="423"/>
      <c r="G24" s="423"/>
      <c r="H24" s="423"/>
      <c r="I24" s="423"/>
      <c r="J24" s="421"/>
      <c r="K24" s="421"/>
      <c r="L24" s="411"/>
      <c r="M24" s="413"/>
      <c r="N24" s="162">
        <v>2</v>
      </c>
      <c r="O24" s="166"/>
      <c r="P24" s="171"/>
      <c r="Q24" s="171"/>
      <c r="R24" s="171"/>
      <c r="S24" s="171"/>
      <c r="T24" s="171"/>
      <c r="U24" s="171"/>
      <c r="V24" s="171"/>
      <c r="W24" s="116">
        <v>0</v>
      </c>
      <c r="X24" s="117" t="s">
        <v>485</v>
      </c>
      <c r="Y24" s="172"/>
      <c r="Z24" s="118" t="s">
        <v>536</v>
      </c>
      <c r="AA24" s="116" t="s">
        <v>537</v>
      </c>
      <c r="AB24" s="171"/>
      <c r="AC24" s="422"/>
      <c r="AD24" s="422"/>
      <c r="AE24" s="420"/>
      <c r="AF24" s="420"/>
      <c r="AG24" s="418"/>
      <c r="AH24" s="418"/>
      <c r="AI24" s="419"/>
      <c r="AJ24" s="419"/>
      <c r="AK24" s="411"/>
      <c r="AL24" s="413"/>
      <c r="AM24" s="416"/>
      <c r="AN24" s="163"/>
      <c r="AO24" s="162"/>
      <c r="AP24" s="168"/>
      <c r="AQ24" s="114"/>
      <c r="AR24" s="145"/>
      <c r="AS24" s="168"/>
      <c r="AT24" s="163"/>
      <c r="AU24" s="168"/>
      <c r="AV24" s="163"/>
      <c r="AW24" s="114"/>
      <c r="AX24" s="145"/>
      <c r="AY24" s="146"/>
      <c r="AZ24" s="145"/>
      <c r="BA24" s="145"/>
      <c r="BB24" s="146"/>
      <c r="BC24" s="114"/>
      <c r="BD24" s="114"/>
      <c r="BE24" s="163"/>
      <c r="BF24" s="163"/>
      <c r="BG24" s="162"/>
      <c r="BH24" s="168"/>
      <c r="BI24" s="168"/>
      <c r="BJ24" s="163"/>
      <c r="BK24" s="163"/>
      <c r="BL24" s="162"/>
      <c r="BM24" s="168"/>
      <c r="BN24" s="168"/>
      <c r="BO24" s="145"/>
      <c r="BP24" s="145"/>
      <c r="BQ24" s="146"/>
      <c r="BR24" s="114"/>
      <c r="BS24" s="114"/>
      <c r="BT24" s="168"/>
      <c r="BU24" s="145"/>
      <c r="BV24" s="145"/>
      <c r="BW24" s="145"/>
      <c r="BX24" s="114"/>
      <c r="BY24" s="145"/>
      <c r="BZ24" s="145"/>
      <c r="CA24" s="114"/>
      <c r="CB24" s="145"/>
      <c r="CC24" s="146"/>
      <c r="CD24" s="145"/>
      <c r="CE24" s="148"/>
      <c r="CF24" s="148"/>
      <c r="CG24" s="148"/>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row>
    <row r="25" spans="1:108" ht="21" customHeight="1" thickTop="1" thickBot="1">
      <c r="A25" s="421"/>
      <c r="B25" s="423"/>
      <c r="C25" s="423"/>
      <c r="D25" s="423"/>
      <c r="E25" s="424"/>
      <c r="F25" s="423"/>
      <c r="G25" s="423"/>
      <c r="H25" s="423"/>
      <c r="I25" s="423"/>
      <c r="J25" s="421"/>
      <c r="K25" s="421"/>
      <c r="L25" s="411"/>
      <c r="M25" s="413"/>
      <c r="N25" s="162">
        <v>3</v>
      </c>
      <c r="O25" s="173"/>
      <c r="P25" s="171"/>
      <c r="Q25" s="171"/>
      <c r="R25" s="171"/>
      <c r="S25" s="171"/>
      <c r="T25" s="171"/>
      <c r="U25" s="171"/>
      <c r="V25" s="171"/>
      <c r="W25" s="116">
        <v>0</v>
      </c>
      <c r="X25" s="117" t="s">
        <v>485</v>
      </c>
      <c r="Y25" s="172"/>
      <c r="Z25" s="118" t="s">
        <v>536</v>
      </c>
      <c r="AA25" s="116" t="s">
        <v>537</v>
      </c>
      <c r="AB25" s="171"/>
      <c r="AC25" s="422"/>
      <c r="AD25" s="422"/>
      <c r="AE25" s="420"/>
      <c r="AF25" s="420"/>
      <c r="AG25" s="418"/>
      <c r="AH25" s="418"/>
      <c r="AI25" s="419"/>
      <c r="AJ25" s="419"/>
      <c r="AK25" s="411"/>
      <c r="AL25" s="413"/>
      <c r="AM25" s="416"/>
      <c r="AN25" s="163"/>
      <c r="AO25" s="162"/>
      <c r="AP25" s="168"/>
      <c r="AQ25" s="114"/>
      <c r="AR25" s="145"/>
      <c r="AS25" s="168"/>
      <c r="AT25" s="163"/>
      <c r="AU25" s="168"/>
      <c r="AV25" s="163"/>
      <c r="AW25" s="114"/>
      <c r="AX25" s="145"/>
      <c r="AY25" s="146"/>
      <c r="AZ25" s="145"/>
      <c r="BA25" s="145"/>
      <c r="BB25" s="146"/>
      <c r="BC25" s="114"/>
      <c r="BD25" s="114"/>
      <c r="BE25" s="163"/>
      <c r="BF25" s="163"/>
      <c r="BG25" s="162"/>
      <c r="BH25" s="168"/>
      <c r="BI25" s="168"/>
      <c r="BJ25" s="163"/>
      <c r="BK25" s="163"/>
      <c r="BL25" s="162"/>
      <c r="BM25" s="168"/>
      <c r="BN25" s="168"/>
      <c r="BO25" s="145"/>
      <c r="BP25" s="145"/>
      <c r="BQ25" s="146"/>
      <c r="BR25" s="114"/>
      <c r="BS25" s="114"/>
      <c r="BT25" s="168"/>
      <c r="BU25" s="145"/>
      <c r="BV25" s="145"/>
      <c r="BW25" s="145"/>
      <c r="BX25" s="114"/>
      <c r="BY25" s="145"/>
      <c r="BZ25" s="145"/>
      <c r="CA25" s="114"/>
      <c r="CB25" s="145"/>
      <c r="CC25" s="146"/>
      <c r="CD25" s="145"/>
      <c r="CE25" s="148"/>
      <c r="CF25" s="148"/>
      <c r="CG25" s="148"/>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row>
    <row r="26" spans="1:108" ht="21" customHeight="1" thickTop="1" thickBot="1">
      <c r="A26" s="421"/>
      <c r="B26" s="423"/>
      <c r="C26" s="423"/>
      <c r="D26" s="423"/>
      <c r="E26" s="424"/>
      <c r="F26" s="423"/>
      <c r="G26" s="423"/>
      <c r="H26" s="423"/>
      <c r="I26" s="423"/>
      <c r="J26" s="421"/>
      <c r="K26" s="421"/>
      <c r="L26" s="411"/>
      <c r="M26" s="413"/>
      <c r="N26" s="162">
        <v>4</v>
      </c>
      <c r="O26" s="166"/>
      <c r="P26" s="171"/>
      <c r="Q26" s="171"/>
      <c r="R26" s="171"/>
      <c r="S26" s="171"/>
      <c r="T26" s="171"/>
      <c r="U26" s="171"/>
      <c r="V26" s="171"/>
      <c r="W26" s="116">
        <v>0</v>
      </c>
      <c r="X26" s="117" t="s">
        <v>485</v>
      </c>
      <c r="Y26" s="172"/>
      <c r="Z26" s="118" t="s">
        <v>536</v>
      </c>
      <c r="AA26" s="116" t="s">
        <v>537</v>
      </c>
      <c r="AB26" s="171"/>
      <c r="AC26" s="422"/>
      <c r="AD26" s="422"/>
      <c r="AE26" s="420"/>
      <c r="AF26" s="420"/>
      <c r="AG26" s="418"/>
      <c r="AH26" s="418"/>
      <c r="AI26" s="419"/>
      <c r="AJ26" s="419"/>
      <c r="AK26" s="411"/>
      <c r="AL26" s="413"/>
      <c r="AM26" s="416"/>
      <c r="AN26" s="163"/>
      <c r="AO26" s="162"/>
      <c r="AP26" s="168"/>
      <c r="AQ26" s="114"/>
      <c r="AR26" s="145"/>
      <c r="AS26" s="168"/>
      <c r="AT26" s="163"/>
      <c r="AU26" s="168"/>
      <c r="AV26" s="163"/>
      <c r="AW26" s="114"/>
      <c r="AX26" s="145"/>
      <c r="AY26" s="146"/>
      <c r="AZ26" s="145"/>
      <c r="BA26" s="145"/>
      <c r="BB26" s="146"/>
      <c r="BC26" s="114"/>
      <c r="BD26" s="114"/>
      <c r="BE26" s="163"/>
      <c r="BF26" s="163"/>
      <c r="BG26" s="162"/>
      <c r="BH26" s="168"/>
      <c r="BI26" s="168"/>
      <c r="BJ26" s="163"/>
      <c r="BK26" s="163"/>
      <c r="BL26" s="162"/>
      <c r="BM26" s="168"/>
      <c r="BN26" s="168"/>
      <c r="BO26" s="145"/>
      <c r="BP26" s="145"/>
      <c r="BQ26" s="146"/>
      <c r="BR26" s="114"/>
      <c r="BS26" s="114"/>
      <c r="BT26" s="168"/>
      <c r="BU26" s="145"/>
      <c r="BV26" s="145"/>
      <c r="BW26" s="145"/>
      <c r="BX26" s="114"/>
      <c r="BY26" s="145"/>
      <c r="BZ26" s="145"/>
      <c r="CA26" s="114"/>
      <c r="CB26" s="145"/>
      <c r="CC26" s="146"/>
      <c r="CD26" s="145"/>
      <c r="CE26" s="148"/>
      <c r="CF26" s="148"/>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row>
    <row r="27" spans="1:108" ht="21" customHeight="1" thickTop="1" thickBot="1">
      <c r="A27" s="421"/>
      <c r="B27" s="423"/>
      <c r="C27" s="423"/>
      <c r="D27" s="423"/>
      <c r="E27" s="424"/>
      <c r="F27" s="423"/>
      <c r="G27" s="423"/>
      <c r="H27" s="423"/>
      <c r="I27" s="423"/>
      <c r="J27" s="421"/>
      <c r="K27" s="421"/>
      <c r="L27" s="411"/>
      <c r="M27" s="413"/>
      <c r="N27" s="162">
        <v>5</v>
      </c>
      <c r="O27" s="166"/>
      <c r="P27" s="171"/>
      <c r="Q27" s="171"/>
      <c r="R27" s="171"/>
      <c r="S27" s="171"/>
      <c r="T27" s="171"/>
      <c r="U27" s="171"/>
      <c r="V27" s="171"/>
      <c r="W27" s="116">
        <v>0</v>
      </c>
      <c r="X27" s="117" t="s">
        <v>485</v>
      </c>
      <c r="Y27" s="172"/>
      <c r="Z27" s="118" t="s">
        <v>536</v>
      </c>
      <c r="AA27" s="116" t="s">
        <v>537</v>
      </c>
      <c r="AB27" s="171"/>
      <c r="AC27" s="422"/>
      <c r="AD27" s="422"/>
      <c r="AE27" s="420"/>
      <c r="AF27" s="420"/>
      <c r="AG27" s="418"/>
      <c r="AH27" s="418"/>
      <c r="AI27" s="419"/>
      <c r="AJ27" s="419"/>
      <c r="AK27" s="411"/>
      <c r="AL27" s="413"/>
      <c r="AM27" s="416"/>
      <c r="AN27" s="163"/>
      <c r="AO27" s="162"/>
      <c r="AP27" s="168"/>
      <c r="AQ27" s="114"/>
      <c r="AR27" s="145"/>
      <c r="AS27" s="168"/>
      <c r="AT27" s="163"/>
      <c r="AU27" s="168"/>
      <c r="AV27" s="163"/>
      <c r="AW27" s="114"/>
      <c r="AX27" s="145"/>
      <c r="AY27" s="146"/>
      <c r="AZ27" s="145"/>
      <c r="BA27" s="145"/>
      <c r="BB27" s="146"/>
      <c r="BC27" s="114"/>
      <c r="BD27" s="114"/>
      <c r="BE27" s="163"/>
      <c r="BF27" s="163"/>
      <c r="BG27" s="162"/>
      <c r="BH27" s="168"/>
      <c r="BI27" s="168"/>
      <c r="BJ27" s="163"/>
      <c r="BK27" s="163"/>
      <c r="BL27" s="162"/>
      <c r="BM27" s="168"/>
      <c r="BN27" s="168"/>
      <c r="BO27" s="145"/>
      <c r="BP27" s="145"/>
      <c r="BQ27" s="146"/>
      <c r="BR27" s="114"/>
      <c r="BS27" s="114"/>
      <c r="BT27" s="168"/>
      <c r="BU27" s="145"/>
      <c r="BV27" s="145"/>
      <c r="BW27" s="145"/>
      <c r="BX27" s="114"/>
      <c r="BY27" s="145"/>
      <c r="BZ27" s="145"/>
      <c r="CA27" s="114"/>
      <c r="CB27" s="145"/>
      <c r="CC27" s="146"/>
      <c r="CD27" s="145"/>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row>
    <row r="28" spans="1:108" ht="21" customHeight="1" thickTop="1" thickBot="1">
      <c r="A28" s="421"/>
      <c r="B28" s="423"/>
      <c r="C28" s="423"/>
      <c r="D28" s="423"/>
      <c r="E28" s="424"/>
      <c r="F28" s="423"/>
      <c r="G28" s="423"/>
      <c r="H28" s="423"/>
      <c r="I28" s="423"/>
      <c r="J28" s="421"/>
      <c r="K28" s="421"/>
      <c r="L28" s="411"/>
      <c r="M28" s="414"/>
      <c r="N28" s="162">
        <v>6</v>
      </c>
      <c r="O28" s="166"/>
      <c r="P28" s="171"/>
      <c r="Q28" s="171"/>
      <c r="R28" s="171"/>
      <c r="S28" s="171"/>
      <c r="T28" s="171"/>
      <c r="U28" s="171"/>
      <c r="V28" s="171"/>
      <c r="W28" s="116">
        <v>0</v>
      </c>
      <c r="X28" s="117" t="s">
        <v>485</v>
      </c>
      <c r="Y28" s="172"/>
      <c r="Z28" s="118" t="s">
        <v>536</v>
      </c>
      <c r="AA28" s="116" t="s">
        <v>537</v>
      </c>
      <c r="AB28" s="171"/>
      <c r="AC28" s="422"/>
      <c r="AD28" s="422"/>
      <c r="AE28" s="420"/>
      <c r="AF28" s="420"/>
      <c r="AG28" s="418"/>
      <c r="AH28" s="418"/>
      <c r="AI28" s="419"/>
      <c r="AJ28" s="419"/>
      <c r="AK28" s="411"/>
      <c r="AL28" s="414"/>
      <c r="AM28" s="417"/>
      <c r="AN28" s="163"/>
      <c r="AO28" s="162"/>
      <c r="AP28" s="168"/>
      <c r="AQ28" s="114"/>
      <c r="AR28" s="145"/>
      <c r="AS28" s="168"/>
      <c r="AT28" s="163"/>
      <c r="AU28" s="168"/>
      <c r="AV28" s="163"/>
      <c r="AW28" s="114"/>
      <c r="AX28" s="145"/>
      <c r="AY28" s="146"/>
      <c r="AZ28" s="145"/>
      <c r="BA28" s="145"/>
      <c r="BB28" s="146"/>
      <c r="BC28" s="114"/>
      <c r="BD28" s="114"/>
      <c r="BE28" s="163"/>
      <c r="BF28" s="163"/>
      <c r="BG28" s="162"/>
      <c r="BH28" s="168"/>
      <c r="BI28" s="168"/>
      <c r="BJ28" s="163"/>
      <c r="BK28" s="163"/>
      <c r="BL28" s="162"/>
      <c r="BM28" s="168"/>
      <c r="BN28" s="168"/>
      <c r="BO28" s="145"/>
      <c r="BP28" s="145"/>
      <c r="BQ28" s="146"/>
      <c r="BR28" s="114"/>
      <c r="BS28" s="114"/>
      <c r="BT28" s="168"/>
      <c r="BU28" s="145"/>
      <c r="BV28" s="145"/>
      <c r="BW28" s="145"/>
      <c r="BX28" s="114"/>
      <c r="BY28" s="145"/>
      <c r="BZ28" s="145"/>
      <c r="CA28" s="114"/>
      <c r="CB28" s="145"/>
      <c r="CC28" s="146"/>
      <c r="CD28" s="145"/>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row>
    <row r="29" spans="1:108" ht="21" customHeight="1" thickTop="1" thickBot="1">
      <c r="A29" s="421">
        <v>5</v>
      </c>
      <c r="B29" s="423"/>
      <c r="C29" s="423"/>
      <c r="D29" s="423"/>
      <c r="E29" s="424"/>
      <c r="F29" s="423"/>
      <c r="G29" s="423"/>
      <c r="H29" s="423"/>
      <c r="I29" s="423"/>
      <c r="J29" s="421"/>
      <c r="K29" s="421"/>
      <c r="L29" s="411">
        <v>0</v>
      </c>
      <c r="M29" s="412" t="b">
        <v>0</v>
      </c>
      <c r="N29" s="162">
        <v>1</v>
      </c>
      <c r="O29" s="166"/>
      <c r="P29" s="171"/>
      <c r="Q29" s="171"/>
      <c r="R29" s="171"/>
      <c r="S29" s="171"/>
      <c r="T29" s="171"/>
      <c r="U29" s="171"/>
      <c r="V29" s="171"/>
      <c r="W29" s="116">
        <v>0</v>
      </c>
      <c r="X29" s="117" t="s">
        <v>485</v>
      </c>
      <c r="Y29" s="172"/>
      <c r="Z29" s="118" t="s">
        <v>536</v>
      </c>
      <c r="AA29" s="116" t="s">
        <v>537</v>
      </c>
      <c r="AB29" s="171"/>
      <c r="AC29" s="422">
        <v>0</v>
      </c>
      <c r="AD29" s="422" t="s">
        <v>485</v>
      </c>
      <c r="AE29" s="420"/>
      <c r="AF29" s="420"/>
      <c r="AG29" s="418" t="s">
        <v>538</v>
      </c>
      <c r="AH29" s="418" t="s">
        <v>538</v>
      </c>
      <c r="AI29" s="419"/>
      <c r="AJ29" s="419"/>
      <c r="AK29" s="411">
        <v>0</v>
      </c>
      <c r="AL29" s="412" t="b">
        <v>0</v>
      </c>
      <c r="AM29" s="415"/>
      <c r="AN29" s="163"/>
      <c r="AO29" s="162"/>
      <c r="AP29" s="168"/>
      <c r="AQ29" s="114"/>
      <c r="AR29" s="145"/>
      <c r="AS29" s="168"/>
      <c r="AT29" s="163"/>
      <c r="AU29" s="168"/>
      <c r="AV29" s="163"/>
      <c r="AW29" s="114"/>
      <c r="AX29" s="145"/>
      <c r="AY29" s="146"/>
      <c r="AZ29" s="145"/>
      <c r="BA29" s="145"/>
      <c r="BB29" s="146"/>
      <c r="BC29" s="114"/>
      <c r="BD29" s="114"/>
      <c r="BE29" s="163"/>
      <c r="BF29" s="163"/>
      <c r="BG29" s="162"/>
      <c r="BH29" s="168"/>
      <c r="BI29" s="168"/>
      <c r="BJ29" s="163"/>
      <c r="BK29" s="163"/>
      <c r="BL29" s="162"/>
      <c r="BM29" s="168"/>
      <c r="BN29" s="168"/>
      <c r="BO29" s="145"/>
      <c r="BP29" s="145"/>
      <c r="BQ29" s="146"/>
      <c r="BR29" s="114"/>
      <c r="BS29" s="114"/>
      <c r="BT29" s="168"/>
      <c r="BU29" s="145"/>
      <c r="BV29" s="145"/>
      <c r="BW29" s="145"/>
      <c r="BX29" s="114"/>
      <c r="BY29" s="145"/>
      <c r="BZ29" s="145"/>
      <c r="CA29" s="114"/>
      <c r="CB29" s="145"/>
      <c r="CC29" s="146"/>
      <c r="CD29" s="145"/>
      <c r="CE29" s="148"/>
      <c r="CF29" s="148"/>
      <c r="CG29" s="148"/>
      <c r="CH29" s="148"/>
      <c r="CI29" s="148"/>
      <c r="CJ29" s="148"/>
      <c r="CK29" s="148"/>
      <c r="CL29" s="148"/>
      <c r="CM29" s="148"/>
      <c r="CN29" s="148"/>
      <c r="CO29" s="148"/>
      <c r="CP29" s="148"/>
      <c r="CQ29" s="148"/>
      <c r="CR29" s="148"/>
      <c r="CS29" s="148"/>
      <c r="CT29" s="148"/>
      <c r="CU29" s="148"/>
      <c r="CV29" s="148"/>
      <c r="CW29" s="148"/>
      <c r="CX29" s="148"/>
      <c r="CY29" s="148"/>
      <c r="CZ29" s="148"/>
      <c r="DA29" s="148"/>
      <c r="DB29" s="148"/>
      <c r="DC29" s="148"/>
      <c r="DD29" s="148"/>
    </row>
    <row r="30" spans="1:108" ht="21" customHeight="1" thickTop="1" thickBot="1">
      <c r="A30" s="421"/>
      <c r="B30" s="423"/>
      <c r="C30" s="423"/>
      <c r="D30" s="423"/>
      <c r="E30" s="424"/>
      <c r="F30" s="423"/>
      <c r="G30" s="423"/>
      <c r="H30" s="423"/>
      <c r="I30" s="423"/>
      <c r="J30" s="421"/>
      <c r="K30" s="421"/>
      <c r="L30" s="411"/>
      <c r="M30" s="413"/>
      <c r="N30" s="162">
        <v>2</v>
      </c>
      <c r="O30" s="166"/>
      <c r="P30" s="171"/>
      <c r="Q30" s="171"/>
      <c r="R30" s="171"/>
      <c r="S30" s="171"/>
      <c r="T30" s="171"/>
      <c r="U30" s="171"/>
      <c r="V30" s="171"/>
      <c r="W30" s="116">
        <v>0</v>
      </c>
      <c r="X30" s="117" t="s">
        <v>485</v>
      </c>
      <c r="Y30" s="172"/>
      <c r="Z30" s="118" t="s">
        <v>536</v>
      </c>
      <c r="AA30" s="116" t="s">
        <v>537</v>
      </c>
      <c r="AB30" s="171"/>
      <c r="AC30" s="422"/>
      <c r="AD30" s="422"/>
      <c r="AE30" s="420"/>
      <c r="AF30" s="420"/>
      <c r="AG30" s="418"/>
      <c r="AH30" s="418"/>
      <c r="AI30" s="419"/>
      <c r="AJ30" s="419"/>
      <c r="AK30" s="411"/>
      <c r="AL30" s="413"/>
      <c r="AM30" s="416"/>
      <c r="AN30" s="163"/>
      <c r="AO30" s="162"/>
      <c r="AP30" s="168"/>
      <c r="AQ30" s="114"/>
      <c r="AR30" s="145"/>
      <c r="AS30" s="168"/>
      <c r="AT30" s="163"/>
      <c r="AU30" s="168"/>
      <c r="AV30" s="163"/>
      <c r="AW30" s="114"/>
      <c r="AX30" s="145"/>
      <c r="AY30" s="146"/>
      <c r="AZ30" s="145"/>
      <c r="BA30" s="145"/>
      <c r="BB30" s="146"/>
      <c r="BC30" s="114"/>
      <c r="BD30" s="114"/>
      <c r="BE30" s="163"/>
      <c r="BF30" s="163"/>
      <c r="BG30" s="162"/>
      <c r="BH30" s="168"/>
      <c r="BI30" s="168"/>
      <c r="BJ30" s="163"/>
      <c r="BK30" s="163"/>
      <c r="BL30" s="162"/>
      <c r="BM30" s="168"/>
      <c r="BN30" s="168"/>
      <c r="BO30" s="145"/>
      <c r="BP30" s="145"/>
      <c r="BQ30" s="146"/>
      <c r="BR30" s="114"/>
      <c r="BS30" s="114"/>
      <c r="BT30" s="168"/>
      <c r="BU30" s="145"/>
      <c r="BV30" s="145"/>
      <c r="BW30" s="145"/>
      <c r="BX30" s="114"/>
      <c r="BY30" s="145"/>
      <c r="BZ30" s="145"/>
      <c r="CA30" s="114"/>
      <c r="CB30" s="145"/>
      <c r="CC30" s="146"/>
      <c r="CD30" s="145"/>
      <c r="CE30" s="148"/>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row>
    <row r="31" spans="1:108" ht="21" customHeight="1" thickTop="1" thickBot="1">
      <c r="A31" s="421"/>
      <c r="B31" s="423"/>
      <c r="C31" s="423"/>
      <c r="D31" s="423"/>
      <c r="E31" s="424"/>
      <c r="F31" s="423"/>
      <c r="G31" s="423"/>
      <c r="H31" s="423"/>
      <c r="I31" s="423"/>
      <c r="J31" s="421"/>
      <c r="K31" s="421"/>
      <c r="L31" s="411"/>
      <c r="M31" s="413"/>
      <c r="N31" s="162">
        <v>3</v>
      </c>
      <c r="O31" s="173"/>
      <c r="P31" s="171"/>
      <c r="Q31" s="171"/>
      <c r="R31" s="171"/>
      <c r="S31" s="171"/>
      <c r="T31" s="171"/>
      <c r="U31" s="171"/>
      <c r="V31" s="171"/>
      <c r="W31" s="116">
        <v>0</v>
      </c>
      <c r="X31" s="117" t="s">
        <v>485</v>
      </c>
      <c r="Y31" s="172"/>
      <c r="Z31" s="118" t="s">
        <v>536</v>
      </c>
      <c r="AA31" s="116" t="s">
        <v>537</v>
      </c>
      <c r="AB31" s="171"/>
      <c r="AC31" s="422"/>
      <c r="AD31" s="422"/>
      <c r="AE31" s="420"/>
      <c r="AF31" s="420"/>
      <c r="AG31" s="418"/>
      <c r="AH31" s="418"/>
      <c r="AI31" s="419"/>
      <c r="AJ31" s="419"/>
      <c r="AK31" s="411"/>
      <c r="AL31" s="413"/>
      <c r="AM31" s="416"/>
      <c r="AN31" s="163"/>
      <c r="AO31" s="162"/>
      <c r="AP31" s="168"/>
      <c r="AQ31" s="114"/>
      <c r="AR31" s="145"/>
      <c r="AS31" s="168"/>
      <c r="AT31" s="163"/>
      <c r="AU31" s="168"/>
      <c r="AV31" s="163"/>
      <c r="AW31" s="114"/>
      <c r="AX31" s="145"/>
      <c r="AY31" s="146"/>
      <c r="AZ31" s="145"/>
      <c r="BA31" s="145"/>
      <c r="BB31" s="146"/>
      <c r="BC31" s="114"/>
      <c r="BD31" s="114"/>
      <c r="BE31" s="163"/>
      <c r="BF31" s="163"/>
      <c r="BG31" s="162"/>
      <c r="BH31" s="168"/>
      <c r="BI31" s="168"/>
      <c r="BJ31" s="163"/>
      <c r="BK31" s="163"/>
      <c r="BL31" s="162"/>
      <c r="BM31" s="168"/>
      <c r="BN31" s="168"/>
      <c r="BO31" s="145"/>
      <c r="BP31" s="145"/>
      <c r="BQ31" s="146"/>
      <c r="BR31" s="114"/>
      <c r="BS31" s="114"/>
      <c r="BT31" s="168"/>
      <c r="BU31" s="145"/>
      <c r="BV31" s="145"/>
      <c r="BW31" s="145"/>
      <c r="BX31" s="114"/>
      <c r="BY31" s="145"/>
      <c r="BZ31" s="145"/>
      <c r="CA31" s="114"/>
      <c r="CB31" s="145"/>
      <c r="CC31" s="146"/>
      <c r="CD31" s="145"/>
      <c r="CE31" s="148"/>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row>
    <row r="32" spans="1:108" ht="21" customHeight="1" thickTop="1" thickBot="1">
      <c r="A32" s="421"/>
      <c r="B32" s="423"/>
      <c r="C32" s="423"/>
      <c r="D32" s="423"/>
      <c r="E32" s="424"/>
      <c r="F32" s="423"/>
      <c r="G32" s="423"/>
      <c r="H32" s="423"/>
      <c r="I32" s="423"/>
      <c r="J32" s="421"/>
      <c r="K32" s="421"/>
      <c r="L32" s="411"/>
      <c r="M32" s="413"/>
      <c r="N32" s="162">
        <v>4</v>
      </c>
      <c r="O32" s="166"/>
      <c r="P32" s="171"/>
      <c r="Q32" s="171"/>
      <c r="R32" s="171"/>
      <c r="S32" s="171"/>
      <c r="T32" s="171"/>
      <c r="U32" s="171"/>
      <c r="V32" s="171"/>
      <c r="W32" s="116">
        <v>0</v>
      </c>
      <c r="X32" s="117" t="s">
        <v>485</v>
      </c>
      <c r="Y32" s="172"/>
      <c r="Z32" s="118" t="s">
        <v>536</v>
      </c>
      <c r="AA32" s="116" t="s">
        <v>537</v>
      </c>
      <c r="AB32" s="171"/>
      <c r="AC32" s="422"/>
      <c r="AD32" s="422"/>
      <c r="AE32" s="420"/>
      <c r="AF32" s="420"/>
      <c r="AG32" s="418"/>
      <c r="AH32" s="418"/>
      <c r="AI32" s="419"/>
      <c r="AJ32" s="419"/>
      <c r="AK32" s="411"/>
      <c r="AL32" s="413"/>
      <c r="AM32" s="416"/>
      <c r="AN32" s="163"/>
      <c r="AO32" s="162"/>
      <c r="AP32" s="168"/>
      <c r="AQ32" s="114"/>
      <c r="AR32" s="145"/>
      <c r="AS32" s="168"/>
      <c r="AT32" s="163"/>
      <c r="AU32" s="168"/>
      <c r="AV32" s="163"/>
      <c r="AW32" s="114"/>
      <c r="AX32" s="145"/>
      <c r="AY32" s="146"/>
      <c r="AZ32" s="145"/>
      <c r="BA32" s="145"/>
      <c r="BB32" s="146"/>
      <c r="BC32" s="114"/>
      <c r="BD32" s="114"/>
      <c r="BE32" s="163"/>
      <c r="BF32" s="163"/>
      <c r="BG32" s="162"/>
      <c r="BH32" s="168"/>
      <c r="BI32" s="168"/>
      <c r="BJ32" s="163"/>
      <c r="BK32" s="163"/>
      <c r="BL32" s="162"/>
      <c r="BM32" s="168"/>
      <c r="BN32" s="168"/>
      <c r="BO32" s="145"/>
      <c r="BP32" s="145"/>
      <c r="BQ32" s="146"/>
      <c r="BR32" s="114"/>
      <c r="BS32" s="114"/>
      <c r="BT32" s="168"/>
      <c r="BU32" s="145"/>
      <c r="BV32" s="145"/>
      <c r="BW32" s="145"/>
      <c r="BX32" s="114"/>
      <c r="BY32" s="145"/>
      <c r="BZ32" s="145"/>
      <c r="CA32" s="114"/>
      <c r="CB32" s="145"/>
      <c r="CC32" s="146"/>
      <c r="CD32" s="145"/>
      <c r="CE32" s="148"/>
      <c r="CF32" s="148"/>
      <c r="CG32" s="148"/>
      <c r="CH32" s="148"/>
      <c r="CI32" s="148"/>
      <c r="CJ32" s="148"/>
      <c r="CK32" s="148"/>
      <c r="CL32" s="148"/>
      <c r="CM32" s="148"/>
      <c r="CN32" s="148"/>
      <c r="CO32" s="148"/>
      <c r="CP32" s="148"/>
      <c r="CQ32" s="148"/>
      <c r="CR32" s="148"/>
      <c r="CS32" s="148"/>
      <c r="CT32" s="148"/>
      <c r="CU32" s="148"/>
      <c r="CV32" s="148"/>
      <c r="CW32" s="148"/>
      <c r="CX32" s="148"/>
      <c r="CY32" s="148"/>
      <c r="CZ32" s="148"/>
      <c r="DA32" s="148"/>
      <c r="DB32" s="148"/>
      <c r="DC32" s="148"/>
      <c r="DD32" s="148"/>
    </row>
    <row r="33" spans="1:108" ht="21" customHeight="1" thickTop="1" thickBot="1">
      <c r="A33" s="421"/>
      <c r="B33" s="423"/>
      <c r="C33" s="423"/>
      <c r="D33" s="423"/>
      <c r="E33" s="424"/>
      <c r="F33" s="423"/>
      <c r="G33" s="423"/>
      <c r="H33" s="423"/>
      <c r="I33" s="423"/>
      <c r="J33" s="421"/>
      <c r="K33" s="421"/>
      <c r="L33" s="411"/>
      <c r="M33" s="413"/>
      <c r="N33" s="162">
        <v>5</v>
      </c>
      <c r="O33" s="166"/>
      <c r="P33" s="171"/>
      <c r="Q33" s="171"/>
      <c r="R33" s="171"/>
      <c r="S33" s="171"/>
      <c r="T33" s="171"/>
      <c r="U33" s="171"/>
      <c r="V33" s="171"/>
      <c r="W33" s="116">
        <v>0</v>
      </c>
      <c r="X33" s="117" t="s">
        <v>485</v>
      </c>
      <c r="Y33" s="172"/>
      <c r="Z33" s="118" t="s">
        <v>536</v>
      </c>
      <c r="AA33" s="116" t="s">
        <v>537</v>
      </c>
      <c r="AB33" s="171"/>
      <c r="AC33" s="422"/>
      <c r="AD33" s="422"/>
      <c r="AE33" s="420"/>
      <c r="AF33" s="420"/>
      <c r="AG33" s="418"/>
      <c r="AH33" s="418"/>
      <c r="AI33" s="419"/>
      <c r="AJ33" s="419"/>
      <c r="AK33" s="411"/>
      <c r="AL33" s="413"/>
      <c r="AM33" s="416"/>
      <c r="AN33" s="163"/>
      <c r="AO33" s="162"/>
      <c r="AP33" s="168"/>
      <c r="AQ33" s="114"/>
      <c r="AR33" s="145"/>
      <c r="AS33" s="168"/>
      <c r="AT33" s="163"/>
      <c r="AU33" s="168"/>
      <c r="AV33" s="163"/>
      <c r="AW33" s="114"/>
      <c r="AX33" s="145"/>
      <c r="AY33" s="146"/>
      <c r="AZ33" s="145"/>
      <c r="BA33" s="145"/>
      <c r="BB33" s="146"/>
      <c r="BC33" s="114"/>
      <c r="BD33" s="114"/>
      <c r="BE33" s="163"/>
      <c r="BF33" s="163"/>
      <c r="BG33" s="162"/>
      <c r="BH33" s="168"/>
      <c r="BI33" s="168"/>
      <c r="BJ33" s="163"/>
      <c r="BK33" s="163"/>
      <c r="BL33" s="162"/>
      <c r="BM33" s="168"/>
      <c r="BN33" s="168"/>
      <c r="BO33" s="145"/>
      <c r="BP33" s="145"/>
      <c r="BQ33" s="146"/>
      <c r="BR33" s="114"/>
      <c r="BS33" s="114"/>
      <c r="BT33" s="168"/>
      <c r="BU33" s="145"/>
      <c r="BV33" s="145"/>
      <c r="BW33" s="145"/>
      <c r="BX33" s="114"/>
      <c r="BY33" s="145"/>
      <c r="BZ33" s="145"/>
      <c r="CA33" s="114"/>
      <c r="CB33" s="145"/>
      <c r="CC33" s="146"/>
      <c r="CD33" s="145"/>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row>
    <row r="34" spans="1:108" ht="21" customHeight="1" thickTop="1" thickBot="1">
      <c r="A34" s="421"/>
      <c r="B34" s="423"/>
      <c r="C34" s="423"/>
      <c r="D34" s="423"/>
      <c r="E34" s="424"/>
      <c r="F34" s="423"/>
      <c r="G34" s="423"/>
      <c r="H34" s="423"/>
      <c r="I34" s="423"/>
      <c r="J34" s="421"/>
      <c r="K34" s="421"/>
      <c r="L34" s="411"/>
      <c r="M34" s="414"/>
      <c r="N34" s="162">
        <v>6</v>
      </c>
      <c r="O34" s="166"/>
      <c r="P34" s="171"/>
      <c r="Q34" s="171"/>
      <c r="R34" s="171"/>
      <c r="S34" s="171"/>
      <c r="T34" s="171"/>
      <c r="U34" s="171"/>
      <c r="V34" s="171"/>
      <c r="W34" s="116">
        <v>0</v>
      </c>
      <c r="X34" s="117" t="s">
        <v>485</v>
      </c>
      <c r="Y34" s="172"/>
      <c r="Z34" s="118" t="s">
        <v>536</v>
      </c>
      <c r="AA34" s="116" t="s">
        <v>537</v>
      </c>
      <c r="AB34" s="171"/>
      <c r="AC34" s="422"/>
      <c r="AD34" s="422"/>
      <c r="AE34" s="420"/>
      <c r="AF34" s="420"/>
      <c r="AG34" s="418"/>
      <c r="AH34" s="418"/>
      <c r="AI34" s="419"/>
      <c r="AJ34" s="419"/>
      <c r="AK34" s="411"/>
      <c r="AL34" s="414"/>
      <c r="AM34" s="417"/>
      <c r="AN34" s="163"/>
      <c r="AO34" s="162"/>
      <c r="AP34" s="168"/>
      <c r="AQ34" s="114"/>
      <c r="AR34" s="145"/>
      <c r="AS34" s="168"/>
      <c r="AT34" s="163"/>
      <c r="AU34" s="168"/>
      <c r="AV34" s="163"/>
      <c r="AW34" s="114"/>
      <c r="AX34" s="145"/>
      <c r="AY34" s="146"/>
      <c r="AZ34" s="145"/>
      <c r="BA34" s="145"/>
      <c r="BB34" s="146"/>
      <c r="BC34" s="114"/>
      <c r="BD34" s="114"/>
      <c r="BE34" s="163"/>
      <c r="BF34" s="163"/>
      <c r="BG34" s="162"/>
      <c r="BH34" s="168"/>
      <c r="BI34" s="168"/>
      <c r="BJ34" s="163"/>
      <c r="BK34" s="163"/>
      <c r="BL34" s="162"/>
      <c r="BM34" s="168"/>
      <c r="BN34" s="168"/>
      <c r="BO34" s="145"/>
      <c r="BP34" s="145"/>
      <c r="BQ34" s="146"/>
      <c r="BR34" s="114"/>
      <c r="BS34" s="114"/>
      <c r="BT34" s="168"/>
      <c r="BU34" s="145"/>
      <c r="BV34" s="145"/>
      <c r="BW34" s="145"/>
      <c r="BX34" s="114"/>
      <c r="BY34" s="145"/>
      <c r="BZ34" s="145"/>
      <c r="CA34" s="114"/>
      <c r="CB34" s="145"/>
      <c r="CC34" s="146"/>
      <c r="CD34" s="145"/>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row>
    <row r="35" spans="1:108" ht="21" customHeight="1" thickTop="1" thickBot="1">
      <c r="A35" s="421">
        <v>6</v>
      </c>
      <c r="B35" s="423"/>
      <c r="C35" s="423"/>
      <c r="D35" s="423"/>
      <c r="E35" s="424"/>
      <c r="F35" s="423"/>
      <c r="G35" s="423"/>
      <c r="H35" s="423"/>
      <c r="I35" s="423"/>
      <c r="J35" s="421"/>
      <c r="K35" s="421"/>
      <c r="L35" s="411">
        <v>0</v>
      </c>
      <c r="M35" s="412" t="b">
        <v>0</v>
      </c>
      <c r="N35" s="162">
        <v>1</v>
      </c>
      <c r="O35" s="166"/>
      <c r="P35" s="171"/>
      <c r="Q35" s="171"/>
      <c r="R35" s="171"/>
      <c r="S35" s="171"/>
      <c r="T35" s="171"/>
      <c r="U35" s="171"/>
      <c r="V35" s="171"/>
      <c r="W35" s="116">
        <v>0</v>
      </c>
      <c r="X35" s="117" t="s">
        <v>485</v>
      </c>
      <c r="Y35" s="172"/>
      <c r="Z35" s="118" t="s">
        <v>536</v>
      </c>
      <c r="AA35" s="116" t="s">
        <v>537</v>
      </c>
      <c r="AB35" s="171"/>
      <c r="AC35" s="422">
        <v>0</v>
      </c>
      <c r="AD35" s="422" t="s">
        <v>485</v>
      </c>
      <c r="AE35" s="420"/>
      <c r="AF35" s="420"/>
      <c r="AG35" s="418" t="s">
        <v>538</v>
      </c>
      <c r="AH35" s="418" t="s">
        <v>538</v>
      </c>
      <c r="AI35" s="419"/>
      <c r="AJ35" s="419"/>
      <c r="AK35" s="411">
        <v>0</v>
      </c>
      <c r="AL35" s="412" t="b">
        <v>0</v>
      </c>
      <c r="AM35" s="415"/>
      <c r="AN35" s="163"/>
      <c r="AO35" s="162"/>
      <c r="AP35" s="168"/>
      <c r="AQ35" s="114"/>
      <c r="AR35" s="145"/>
      <c r="AS35" s="168"/>
      <c r="AT35" s="163"/>
      <c r="AU35" s="168"/>
      <c r="AV35" s="163"/>
      <c r="AW35" s="114"/>
      <c r="AX35" s="145"/>
      <c r="AY35" s="146"/>
      <c r="AZ35" s="145"/>
      <c r="BA35" s="145"/>
      <c r="BB35" s="146"/>
      <c r="BC35" s="114"/>
      <c r="BD35" s="114"/>
      <c r="BE35" s="163"/>
      <c r="BF35" s="163"/>
      <c r="BG35" s="162"/>
      <c r="BH35" s="168"/>
      <c r="BI35" s="168"/>
      <c r="BJ35" s="163"/>
      <c r="BK35" s="163"/>
      <c r="BL35" s="162"/>
      <c r="BM35" s="168"/>
      <c r="BN35" s="168"/>
      <c r="BO35" s="145"/>
      <c r="BP35" s="145"/>
      <c r="BQ35" s="146"/>
      <c r="BR35" s="114"/>
      <c r="BS35" s="114"/>
      <c r="BT35" s="168"/>
      <c r="BU35" s="145"/>
      <c r="BV35" s="145"/>
      <c r="BW35" s="145"/>
      <c r="BX35" s="114"/>
      <c r="BY35" s="145"/>
      <c r="BZ35" s="145"/>
      <c r="CA35" s="114"/>
      <c r="CB35" s="145"/>
      <c r="CC35" s="146"/>
      <c r="CD35" s="145"/>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C35" s="148"/>
      <c r="DD35" s="148"/>
    </row>
    <row r="36" spans="1:108" ht="21" customHeight="1" thickTop="1" thickBot="1">
      <c r="A36" s="421"/>
      <c r="B36" s="423"/>
      <c r="C36" s="423"/>
      <c r="D36" s="423"/>
      <c r="E36" s="424"/>
      <c r="F36" s="423"/>
      <c r="G36" s="423"/>
      <c r="H36" s="423"/>
      <c r="I36" s="423"/>
      <c r="J36" s="421"/>
      <c r="K36" s="421"/>
      <c r="L36" s="411"/>
      <c r="M36" s="413"/>
      <c r="N36" s="162">
        <v>2</v>
      </c>
      <c r="O36" s="166"/>
      <c r="P36" s="171"/>
      <c r="Q36" s="171"/>
      <c r="R36" s="171"/>
      <c r="S36" s="171"/>
      <c r="T36" s="171"/>
      <c r="U36" s="171"/>
      <c r="V36" s="171"/>
      <c r="W36" s="116">
        <v>0</v>
      </c>
      <c r="X36" s="117" t="s">
        <v>485</v>
      </c>
      <c r="Y36" s="172"/>
      <c r="Z36" s="118" t="s">
        <v>536</v>
      </c>
      <c r="AA36" s="116" t="s">
        <v>537</v>
      </c>
      <c r="AB36" s="171"/>
      <c r="AC36" s="422"/>
      <c r="AD36" s="422"/>
      <c r="AE36" s="420"/>
      <c r="AF36" s="420"/>
      <c r="AG36" s="418"/>
      <c r="AH36" s="418"/>
      <c r="AI36" s="419"/>
      <c r="AJ36" s="419"/>
      <c r="AK36" s="411"/>
      <c r="AL36" s="413"/>
      <c r="AM36" s="416"/>
      <c r="AN36" s="163"/>
      <c r="AO36" s="162"/>
      <c r="AP36" s="168"/>
      <c r="AQ36" s="114"/>
      <c r="AR36" s="145"/>
      <c r="AS36" s="168"/>
      <c r="AT36" s="163"/>
      <c r="AU36" s="168"/>
      <c r="AV36" s="163"/>
      <c r="AW36" s="114"/>
      <c r="AX36" s="145"/>
      <c r="AY36" s="146"/>
      <c r="AZ36" s="145"/>
      <c r="BA36" s="145"/>
      <c r="BB36" s="146"/>
      <c r="BC36" s="114"/>
      <c r="BD36" s="114"/>
      <c r="BE36" s="163"/>
      <c r="BF36" s="163"/>
      <c r="BG36" s="162"/>
      <c r="BH36" s="168"/>
      <c r="BI36" s="168"/>
      <c r="BJ36" s="163"/>
      <c r="BK36" s="163"/>
      <c r="BL36" s="162"/>
      <c r="BM36" s="168"/>
      <c r="BN36" s="168"/>
      <c r="BO36" s="145"/>
      <c r="BP36" s="145"/>
      <c r="BQ36" s="146"/>
      <c r="BR36" s="114"/>
      <c r="BS36" s="114"/>
      <c r="BT36" s="168"/>
      <c r="BU36" s="145"/>
      <c r="BV36" s="145"/>
      <c r="BW36" s="145"/>
      <c r="BX36" s="114"/>
      <c r="BY36" s="145"/>
      <c r="BZ36" s="145"/>
      <c r="CA36" s="114"/>
      <c r="CB36" s="145"/>
      <c r="CC36" s="146"/>
      <c r="CD36" s="145"/>
      <c r="CE36" s="148"/>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8"/>
    </row>
    <row r="37" spans="1:108" ht="21" customHeight="1" thickTop="1" thickBot="1">
      <c r="A37" s="421"/>
      <c r="B37" s="423"/>
      <c r="C37" s="423"/>
      <c r="D37" s="423"/>
      <c r="E37" s="424"/>
      <c r="F37" s="423"/>
      <c r="G37" s="423"/>
      <c r="H37" s="423"/>
      <c r="I37" s="423"/>
      <c r="J37" s="421"/>
      <c r="K37" s="421"/>
      <c r="L37" s="411"/>
      <c r="M37" s="413"/>
      <c r="N37" s="162">
        <v>3</v>
      </c>
      <c r="O37" s="173"/>
      <c r="P37" s="171"/>
      <c r="Q37" s="171"/>
      <c r="R37" s="171"/>
      <c r="S37" s="171"/>
      <c r="T37" s="171"/>
      <c r="U37" s="171"/>
      <c r="V37" s="171"/>
      <c r="W37" s="116">
        <v>0</v>
      </c>
      <c r="X37" s="117" t="s">
        <v>485</v>
      </c>
      <c r="Y37" s="172"/>
      <c r="Z37" s="118" t="s">
        <v>536</v>
      </c>
      <c r="AA37" s="116" t="s">
        <v>537</v>
      </c>
      <c r="AB37" s="171"/>
      <c r="AC37" s="422"/>
      <c r="AD37" s="422"/>
      <c r="AE37" s="420"/>
      <c r="AF37" s="420"/>
      <c r="AG37" s="418"/>
      <c r="AH37" s="418"/>
      <c r="AI37" s="419"/>
      <c r="AJ37" s="419"/>
      <c r="AK37" s="411"/>
      <c r="AL37" s="413"/>
      <c r="AM37" s="416"/>
      <c r="AN37" s="163"/>
      <c r="AO37" s="162"/>
      <c r="AP37" s="168"/>
      <c r="AQ37" s="114"/>
      <c r="AR37" s="145"/>
      <c r="AS37" s="168"/>
      <c r="AT37" s="163"/>
      <c r="AU37" s="168"/>
      <c r="AV37" s="163"/>
      <c r="AW37" s="114"/>
      <c r="AX37" s="145"/>
      <c r="AY37" s="146"/>
      <c r="AZ37" s="145"/>
      <c r="BA37" s="145"/>
      <c r="BB37" s="146"/>
      <c r="BC37" s="114"/>
      <c r="BD37" s="114"/>
      <c r="BE37" s="163"/>
      <c r="BF37" s="163"/>
      <c r="BG37" s="162"/>
      <c r="BH37" s="168"/>
      <c r="BI37" s="168"/>
      <c r="BJ37" s="163"/>
      <c r="BK37" s="163"/>
      <c r="BL37" s="162"/>
      <c r="BM37" s="168"/>
      <c r="BN37" s="168"/>
      <c r="BO37" s="145"/>
      <c r="BP37" s="145"/>
      <c r="BQ37" s="146"/>
      <c r="BR37" s="114"/>
      <c r="BS37" s="114"/>
      <c r="BT37" s="168"/>
      <c r="BU37" s="145"/>
      <c r="BV37" s="145"/>
      <c r="BW37" s="145"/>
      <c r="BX37" s="114"/>
      <c r="BY37" s="145"/>
      <c r="BZ37" s="145"/>
      <c r="CA37" s="114"/>
      <c r="CB37" s="145"/>
      <c r="CC37" s="146"/>
      <c r="CD37" s="145"/>
      <c r="CE37" s="148"/>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row>
    <row r="38" spans="1:108" ht="21" customHeight="1" thickTop="1" thickBot="1">
      <c r="A38" s="421"/>
      <c r="B38" s="423"/>
      <c r="C38" s="423"/>
      <c r="D38" s="423"/>
      <c r="E38" s="424"/>
      <c r="F38" s="423"/>
      <c r="G38" s="423"/>
      <c r="H38" s="423"/>
      <c r="I38" s="423"/>
      <c r="J38" s="421"/>
      <c r="K38" s="421"/>
      <c r="L38" s="411"/>
      <c r="M38" s="413"/>
      <c r="N38" s="162">
        <v>4</v>
      </c>
      <c r="O38" s="166"/>
      <c r="P38" s="171"/>
      <c r="Q38" s="171"/>
      <c r="R38" s="171"/>
      <c r="S38" s="171"/>
      <c r="T38" s="171"/>
      <c r="U38" s="171"/>
      <c r="V38" s="171"/>
      <c r="W38" s="116">
        <v>0</v>
      </c>
      <c r="X38" s="117" t="s">
        <v>485</v>
      </c>
      <c r="Y38" s="172"/>
      <c r="Z38" s="118" t="s">
        <v>536</v>
      </c>
      <c r="AA38" s="116" t="s">
        <v>537</v>
      </c>
      <c r="AB38" s="171"/>
      <c r="AC38" s="422"/>
      <c r="AD38" s="422"/>
      <c r="AE38" s="420"/>
      <c r="AF38" s="420"/>
      <c r="AG38" s="418"/>
      <c r="AH38" s="418"/>
      <c r="AI38" s="419"/>
      <c r="AJ38" s="419"/>
      <c r="AK38" s="411"/>
      <c r="AL38" s="413"/>
      <c r="AM38" s="416"/>
      <c r="AN38" s="163"/>
      <c r="AO38" s="162"/>
      <c r="AP38" s="168"/>
      <c r="AQ38" s="114"/>
      <c r="AR38" s="145"/>
      <c r="AS38" s="168"/>
      <c r="AT38" s="163"/>
      <c r="AU38" s="168"/>
      <c r="AV38" s="163"/>
      <c r="AW38" s="114"/>
      <c r="AX38" s="145"/>
      <c r="AY38" s="146"/>
      <c r="AZ38" s="145"/>
      <c r="BA38" s="145"/>
      <c r="BB38" s="146"/>
      <c r="BC38" s="114"/>
      <c r="BD38" s="114"/>
      <c r="BE38" s="163"/>
      <c r="BF38" s="163"/>
      <c r="BG38" s="162"/>
      <c r="BH38" s="168"/>
      <c r="BI38" s="168"/>
      <c r="BJ38" s="163"/>
      <c r="BK38" s="163"/>
      <c r="BL38" s="162"/>
      <c r="BM38" s="168"/>
      <c r="BN38" s="168"/>
      <c r="BO38" s="145"/>
      <c r="BP38" s="145"/>
      <c r="BQ38" s="146"/>
      <c r="BR38" s="114"/>
      <c r="BS38" s="114"/>
      <c r="BT38" s="168"/>
      <c r="BU38" s="145"/>
      <c r="BV38" s="145"/>
      <c r="BW38" s="145"/>
      <c r="BX38" s="114"/>
      <c r="BY38" s="145"/>
      <c r="BZ38" s="145"/>
      <c r="CA38" s="114"/>
      <c r="CB38" s="145"/>
      <c r="CC38" s="146"/>
      <c r="CD38" s="145"/>
      <c r="CE38" s="148"/>
      <c r="CF38" s="148"/>
      <c r="CG38" s="148"/>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148"/>
    </row>
    <row r="39" spans="1:108" ht="21" customHeight="1" thickTop="1" thickBot="1">
      <c r="A39" s="421"/>
      <c r="B39" s="423"/>
      <c r="C39" s="423"/>
      <c r="D39" s="423"/>
      <c r="E39" s="424"/>
      <c r="F39" s="423"/>
      <c r="G39" s="423"/>
      <c r="H39" s="423"/>
      <c r="I39" s="423"/>
      <c r="J39" s="421"/>
      <c r="K39" s="421"/>
      <c r="L39" s="411"/>
      <c r="M39" s="413"/>
      <c r="N39" s="162">
        <v>5</v>
      </c>
      <c r="O39" s="166"/>
      <c r="P39" s="171"/>
      <c r="Q39" s="171"/>
      <c r="R39" s="171"/>
      <c r="S39" s="171"/>
      <c r="T39" s="171"/>
      <c r="U39" s="171"/>
      <c r="V39" s="171"/>
      <c r="W39" s="116">
        <v>0</v>
      </c>
      <c r="X39" s="117" t="s">
        <v>485</v>
      </c>
      <c r="Y39" s="172"/>
      <c r="Z39" s="118" t="s">
        <v>536</v>
      </c>
      <c r="AA39" s="116" t="s">
        <v>537</v>
      </c>
      <c r="AB39" s="171"/>
      <c r="AC39" s="422"/>
      <c r="AD39" s="422"/>
      <c r="AE39" s="420"/>
      <c r="AF39" s="420"/>
      <c r="AG39" s="418"/>
      <c r="AH39" s="418"/>
      <c r="AI39" s="419"/>
      <c r="AJ39" s="419"/>
      <c r="AK39" s="411"/>
      <c r="AL39" s="413"/>
      <c r="AM39" s="416"/>
      <c r="AN39" s="163"/>
      <c r="AO39" s="162"/>
      <c r="AP39" s="168"/>
      <c r="AQ39" s="114"/>
      <c r="AR39" s="145"/>
      <c r="AS39" s="168"/>
      <c r="AT39" s="163"/>
      <c r="AU39" s="168"/>
      <c r="AV39" s="163"/>
      <c r="AW39" s="114"/>
      <c r="AX39" s="145"/>
      <c r="AY39" s="146"/>
      <c r="AZ39" s="145"/>
      <c r="BA39" s="145"/>
      <c r="BB39" s="146"/>
      <c r="BC39" s="114"/>
      <c r="BD39" s="114"/>
      <c r="BE39" s="163"/>
      <c r="BF39" s="163"/>
      <c r="BG39" s="162"/>
      <c r="BH39" s="168"/>
      <c r="BI39" s="168"/>
      <c r="BJ39" s="163"/>
      <c r="BK39" s="163"/>
      <c r="BL39" s="162"/>
      <c r="BM39" s="168"/>
      <c r="BN39" s="168"/>
      <c r="BO39" s="145"/>
      <c r="BP39" s="145"/>
      <c r="BQ39" s="146"/>
      <c r="BR39" s="114"/>
      <c r="BS39" s="114"/>
      <c r="BT39" s="168"/>
      <c r="BU39" s="145"/>
      <c r="BV39" s="145"/>
      <c r="BW39" s="145"/>
      <c r="BX39" s="114"/>
      <c r="BY39" s="145"/>
      <c r="BZ39" s="145"/>
      <c r="CA39" s="114"/>
      <c r="CB39" s="145"/>
      <c r="CC39" s="146"/>
      <c r="CD39" s="145"/>
      <c r="CE39" s="148"/>
      <c r="CF39" s="148"/>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8"/>
    </row>
    <row r="40" spans="1:108" ht="21" customHeight="1" thickTop="1" thickBot="1">
      <c r="A40" s="421"/>
      <c r="B40" s="423"/>
      <c r="C40" s="423"/>
      <c r="D40" s="423"/>
      <c r="E40" s="424"/>
      <c r="F40" s="423"/>
      <c r="G40" s="423"/>
      <c r="H40" s="423"/>
      <c r="I40" s="423"/>
      <c r="J40" s="421"/>
      <c r="K40" s="421"/>
      <c r="L40" s="411"/>
      <c r="M40" s="414"/>
      <c r="N40" s="162">
        <v>6</v>
      </c>
      <c r="O40" s="166"/>
      <c r="P40" s="171"/>
      <c r="Q40" s="171"/>
      <c r="R40" s="171"/>
      <c r="S40" s="171"/>
      <c r="T40" s="171"/>
      <c r="U40" s="171"/>
      <c r="V40" s="171"/>
      <c r="W40" s="116">
        <v>0</v>
      </c>
      <c r="X40" s="117" t="s">
        <v>485</v>
      </c>
      <c r="Y40" s="172"/>
      <c r="Z40" s="118" t="s">
        <v>536</v>
      </c>
      <c r="AA40" s="116" t="s">
        <v>537</v>
      </c>
      <c r="AB40" s="171"/>
      <c r="AC40" s="422"/>
      <c r="AD40" s="422"/>
      <c r="AE40" s="420"/>
      <c r="AF40" s="420"/>
      <c r="AG40" s="418"/>
      <c r="AH40" s="418"/>
      <c r="AI40" s="419"/>
      <c r="AJ40" s="419"/>
      <c r="AK40" s="411"/>
      <c r="AL40" s="414"/>
      <c r="AM40" s="417"/>
      <c r="AN40" s="163"/>
      <c r="AO40" s="162"/>
      <c r="AP40" s="168"/>
      <c r="AQ40" s="114"/>
      <c r="AR40" s="145"/>
      <c r="AS40" s="168"/>
      <c r="AT40" s="163"/>
      <c r="AU40" s="168"/>
      <c r="AV40" s="163"/>
      <c r="AW40" s="114"/>
      <c r="AX40" s="145"/>
      <c r="AY40" s="146"/>
      <c r="AZ40" s="145"/>
      <c r="BA40" s="145"/>
      <c r="BB40" s="146"/>
      <c r="BC40" s="114"/>
      <c r="BD40" s="114"/>
      <c r="BE40" s="163"/>
      <c r="BF40" s="163"/>
      <c r="BG40" s="162"/>
      <c r="BH40" s="168"/>
      <c r="BI40" s="168"/>
      <c r="BJ40" s="163"/>
      <c r="BK40" s="163"/>
      <c r="BL40" s="162"/>
      <c r="BM40" s="168"/>
      <c r="BN40" s="168"/>
      <c r="BO40" s="145"/>
      <c r="BP40" s="145"/>
      <c r="BQ40" s="146"/>
      <c r="BR40" s="114"/>
      <c r="BS40" s="114"/>
      <c r="BT40" s="168"/>
      <c r="BU40" s="145"/>
      <c r="BV40" s="145"/>
      <c r="BW40" s="145"/>
      <c r="BX40" s="114"/>
      <c r="BY40" s="145"/>
      <c r="BZ40" s="145"/>
      <c r="CA40" s="114"/>
      <c r="CB40" s="145"/>
      <c r="CC40" s="146"/>
      <c r="CD40" s="145"/>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row>
    <row r="41" spans="1:108" ht="21" customHeight="1" thickTop="1" thickBot="1">
      <c r="A41" s="421">
        <v>7</v>
      </c>
      <c r="B41" s="423"/>
      <c r="C41" s="423"/>
      <c r="D41" s="423"/>
      <c r="E41" s="424"/>
      <c r="F41" s="423"/>
      <c r="G41" s="423"/>
      <c r="H41" s="423"/>
      <c r="I41" s="423"/>
      <c r="J41" s="421"/>
      <c r="K41" s="421"/>
      <c r="L41" s="411">
        <v>0</v>
      </c>
      <c r="M41" s="412" t="b">
        <v>0</v>
      </c>
      <c r="N41" s="162">
        <v>1</v>
      </c>
      <c r="O41" s="166"/>
      <c r="P41" s="171"/>
      <c r="Q41" s="171"/>
      <c r="R41" s="171"/>
      <c r="S41" s="171"/>
      <c r="T41" s="171"/>
      <c r="U41" s="171"/>
      <c r="V41" s="171"/>
      <c r="W41" s="116">
        <v>0</v>
      </c>
      <c r="X41" s="117" t="s">
        <v>485</v>
      </c>
      <c r="Y41" s="172"/>
      <c r="Z41" s="118" t="s">
        <v>536</v>
      </c>
      <c r="AA41" s="116" t="s">
        <v>537</v>
      </c>
      <c r="AB41" s="171"/>
      <c r="AC41" s="422">
        <v>0</v>
      </c>
      <c r="AD41" s="422" t="s">
        <v>485</v>
      </c>
      <c r="AE41" s="420"/>
      <c r="AF41" s="420"/>
      <c r="AG41" s="418" t="s">
        <v>538</v>
      </c>
      <c r="AH41" s="418" t="s">
        <v>538</v>
      </c>
      <c r="AI41" s="419"/>
      <c r="AJ41" s="419"/>
      <c r="AK41" s="411">
        <v>0</v>
      </c>
      <c r="AL41" s="412" t="b">
        <v>0</v>
      </c>
      <c r="AM41" s="415"/>
      <c r="AN41" s="163"/>
      <c r="AO41" s="162"/>
      <c r="AP41" s="168"/>
      <c r="AQ41" s="114"/>
      <c r="AR41" s="145"/>
      <c r="AS41" s="168"/>
      <c r="AT41" s="163"/>
      <c r="AU41" s="168"/>
      <c r="AV41" s="163"/>
      <c r="AW41" s="114"/>
      <c r="AX41" s="145"/>
      <c r="AY41" s="146"/>
      <c r="AZ41" s="145"/>
      <c r="BA41" s="145"/>
      <c r="BB41" s="146"/>
      <c r="BC41" s="114"/>
      <c r="BD41" s="114"/>
      <c r="BE41" s="163"/>
      <c r="BF41" s="163"/>
      <c r="BG41" s="162"/>
      <c r="BH41" s="168"/>
      <c r="BI41" s="168"/>
      <c r="BJ41" s="163"/>
      <c r="BK41" s="163"/>
      <c r="BL41" s="162"/>
      <c r="BM41" s="168"/>
      <c r="BN41" s="168"/>
      <c r="BO41" s="145"/>
      <c r="BP41" s="145"/>
      <c r="BQ41" s="146"/>
      <c r="BR41" s="114"/>
      <c r="BS41" s="114"/>
      <c r="BT41" s="168"/>
      <c r="BU41" s="145"/>
      <c r="BV41" s="145"/>
      <c r="BW41" s="145"/>
      <c r="BX41" s="114"/>
      <c r="BY41" s="145"/>
      <c r="BZ41" s="145"/>
      <c r="CA41" s="114"/>
      <c r="CB41" s="145"/>
      <c r="CC41" s="146"/>
      <c r="CD41" s="145"/>
      <c r="CE41" s="148"/>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8"/>
      <c r="DB41" s="148"/>
      <c r="DC41" s="148"/>
      <c r="DD41" s="148"/>
    </row>
    <row r="42" spans="1:108" ht="21" customHeight="1" thickTop="1" thickBot="1">
      <c r="A42" s="421"/>
      <c r="B42" s="423"/>
      <c r="C42" s="423"/>
      <c r="D42" s="423"/>
      <c r="E42" s="424"/>
      <c r="F42" s="423"/>
      <c r="G42" s="423"/>
      <c r="H42" s="423"/>
      <c r="I42" s="423"/>
      <c r="J42" s="421"/>
      <c r="K42" s="421"/>
      <c r="L42" s="411"/>
      <c r="M42" s="413"/>
      <c r="N42" s="162">
        <v>2</v>
      </c>
      <c r="O42" s="166"/>
      <c r="P42" s="171"/>
      <c r="Q42" s="171"/>
      <c r="R42" s="171"/>
      <c r="S42" s="171"/>
      <c r="T42" s="171"/>
      <c r="U42" s="171"/>
      <c r="V42" s="171"/>
      <c r="W42" s="116">
        <v>0</v>
      </c>
      <c r="X42" s="117" t="s">
        <v>485</v>
      </c>
      <c r="Y42" s="172"/>
      <c r="Z42" s="118" t="s">
        <v>536</v>
      </c>
      <c r="AA42" s="116" t="s">
        <v>537</v>
      </c>
      <c r="AB42" s="171"/>
      <c r="AC42" s="422"/>
      <c r="AD42" s="422"/>
      <c r="AE42" s="420"/>
      <c r="AF42" s="420"/>
      <c r="AG42" s="418"/>
      <c r="AH42" s="418"/>
      <c r="AI42" s="419"/>
      <c r="AJ42" s="419"/>
      <c r="AK42" s="411"/>
      <c r="AL42" s="413"/>
      <c r="AM42" s="416"/>
      <c r="AN42" s="163"/>
      <c r="AO42" s="162"/>
      <c r="AP42" s="168"/>
      <c r="AQ42" s="114"/>
      <c r="AR42" s="145"/>
      <c r="AS42" s="168"/>
      <c r="AT42" s="163"/>
      <c r="AU42" s="168"/>
      <c r="AV42" s="163"/>
      <c r="AW42" s="114"/>
      <c r="AX42" s="145"/>
      <c r="AY42" s="146"/>
      <c r="AZ42" s="145"/>
      <c r="BA42" s="145"/>
      <c r="BB42" s="146"/>
      <c r="BC42" s="114"/>
      <c r="BD42" s="114"/>
      <c r="BE42" s="163"/>
      <c r="BF42" s="163"/>
      <c r="BG42" s="162"/>
      <c r="BH42" s="168"/>
      <c r="BI42" s="168"/>
      <c r="BJ42" s="163"/>
      <c r="BK42" s="163"/>
      <c r="BL42" s="162"/>
      <c r="BM42" s="168"/>
      <c r="BN42" s="168"/>
      <c r="BO42" s="145"/>
      <c r="BP42" s="145"/>
      <c r="BQ42" s="146"/>
      <c r="BR42" s="114"/>
      <c r="BS42" s="114"/>
      <c r="BT42" s="168"/>
      <c r="BU42" s="145"/>
      <c r="BV42" s="145"/>
      <c r="BW42" s="145"/>
      <c r="BX42" s="114"/>
      <c r="BY42" s="145"/>
      <c r="BZ42" s="145"/>
      <c r="CA42" s="114"/>
      <c r="CB42" s="145"/>
      <c r="CC42" s="146"/>
      <c r="CD42" s="145"/>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row>
    <row r="43" spans="1:108" ht="21" customHeight="1" thickTop="1" thickBot="1">
      <c r="A43" s="421"/>
      <c r="B43" s="423"/>
      <c r="C43" s="423"/>
      <c r="D43" s="423"/>
      <c r="E43" s="424"/>
      <c r="F43" s="423"/>
      <c r="G43" s="423"/>
      <c r="H43" s="423"/>
      <c r="I43" s="423"/>
      <c r="J43" s="421"/>
      <c r="K43" s="421"/>
      <c r="L43" s="411"/>
      <c r="M43" s="413"/>
      <c r="N43" s="162">
        <v>3</v>
      </c>
      <c r="O43" s="173"/>
      <c r="P43" s="171"/>
      <c r="Q43" s="171"/>
      <c r="R43" s="171"/>
      <c r="S43" s="171"/>
      <c r="T43" s="171"/>
      <c r="U43" s="171"/>
      <c r="V43" s="171"/>
      <c r="W43" s="116">
        <v>0</v>
      </c>
      <c r="X43" s="117" t="s">
        <v>485</v>
      </c>
      <c r="Y43" s="172"/>
      <c r="Z43" s="118" t="s">
        <v>536</v>
      </c>
      <c r="AA43" s="116" t="s">
        <v>537</v>
      </c>
      <c r="AB43" s="171"/>
      <c r="AC43" s="422"/>
      <c r="AD43" s="422"/>
      <c r="AE43" s="420"/>
      <c r="AF43" s="420"/>
      <c r="AG43" s="418"/>
      <c r="AH43" s="418"/>
      <c r="AI43" s="419"/>
      <c r="AJ43" s="419"/>
      <c r="AK43" s="411"/>
      <c r="AL43" s="413"/>
      <c r="AM43" s="416"/>
      <c r="AN43" s="163"/>
      <c r="AO43" s="162"/>
      <c r="AP43" s="168"/>
      <c r="AQ43" s="114"/>
      <c r="AR43" s="145"/>
      <c r="AS43" s="168"/>
      <c r="AT43" s="163"/>
      <c r="AU43" s="168"/>
      <c r="AV43" s="163"/>
      <c r="AW43" s="114"/>
      <c r="AX43" s="145"/>
      <c r="AY43" s="146"/>
      <c r="AZ43" s="145"/>
      <c r="BA43" s="145"/>
      <c r="BB43" s="146"/>
      <c r="BC43" s="114"/>
      <c r="BD43" s="114"/>
      <c r="BE43" s="163"/>
      <c r="BF43" s="163"/>
      <c r="BG43" s="162"/>
      <c r="BH43" s="168"/>
      <c r="BI43" s="168"/>
      <c r="BJ43" s="163"/>
      <c r="BK43" s="163"/>
      <c r="BL43" s="162"/>
      <c r="BM43" s="168"/>
      <c r="BN43" s="168"/>
      <c r="BO43" s="145"/>
      <c r="BP43" s="145"/>
      <c r="BQ43" s="146"/>
      <c r="BR43" s="114"/>
      <c r="BS43" s="114"/>
      <c r="BT43" s="168"/>
      <c r="BU43" s="145"/>
      <c r="BV43" s="145"/>
      <c r="BW43" s="145"/>
      <c r="BX43" s="114"/>
      <c r="BY43" s="145"/>
      <c r="BZ43" s="145"/>
      <c r="CA43" s="114"/>
      <c r="CB43" s="145"/>
      <c r="CC43" s="146"/>
      <c r="CD43" s="145"/>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row>
    <row r="44" spans="1:108" ht="21" customHeight="1" thickTop="1" thickBot="1">
      <c r="A44" s="421"/>
      <c r="B44" s="423"/>
      <c r="C44" s="423"/>
      <c r="D44" s="423"/>
      <c r="E44" s="424"/>
      <c r="F44" s="423"/>
      <c r="G44" s="423"/>
      <c r="H44" s="423"/>
      <c r="I44" s="423"/>
      <c r="J44" s="421"/>
      <c r="K44" s="421"/>
      <c r="L44" s="411"/>
      <c r="M44" s="413"/>
      <c r="N44" s="162">
        <v>4</v>
      </c>
      <c r="O44" s="166"/>
      <c r="P44" s="171"/>
      <c r="Q44" s="171"/>
      <c r="R44" s="171"/>
      <c r="S44" s="171"/>
      <c r="T44" s="171"/>
      <c r="U44" s="171"/>
      <c r="V44" s="171"/>
      <c r="W44" s="116">
        <v>0</v>
      </c>
      <c r="X44" s="117" t="s">
        <v>485</v>
      </c>
      <c r="Y44" s="172"/>
      <c r="Z44" s="118" t="s">
        <v>536</v>
      </c>
      <c r="AA44" s="116" t="s">
        <v>537</v>
      </c>
      <c r="AB44" s="171"/>
      <c r="AC44" s="422"/>
      <c r="AD44" s="422"/>
      <c r="AE44" s="420"/>
      <c r="AF44" s="420"/>
      <c r="AG44" s="418"/>
      <c r="AH44" s="418"/>
      <c r="AI44" s="419"/>
      <c r="AJ44" s="419"/>
      <c r="AK44" s="411"/>
      <c r="AL44" s="413"/>
      <c r="AM44" s="416"/>
      <c r="AN44" s="163"/>
      <c r="AO44" s="162"/>
      <c r="AP44" s="168"/>
      <c r="AQ44" s="114"/>
      <c r="AR44" s="145"/>
      <c r="AS44" s="168"/>
      <c r="AT44" s="163"/>
      <c r="AU44" s="168"/>
      <c r="AV44" s="163"/>
      <c r="AW44" s="114"/>
      <c r="AX44" s="145"/>
      <c r="AY44" s="146"/>
      <c r="AZ44" s="145"/>
      <c r="BA44" s="145"/>
      <c r="BB44" s="146"/>
      <c r="BC44" s="114"/>
      <c r="BD44" s="114"/>
      <c r="BE44" s="163"/>
      <c r="BF44" s="163"/>
      <c r="BG44" s="162"/>
      <c r="BH44" s="168"/>
      <c r="BI44" s="168"/>
      <c r="BJ44" s="163"/>
      <c r="BK44" s="163"/>
      <c r="BL44" s="162"/>
      <c r="BM44" s="168"/>
      <c r="BN44" s="168"/>
      <c r="BO44" s="145"/>
      <c r="BP44" s="145"/>
      <c r="BQ44" s="146"/>
      <c r="BR44" s="114"/>
      <c r="BS44" s="114"/>
      <c r="BT44" s="168"/>
      <c r="BU44" s="145"/>
      <c r="BV44" s="145"/>
      <c r="BW44" s="145"/>
      <c r="BX44" s="114"/>
      <c r="BY44" s="145"/>
      <c r="BZ44" s="145"/>
      <c r="CA44" s="114"/>
      <c r="CB44" s="145"/>
      <c r="CC44" s="146"/>
      <c r="CD44" s="145"/>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row>
    <row r="45" spans="1:108" ht="21" customHeight="1" thickTop="1" thickBot="1">
      <c r="A45" s="421"/>
      <c r="B45" s="423"/>
      <c r="C45" s="423"/>
      <c r="D45" s="423"/>
      <c r="E45" s="424"/>
      <c r="F45" s="423"/>
      <c r="G45" s="423"/>
      <c r="H45" s="423"/>
      <c r="I45" s="423"/>
      <c r="J45" s="421"/>
      <c r="K45" s="421"/>
      <c r="L45" s="411"/>
      <c r="M45" s="413"/>
      <c r="N45" s="162">
        <v>5</v>
      </c>
      <c r="O45" s="166"/>
      <c r="P45" s="171"/>
      <c r="Q45" s="171"/>
      <c r="R45" s="171"/>
      <c r="S45" s="171"/>
      <c r="T45" s="171"/>
      <c r="U45" s="171"/>
      <c r="V45" s="171"/>
      <c r="W45" s="116">
        <v>0</v>
      </c>
      <c r="X45" s="117" t="s">
        <v>485</v>
      </c>
      <c r="Y45" s="172"/>
      <c r="Z45" s="118" t="s">
        <v>536</v>
      </c>
      <c r="AA45" s="116" t="s">
        <v>537</v>
      </c>
      <c r="AB45" s="171"/>
      <c r="AC45" s="422"/>
      <c r="AD45" s="422"/>
      <c r="AE45" s="420"/>
      <c r="AF45" s="420"/>
      <c r="AG45" s="418"/>
      <c r="AH45" s="418"/>
      <c r="AI45" s="419"/>
      <c r="AJ45" s="419"/>
      <c r="AK45" s="411"/>
      <c r="AL45" s="413"/>
      <c r="AM45" s="416"/>
      <c r="AN45" s="163"/>
      <c r="AO45" s="162"/>
      <c r="AP45" s="168"/>
      <c r="AQ45" s="114"/>
      <c r="AR45" s="145"/>
      <c r="AS45" s="168"/>
      <c r="AT45" s="163"/>
      <c r="AU45" s="168"/>
      <c r="AV45" s="163"/>
      <c r="AW45" s="114"/>
      <c r="AX45" s="145"/>
      <c r="AY45" s="146"/>
      <c r="AZ45" s="145"/>
      <c r="BA45" s="145"/>
      <c r="BB45" s="146"/>
      <c r="BC45" s="114"/>
      <c r="BD45" s="114"/>
      <c r="BE45" s="163"/>
      <c r="BF45" s="163"/>
      <c r="BG45" s="162"/>
      <c r="BH45" s="168"/>
      <c r="BI45" s="168"/>
      <c r="BJ45" s="163"/>
      <c r="BK45" s="163"/>
      <c r="BL45" s="162"/>
      <c r="BM45" s="168"/>
      <c r="BN45" s="168"/>
      <c r="BO45" s="145"/>
      <c r="BP45" s="145"/>
      <c r="BQ45" s="146"/>
      <c r="BR45" s="114"/>
      <c r="BS45" s="114"/>
      <c r="BT45" s="168"/>
      <c r="BU45" s="145"/>
      <c r="BV45" s="145"/>
      <c r="BW45" s="145"/>
      <c r="BX45" s="114"/>
      <c r="BY45" s="145"/>
      <c r="BZ45" s="145"/>
      <c r="CA45" s="114"/>
      <c r="CB45" s="145"/>
      <c r="CC45" s="146"/>
      <c r="CD45" s="145"/>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row>
    <row r="46" spans="1:108" ht="21" customHeight="1" thickTop="1" thickBot="1">
      <c r="A46" s="421"/>
      <c r="B46" s="423"/>
      <c r="C46" s="423"/>
      <c r="D46" s="423"/>
      <c r="E46" s="424"/>
      <c r="F46" s="423"/>
      <c r="G46" s="423"/>
      <c r="H46" s="423"/>
      <c r="I46" s="423"/>
      <c r="J46" s="421"/>
      <c r="K46" s="421"/>
      <c r="L46" s="411"/>
      <c r="M46" s="414"/>
      <c r="N46" s="162">
        <v>6</v>
      </c>
      <c r="O46" s="166"/>
      <c r="P46" s="171"/>
      <c r="Q46" s="171"/>
      <c r="R46" s="171"/>
      <c r="S46" s="171"/>
      <c r="T46" s="171"/>
      <c r="U46" s="171"/>
      <c r="V46" s="171"/>
      <c r="W46" s="116">
        <v>0</v>
      </c>
      <c r="X46" s="117" t="s">
        <v>485</v>
      </c>
      <c r="Y46" s="172"/>
      <c r="Z46" s="118" t="s">
        <v>536</v>
      </c>
      <c r="AA46" s="116" t="s">
        <v>537</v>
      </c>
      <c r="AB46" s="171"/>
      <c r="AC46" s="422"/>
      <c r="AD46" s="422"/>
      <c r="AE46" s="420"/>
      <c r="AF46" s="420"/>
      <c r="AG46" s="418"/>
      <c r="AH46" s="418"/>
      <c r="AI46" s="419"/>
      <c r="AJ46" s="419"/>
      <c r="AK46" s="411"/>
      <c r="AL46" s="414"/>
      <c r="AM46" s="417"/>
      <c r="AN46" s="163"/>
      <c r="AO46" s="162"/>
      <c r="AP46" s="168"/>
      <c r="AQ46" s="114"/>
      <c r="AR46" s="145"/>
      <c r="AS46" s="168"/>
      <c r="AT46" s="163"/>
      <c r="AU46" s="168"/>
      <c r="AV46" s="163"/>
      <c r="AW46" s="114"/>
      <c r="AX46" s="145"/>
      <c r="AY46" s="146"/>
      <c r="AZ46" s="145"/>
      <c r="BA46" s="145"/>
      <c r="BB46" s="146"/>
      <c r="BC46" s="114"/>
      <c r="BD46" s="114"/>
      <c r="BE46" s="163"/>
      <c r="BF46" s="163"/>
      <c r="BG46" s="162"/>
      <c r="BH46" s="168"/>
      <c r="BI46" s="168"/>
      <c r="BJ46" s="163"/>
      <c r="BK46" s="163"/>
      <c r="BL46" s="162"/>
      <c r="BM46" s="168"/>
      <c r="BN46" s="168"/>
      <c r="BO46" s="145"/>
      <c r="BP46" s="145"/>
      <c r="BQ46" s="146"/>
      <c r="BR46" s="114"/>
      <c r="BS46" s="114"/>
      <c r="BT46" s="168"/>
      <c r="BU46" s="145"/>
      <c r="BV46" s="145"/>
      <c r="BW46" s="145"/>
      <c r="BX46" s="114"/>
      <c r="BY46" s="145"/>
      <c r="BZ46" s="145"/>
      <c r="CA46" s="114"/>
      <c r="CB46" s="145"/>
      <c r="CC46" s="146"/>
      <c r="CD46" s="145"/>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row>
    <row r="47" spans="1:108" ht="21" customHeight="1" thickTop="1" thickBot="1">
      <c r="A47" s="421">
        <v>8</v>
      </c>
      <c r="B47" s="423"/>
      <c r="C47" s="423"/>
      <c r="D47" s="423"/>
      <c r="E47" s="424"/>
      <c r="F47" s="423"/>
      <c r="G47" s="423"/>
      <c r="H47" s="423"/>
      <c r="I47" s="423"/>
      <c r="J47" s="421"/>
      <c r="K47" s="421"/>
      <c r="L47" s="411">
        <v>0</v>
      </c>
      <c r="M47" s="412" t="b">
        <v>0</v>
      </c>
      <c r="N47" s="162">
        <v>1</v>
      </c>
      <c r="O47" s="166"/>
      <c r="P47" s="171"/>
      <c r="Q47" s="171"/>
      <c r="R47" s="171"/>
      <c r="S47" s="171"/>
      <c r="T47" s="171"/>
      <c r="U47" s="171"/>
      <c r="V47" s="171"/>
      <c r="W47" s="116">
        <v>0</v>
      </c>
      <c r="X47" s="117" t="s">
        <v>485</v>
      </c>
      <c r="Y47" s="172"/>
      <c r="Z47" s="118" t="s">
        <v>536</v>
      </c>
      <c r="AA47" s="116" t="s">
        <v>537</v>
      </c>
      <c r="AB47" s="171"/>
      <c r="AC47" s="422">
        <v>0</v>
      </c>
      <c r="AD47" s="422" t="s">
        <v>485</v>
      </c>
      <c r="AE47" s="420"/>
      <c r="AF47" s="420"/>
      <c r="AG47" s="418" t="s">
        <v>538</v>
      </c>
      <c r="AH47" s="418" t="s">
        <v>538</v>
      </c>
      <c r="AI47" s="419"/>
      <c r="AJ47" s="419"/>
      <c r="AK47" s="411">
        <v>0</v>
      </c>
      <c r="AL47" s="412" t="b">
        <v>0</v>
      </c>
      <c r="AM47" s="415"/>
      <c r="AN47" s="163"/>
      <c r="AO47" s="162"/>
      <c r="AP47" s="168"/>
      <c r="AQ47" s="114"/>
      <c r="AR47" s="145"/>
      <c r="AS47" s="168"/>
      <c r="AT47" s="163"/>
      <c r="AU47" s="168"/>
      <c r="AV47" s="163"/>
      <c r="AW47" s="114"/>
      <c r="AX47" s="145"/>
      <c r="AY47" s="146"/>
      <c r="AZ47" s="145"/>
      <c r="BA47" s="145"/>
      <c r="BB47" s="146"/>
      <c r="BC47" s="114"/>
      <c r="BD47" s="114"/>
      <c r="BE47" s="163"/>
      <c r="BF47" s="163"/>
      <c r="BG47" s="162"/>
      <c r="BH47" s="168"/>
      <c r="BI47" s="168"/>
      <c r="BJ47" s="163"/>
      <c r="BK47" s="163"/>
      <c r="BL47" s="162"/>
      <c r="BM47" s="168"/>
      <c r="BN47" s="168"/>
      <c r="BO47" s="145"/>
      <c r="BP47" s="145"/>
      <c r="BQ47" s="146"/>
      <c r="BR47" s="114"/>
      <c r="BS47" s="114"/>
      <c r="BT47" s="168"/>
      <c r="BU47" s="145"/>
      <c r="BV47" s="145"/>
      <c r="BW47" s="145"/>
      <c r="BX47" s="114"/>
      <c r="BY47" s="145"/>
      <c r="BZ47" s="145"/>
      <c r="CA47" s="114"/>
      <c r="CB47" s="145"/>
      <c r="CC47" s="146"/>
      <c r="CD47" s="145"/>
      <c r="CE47" s="148"/>
      <c r="CF47" s="148"/>
      <c r="CG47" s="148"/>
      <c r="CH47" s="148"/>
      <c r="CI47" s="148"/>
      <c r="CJ47" s="148"/>
      <c r="CK47" s="148"/>
      <c r="CL47" s="148"/>
      <c r="CM47" s="148"/>
      <c r="CN47" s="148"/>
      <c r="CO47" s="148"/>
      <c r="CP47" s="148"/>
      <c r="CQ47" s="148"/>
      <c r="CR47" s="148"/>
      <c r="CS47" s="148"/>
      <c r="CT47" s="148"/>
      <c r="CU47" s="148"/>
      <c r="CV47" s="148"/>
      <c r="CW47" s="148"/>
      <c r="CX47" s="148"/>
      <c r="CY47" s="148"/>
      <c r="CZ47" s="148"/>
      <c r="DA47" s="148"/>
      <c r="DB47" s="148"/>
      <c r="DC47" s="148"/>
      <c r="DD47" s="148"/>
    </row>
    <row r="48" spans="1:108" ht="21" customHeight="1" thickTop="1" thickBot="1">
      <c r="A48" s="421"/>
      <c r="B48" s="423"/>
      <c r="C48" s="423"/>
      <c r="D48" s="423"/>
      <c r="E48" s="424"/>
      <c r="F48" s="423"/>
      <c r="G48" s="423"/>
      <c r="H48" s="423"/>
      <c r="I48" s="423"/>
      <c r="J48" s="421"/>
      <c r="K48" s="421"/>
      <c r="L48" s="411"/>
      <c r="M48" s="413"/>
      <c r="N48" s="162">
        <v>2</v>
      </c>
      <c r="O48" s="166"/>
      <c r="P48" s="171"/>
      <c r="Q48" s="171"/>
      <c r="R48" s="171"/>
      <c r="S48" s="171"/>
      <c r="T48" s="171"/>
      <c r="U48" s="171"/>
      <c r="V48" s="171"/>
      <c r="W48" s="116">
        <v>0</v>
      </c>
      <c r="X48" s="117" t="s">
        <v>485</v>
      </c>
      <c r="Y48" s="172"/>
      <c r="Z48" s="118" t="s">
        <v>536</v>
      </c>
      <c r="AA48" s="116" t="s">
        <v>537</v>
      </c>
      <c r="AB48" s="171"/>
      <c r="AC48" s="422"/>
      <c r="AD48" s="422"/>
      <c r="AE48" s="420"/>
      <c r="AF48" s="420"/>
      <c r="AG48" s="418"/>
      <c r="AH48" s="418"/>
      <c r="AI48" s="419"/>
      <c r="AJ48" s="419"/>
      <c r="AK48" s="411"/>
      <c r="AL48" s="413"/>
      <c r="AM48" s="416"/>
      <c r="AN48" s="163"/>
      <c r="AO48" s="162"/>
      <c r="AP48" s="168"/>
      <c r="AQ48" s="114"/>
      <c r="AR48" s="145"/>
      <c r="AS48" s="168"/>
      <c r="AT48" s="163"/>
      <c r="AU48" s="168"/>
      <c r="AV48" s="163"/>
      <c r="AW48" s="114"/>
      <c r="AX48" s="145"/>
      <c r="AY48" s="146"/>
      <c r="AZ48" s="145"/>
      <c r="BA48" s="145"/>
      <c r="BB48" s="146"/>
      <c r="BC48" s="114"/>
      <c r="BD48" s="114"/>
      <c r="BE48" s="163"/>
      <c r="BF48" s="163"/>
      <c r="BG48" s="162"/>
      <c r="BH48" s="168"/>
      <c r="BI48" s="168"/>
      <c r="BJ48" s="163"/>
      <c r="BK48" s="163"/>
      <c r="BL48" s="162"/>
      <c r="BM48" s="168"/>
      <c r="BN48" s="168"/>
      <c r="BO48" s="145"/>
      <c r="BP48" s="145"/>
      <c r="BQ48" s="146"/>
      <c r="BR48" s="114"/>
      <c r="BS48" s="114"/>
      <c r="BT48" s="168"/>
      <c r="BU48" s="145"/>
      <c r="BV48" s="145"/>
      <c r="BW48" s="145"/>
      <c r="BX48" s="114"/>
      <c r="BY48" s="145"/>
      <c r="BZ48" s="145"/>
      <c r="CA48" s="114"/>
      <c r="CB48" s="145"/>
      <c r="CC48" s="146"/>
      <c r="CD48" s="145"/>
      <c r="CE48" s="148"/>
      <c r="CF48" s="148"/>
      <c r="CG48" s="148"/>
      <c r="CH48" s="148"/>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row>
    <row r="49" spans="1:108" ht="21" customHeight="1" thickTop="1" thickBot="1">
      <c r="A49" s="421"/>
      <c r="B49" s="423"/>
      <c r="C49" s="423"/>
      <c r="D49" s="423"/>
      <c r="E49" s="424"/>
      <c r="F49" s="423"/>
      <c r="G49" s="423"/>
      <c r="H49" s="423"/>
      <c r="I49" s="423"/>
      <c r="J49" s="421"/>
      <c r="K49" s="421"/>
      <c r="L49" s="411"/>
      <c r="M49" s="413"/>
      <c r="N49" s="162">
        <v>3</v>
      </c>
      <c r="O49" s="173"/>
      <c r="P49" s="171"/>
      <c r="Q49" s="171"/>
      <c r="R49" s="171"/>
      <c r="S49" s="171"/>
      <c r="T49" s="171"/>
      <c r="U49" s="171"/>
      <c r="V49" s="171"/>
      <c r="W49" s="116">
        <v>0</v>
      </c>
      <c r="X49" s="117" t="s">
        <v>485</v>
      </c>
      <c r="Y49" s="172"/>
      <c r="Z49" s="118" t="s">
        <v>536</v>
      </c>
      <c r="AA49" s="116" t="s">
        <v>537</v>
      </c>
      <c r="AB49" s="171"/>
      <c r="AC49" s="422"/>
      <c r="AD49" s="422"/>
      <c r="AE49" s="420"/>
      <c r="AF49" s="420"/>
      <c r="AG49" s="418"/>
      <c r="AH49" s="418"/>
      <c r="AI49" s="419"/>
      <c r="AJ49" s="419"/>
      <c r="AK49" s="411"/>
      <c r="AL49" s="413"/>
      <c r="AM49" s="416"/>
      <c r="AN49" s="163"/>
      <c r="AO49" s="162"/>
      <c r="AP49" s="168"/>
      <c r="AQ49" s="114"/>
      <c r="AR49" s="145"/>
      <c r="AS49" s="168"/>
      <c r="AT49" s="163"/>
      <c r="AU49" s="168"/>
      <c r="AV49" s="163"/>
      <c r="AW49" s="114"/>
      <c r="AX49" s="145"/>
      <c r="AY49" s="146"/>
      <c r="AZ49" s="145"/>
      <c r="BA49" s="145"/>
      <c r="BB49" s="146"/>
      <c r="BC49" s="114"/>
      <c r="BD49" s="114"/>
      <c r="BE49" s="163"/>
      <c r="BF49" s="163"/>
      <c r="BG49" s="162"/>
      <c r="BH49" s="168"/>
      <c r="BI49" s="168"/>
      <c r="BJ49" s="163"/>
      <c r="BK49" s="163"/>
      <c r="BL49" s="162"/>
      <c r="BM49" s="168"/>
      <c r="BN49" s="168"/>
      <c r="BO49" s="145"/>
      <c r="BP49" s="145"/>
      <c r="BQ49" s="146"/>
      <c r="BR49" s="114"/>
      <c r="BS49" s="114"/>
      <c r="BT49" s="168"/>
      <c r="BU49" s="145"/>
      <c r="BV49" s="145"/>
      <c r="BW49" s="145"/>
      <c r="BX49" s="114"/>
      <c r="BY49" s="145"/>
      <c r="BZ49" s="145"/>
      <c r="CA49" s="114"/>
      <c r="CB49" s="145"/>
      <c r="CC49" s="146"/>
      <c r="CD49" s="145"/>
      <c r="CE49" s="148"/>
      <c r="CF49" s="148"/>
      <c r="CG49" s="148"/>
      <c r="CH49" s="148"/>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row>
    <row r="50" spans="1:108" ht="21" customHeight="1" thickTop="1" thickBot="1">
      <c r="A50" s="421"/>
      <c r="B50" s="423"/>
      <c r="C50" s="423"/>
      <c r="D50" s="423"/>
      <c r="E50" s="424"/>
      <c r="F50" s="423"/>
      <c r="G50" s="423"/>
      <c r="H50" s="423"/>
      <c r="I50" s="423"/>
      <c r="J50" s="421"/>
      <c r="K50" s="421"/>
      <c r="L50" s="411"/>
      <c r="M50" s="413"/>
      <c r="N50" s="162">
        <v>4</v>
      </c>
      <c r="O50" s="166"/>
      <c r="P50" s="171"/>
      <c r="Q50" s="171"/>
      <c r="R50" s="171"/>
      <c r="S50" s="171"/>
      <c r="T50" s="171"/>
      <c r="U50" s="171"/>
      <c r="V50" s="171"/>
      <c r="W50" s="116">
        <v>0</v>
      </c>
      <c r="X50" s="117" t="s">
        <v>485</v>
      </c>
      <c r="Y50" s="172"/>
      <c r="Z50" s="118" t="s">
        <v>536</v>
      </c>
      <c r="AA50" s="116" t="s">
        <v>537</v>
      </c>
      <c r="AB50" s="171"/>
      <c r="AC50" s="422"/>
      <c r="AD50" s="422"/>
      <c r="AE50" s="420"/>
      <c r="AF50" s="420"/>
      <c r="AG50" s="418"/>
      <c r="AH50" s="418"/>
      <c r="AI50" s="419"/>
      <c r="AJ50" s="419"/>
      <c r="AK50" s="411"/>
      <c r="AL50" s="413"/>
      <c r="AM50" s="416"/>
      <c r="AN50" s="163"/>
      <c r="AO50" s="162"/>
      <c r="AP50" s="168"/>
      <c r="AQ50" s="114"/>
      <c r="AR50" s="145"/>
      <c r="AS50" s="168"/>
      <c r="AT50" s="163"/>
      <c r="AU50" s="168"/>
      <c r="AV50" s="163"/>
      <c r="AW50" s="114"/>
      <c r="AX50" s="145"/>
      <c r="AY50" s="146"/>
      <c r="AZ50" s="145"/>
      <c r="BA50" s="145"/>
      <c r="BB50" s="146"/>
      <c r="BC50" s="114"/>
      <c r="BD50" s="114"/>
      <c r="BE50" s="163"/>
      <c r="BF50" s="163"/>
      <c r="BG50" s="162"/>
      <c r="BH50" s="168"/>
      <c r="BI50" s="168"/>
      <c r="BJ50" s="163"/>
      <c r="BK50" s="163"/>
      <c r="BL50" s="162"/>
      <c r="BM50" s="168"/>
      <c r="BN50" s="168"/>
      <c r="BO50" s="145"/>
      <c r="BP50" s="145"/>
      <c r="BQ50" s="146"/>
      <c r="BR50" s="114"/>
      <c r="BS50" s="114"/>
      <c r="BT50" s="168"/>
      <c r="BU50" s="145"/>
      <c r="BV50" s="145"/>
      <c r="BW50" s="145"/>
      <c r="BX50" s="114"/>
      <c r="BY50" s="145"/>
      <c r="BZ50" s="145"/>
      <c r="CA50" s="114"/>
      <c r="CB50" s="145"/>
      <c r="CC50" s="146"/>
      <c r="CD50" s="145"/>
      <c r="CE50" s="148"/>
      <c r="CF50" s="148"/>
      <c r="CG50" s="148"/>
      <c r="CH50" s="148"/>
      <c r="CI50" s="148"/>
      <c r="CJ50" s="148"/>
      <c r="CK50" s="148"/>
      <c r="CL50" s="148"/>
      <c r="CM50" s="148"/>
      <c r="CN50" s="148"/>
      <c r="CO50" s="148"/>
      <c r="CP50" s="148"/>
      <c r="CQ50" s="148"/>
      <c r="CR50" s="148"/>
      <c r="CS50" s="148"/>
      <c r="CT50" s="148"/>
      <c r="CU50" s="148"/>
      <c r="CV50" s="148"/>
      <c r="CW50" s="148"/>
      <c r="CX50" s="148"/>
      <c r="CY50" s="148"/>
      <c r="CZ50" s="148"/>
      <c r="DA50" s="148"/>
      <c r="DB50" s="148"/>
      <c r="DC50" s="148"/>
      <c r="DD50" s="148"/>
    </row>
    <row r="51" spans="1:108" ht="21" customHeight="1" thickTop="1" thickBot="1">
      <c r="A51" s="421"/>
      <c r="B51" s="423"/>
      <c r="C51" s="423"/>
      <c r="D51" s="423"/>
      <c r="E51" s="424"/>
      <c r="F51" s="423"/>
      <c r="G51" s="423"/>
      <c r="H51" s="423"/>
      <c r="I51" s="423"/>
      <c r="J51" s="421"/>
      <c r="K51" s="421"/>
      <c r="L51" s="411"/>
      <c r="M51" s="413"/>
      <c r="N51" s="162">
        <v>5</v>
      </c>
      <c r="O51" s="166"/>
      <c r="P51" s="171"/>
      <c r="Q51" s="171"/>
      <c r="R51" s="171"/>
      <c r="S51" s="171"/>
      <c r="T51" s="171"/>
      <c r="U51" s="171"/>
      <c r="V51" s="171"/>
      <c r="W51" s="116">
        <v>0</v>
      </c>
      <c r="X51" s="117" t="s">
        <v>485</v>
      </c>
      <c r="Y51" s="172"/>
      <c r="Z51" s="118" t="s">
        <v>536</v>
      </c>
      <c r="AA51" s="116" t="s">
        <v>537</v>
      </c>
      <c r="AB51" s="171"/>
      <c r="AC51" s="422"/>
      <c r="AD51" s="422"/>
      <c r="AE51" s="420"/>
      <c r="AF51" s="420"/>
      <c r="AG51" s="418"/>
      <c r="AH51" s="418"/>
      <c r="AI51" s="419"/>
      <c r="AJ51" s="419"/>
      <c r="AK51" s="411"/>
      <c r="AL51" s="413"/>
      <c r="AM51" s="416"/>
      <c r="AN51" s="163"/>
      <c r="AO51" s="162"/>
      <c r="AP51" s="168"/>
      <c r="AQ51" s="114"/>
      <c r="AR51" s="145"/>
      <c r="AS51" s="168"/>
      <c r="AT51" s="163"/>
      <c r="AU51" s="168"/>
      <c r="AV51" s="163"/>
      <c r="AW51" s="114"/>
      <c r="AX51" s="145"/>
      <c r="AY51" s="146"/>
      <c r="AZ51" s="145"/>
      <c r="BA51" s="145"/>
      <c r="BB51" s="146"/>
      <c r="BC51" s="114"/>
      <c r="BD51" s="114"/>
      <c r="BE51" s="163"/>
      <c r="BF51" s="163"/>
      <c r="BG51" s="162"/>
      <c r="BH51" s="168"/>
      <c r="BI51" s="168"/>
      <c r="BJ51" s="163"/>
      <c r="BK51" s="163"/>
      <c r="BL51" s="162"/>
      <c r="BM51" s="168"/>
      <c r="BN51" s="168"/>
      <c r="BO51" s="145"/>
      <c r="BP51" s="145"/>
      <c r="BQ51" s="146"/>
      <c r="BR51" s="114"/>
      <c r="BS51" s="114"/>
      <c r="BT51" s="168"/>
      <c r="BU51" s="145"/>
      <c r="BV51" s="145"/>
      <c r="BW51" s="145"/>
      <c r="BX51" s="114"/>
      <c r="BY51" s="145"/>
      <c r="BZ51" s="145"/>
      <c r="CA51" s="114"/>
      <c r="CB51" s="145"/>
      <c r="CC51" s="146"/>
      <c r="CD51" s="145"/>
      <c r="CE51" s="148"/>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c r="DC51" s="148"/>
      <c r="DD51" s="148"/>
    </row>
    <row r="52" spans="1:108" ht="21" customHeight="1" thickTop="1" thickBot="1">
      <c r="A52" s="421"/>
      <c r="B52" s="423"/>
      <c r="C52" s="423"/>
      <c r="D52" s="423"/>
      <c r="E52" s="424"/>
      <c r="F52" s="423"/>
      <c r="G52" s="423"/>
      <c r="H52" s="423"/>
      <c r="I52" s="423"/>
      <c r="J52" s="421"/>
      <c r="K52" s="421"/>
      <c r="L52" s="411"/>
      <c r="M52" s="414"/>
      <c r="N52" s="162">
        <v>6</v>
      </c>
      <c r="O52" s="166"/>
      <c r="P52" s="171"/>
      <c r="Q52" s="171"/>
      <c r="R52" s="171"/>
      <c r="S52" s="171"/>
      <c r="T52" s="171"/>
      <c r="U52" s="171"/>
      <c r="V52" s="171"/>
      <c r="W52" s="116">
        <v>0</v>
      </c>
      <c r="X52" s="117" t="s">
        <v>485</v>
      </c>
      <c r="Y52" s="172"/>
      <c r="Z52" s="118" t="s">
        <v>536</v>
      </c>
      <c r="AA52" s="116" t="s">
        <v>537</v>
      </c>
      <c r="AB52" s="171"/>
      <c r="AC52" s="422"/>
      <c r="AD52" s="422"/>
      <c r="AE52" s="420"/>
      <c r="AF52" s="420"/>
      <c r="AG52" s="418"/>
      <c r="AH52" s="418"/>
      <c r="AI52" s="419"/>
      <c r="AJ52" s="419"/>
      <c r="AK52" s="411"/>
      <c r="AL52" s="414"/>
      <c r="AM52" s="417"/>
      <c r="AN52" s="163"/>
      <c r="AO52" s="162"/>
      <c r="AP52" s="168"/>
      <c r="AQ52" s="114"/>
      <c r="AR52" s="145"/>
      <c r="AS52" s="168"/>
      <c r="AT52" s="163"/>
      <c r="AU52" s="168"/>
      <c r="AV52" s="163"/>
      <c r="AW52" s="114"/>
      <c r="AX52" s="145"/>
      <c r="AY52" s="146"/>
      <c r="AZ52" s="145"/>
      <c r="BA52" s="145"/>
      <c r="BB52" s="146"/>
      <c r="BC52" s="114"/>
      <c r="BD52" s="114"/>
      <c r="BE52" s="163"/>
      <c r="BF52" s="163"/>
      <c r="BG52" s="162"/>
      <c r="BH52" s="168"/>
      <c r="BI52" s="168"/>
      <c r="BJ52" s="163"/>
      <c r="BK52" s="163"/>
      <c r="BL52" s="162"/>
      <c r="BM52" s="168"/>
      <c r="BN52" s="168"/>
      <c r="BO52" s="145"/>
      <c r="BP52" s="145"/>
      <c r="BQ52" s="146"/>
      <c r="BR52" s="114"/>
      <c r="BS52" s="114"/>
      <c r="BT52" s="168"/>
      <c r="BU52" s="145"/>
      <c r="BV52" s="145"/>
      <c r="BW52" s="145"/>
      <c r="BX52" s="114"/>
      <c r="BY52" s="145"/>
      <c r="BZ52" s="145"/>
      <c r="CA52" s="114"/>
      <c r="CB52" s="145"/>
      <c r="CC52" s="146"/>
      <c r="CD52" s="145"/>
      <c r="CE52" s="148"/>
      <c r="CF52" s="148"/>
      <c r="CG52" s="148"/>
      <c r="CH52" s="148"/>
      <c r="CI52" s="148"/>
      <c r="CJ52" s="148"/>
      <c r="CK52" s="148"/>
      <c r="CL52" s="148"/>
      <c r="CM52" s="148"/>
      <c r="CN52" s="148"/>
      <c r="CO52" s="148"/>
      <c r="CP52" s="148"/>
      <c r="CQ52" s="148"/>
      <c r="CR52" s="148"/>
      <c r="CS52" s="148"/>
      <c r="CT52" s="148"/>
      <c r="CU52" s="148"/>
      <c r="CV52" s="148"/>
      <c r="CW52" s="148"/>
      <c r="CX52" s="148"/>
      <c r="CY52" s="148"/>
      <c r="CZ52" s="148"/>
      <c r="DA52" s="148"/>
      <c r="DB52" s="148"/>
      <c r="DC52" s="148"/>
      <c r="DD52" s="148"/>
    </row>
    <row r="53" spans="1:108" ht="21" customHeight="1" thickTop="1" thickBot="1">
      <c r="A53" s="421">
        <v>9</v>
      </c>
      <c r="B53" s="423"/>
      <c r="C53" s="423"/>
      <c r="D53" s="423"/>
      <c r="E53" s="424"/>
      <c r="F53" s="423"/>
      <c r="G53" s="423"/>
      <c r="H53" s="423"/>
      <c r="I53" s="423"/>
      <c r="J53" s="421"/>
      <c r="K53" s="421"/>
      <c r="L53" s="411">
        <v>0</v>
      </c>
      <c r="M53" s="412" t="b">
        <v>0</v>
      </c>
      <c r="N53" s="162">
        <v>1</v>
      </c>
      <c r="O53" s="166"/>
      <c r="P53" s="171"/>
      <c r="Q53" s="171"/>
      <c r="R53" s="171"/>
      <c r="S53" s="171"/>
      <c r="T53" s="171"/>
      <c r="U53" s="171"/>
      <c r="V53" s="171"/>
      <c r="W53" s="116">
        <v>0</v>
      </c>
      <c r="X53" s="117" t="s">
        <v>485</v>
      </c>
      <c r="Y53" s="172"/>
      <c r="Z53" s="118" t="s">
        <v>536</v>
      </c>
      <c r="AA53" s="116" t="s">
        <v>537</v>
      </c>
      <c r="AB53" s="171"/>
      <c r="AC53" s="422">
        <v>0</v>
      </c>
      <c r="AD53" s="422" t="s">
        <v>485</v>
      </c>
      <c r="AE53" s="420"/>
      <c r="AF53" s="420"/>
      <c r="AG53" s="418" t="s">
        <v>538</v>
      </c>
      <c r="AH53" s="418" t="s">
        <v>538</v>
      </c>
      <c r="AI53" s="419"/>
      <c r="AJ53" s="419"/>
      <c r="AK53" s="411">
        <v>0</v>
      </c>
      <c r="AL53" s="412" t="b">
        <v>0</v>
      </c>
      <c r="AM53" s="415"/>
      <c r="AN53" s="163"/>
      <c r="AO53" s="162"/>
      <c r="AP53" s="168"/>
      <c r="AQ53" s="114"/>
      <c r="AR53" s="145"/>
      <c r="AS53" s="168"/>
      <c r="AT53" s="163"/>
      <c r="AU53" s="168"/>
      <c r="AV53" s="163"/>
      <c r="AW53" s="114"/>
      <c r="AX53" s="145"/>
      <c r="AY53" s="146"/>
      <c r="AZ53" s="145"/>
      <c r="BA53" s="145"/>
      <c r="BB53" s="146"/>
      <c r="BC53" s="114"/>
      <c r="BD53" s="114"/>
      <c r="BE53" s="163"/>
      <c r="BF53" s="163"/>
      <c r="BG53" s="162"/>
      <c r="BH53" s="168"/>
      <c r="BI53" s="168"/>
      <c r="BJ53" s="163"/>
      <c r="BK53" s="163"/>
      <c r="BL53" s="162"/>
      <c r="BM53" s="168"/>
      <c r="BN53" s="168"/>
      <c r="BO53" s="145"/>
      <c r="BP53" s="145"/>
      <c r="BQ53" s="146"/>
      <c r="BR53" s="114"/>
      <c r="BS53" s="114"/>
      <c r="BT53" s="168"/>
      <c r="BU53" s="145"/>
      <c r="BV53" s="145"/>
      <c r="BW53" s="145"/>
      <c r="BX53" s="114"/>
      <c r="BY53" s="145"/>
      <c r="BZ53" s="145"/>
      <c r="CA53" s="114"/>
      <c r="CB53" s="145"/>
      <c r="CC53" s="146"/>
      <c r="CD53" s="145"/>
      <c r="CE53" s="148"/>
      <c r="CF53" s="148"/>
      <c r="CG53" s="148"/>
      <c r="CH53" s="148"/>
      <c r="CI53" s="148"/>
      <c r="CJ53" s="148"/>
      <c r="CK53" s="148"/>
      <c r="CL53" s="148"/>
      <c r="CM53" s="148"/>
      <c r="CN53" s="148"/>
      <c r="CO53" s="148"/>
      <c r="CP53" s="148"/>
      <c r="CQ53" s="148"/>
      <c r="CR53" s="148"/>
      <c r="CS53" s="148"/>
      <c r="CT53" s="148"/>
      <c r="CU53" s="148"/>
      <c r="CV53" s="148"/>
      <c r="CW53" s="148"/>
      <c r="CX53" s="148"/>
      <c r="CY53" s="148"/>
      <c r="CZ53" s="148"/>
      <c r="DA53" s="148"/>
      <c r="DB53" s="148"/>
      <c r="DC53" s="148"/>
      <c r="DD53" s="148"/>
    </row>
    <row r="54" spans="1:108" ht="21" customHeight="1" thickTop="1" thickBot="1">
      <c r="A54" s="421"/>
      <c r="B54" s="423"/>
      <c r="C54" s="423"/>
      <c r="D54" s="423"/>
      <c r="E54" s="424"/>
      <c r="F54" s="423"/>
      <c r="G54" s="423"/>
      <c r="H54" s="423"/>
      <c r="I54" s="423"/>
      <c r="J54" s="421"/>
      <c r="K54" s="421"/>
      <c r="L54" s="411"/>
      <c r="M54" s="413"/>
      <c r="N54" s="162">
        <v>2</v>
      </c>
      <c r="O54" s="166"/>
      <c r="P54" s="171"/>
      <c r="Q54" s="171"/>
      <c r="R54" s="171"/>
      <c r="S54" s="171"/>
      <c r="T54" s="171"/>
      <c r="U54" s="171"/>
      <c r="V54" s="171"/>
      <c r="W54" s="116">
        <v>0</v>
      </c>
      <c r="X54" s="117" t="s">
        <v>485</v>
      </c>
      <c r="Y54" s="172"/>
      <c r="Z54" s="118" t="s">
        <v>536</v>
      </c>
      <c r="AA54" s="116" t="s">
        <v>537</v>
      </c>
      <c r="AB54" s="171"/>
      <c r="AC54" s="422"/>
      <c r="AD54" s="422"/>
      <c r="AE54" s="420"/>
      <c r="AF54" s="420"/>
      <c r="AG54" s="418"/>
      <c r="AH54" s="418"/>
      <c r="AI54" s="419"/>
      <c r="AJ54" s="419"/>
      <c r="AK54" s="411"/>
      <c r="AL54" s="413"/>
      <c r="AM54" s="416"/>
      <c r="AN54" s="163"/>
      <c r="AO54" s="162"/>
      <c r="AP54" s="168"/>
      <c r="AQ54" s="114"/>
      <c r="AR54" s="145"/>
      <c r="AS54" s="168"/>
      <c r="AT54" s="163"/>
      <c r="AU54" s="168"/>
      <c r="AV54" s="163"/>
      <c r="AW54" s="114"/>
      <c r="AX54" s="145"/>
      <c r="AY54" s="146"/>
      <c r="AZ54" s="145"/>
      <c r="BA54" s="145"/>
      <c r="BB54" s="146"/>
      <c r="BC54" s="114"/>
      <c r="BD54" s="114"/>
      <c r="BE54" s="163"/>
      <c r="BF54" s="163"/>
      <c r="BG54" s="162"/>
      <c r="BH54" s="168"/>
      <c r="BI54" s="168"/>
      <c r="BJ54" s="163"/>
      <c r="BK54" s="163"/>
      <c r="BL54" s="162"/>
      <c r="BM54" s="168"/>
      <c r="BN54" s="168"/>
      <c r="BO54" s="145"/>
      <c r="BP54" s="145"/>
      <c r="BQ54" s="146"/>
      <c r="BR54" s="114"/>
      <c r="BS54" s="114"/>
      <c r="BT54" s="168"/>
      <c r="BU54" s="145"/>
      <c r="BV54" s="145"/>
      <c r="BW54" s="145"/>
      <c r="BX54" s="114"/>
      <c r="BY54" s="145"/>
      <c r="BZ54" s="145"/>
      <c r="CA54" s="114"/>
      <c r="CB54" s="145"/>
      <c r="CC54" s="146"/>
      <c r="CD54" s="145"/>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row>
    <row r="55" spans="1:108" ht="21" customHeight="1" thickTop="1" thickBot="1">
      <c r="A55" s="421"/>
      <c r="B55" s="423"/>
      <c r="C55" s="423"/>
      <c r="D55" s="423"/>
      <c r="E55" s="424"/>
      <c r="F55" s="423"/>
      <c r="G55" s="423"/>
      <c r="H55" s="423"/>
      <c r="I55" s="423"/>
      <c r="J55" s="421"/>
      <c r="K55" s="421"/>
      <c r="L55" s="411"/>
      <c r="M55" s="413"/>
      <c r="N55" s="162">
        <v>3</v>
      </c>
      <c r="O55" s="173"/>
      <c r="P55" s="171"/>
      <c r="Q55" s="171"/>
      <c r="R55" s="171"/>
      <c r="S55" s="171"/>
      <c r="T55" s="171"/>
      <c r="U55" s="171"/>
      <c r="V55" s="171"/>
      <c r="W55" s="116">
        <v>0</v>
      </c>
      <c r="X55" s="117" t="s">
        <v>485</v>
      </c>
      <c r="Y55" s="172"/>
      <c r="Z55" s="118" t="s">
        <v>536</v>
      </c>
      <c r="AA55" s="116" t="s">
        <v>537</v>
      </c>
      <c r="AB55" s="171"/>
      <c r="AC55" s="422"/>
      <c r="AD55" s="422"/>
      <c r="AE55" s="420"/>
      <c r="AF55" s="420"/>
      <c r="AG55" s="418"/>
      <c r="AH55" s="418"/>
      <c r="AI55" s="419"/>
      <c r="AJ55" s="419"/>
      <c r="AK55" s="411"/>
      <c r="AL55" s="413"/>
      <c r="AM55" s="416"/>
      <c r="AN55" s="163"/>
      <c r="AO55" s="162"/>
      <c r="AP55" s="168"/>
      <c r="AQ55" s="114"/>
      <c r="AR55" s="145"/>
      <c r="AS55" s="168"/>
      <c r="AT55" s="163"/>
      <c r="AU55" s="168"/>
      <c r="AV55" s="163"/>
      <c r="AW55" s="114"/>
      <c r="AX55" s="145"/>
      <c r="AY55" s="146"/>
      <c r="AZ55" s="145"/>
      <c r="BA55" s="145"/>
      <c r="BB55" s="146"/>
      <c r="BC55" s="114"/>
      <c r="BD55" s="114"/>
      <c r="BE55" s="163"/>
      <c r="BF55" s="163"/>
      <c r="BG55" s="162"/>
      <c r="BH55" s="168"/>
      <c r="BI55" s="168"/>
      <c r="BJ55" s="163"/>
      <c r="BK55" s="163"/>
      <c r="BL55" s="162"/>
      <c r="BM55" s="168"/>
      <c r="BN55" s="168"/>
      <c r="BO55" s="145"/>
      <c r="BP55" s="145"/>
      <c r="BQ55" s="146"/>
      <c r="BR55" s="114"/>
      <c r="BS55" s="114"/>
      <c r="BT55" s="168"/>
      <c r="BU55" s="145"/>
      <c r="BV55" s="145"/>
      <c r="BW55" s="145"/>
      <c r="BX55" s="114"/>
      <c r="BY55" s="145"/>
      <c r="BZ55" s="145"/>
      <c r="CA55" s="114"/>
      <c r="CB55" s="145"/>
      <c r="CC55" s="146"/>
      <c r="CD55" s="145"/>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row>
    <row r="56" spans="1:108" ht="21" customHeight="1" thickTop="1" thickBot="1">
      <c r="A56" s="421"/>
      <c r="B56" s="423"/>
      <c r="C56" s="423"/>
      <c r="D56" s="423"/>
      <c r="E56" s="424"/>
      <c r="F56" s="423"/>
      <c r="G56" s="423"/>
      <c r="H56" s="423"/>
      <c r="I56" s="423"/>
      <c r="J56" s="421"/>
      <c r="K56" s="421"/>
      <c r="L56" s="411"/>
      <c r="M56" s="413"/>
      <c r="N56" s="162">
        <v>4</v>
      </c>
      <c r="O56" s="166"/>
      <c r="P56" s="171"/>
      <c r="Q56" s="171"/>
      <c r="R56" s="171"/>
      <c r="S56" s="171"/>
      <c r="T56" s="171"/>
      <c r="U56" s="171"/>
      <c r="V56" s="171"/>
      <c r="W56" s="116">
        <v>0</v>
      </c>
      <c r="X56" s="117" t="s">
        <v>485</v>
      </c>
      <c r="Y56" s="172"/>
      <c r="Z56" s="118" t="s">
        <v>536</v>
      </c>
      <c r="AA56" s="116" t="s">
        <v>537</v>
      </c>
      <c r="AB56" s="171"/>
      <c r="AC56" s="422"/>
      <c r="AD56" s="422"/>
      <c r="AE56" s="420"/>
      <c r="AF56" s="420"/>
      <c r="AG56" s="418"/>
      <c r="AH56" s="418"/>
      <c r="AI56" s="419"/>
      <c r="AJ56" s="419"/>
      <c r="AK56" s="411"/>
      <c r="AL56" s="413"/>
      <c r="AM56" s="416"/>
      <c r="AN56" s="163"/>
      <c r="AO56" s="162"/>
      <c r="AP56" s="168"/>
      <c r="AQ56" s="114"/>
      <c r="AR56" s="145"/>
      <c r="AS56" s="168"/>
      <c r="AT56" s="163"/>
      <c r="AU56" s="168"/>
      <c r="AV56" s="163"/>
      <c r="AW56" s="114"/>
      <c r="AX56" s="145"/>
      <c r="AY56" s="146"/>
      <c r="AZ56" s="145"/>
      <c r="BA56" s="145"/>
      <c r="BB56" s="146"/>
      <c r="BC56" s="114"/>
      <c r="BD56" s="114"/>
      <c r="BE56" s="163"/>
      <c r="BF56" s="163"/>
      <c r="BG56" s="162"/>
      <c r="BH56" s="168"/>
      <c r="BI56" s="168"/>
      <c r="BJ56" s="163"/>
      <c r="BK56" s="163"/>
      <c r="BL56" s="162"/>
      <c r="BM56" s="168"/>
      <c r="BN56" s="168"/>
      <c r="BO56" s="145"/>
      <c r="BP56" s="145"/>
      <c r="BQ56" s="146"/>
      <c r="BR56" s="114"/>
      <c r="BS56" s="114"/>
      <c r="BT56" s="168"/>
      <c r="BU56" s="145"/>
      <c r="BV56" s="145"/>
      <c r="BW56" s="145"/>
      <c r="BX56" s="114"/>
      <c r="BY56" s="145"/>
      <c r="BZ56" s="145"/>
      <c r="CA56" s="114"/>
      <c r="CB56" s="145"/>
      <c r="CC56" s="146"/>
      <c r="CD56" s="145"/>
      <c r="CE56" s="148"/>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row>
    <row r="57" spans="1:108" ht="21" customHeight="1" thickTop="1" thickBot="1">
      <c r="A57" s="421"/>
      <c r="B57" s="423"/>
      <c r="C57" s="423"/>
      <c r="D57" s="423"/>
      <c r="E57" s="424"/>
      <c r="F57" s="423"/>
      <c r="G57" s="423"/>
      <c r="H57" s="423"/>
      <c r="I57" s="423"/>
      <c r="J57" s="421"/>
      <c r="K57" s="421"/>
      <c r="L57" s="411"/>
      <c r="M57" s="413"/>
      <c r="N57" s="162">
        <v>5</v>
      </c>
      <c r="O57" s="166"/>
      <c r="P57" s="171"/>
      <c r="Q57" s="171"/>
      <c r="R57" s="171"/>
      <c r="S57" s="171"/>
      <c r="T57" s="171"/>
      <c r="U57" s="171"/>
      <c r="V57" s="171"/>
      <c r="W57" s="116">
        <v>0</v>
      </c>
      <c r="X57" s="117" t="s">
        <v>485</v>
      </c>
      <c r="Y57" s="172"/>
      <c r="Z57" s="118" t="s">
        <v>536</v>
      </c>
      <c r="AA57" s="116" t="s">
        <v>537</v>
      </c>
      <c r="AB57" s="171"/>
      <c r="AC57" s="422"/>
      <c r="AD57" s="422"/>
      <c r="AE57" s="420"/>
      <c r="AF57" s="420"/>
      <c r="AG57" s="418"/>
      <c r="AH57" s="418"/>
      <c r="AI57" s="419"/>
      <c r="AJ57" s="419"/>
      <c r="AK57" s="411"/>
      <c r="AL57" s="413"/>
      <c r="AM57" s="416"/>
      <c r="AN57" s="163"/>
      <c r="AO57" s="162"/>
      <c r="AP57" s="168"/>
      <c r="AQ57" s="114"/>
      <c r="AR57" s="145"/>
      <c r="AS57" s="168"/>
      <c r="AT57" s="163"/>
      <c r="AU57" s="168"/>
      <c r="AV57" s="163"/>
      <c r="AW57" s="114"/>
      <c r="AX57" s="145"/>
      <c r="AY57" s="146"/>
      <c r="AZ57" s="145"/>
      <c r="BA57" s="145"/>
      <c r="BB57" s="146"/>
      <c r="BC57" s="114"/>
      <c r="BD57" s="114"/>
      <c r="BE57" s="163"/>
      <c r="BF57" s="163"/>
      <c r="BG57" s="162"/>
      <c r="BH57" s="168"/>
      <c r="BI57" s="168"/>
      <c r="BJ57" s="163"/>
      <c r="BK57" s="163"/>
      <c r="BL57" s="162"/>
      <c r="BM57" s="168"/>
      <c r="BN57" s="168"/>
      <c r="BO57" s="145"/>
      <c r="BP57" s="145"/>
      <c r="BQ57" s="146"/>
      <c r="BR57" s="114"/>
      <c r="BS57" s="114"/>
      <c r="BT57" s="168"/>
      <c r="BU57" s="145"/>
      <c r="BV57" s="145"/>
      <c r="BW57" s="145"/>
      <c r="BX57" s="114"/>
      <c r="BY57" s="145"/>
      <c r="BZ57" s="145"/>
      <c r="CA57" s="114"/>
      <c r="CB57" s="145"/>
      <c r="CC57" s="146"/>
      <c r="CD57" s="145"/>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row>
    <row r="58" spans="1:108" ht="21" customHeight="1" thickTop="1" thickBot="1">
      <c r="A58" s="421"/>
      <c r="B58" s="423"/>
      <c r="C58" s="423"/>
      <c r="D58" s="423"/>
      <c r="E58" s="424"/>
      <c r="F58" s="423"/>
      <c r="G58" s="423"/>
      <c r="H58" s="423"/>
      <c r="I58" s="423"/>
      <c r="J58" s="421"/>
      <c r="K58" s="421"/>
      <c r="L58" s="411"/>
      <c r="M58" s="414"/>
      <c r="N58" s="162">
        <v>6</v>
      </c>
      <c r="O58" s="166"/>
      <c r="P58" s="171"/>
      <c r="Q58" s="171"/>
      <c r="R58" s="171"/>
      <c r="S58" s="171"/>
      <c r="T58" s="171"/>
      <c r="U58" s="171"/>
      <c r="V58" s="171"/>
      <c r="W58" s="116">
        <v>0</v>
      </c>
      <c r="X58" s="117" t="s">
        <v>485</v>
      </c>
      <c r="Y58" s="172"/>
      <c r="Z58" s="118" t="s">
        <v>536</v>
      </c>
      <c r="AA58" s="116" t="s">
        <v>537</v>
      </c>
      <c r="AB58" s="171"/>
      <c r="AC58" s="422"/>
      <c r="AD58" s="422"/>
      <c r="AE58" s="420"/>
      <c r="AF58" s="420"/>
      <c r="AG58" s="418"/>
      <c r="AH58" s="418"/>
      <c r="AI58" s="419"/>
      <c r="AJ58" s="419"/>
      <c r="AK58" s="411"/>
      <c r="AL58" s="414"/>
      <c r="AM58" s="417"/>
      <c r="AN58" s="163"/>
      <c r="AO58" s="162"/>
      <c r="AP58" s="168"/>
      <c r="AQ58" s="114"/>
      <c r="AR58" s="145"/>
      <c r="AS58" s="168"/>
      <c r="AT58" s="163"/>
      <c r="AU58" s="168"/>
      <c r="AV58" s="163"/>
      <c r="AW58" s="114"/>
      <c r="AX58" s="145"/>
      <c r="AY58" s="146"/>
      <c r="AZ58" s="145"/>
      <c r="BA58" s="145"/>
      <c r="BB58" s="146"/>
      <c r="BC58" s="114"/>
      <c r="BD58" s="114"/>
      <c r="BE58" s="163"/>
      <c r="BF58" s="163"/>
      <c r="BG58" s="162"/>
      <c r="BH58" s="168"/>
      <c r="BI58" s="168"/>
      <c r="BJ58" s="163"/>
      <c r="BK58" s="163"/>
      <c r="BL58" s="162"/>
      <c r="BM58" s="168"/>
      <c r="BN58" s="168"/>
      <c r="BO58" s="145"/>
      <c r="BP58" s="145"/>
      <c r="BQ58" s="146"/>
      <c r="BR58" s="114"/>
      <c r="BS58" s="114"/>
      <c r="BT58" s="168"/>
      <c r="BU58" s="145"/>
      <c r="BV58" s="145"/>
      <c r="BW58" s="145"/>
      <c r="BX58" s="114"/>
      <c r="BY58" s="145"/>
      <c r="BZ58" s="145"/>
      <c r="CA58" s="114"/>
      <c r="CB58" s="145"/>
      <c r="CC58" s="146"/>
      <c r="CD58" s="145"/>
      <c r="CE58" s="148"/>
      <c r="CF58" s="148"/>
      <c r="CG58" s="148"/>
      <c r="CH58" s="148"/>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row>
    <row r="59" spans="1:108" ht="21" customHeight="1" thickTop="1" thickBot="1">
      <c r="A59" s="421">
        <v>10</v>
      </c>
      <c r="B59" s="423"/>
      <c r="C59" s="423"/>
      <c r="D59" s="423"/>
      <c r="E59" s="424"/>
      <c r="F59" s="423"/>
      <c r="G59" s="423"/>
      <c r="H59" s="423"/>
      <c r="I59" s="423"/>
      <c r="J59" s="421"/>
      <c r="K59" s="421"/>
      <c r="L59" s="411">
        <v>0</v>
      </c>
      <c r="M59" s="412" t="b">
        <v>0</v>
      </c>
      <c r="N59" s="162">
        <v>1</v>
      </c>
      <c r="O59" s="166"/>
      <c r="P59" s="171"/>
      <c r="Q59" s="171"/>
      <c r="R59" s="171"/>
      <c r="S59" s="171"/>
      <c r="T59" s="171"/>
      <c r="U59" s="171"/>
      <c r="V59" s="171"/>
      <c r="W59" s="116">
        <v>0</v>
      </c>
      <c r="X59" s="117" t="s">
        <v>485</v>
      </c>
      <c r="Y59" s="172"/>
      <c r="Z59" s="118" t="s">
        <v>536</v>
      </c>
      <c r="AA59" s="116" t="s">
        <v>537</v>
      </c>
      <c r="AB59" s="171"/>
      <c r="AC59" s="422">
        <v>0</v>
      </c>
      <c r="AD59" s="422" t="s">
        <v>485</v>
      </c>
      <c r="AE59" s="420"/>
      <c r="AF59" s="420"/>
      <c r="AG59" s="418" t="s">
        <v>538</v>
      </c>
      <c r="AH59" s="418" t="s">
        <v>538</v>
      </c>
      <c r="AI59" s="419"/>
      <c r="AJ59" s="419"/>
      <c r="AK59" s="411">
        <v>0</v>
      </c>
      <c r="AL59" s="412" t="b">
        <v>0</v>
      </c>
      <c r="AM59" s="415"/>
      <c r="AN59" s="163"/>
      <c r="AO59" s="162"/>
      <c r="AP59" s="168"/>
      <c r="AQ59" s="114"/>
      <c r="AR59" s="145"/>
      <c r="AS59" s="168"/>
      <c r="AT59" s="163"/>
      <c r="AU59" s="168"/>
      <c r="AV59" s="163"/>
      <c r="AW59" s="114"/>
      <c r="AX59" s="145"/>
      <c r="AY59" s="146"/>
      <c r="AZ59" s="145"/>
      <c r="BA59" s="145"/>
      <c r="BB59" s="146"/>
      <c r="BC59" s="114"/>
      <c r="BD59" s="114"/>
      <c r="BE59" s="163"/>
      <c r="BF59" s="163"/>
      <c r="BG59" s="162"/>
      <c r="BH59" s="168"/>
      <c r="BI59" s="168"/>
      <c r="BJ59" s="163"/>
      <c r="BK59" s="163"/>
      <c r="BL59" s="162"/>
      <c r="BM59" s="168"/>
      <c r="BN59" s="168"/>
      <c r="BO59" s="145"/>
      <c r="BP59" s="145"/>
      <c r="BQ59" s="146"/>
      <c r="BR59" s="114"/>
      <c r="BS59" s="114"/>
      <c r="BT59" s="168"/>
      <c r="BU59" s="145"/>
      <c r="BV59" s="145"/>
      <c r="BW59" s="145"/>
      <c r="BX59" s="114"/>
      <c r="BY59" s="145"/>
      <c r="BZ59" s="145"/>
      <c r="CA59" s="114"/>
      <c r="CB59" s="145"/>
      <c r="CC59" s="146"/>
      <c r="CD59" s="145"/>
      <c r="CE59" s="148"/>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row>
    <row r="60" spans="1:108" ht="21" customHeight="1" thickTop="1" thickBot="1">
      <c r="A60" s="421"/>
      <c r="B60" s="423"/>
      <c r="C60" s="423"/>
      <c r="D60" s="423"/>
      <c r="E60" s="424"/>
      <c r="F60" s="423"/>
      <c r="G60" s="423"/>
      <c r="H60" s="423"/>
      <c r="I60" s="423"/>
      <c r="J60" s="421"/>
      <c r="K60" s="421"/>
      <c r="L60" s="411"/>
      <c r="M60" s="413"/>
      <c r="N60" s="162">
        <v>2</v>
      </c>
      <c r="O60" s="166"/>
      <c r="P60" s="171"/>
      <c r="Q60" s="171"/>
      <c r="R60" s="171"/>
      <c r="S60" s="171"/>
      <c r="T60" s="171"/>
      <c r="U60" s="171"/>
      <c r="V60" s="171"/>
      <c r="W60" s="116">
        <v>0</v>
      </c>
      <c r="X60" s="117" t="s">
        <v>485</v>
      </c>
      <c r="Y60" s="172"/>
      <c r="Z60" s="118" t="s">
        <v>536</v>
      </c>
      <c r="AA60" s="116" t="s">
        <v>537</v>
      </c>
      <c r="AB60" s="171"/>
      <c r="AC60" s="422"/>
      <c r="AD60" s="422"/>
      <c r="AE60" s="420"/>
      <c r="AF60" s="420"/>
      <c r="AG60" s="418"/>
      <c r="AH60" s="418"/>
      <c r="AI60" s="419"/>
      <c r="AJ60" s="419"/>
      <c r="AK60" s="411"/>
      <c r="AL60" s="413"/>
      <c r="AM60" s="416"/>
      <c r="AN60" s="163"/>
      <c r="AO60" s="162"/>
      <c r="AP60" s="168"/>
      <c r="AQ60" s="114"/>
      <c r="AR60" s="145"/>
      <c r="AS60" s="168"/>
      <c r="AT60" s="163"/>
      <c r="AU60" s="168"/>
      <c r="AV60" s="163"/>
      <c r="AW60" s="114"/>
      <c r="AX60" s="145"/>
      <c r="AY60" s="146"/>
      <c r="AZ60" s="145"/>
      <c r="BA60" s="145"/>
      <c r="BB60" s="146"/>
      <c r="BC60" s="114"/>
      <c r="BD60" s="114"/>
      <c r="BE60" s="163"/>
      <c r="BF60" s="163"/>
      <c r="BG60" s="162"/>
      <c r="BH60" s="168"/>
      <c r="BI60" s="168"/>
      <c r="BJ60" s="163"/>
      <c r="BK60" s="163"/>
      <c r="BL60" s="162"/>
      <c r="BM60" s="168"/>
      <c r="BN60" s="168"/>
      <c r="BO60" s="145"/>
      <c r="BP60" s="145"/>
      <c r="BQ60" s="146"/>
      <c r="BR60" s="114"/>
      <c r="BS60" s="114"/>
      <c r="BT60" s="168"/>
      <c r="BU60" s="145"/>
      <c r="BV60" s="145"/>
      <c r="BW60" s="145"/>
      <c r="BX60" s="114"/>
      <c r="BY60" s="145"/>
      <c r="BZ60" s="145"/>
      <c r="CA60" s="114"/>
      <c r="CB60" s="145"/>
      <c r="CC60" s="146"/>
      <c r="CD60" s="145"/>
    </row>
    <row r="61" spans="1:108" ht="21" customHeight="1" thickTop="1" thickBot="1">
      <c r="A61" s="421"/>
      <c r="B61" s="423"/>
      <c r="C61" s="423"/>
      <c r="D61" s="423"/>
      <c r="E61" s="424"/>
      <c r="F61" s="423"/>
      <c r="G61" s="423"/>
      <c r="H61" s="423"/>
      <c r="I61" s="423"/>
      <c r="J61" s="421"/>
      <c r="K61" s="421"/>
      <c r="L61" s="411"/>
      <c r="M61" s="413"/>
      <c r="N61" s="162">
        <v>3</v>
      </c>
      <c r="O61" s="173"/>
      <c r="P61" s="171"/>
      <c r="Q61" s="171"/>
      <c r="R61" s="171"/>
      <c r="S61" s="171"/>
      <c r="T61" s="171"/>
      <c r="U61" s="171"/>
      <c r="V61" s="171"/>
      <c r="W61" s="116">
        <v>0</v>
      </c>
      <c r="X61" s="117" t="s">
        <v>485</v>
      </c>
      <c r="Y61" s="172"/>
      <c r="Z61" s="118" t="s">
        <v>536</v>
      </c>
      <c r="AA61" s="116" t="s">
        <v>537</v>
      </c>
      <c r="AB61" s="171"/>
      <c r="AC61" s="422"/>
      <c r="AD61" s="422"/>
      <c r="AE61" s="420"/>
      <c r="AF61" s="420"/>
      <c r="AG61" s="418"/>
      <c r="AH61" s="418"/>
      <c r="AI61" s="419"/>
      <c r="AJ61" s="419"/>
      <c r="AK61" s="411"/>
      <c r="AL61" s="413"/>
      <c r="AM61" s="416"/>
      <c r="AN61" s="163"/>
      <c r="AO61" s="162"/>
      <c r="AP61" s="168"/>
      <c r="AQ61" s="114"/>
      <c r="AR61" s="145"/>
      <c r="AS61" s="168"/>
      <c r="AT61" s="163"/>
      <c r="AU61" s="168"/>
      <c r="AV61" s="163"/>
      <c r="AW61" s="114"/>
      <c r="AX61" s="145"/>
      <c r="AY61" s="146"/>
      <c r="AZ61" s="145"/>
      <c r="BA61" s="145"/>
      <c r="BB61" s="146"/>
      <c r="BC61" s="114"/>
      <c r="BD61" s="114"/>
      <c r="BE61" s="163"/>
      <c r="BF61" s="163"/>
      <c r="BG61" s="162"/>
      <c r="BH61" s="168"/>
      <c r="BI61" s="168"/>
      <c r="BJ61" s="163"/>
      <c r="BK61" s="163"/>
      <c r="BL61" s="162"/>
      <c r="BM61" s="168"/>
      <c r="BN61" s="168"/>
      <c r="BO61" s="145"/>
      <c r="BP61" s="145"/>
      <c r="BQ61" s="146"/>
      <c r="BR61" s="114"/>
      <c r="BS61" s="114"/>
      <c r="BT61" s="168"/>
      <c r="BU61" s="145"/>
      <c r="BV61" s="145"/>
      <c r="BW61" s="145"/>
      <c r="BX61" s="114"/>
      <c r="BY61" s="145"/>
      <c r="BZ61" s="145"/>
      <c r="CA61" s="114"/>
      <c r="CB61" s="145"/>
      <c r="CC61" s="146"/>
      <c r="CD61" s="145"/>
    </row>
    <row r="62" spans="1:108" ht="21" customHeight="1" thickTop="1" thickBot="1">
      <c r="A62" s="421"/>
      <c r="B62" s="423"/>
      <c r="C62" s="423"/>
      <c r="D62" s="423"/>
      <c r="E62" s="424"/>
      <c r="F62" s="423"/>
      <c r="G62" s="423"/>
      <c r="H62" s="423"/>
      <c r="I62" s="423"/>
      <c r="J62" s="421"/>
      <c r="K62" s="421"/>
      <c r="L62" s="411"/>
      <c r="M62" s="413"/>
      <c r="N62" s="162">
        <v>4</v>
      </c>
      <c r="O62" s="166"/>
      <c r="P62" s="171"/>
      <c r="Q62" s="171"/>
      <c r="R62" s="171"/>
      <c r="S62" s="171"/>
      <c r="T62" s="171"/>
      <c r="U62" s="171"/>
      <c r="V62" s="171"/>
      <c r="W62" s="116">
        <v>0</v>
      </c>
      <c r="X62" s="117" t="s">
        <v>485</v>
      </c>
      <c r="Y62" s="172"/>
      <c r="Z62" s="118" t="s">
        <v>536</v>
      </c>
      <c r="AA62" s="116" t="s">
        <v>537</v>
      </c>
      <c r="AB62" s="171"/>
      <c r="AC62" s="422"/>
      <c r="AD62" s="422"/>
      <c r="AE62" s="420"/>
      <c r="AF62" s="420"/>
      <c r="AG62" s="418"/>
      <c r="AH62" s="418"/>
      <c r="AI62" s="419"/>
      <c r="AJ62" s="419"/>
      <c r="AK62" s="411"/>
      <c r="AL62" s="413"/>
      <c r="AM62" s="416"/>
      <c r="AN62" s="163"/>
      <c r="AO62" s="162"/>
      <c r="AP62" s="168"/>
      <c r="AQ62" s="114"/>
      <c r="AR62" s="145"/>
      <c r="AS62" s="168"/>
      <c r="AT62" s="163"/>
      <c r="AU62" s="168"/>
      <c r="AV62" s="163"/>
      <c r="AW62" s="114"/>
      <c r="AX62" s="145"/>
      <c r="AY62" s="146"/>
      <c r="AZ62" s="145"/>
      <c r="BA62" s="145"/>
      <c r="BB62" s="146"/>
      <c r="BC62" s="114"/>
      <c r="BD62" s="114"/>
      <c r="BE62" s="163"/>
      <c r="BF62" s="163"/>
      <c r="BG62" s="162"/>
      <c r="BH62" s="168"/>
      <c r="BI62" s="168"/>
      <c r="BJ62" s="163"/>
      <c r="BK62" s="163"/>
      <c r="BL62" s="162"/>
      <c r="BM62" s="168"/>
      <c r="BN62" s="168"/>
      <c r="BO62" s="145"/>
      <c r="BP62" s="145"/>
      <c r="BQ62" s="146"/>
      <c r="BR62" s="114"/>
      <c r="BS62" s="114"/>
      <c r="BT62" s="168"/>
      <c r="BU62" s="145"/>
      <c r="BV62" s="145"/>
      <c r="BW62" s="145"/>
      <c r="BX62" s="114"/>
      <c r="BY62" s="145"/>
      <c r="BZ62" s="145"/>
      <c r="CA62" s="114"/>
      <c r="CB62" s="145"/>
      <c r="CC62" s="146"/>
      <c r="CD62" s="145"/>
    </row>
    <row r="63" spans="1:108" ht="21" customHeight="1" thickTop="1" thickBot="1">
      <c r="A63" s="421"/>
      <c r="B63" s="423"/>
      <c r="C63" s="423"/>
      <c r="D63" s="423"/>
      <c r="E63" s="424"/>
      <c r="F63" s="423"/>
      <c r="G63" s="423"/>
      <c r="H63" s="423"/>
      <c r="I63" s="423"/>
      <c r="J63" s="421"/>
      <c r="K63" s="421"/>
      <c r="L63" s="411"/>
      <c r="M63" s="413"/>
      <c r="N63" s="162">
        <v>5</v>
      </c>
      <c r="O63" s="166"/>
      <c r="P63" s="171"/>
      <c r="Q63" s="171"/>
      <c r="R63" s="171"/>
      <c r="S63" s="171"/>
      <c r="T63" s="171"/>
      <c r="U63" s="171"/>
      <c r="V63" s="171"/>
      <c r="W63" s="116">
        <v>0</v>
      </c>
      <c r="X63" s="117" t="s">
        <v>485</v>
      </c>
      <c r="Y63" s="172"/>
      <c r="Z63" s="118" t="s">
        <v>536</v>
      </c>
      <c r="AA63" s="116" t="s">
        <v>537</v>
      </c>
      <c r="AB63" s="171"/>
      <c r="AC63" s="422"/>
      <c r="AD63" s="422"/>
      <c r="AE63" s="420"/>
      <c r="AF63" s="420"/>
      <c r="AG63" s="418"/>
      <c r="AH63" s="418"/>
      <c r="AI63" s="419"/>
      <c r="AJ63" s="419"/>
      <c r="AK63" s="411"/>
      <c r="AL63" s="413"/>
      <c r="AM63" s="416"/>
      <c r="AN63" s="163"/>
      <c r="AO63" s="162"/>
      <c r="AP63" s="168"/>
      <c r="AQ63" s="114"/>
      <c r="AR63" s="145"/>
      <c r="AS63" s="168"/>
      <c r="AT63" s="163"/>
      <c r="AU63" s="168"/>
      <c r="AV63" s="163"/>
      <c r="AW63" s="114"/>
      <c r="AX63" s="145"/>
      <c r="AY63" s="146"/>
      <c r="AZ63" s="145"/>
      <c r="BA63" s="145"/>
      <c r="BB63" s="146"/>
      <c r="BC63" s="114"/>
      <c r="BD63" s="114"/>
      <c r="BE63" s="163"/>
      <c r="BF63" s="163"/>
      <c r="BG63" s="162"/>
      <c r="BH63" s="168"/>
      <c r="BI63" s="168"/>
      <c r="BJ63" s="163"/>
      <c r="BK63" s="163"/>
      <c r="BL63" s="162"/>
      <c r="BM63" s="168"/>
      <c r="BN63" s="168"/>
      <c r="BO63" s="145"/>
      <c r="BP63" s="145"/>
      <c r="BQ63" s="146"/>
      <c r="BR63" s="114"/>
      <c r="BS63" s="114"/>
      <c r="BT63" s="168"/>
      <c r="BU63" s="145"/>
      <c r="BV63" s="145"/>
      <c r="BW63" s="145"/>
      <c r="BX63" s="114"/>
      <c r="BY63" s="145"/>
      <c r="BZ63" s="145"/>
      <c r="CA63" s="114"/>
      <c r="CB63" s="145"/>
      <c r="CC63" s="146"/>
      <c r="CD63" s="145"/>
    </row>
    <row r="64" spans="1:108" ht="21" customHeight="1" thickTop="1" thickBot="1">
      <c r="A64" s="421"/>
      <c r="B64" s="423"/>
      <c r="C64" s="423"/>
      <c r="D64" s="423"/>
      <c r="E64" s="424"/>
      <c r="F64" s="423"/>
      <c r="G64" s="423"/>
      <c r="H64" s="423"/>
      <c r="I64" s="423"/>
      <c r="J64" s="421"/>
      <c r="K64" s="421"/>
      <c r="L64" s="411"/>
      <c r="M64" s="414"/>
      <c r="N64" s="162">
        <v>6</v>
      </c>
      <c r="O64" s="166"/>
      <c r="P64" s="171"/>
      <c r="Q64" s="171"/>
      <c r="R64" s="171"/>
      <c r="S64" s="171"/>
      <c r="T64" s="171"/>
      <c r="U64" s="171"/>
      <c r="V64" s="171"/>
      <c r="W64" s="116">
        <v>0</v>
      </c>
      <c r="X64" s="117" t="s">
        <v>485</v>
      </c>
      <c r="Y64" s="172"/>
      <c r="Z64" s="118" t="s">
        <v>536</v>
      </c>
      <c r="AA64" s="116" t="s">
        <v>537</v>
      </c>
      <c r="AB64" s="171"/>
      <c r="AC64" s="422"/>
      <c r="AD64" s="422"/>
      <c r="AE64" s="420"/>
      <c r="AF64" s="420"/>
      <c r="AG64" s="418"/>
      <c r="AH64" s="418"/>
      <c r="AI64" s="419"/>
      <c r="AJ64" s="419"/>
      <c r="AK64" s="411"/>
      <c r="AL64" s="414"/>
      <c r="AM64" s="417"/>
      <c r="AN64" s="163"/>
      <c r="AO64" s="162"/>
      <c r="AP64" s="168"/>
      <c r="AQ64" s="114"/>
      <c r="AR64" s="145"/>
      <c r="AS64" s="168"/>
      <c r="AT64" s="163"/>
      <c r="AU64" s="168"/>
      <c r="AV64" s="163"/>
      <c r="AW64" s="114"/>
      <c r="AX64" s="145"/>
      <c r="AY64" s="146"/>
      <c r="AZ64" s="145"/>
      <c r="BA64" s="145"/>
      <c r="BB64" s="146"/>
      <c r="BC64" s="114"/>
      <c r="BD64" s="114"/>
      <c r="BE64" s="163"/>
      <c r="BF64" s="163"/>
      <c r="BG64" s="162"/>
      <c r="BH64" s="168"/>
      <c r="BI64" s="168"/>
      <c r="BJ64" s="163"/>
      <c r="BK64" s="163"/>
      <c r="BL64" s="162"/>
      <c r="BM64" s="168"/>
      <c r="BN64" s="168"/>
      <c r="BO64" s="145"/>
      <c r="BP64" s="145"/>
      <c r="BQ64" s="146"/>
      <c r="BR64" s="114"/>
      <c r="BS64" s="114"/>
      <c r="BT64" s="168"/>
      <c r="BU64" s="145"/>
      <c r="BV64" s="145"/>
      <c r="BW64" s="145"/>
      <c r="BX64" s="114"/>
      <c r="BY64" s="145"/>
      <c r="BZ64" s="145"/>
      <c r="CA64" s="114"/>
      <c r="CB64" s="145"/>
      <c r="CC64" s="146"/>
      <c r="CD64" s="145"/>
    </row>
    <row r="65" ht="21" customHeight="1" thickTop="1"/>
  </sheetData>
  <mergeCells count="332">
    <mergeCell ref="BT2:BW2"/>
    <mergeCell ref="BX2:BZ2"/>
    <mergeCell ref="CA2:CD2"/>
    <mergeCell ref="A2:I2"/>
    <mergeCell ref="J2:M2"/>
    <mergeCell ref="N2:AH2"/>
    <mergeCell ref="AI2:AL2"/>
    <mergeCell ref="AN2:AY2"/>
    <mergeCell ref="AZ2:BD2"/>
    <mergeCell ref="A3:A4"/>
    <mergeCell ref="B3:B4"/>
    <mergeCell ref="C3:C4"/>
    <mergeCell ref="D3:D4"/>
    <mergeCell ref="E3:E4"/>
    <mergeCell ref="F3:F4"/>
    <mergeCell ref="BE2:BI2"/>
    <mergeCell ref="BJ2:BN2"/>
    <mergeCell ref="BO2:BS2"/>
    <mergeCell ref="M3:M4"/>
    <mergeCell ref="N3:N4"/>
    <mergeCell ref="O3:O4"/>
    <mergeCell ref="P3:P4"/>
    <mergeCell ref="Q3:Q4"/>
    <mergeCell ref="R3:R4"/>
    <mergeCell ref="G3:G4"/>
    <mergeCell ref="H3:H4"/>
    <mergeCell ref="I3:I4"/>
    <mergeCell ref="J3:J4"/>
    <mergeCell ref="K3:K4"/>
    <mergeCell ref="L3:L4"/>
    <mergeCell ref="Y3:Y4"/>
    <mergeCell ref="Z3:Z4"/>
    <mergeCell ref="AA3:AA4"/>
    <mergeCell ref="AB3:AB4"/>
    <mergeCell ref="AC3:AD4"/>
    <mergeCell ref="AE3:AE4"/>
    <mergeCell ref="S3:S4"/>
    <mergeCell ref="T3:T4"/>
    <mergeCell ref="U3:U4"/>
    <mergeCell ref="V3:V4"/>
    <mergeCell ref="W3:W4"/>
    <mergeCell ref="X3:X4"/>
    <mergeCell ref="AL3:AL4"/>
    <mergeCell ref="AM3:AM4"/>
    <mergeCell ref="AN3:AN4"/>
    <mergeCell ref="AO3:AO4"/>
    <mergeCell ref="AP3:AP4"/>
    <mergeCell ref="AQ3:AQ4"/>
    <mergeCell ref="AF3:AF4"/>
    <mergeCell ref="AG3:AG4"/>
    <mergeCell ref="AH3:AH4"/>
    <mergeCell ref="AI3:AI4"/>
    <mergeCell ref="AJ3:AJ4"/>
    <mergeCell ref="AK3:AK4"/>
    <mergeCell ref="AX3:AX4"/>
    <mergeCell ref="AY3:AY4"/>
    <mergeCell ref="AZ3:AZ4"/>
    <mergeCell ref="BA3:BA4"/>
    <mergeCell ref="BB3:BB4"/>
    <mergeCell ref="BC3:BC4"/>
    <mergeCell ref="AR3:AR4"/>
    <mergeCell ref="AS3:AS4"/>
    <mergeCell ref="AT3:AT4"/>
    <mergeCell ref="AU3:AU4"/>
    <mergeCell ref="AV3:AV4"/>
    <mergeCell ref="AW3:AW4"/>
    <mergeCell ref="BL3:BL4"/>
    <mergeCell ref="BM3:BM4"/>
    <mergeCell ref="BN3:BN4"/>
    <mergeCell ref="BO3:BO4"/>
    <mergeCell ref="BD3:BD4"/>
    <mergeCell ref="BE3:BE4"/>
    <mergeCell ref="BF3:BF4"/>
    <mergeCell ref="BG3:BG4"/>
    <mergeCell ref="BH3:BH4"/>
    <mergeCell ref="BI3:BI4"/>
    <mergeCell ref="CB3:CB4"/>
    <mergeCell ref="CC3:CC4"/>
    <mergeCell ref="CD3:CD4"/>
    <mergeCell ref="A5:A10"/>
    <mergeCell ref="B5:B10"/>
    <mergeCell ref="C5:C10"/>
    <mergeCell ref="D5:D10"/>
    <mergeCell ref="E5:E10"/>
    <mergeCell ref="F5:F10"/>
    <mergeCell ref="G5:G10"/>
    <mergeCell ref="BV3:BV4"/>
    <mergeCell ref="BW3:BW4"/>
    <mergeCell ref="BX3:BX4"/>
    <mergeCell ref="BY3:BY4"/>
    <mergeCell ref="BZ3:BZ4"/>
    <mergeCell ref="CA3:CA4"/>
    <mergeCell ref="BP3:BP4"/>
    <mergeCell ref="BQ3:BQ4"/>
    <mergeCell ref="BR3:BR4"/>
    <mergeCell ref="BS3:BS4"/>
    <mergeCell ref="BT3:BT4"/>
    <mergeCell ref="BU3:BU4"/>
    <mergeCell ref="BJ3:BJ4"/>
    <mergeCell ref="BK3:BK4"/>
    <mergeCell ref="AL11:AL16"/>
    <mergeCell ref="AL5:AL10"/>
    <mergeCell ref="AM11:AM16"/>
    <mergeCell ref="AM5:AM10"/>
    <mergeCell ref="A11:A16"/>
    <mergeCell ref="B11:B16"/>
    <mergeCell ref="C11:C16"/>
    <mergeCell ref="D11:D16"/>
    <mergeCell ref="F11:F16"/>
    <mergeCell ref="AC5:AC10"/>
    <mergeCell ref="AD5:AD10"/>
    <mergeCell ref="AE5:AE10"/>
    <mergeCell ref="AF5:AF10"/>
    <mergeCell ref="AG5:AG10"/>
    <mergeCell ref="AH5:AH10"/>
    <mergeCell ref="H5:H10"/>
    <mergeCell ref="I5:I10"/>
    <mergeCell ref="J5:J10"/>
    <mergeCell ref="K5:K10"/>
    <mergeCell ref="L5:L10"/>
    <mergeCell ref="M5:M10"/>
    <mergeCell ref="G11:G16"/>
    <mergeCell ref="H11:H16"/>
    <mergeCell ref="I11:I16"/>
    <mergeCell ref="AG11:AG16"/>
    <mergeCell ref="G17:G22"/>
    <mergeCell ref="H17:H22"/>
    <mergeCell ref="I17:I22"/>
    <mergeCell ref="J17:J22"/>
    <mergeCell ref="K17:K22"/>
    <mergeCell ref="L17:L22"/>
    <mergeCell ref="AJ5:AJ10"/>
    <mergeCell ref="AK5:AK10"/>
    <mergeCell ref="AH11:AH16"/>
    <mergeCell ref="AI11:AI16"/>
    <mergeCell ref="AJ11:AJ16"/>
    <mergeCell ref="AK11:AK16"/>
    <mergeCell ref="J11:J16"/>
    <mergeCell ref="K11:K16"/>
    <mergeCell ref="AI5:AI10"/>
    <mergeCell ref="AK17:AK22"/>
    <mergeCell ref="AL17:AL22"/>
    <mergeCell ref="AM17:AM22"/>
    <mergeCell ref="L11:L16"/>
    <mergeCell ref="A17:A22"/>
    <mergeCell ref="B17:B22"/>
    <mergeCell ref="C17:C22"/>
    <mergeCell ref="D17:D22"/>
    <mergeCell ref="E17:E22"/>
    <mergeCell ref="F17:F22"/>
    <mergeCell ref="AH17:AH22"/>
    <mergeCell ref="AI17:AI22"/>
    <mergeCell ref="AJ17:AJ22"/>
    <mergeCell ref="M17:M22"/>
    <mergeCell ref="AC17:AC22"/>
    <mergeCell ref="AD17:AD22"/>
    <mergeCell ref="AE17:AE22"/>
    <mergeCell ref="AF17:AF22"/>
    <mergeCell ref="AG17:AG22"/>
    <mergeCell ref="M11:M16"/>
    <mergeCell ref="AC11:AC16"/>
    <mergeCell ref="AD11:AD16"/>
    <mergeCell ref="AE11:AE16"/>
    <mergeCell ref="AF11:AF16"/>
    <mergeCell ref="G23:G28"/>
    <mergeCell ref="H23:H28"/>
    <mergeCell ref="I23:I28"/>
    <mergeCell ref="J23:J28"/>
    <mergeCell ref="K23:K28"/>
    <mergeCell ref="L23:L28"/>
    <mergeCell ref="A23:A28"/>
    <mergeCell ref="B23:B28"/>
    <mergeCell ref="C23:C28"/>
    <mergeCell ref="D23:D28"/>
    <mergeCell ref="E23:E28"/>
    <mergeCell ref="F23:F28"/>
    <mergeCell ref="AH23:AH28"/>
    <mergeCell ref="AI23:AI28"/>
    <mergeCell ref="AJ23:AJ28"/>
    <mergeCell ref="AK23:AK28"/>
    <mergeCell ref="AL23:AL28"/>
    <mergeCell ref="AM23:AM28"/>
    <mergeCell ref="M23:M28"/>
    <mergeCell ref="AC23:AC28"/>
    <mergeCell ref="AD23:AD28"/>
    <mergeCell ref="AE23:AE28"/>
    <mergeCell ref="AF23:AF28"/>
    <mergeCell ref="AG23:AG28"/>
    <mergeCell ref="G29:G34"/>
    <mergeCell ref="H29:H34"/>
    <mergeCell ref="I29:I34"/>
    <mergeCell ref="J29:J34"/>
    <mergeCell ref="K29:K34"/>
    <mergeCell ref="L29:L34"/>
    <mergeCell ref="A29:A34"/>
    <mergeCell ref="B29:B34"/>
    <mergeCell ref="C29:C34"/>
    <mergeCell ref="D29:D34"/>
    <mergeCell ref="E29:E34"/>
    <mergeCell ref="F29:F34"/>
    <mergeCell ref="AH29:AH34"/>
    <mergeCell ref="AI29:AI34"/>
    <mergeCell ref="AJ29:AJ34"/>
    <mergeCell ref="AK29:AK34"/>
    <mergeCell ref="AL29:AL34"/>
    <mergeCell ref="AM29:AM34"/>
    <mergeCell ref="M29:M34"/>
    <mergeCell ref="AC29:AC34"/>
    <mergeCell ref="AD29:AD34"/>
    <mergeCell ref="AE29:AE34"/>
    <mergeCell ref="AF29:AF34"/>
    <mergeCell ref="AG29:AG34"/>
    <mergeCell ref="G35:G40"/>
    <mergeCell ref="H35:H40"/>
    <mergeCell ref="I35:I40"/>
    <mergeCell ref="J35:J40"/>
    <mergeCell ref="K35:K40"/>
    <mergeCell ref="L35:L40"/>
    <mergeCell ref="A35:A40"/>
    <mergeCell ref="B35:B40"/>
    <mergeCell ref="C35:C40"/>
    <mergeCell ref="D35:D40"/>
    <mergeCell ref="E35:E40"/>
    <mergeCell ref="F35:F40"/>
    <mergeCell ref="AH35:AH40"/>
    <mergeCell ref="AI35:AI40"/>
    <mergeCell ref="AJ35:AJ40"/>
    <mergeCell ref="AK35:AK40"/>
    <mergeCell ref="AL35:AL40"/>
    <mergeCell ref="AM35:AM40"/>
    <mergeCell ref="M35:M40"/>
    <mergeCell ref="AC35:AC40"/>
    <mergeCell ref="AD35:AD40"/>
    <mergeCell ref="AE35:AE40"/>
    <mergeCell ref="AF35:AF40"/>
    <mergeCell ref="AG35:AG40"/>
    <mergeCell ref="G41:G46"/>
    <mergeCell ref="H41:H46"/>
    <mergeCell ref="I41:I46"/>
    <mergeCell ref="J41:J46"/>
    <mergeCell ref="K41:K46"/>
    <mergeCell ref="L41:L46"/>
    <mergeCell ref="A41:A46"/>
    <mergeCell ref="B41:B46"/>
    <mergeCell ref="C41:C46"/>
    <mergeCell ref="D41:D46"/>
    <mergeCell ref="E41:E46"/>
    <mergeCell ref="F41:F46"/>
    <mergeCell ref="AH41:AH46"/>
    <mergeCell ref="AI41:AI46"/>
    <mergeCell ref="AJ41:AJ46"/>
    <mergeCell ref="AK41:AK46"/>
    <mergeCell ref="AL41:AL46"/>
    <mergeCell ref="AM41:AM46"/>
    <mergeCell ref="M41:M46"/>
    <mergeCell ref="AC41:AC46"/>
    <mergeCell ref="AD41:AD46"/>
    <mergeCell ref="AE41:AE46"/>
    <mergeCell ref="AF41:AF46"/>
    <mergeCell ref="AG41:AG46"/>
    <mergeCell ref="G47:G52"/>
    <mergeCell ref="H47:H52"/>
    <mergeCell ref="I47:I52"/>
    <mergeCell ref="J47:J52"/>
    <mergeCell ref="K47:K52"/>
    <mergeCell ref="L47:L52"/>
    <mergeCell ref="A47:A52"/>
    <mergeCell ref="B47:B52"/>
    <mergeCell ref="C47:C52"/>
    <mergeCell ref="D47:D52"/>
    <mergeCell ref="E47:E52"/>
    <mergeCell ref="F47:F52"/>
    <mergeCell ref="AH47:AH52"/>
    <mergeCell ref="AI47:AI52"/>
    <mergeCell ref="AJ47:AJ52"/>
    <mergeCell ref="AK47:AK52"/>
    <mergeCell ref="AL47:AL52"/>
    <mergeCell ref="AM47:AM52"/>
    <mergeCell ref="M47:M52"/>
    <mergeCell ref="AC47:AC52"/>
    <mergeCell ref="AD47:AD52"/>
    <mergeCell ref="AE47:AE52"/>
    <mergeCell ref="AF47:AF52"/>
    <mergeCell ref="AG47:AG52"/>
    <mergeCell ref="G53:G58"/>
    <mergeCell ref="H53:H58"/>
    <mergeCell ref="I53:I58"/>
    <mergeCell ref="J53:J58"/>
    <mergeCell ref="K53:K58"/>
    <mergeCell ref="L53:L58"/>
    <mergeCell ref="A53:A58"/>
    <mergeCell ref="B53:B58"/>
    <mergeCell ref="C53:C58"/>
    <mergeCell ref="D53:D58"/>
    <mergeCell ref="E53:E58"/>
    <mergeCell ref="F53:F58"/>
    <mergeCell ref="AH53:AH58"/>
    <mergeCell ref="AI53:AI58"/>
    <mergeCell ref="AJ53:AJ58"/>
    <mergeCell ref="AK53:AK58"/>
    <mergeCell ref="AL53:AL58"/>
    <mergeCell ref="AM53:AM58"/>
    <mergeCell ref="M53:M58"/>
    <mergeCell ref="AC53:AC58"/>
    <mergeCell ref="AD53:AD58"/>
    <mergeCell ref="AE53:AE58"/>
    <mergeCell ref="AF53:AF58"/>
    <mergeCell ref="AG53:AG58"/>
    <mergeCell ref="G59:G64"/>
    <mergeCell ref="H59:H64"/>
    <mergeCell ref="I59:I64"/>
    <mergeCell ref="J59:J64"/>
    <mergeCell ref="K59:K64"/>
    <mergeCell ref="L59:L64"/>
    <mergeCell ref="A59:A64"/>
    <mergeCell ref="B59:B64"/>
    <mergeCell ref="C59:C64"/>
    <mergeCell ref="D59:D64"/>
    <mergeCell ref="E59:E64"/>
    <mergeCell ref="F59:F64"/>
    <mergeCell ref="AH59:AH64"/>
    <mergeCell ref="AI59:AI64"/>
    <mergeCell ref="AJ59:AJ64"/>
    <mergeCell ref="AK59:AK64"/>
    <mergeCell ref="AL59:AL64"/>
    <mergeCell ref="AM59:AM64"/>
    <mergeCell ref="M59:M64"/>
    <mergeCell ref="AC59:AC64"/>
    <mergeCell ref="AD59:AD64"/>
    <mergeCell ref="AE59:AE64"/>
    <mergeCell ref="AF59:AF64"/>
    <mergeCell ref="AG59:AG64"/>
  </mergeCells>
  <conditionalFormatting sqref="M5 M11 M17 M23 M29 M35 M41 M47 M53 M59">
    <cfRule type="cellIs" dxfId="331" priority="32" stopIfTrue="1" operator="equal">
      <formula>"Muy Alta"</formula>
    </cfRule>
    <cfRule type="containsText" dxfId="330" priority="33" operator="containsText" text="ZONA RIESGO ALTA">
      <formula>NOT(ISERROR(SEARCH("ZONA RIESGO ALTA",M5)))</formula>
    </cfRule>
    <cfRule type="containsText" dxfId="329" priority="34" operator="containsText" text="ZONA RIESGO MODERADA">
      <formula>NOT(ISERROR(SEARCH("ZONA RIESGO MODERADA",M5)))</formula>
    </cfRule>
    <cfRule type="containsText" dxfId="328" priority="35" operator="containsText" text="ZONA RIESGO BAJA">
      <formula>NOT(ISERROR(SEARCH("ZONA RIESGO BAJA",M5)))</formula>
    </cfRule>
    <cfRule type="cellIs" dxfId="327" priority="36" operator="equal">
      <formula>"Muy Baja"</formula>
    </cfRule>
  </conditionalFormatting>
  <conditionalFormatting sqref="M5:M64">
    <cfRule type="containsText" dxfId="326" priority="31" operator="containsText" text="ZONA RIESGO EXTREMA">
      <formula>NOT(ISERROR(SEARCH("ZONA RIESGO EXTREMA",M5)))</formula>
    </cfRule>
  </conditionalFormatting>
  <conditionalFormatting sqref="X5:X64">
    <cfRule type="containsText" dxfId="325" priority="28" operator="containsText" text="DEBIL">
      <formula>NOT(ISERROR(SEARCH("DEBIL",X5)))</formula>
    </cfRule>
    <cfRule type="containsText" dxfId="324" priority="29" operator="containsText" text="MODERADO">
      <formula>NOT(ISERROR(SEARCH("MODERADO",X5)))</formula>
    </cfRule>
    <cfRule type="containsText" dxfId="323" priority="30" operator="containsText" text="FUERTE">
      <formula>NOT(ISERROR(SEARCH("FUERTE",X5)))</formula>
    </cfRule>
  </conditionalFormatting>
  <conditionalFormatting sqref="AC5 AC11 AC17 AC23 AC41 AC59 AC29 AC47 AC35 AC53">
    <cfRule type="containsText" dxfId="322" priority="25" operator="containsText" text="DEBIL">
      <formula>NOT(ISERROR(SEARCH("DEBIL",AC5)))</formula>
    </cfRule>
    <cfRule type="containsText" dxfId="321" priority="26" operator="containsText" text="MODERADO">
      <formula>NOT(ISERROR(SEARCH("MODERADO",AC5)))</formula>
    </cfRule>
    <cfRule type="containsText" dxfId="320" priority="27" operator="containsText" text="FUERTE">
      <formula>NOT(ISERROR(SEARCH("FUERTE",AC5)))</formula>
    </cfRule>
  </conditionalFormatting>
  <conditionalFormatting sqref="AI5 AI11 AI17 AI23 AI29 AI35 AI41 AI47 AI53 AI59">
    <cfRule type="containsText" dxfId="319" priority="20" operator="containsText" text="casi seguro">
      <formula>NOT(ISERROR(SEARCH("casi seguro",AI5)))</formula>
    </cfRule>
    <cfRule type="containsText" dxfId="318" priority="21" operator="containsText" text="PROBABLE">
      <formula>NOT(ISERROR(SEARCH("PROBABLE",AI5)))</formula>
    </cfRule>
    <cfRule type="containsText" dxfId="317" priority="22" operator="containsText" text="posible">
      <formula>NOT(ISERROR(SEARCH("posible",AI5)))</formula>
    </cfRule>
    <cfRule type="containsText" dxfId="316" priority="23" operator="containsText" text="Improbable">
      <formula>NOT(ISERROR(SEARCH("Improbable",AI5)))</formula>
    </cfRule>
    <cfRule type="containsText" dxfId="315" priority="24" operator="containsText" text="Rara vez">
      <formula>NOT(ISERROR(SEARCH("Rara vez",AI5)))</formula>
    </cfRule>
  </conditionalFormatting>
  <conditionalFormatting sqref="AD5 AD11 AD17 AD23 AD41 AD59 AD29 AD47 AD35 AD53">
    <cfRule type="containsText" dxfId="314" priority="17" operator="containsText" text="DEBIL">
      <formula>NOT(ISERROR(SEARCH("DEBIL",AD5)))</formula>
    </cfRule>
    <cfRule type="containsText" dxfId="313" priority="18" operator="containsText" text="MODERADO">
      <formula>NOT(ISERROR(SEARCH("MODERADO",AD5)))</formula>
    </cfRule>
    <cfRule type="containsText" dxfId="312" priority="19" operator="containsText" text="FUERTE">
      <formula>NOT(ISERROR(SEARCH("FUERTE",AD5)))</formula>
    </cfRule>
  </conditionalFormatting>
  <conditionalFormatting sqref="AL5 AL11 AL17 AL23 AL29 AL35 AL41 AL47 AL53 AL59">
    <cfRule type="cellIs" dxfId="311" priority="12" stopIfTrue="1" operator="equal">
      <formula>"Muy Alta"</formula>
    </cfRule>
    <cfRule type="containsText" dxfId="310" priority="13" operator="containsText" text="ZONA RIESGO ALTA">
      <formula>NOT(ISERROR(SEARCH("ZONA RIESGO ALTA",AL5)))</formula>
    </cfRule>
    <cfRule type="containsText" dxfId="309" priority="14" operator="containsText" text="ZONA RIESGO MODERADA">
      <formula>NOT(ISERROR(SEARCH("ZONA RIESGO MODERADA",AL5)))</formula>
    </cfRule>
    <cfRule type="containsText" dxfId="308" priority="15" operator="containsText" text="ZONA RIESGO BAJA">
      <formula>NOT(ISERROR(SEARCH("ZONA RIESGO BAJA",AL5)))</formula>
    </cfRule>
    <cfRule type="cellIs" dxfId="307" priority="16" operator="equal">
      <formula>"Muy Baja"</formula>
    </cfRule>
  </conditionalFormatting>
  <conditionalFormatting sqref="AL5:AL64">
    <cfRule type="containsText" dxfId="306" priority="11" operator="containsText" text="ZONA RIESGO EXTREMA">
      <formula>NOT(ISERROR(SEARCH("ZONA RIESGO EXTREMA",AL5)))</formula>
    </cfRule>
  </conditionalFormatting>
  <conditionalFormatting sqref="AJ5 AJ11 AJ17 AJ23 AJ29 AJ35 AJ41 AJ47 AJ53 AJ59">
    <cfRule type="containsText" dxfId="305" priority="1" operator="containsText" text="casi seguro">
      <formula>NOT(ISERROR(SEARCH("casi seguro",AJ5)))</formula>
    </cfRule>
    <cfRule type="containsText" dxfId="304" priority="2" operator="containsText" text="PROBABLE">
      <formula>NOT(ISERROR(SEARCH("PROBABLE",AJ5)))</formula>
    </cfRule>
    <cfRule type="containsText" dxfId="303" priority="3" operator="containsText" text="posible">
      <formula>NOT(ISERROR(SEARCH("posible",AJ5)))</formula>
    </cfRule>
    <cfRule type="containsText" dxfId="302" priority="4" operator="containsText" text="Improbable">
      <formula>NOT(ISERROR(SEARCH("Improbable",AJ5)))</formula>
    </cfRule>
    <cfRule type="containsText" dxfId="301" priority="5" operator="containsText" text="Rara vez">
      <formula>NOT(ISERROR(SEARCH("Rara vez",AJ5)))</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64" xr:uid="{AC4C55D9-2A97-4C88-BAD2-E772E1D00CA9}"/>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37" operator="containsText" id="{004E3CFF-6BDF-4B3C-9437-1BF56E249FC4}">
            <xm:f>NOT(ISERROR(SEARCH(#REF!,AI5)))</xm:f>
            <xm:f>#REF!</xm:f>
            <x14:dxf>
              <fill>
                <gradientFill degree="180">
                  <stop position="0">
                    <color rgb="FF008744"/>
                  </stop>
                  <stop position="1">
                    <color theme="0"/>
                  </stop>
                </gradientFill>
              </fill>
            </x14:dxf>
          </x14:cfRule>
          <x14:cfRule type="containsText" priority="38" operator="containsText" id="{8DE41671-EEC6-43A0-9D60-4A934BC37EE0}">
            <xm:f>NOT(ISERROR(SEARCH(#REF!,AI5)))</xm:f>
            <xm:f>#REF!</xm:f>
            <x14:dxf>
              <fill>
                <gradientFill degree="180">
                  <stop position="0">
                    <color rgb="FF008744"/>
                  </stop>
                  <stop position="1">
                    <color theme="0"/>
                  </stop>
                </gradientFill>
              </fill>
            </x14:dxf>
          </x14:cfRule>
          <x14:cfRule type="containsText" priority="39" operator="containsText" id="{37EC00AC-AADE-437B-9B12-716EAC7A5F75}">
            <xm:f>NOT(ISERROR(SEARCH(#REF!,AI5)))</xm:f>
            <xm:f>#REF!</xm:f>
            <x14:dxf>
              <fill>
                <gradientFill degree="180">
                  <stop position="0">
                    <color rgb="FF008744"/>
                  </stop>
                  <stop position="1">
                    <color rgb="FFFFFFFF"/>
                  </stop>
                </gradientFill>
              </fill>
            </x14:dxf>
          </x14:cfRule>
          <x14:cfRule type="containsText" priority="40" operator="containsText" id="{D78FC54D-D630-4133-95BF-1305B43805A9}">
            <xm:f>NOT(ISERROR(SEARCH(#REF!,AI5)))</xm:f>
            <xm:f>#REF!</xm:f>
            <x14:dxf>
              <fill>
                <gradientFill>
                  <stop position="0">
                    <color theme="0"/>
                  </stop>
                  <stop position="1">
                    <color rgb="FFFFFF00"/>
                  </stop>
                </gradientFill>
              </fill>
            </x14:dxf>
          </x14:cfRule>
          <x14:cfRule type="containsText" priority="41" operator="containsText" id="{EEC4C102-75FC-4924-BEB6-05EBD1EA1550}">
            <xm:f>NOT(ISERROR(SEARCH(#REF!,AI5)))</xm:f>
            <xm:f>#REF!</xm:f>
            <x14:dxf>
              <fill>
                <gradientFill degree="180">
                  <stop position="0">
                    <color rgb="FFFFA700"/>
                  </stop>
                  <stop position="1">
                    <color theme="0"/>
                  </stop>
                </gradientFill>
              </fill>
            </x14:dxf>
          </x14:cfRule>
          <xm:sqref>AI5 AI11 AI17 AI23 AI29 AI35 AI41 AI47 AI53 AI59</xm:sqref>
        </x14:conditionalFormatting>
        <x14:conditionalFormatting xmlns:xm="http://schemas.microsoft.com/office/excel/2006/main">
          <x14:cfRule type="containsText" priority="6" operator="containsText" id="{FE965739-71FB-4ADF-BAE7-9F23C213CFBA}">
            <xm:f>NOT(ISERROR(SEARCH(#REF!,AJ5)))</xm:f>
            <xm:f>#REF!</xm:f>
            <x14:dxf>
              <fill>
                <gradientFill degree="180">
                  <stop position="0">
                    <color rgb="FF008744"/>
                  </stop>
                  <stop position="1">
                    <color theme="0"/>
                  </stop>
                </gradientFill>
              </fill>
            </x14:dxf>
          </x14:cfRule>
          <x14:cfRule type="containsText" priority="7" operator="containsText" id="{E4376DE5-F859-4991-B188-25FCC64FAAF6}">
            <xm:f>NOT(ISERROR(SEARCH(#REF!,AJ5)))</xm:f>
            <xm:f>#REF!</xm:f>
            <x14:dxf>
              <fill>
                <gradientFill degree="180">
                  <stop position="0">
                    <color rgb="FF008744"/>
                  </stop>
                  <stop position="1">
                    <color theme="0"/>
                  </stop>
                </gradientFill>
              </fill>
            </x14:dxf>
          </x14:cfRule>
          <x14:cfRule type="containsText" priority="8" operator="containsText" id="{598A8DC7-E604-4E1B-859B-A6310C4622C7}">
            <xm:f>NOT(ISERROR(SEARCH(#REF!,AJ5)))</xm:f>
            <xm:f>#REF!</xm:f>
            <x14:dxf>
              <fill>
                <gradientFill degree="180">
                  <stop position="0">
                    <color rgb="FF008744"/>
                  </stop>
                  <stop position="1">
                    <color rgb="FFFFFFFF"/>
                  </stop>
                </gradientFill>
              </fill>
            </x14:dxf>
          </x14:cfRule>
          <x14:cfRule type="containsText" priority="9" operator="containsText" id="{63D0964B-944D-4233-8548-4597B515D0C6}">
            <xm:f>NOT(ISERROR(SEARCH(#REF!,AJ5)))</xm:f>
            <xm:f>#REF!</xm:f>
            <x14:dxf>
              <fill>
                <gradientFill>
                  <stop position="0">
                    <color theme="0"/>
                  </stop>
                  <stop position="1">
                    <color rgb="FFFFFF00"/>
                  </stop>
                </gradientFill>
              </fill>
            </x14:dxf>
          </x14:cfRule>
          <x14:cfRule type="containsText" priority="10" operator="containsText" id="{4F574FB4-FD48-4320-81A9-07B97EA4AC5A}">
            <xm:f>NOT(ISERROR(SEARCH(#REF!,AJ5)))</xm:f>
            <xm:f>#REF!</xm:f>
            <x14:dxf>
              <fill>
                <gradientFill degree="180">
                  <stop position="0">
                    <color rgb="FFFFA700"/>
                  </stop>
                  <stop position="1">
                    <color theme="0"/>
                  </stop>
                </gradientFill>
              </fill>
            </x14:dxf>
          </x14:cfRule>
          <xm:sqref>AJ5 AJ11 AJ17 AJ23 AJ29 AJ35 AJ41 AJ47 AJ53 AJ59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19057-056F-4CD9-B9F6-3A92848C937A}">
  <dimension ref="A1:DD65"/>
  <sheetViews>
    <sheetView topLeftCell="BZ11" workbookViewId="0">
      <selection activeCell="CC11" sqref="CC11"/>
    </sheetView>
  </sheetViews>
  <sheetFormatPr baseColWidth="10" defaultColWidth="11.42578125" defaultRowHeight="16.5"/>
  <cols>
    <col min="1" max="1" width="4" style="286" bestFit="1" customWidth="1"/>
    <col min="2" max="4" width="18.7109375" style="287" customWidth="1"/>
    <col min="5" max="5" width="32.42578125" style="1" customWidth="1"/>
    <col min="6" max="6" width="14.140625" style="286" customWidth="1"/>
    <col min="7" max="7" width="13.140625" style="286" customWidth="1"/>
    <col min="8" max="8" width="18.5703125" style="286" customWidth="1"/>
    <col min="9" max="9" width="19" style="288" customWidth="1"/>
    <col min="10" max="12" width="17.85546875" style="1" customWidth="1"/>
    <col min="13" max="13" width="16.5703125" style="1" customWidth="1"/>
    <col min="14" max="14" width="5.85546875" style="1" customWidth="1"/>
    <col min="15" max="15" width="48.42578125" style="1" customWidth="1"/>
    <col min="16" max="24" width="31" style="1" hidden="1" customWidth="1"/>
    <col min="25" max="25" width="31" style="289" hidden="1" customWidth="1"/>
    <col min="26" max="26" width="31" style="290" hidden="1" customWidth="1"/>
    <col min="27" max="36" width="31" style="1" hidden="1" customWidth="1"/>
    <col min="37" max="37" width="17.85546875" style="1" hidden="1" customWidth="1"/>
    <col min="38" max="38" width="16.5703125" style="1" hidden="1" customWidth="1"/>
    <col min="39" max="39" width="23" style="1" hidden="1" customWidth="1"/>
    <col min="40" max="40" width="23" style="1" customWidth="1"/>
    <col min="41" max="41" width="18.85546875" style="1" hidden="1" customWidth="1"/>
    <col min="42" max="42" width="22.140625" style="1" hidden="1" customWidth="1"/>
    <col min="43" max="43" width="20.5703125" style="1" hidden="1" customWidth="1"/>
    <col min="44" max="44" width="37.42578125" style="1" hidden="1" customWidth="1"/>
    <col min="45" max="45" width="20.5703125" style="1" hidden="1" customWidth="1"/>
    <col min="46" max="46" width="45.7109375" style="1" hidden="1" customWidth="1"/>
    <col min="47" max="47" width="20.5703125" style="1" customWidth="1"/>
    <col min="48" max="48" width="60.5703125" style="1" customWidth="1"/>
    <col min="49" max="49" width="20.5703125" style="1" customWidth="1"/>
    <col min="50" max="50" width="57.5703125" style="1" customWidth="1"/>
    <col min="51" max="51" width="11.42578125" style="1"/>
    <col min="52" max="52" width="23" style="1" customWidth="1"/>
    <col min="53" max="53" width="30.42578125" style="1" customWidth="1"/>
    <col min="54" max="54" width="18.85546875" style="1" customWidth="1"/>
    <col min="55" max="55" width="16.85546875" style="1" customWidth="1"/>
    <col min="56" max="56" width="34.42578125" style="1" customWidth="1"/>
    <col min="57" max="57" width="23" style="1" customWidth="1"/>
    <col min="58" max="58" width="61.5703125" style="1" customWidth="1"/>
    <col min="59" max="59" width="18.85546875" style="1" customWidth="1"/>
    <col min="60" max="60" width="16.85546875" style="1" customWidth="1"/>
    <col min="61" max="61" width="19.5703125" style="1" customWidth="1"/>
    <col min="62" max="62" width="23" style="1" customWidth="1"/>
    <col min="63" max="63" width="85.140625" style="1" customWidth="1"/>
    <col min="64" max="64" width="18.85546875" style="1" customWidth="1"/>
    <col min="65" max="65" width="42.85546875" style="1" customWidth="1"/>
    <col min="66" max="66" width="19.5703125" style="1" customWidth="1"/>
    <col min="67" max="67" width="11.42578125" style="1"/>
    <col min="68" max="68" width="76.42578125" style="1" customWidth="1"/>
    <col min="69" max="69" width="18.85546875" style="1" customWidth="1"/>
    <col min="70" max="70" width="46.42578125" style="1" customWidth="1"/>
    <col min="71" max="71" width="19.5703125" style="1" customWidth="1"/>
    <col min="72" max="72" width="28.85546875" style="1" customWidth="1"/>
    <col min="73" max="74" width="23" style="1" hidden="1" customWidth="1"/>
    <col min="75" max="75" width="18.5703125" style="1" hidden="1" customWidth="1"/>
    <col min="76" max="76" width="20.5703125" style="1" customWidth="1"/>
    <col min="77" max="77" width="23" style="1" customWidth="1"/>
    <col min="78" max="78" width="18.5703125" style="1" customWidth="1"/>
    <col min="79" max="79" width="20.5703125" style="1" customWidth="1"/>
    <col min="80" max="80" width="66.42578125" style="1" customWidth="1"/>
    <col min="81" max="81" width="48.85546875" style="1" customWidth="1"/>
    <col min="82" max="82" width="58.5703125" style="1" customWidth="1"/>
    <col min="83" max="16384" width="11.42578125" style="1"/>
  </cols>
  <sheetData>
    <row r="1" spans="1:108" ht="21" customHeight="1">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108" ht="21" customHeight="1">
      <c r="A2" s="448" t="s">
        <v>66</v>
      </c>
      <c r="B2" s="449"/>
      <c r="C2" s="449"/>
      <c r="D2" s="449"/>
      <c r="E2" s="449"/>
      <c r="F2" s="449"/>
      <c r="G2" s="449"/>
      <c r="H2" s="449"/>
      <c r="I2" s="450"/>
      <c r="J2" s="448" t="s">
        <v>67</v>
      </c>
      <c r="K2" s="449"/>
      <c r="L2" s="449"/>
      <c r="M2" s="450"/>
      <c r="N2" s="448" t="s">
        <v>68</v>
      </c>
      <c r="O2" s="449"/>
      <c r="P2" s="449"/>
      <c r="Q2" s="449"/>
      <c r="R2" s="449"/>
      <c r="S2" s="449"/>
      <c r="T2" s="449"/>
      <c r="U2" s="449"/>
      <c r="V2" s="449"/>
      <c r="W2" s="449"/>
      <c r="X2" s="449"/>
      <c r="Y2" s="449"/>
      <c r="Z2" s="449"/>
      <c r="AA2" s="449"/>
      <c r="AB2" s="449"/>
      <c r="AC2" s="449"/>
      <c r="AD2" s="449"/>
      <c r="AE2" s="449"/>
      <c r="AF2" s="449"/>
      <c r="AG2" s="449"/>
      <c r="AH2" s="450"/>
      <c r="AI2" s="448" t="s">
        <v>120</v>
      </c>
      <c r="AJ2" s="449"/>
      <c r="AK2" s="449"/>
      <c r="AL2" s="450"/>
      <c r="AM2" s="161"/>
      <c r="AN2" s="451" t="s">
        <v>69</v>
      </c>
      <c r="AO2" s="451"/>
      <c r="AP2" s="451"/>
      <c r="AQ2" s="451"/>
      <c r="AR2" s="451"/>
      <c r="AS2" s="451"/>
      <c r="AT2" s="451"/>
      <c r="AU2" s="451"/>
      <c r="AV2" s="451"/>
      <c r="AW2" s="451"/>
      <c r="AX2" s="451"/>
      <c r="AY2" s="451"/>
      <c r="AZ2" s="441" t="s">
        <v>70</v>
      </c>
      <c r="BA2" s="441"/>
      <c r="BB2" s="441"/>
      <c r="BC2" s="441"/>
      <c r="BD2" s="441"/>
      <c r="BE2" s="441" t="s">
        <v>71</v>
      </c>
      <c r="BF2" s="441"/>
      <c r="BG2" s="441"/>
      <c r="BH2" s="441"/>
      <c r="BI2" s="441"/>
      <c r="BJ2" s="441" t="s">
        <v>72</v>
      </c>
      <c r="BK2" s="441"/>
      <c r="BL2" s="441"/>
      <c r="BM2" s="441"/>
      <c r="BN2" s="441"/>
      <c r="BO2" s="441" t="s">
        <v>73</v>
      </c>
      <c r="BP2" s="441"/>
      <c r="BQ2" s="441"/>
      <c r="BR2" s="441"/>
      <c r="BS2" s="441"/>
      <c r="BT2" s="443" t="s">
        <v>74</v>
      </c>
      <c r="BU2" s="443"/>
      <c r="BV2" s="443"/>
      <c r="BW2" s="443"/>
      <c r="BX2" s="444" t="s">
        <v>75</v>
      </c>
      <c r="BY2" s="444"/>
      <c r="BZ2" s="444"/>
      <c r="CA2" s="445" t="s">
        <v>76</v>
      </c>
      <c r="CB2" s="446"/>
      <c r="CC2" s="446"/>
      <c r="CD2" s="447"/>
      <c r="CE2" s="2"/>
      <c r="CF2" s="2"/>
      <c r="CG2" s="2"/>
      <c r="CH2" s="2"/>
      <c r="CI2" s="2"/>
      <c r="CJ2" s="2"/>
      <c r="CK2" s="2"/>
      <c r="CL2" s="2"/>
      <c r="CM2" s="2"/>
      <c r="CN2" s="2"/>
      <c r="CO2" s="2"/>
      <c r="CP2" s="2"/>
      <c r="CQ2" s="2"/>
      <c r="CR2" s="2"/>
      <c r="CS2" s="2"/>
      <c r="CT2" s="2"/>
      <c r="CU2" s="2"/>
      <c r="CV2" s="2"/>
      <c r="CW2" s="2"/>
      <c r="CX2" s="2"/>
      <c r="CY2" s="2"/>
      <c r="CZ2" s="2"/>
      <c r="DA2" s="2"/>
      <c r="DB2" s="2"/>
      <c r="DC2" s="2"/>
      <c r="DD2" s="2"/>
    </row>
    <row r="3" spans="1:108" s="292" customFormat="1" ht="21" customHeight="1">
      <c r="A3" s="439" t="s">
        <v>77</v>
      </c>
      <c r="B3" s="434" t="s">
        <v>7</v>
      </c>
      <c r="C3" s="434" t="s">
        <v>9</v>
      </c>
      <c r="D3" s="434" t="s">
        <v>11</v>
      </c>
      <c r="E3" s="440" t="s">
        <v>21</v>
      </c>
      <c r="F3" s="440" t="s">
        <v>15</v>
      </c>
      <c r="G3" s="434" t="s">
        <v>17</v>
      </c>
      <c r="H3" s="434" t="s">
        <v>19</v>
      </c>
      <c r="I3" s="434" t="s">
        <v>23</v>
      </c>
      <c r="J3" s="434" t="s">
        <v>121</v>
      </c>
      <c r="K3" s="434" t="s">
        <v>15</v>
      </c>
      <c r="L3" s="434" t="s">
        <v>122</v>
      </c>
      <c r="M3" s="432" t="s">
        <v>29</v>
      </c>
      <c r="N3" s="442" t="s">
        <v>78</v>
      </c>
      <c r="O3" s="434" t="s">
        <v>31</v>
      </c>
      <c r="P3" s="434" t="s">
        <v>123</v>
      </c>
      <c r="Q3" s="432" t="s">
        <v>80</v>
      </c>
      <c r="R3" s="434" t="s">
        <v>80</v>
      </c>
      <c r="S3" s="434" t="s">
        <v>124</v>
      </c>
      <c r="T3" s="434" t="s">
        <v>125</v>
      </c>
      <c r="U3" s="434" t="s">
        <v>126</v>
      </c>
      <c r="V3" s="434" t="s">
        <v>127</v>
      </c>
      <c r="W3" s="434" t="s">
        <v>128</v>
      </c>
      <c r="X3" s="434" t="s">
        <v>129</v>
      </c>
      <c r="Y3" s="434" t="s">
        <v>130</v>
      </c>
      <c r="Z3" s="434" t="s">
        <v>131</v>
      </c>
      <c r="AA3" s="434" t="s">
        <v>132</v>
      </c>
      <c r="AB3" s="434" t="s">
        <v>133</v>
      </c>
      <c r="AC3" s="435" t="s">
        <v>134</v>
      </c>
      <c r="AD3" s="436"/>
      <c r="AE3" s="434" t="s">
        <v>135</v>
      </c>
      <c r="AF3" s="434" t="s">
        <v>136</v>
      </c>
      <c r="AG3" s="434" t="s">
        <v>137</v>
      </c>
      <c r="AH3" s="434" t="s">
        <v>138</v>
      </c>
      <c r="AI3" s="434" t="s">
        <v>121</v>
      </c>
      <c r="AJ3" s="434" t="s">
        <v>15</v>
      </c>
      <c r="AK3" s="434" t="s">
        <v>122</v>
      </c>
      <c r="AL3" s="432" t="s">
        <v>139</v>
      </c>
      <c r="AM3" s="434" t="s">
        <v>140</v>
      </c>
      <c r="AN3" s="431" t="s">
        <v>79</v>
      </c>
      <c r="AO3" s="431" t="s">
        <v>80</v>
      </c>
      <c r="AP3" s="431" t="s">
        <v>81</v>
      </c>
      <c r="AQ3" s="431" t="s">
        <v>82</v>
      </c>
      <c r="AR3" s="431" t="s">
        <v>83</v>
      </c>
      <c r="AS3" s="431" t="s">
        <v>82</v>
      </c>
      <c r="AT3" s="429" t="s">
        <v>84</v>
      </c>
      <c r="AU3" s="431" t="s">
        <v>82</v>
      </c>
      <c r="AV3" s="431" t="s">
        <v>85</v>
      </c>
      <c r="AW3" s="431" t="s">
        <v>82</v>
      </c>
      <c r="AX3" s="429" t="s">
        <v>86</v>
      </c>
      <c r="AY3" s="431" t="s">
        <v>53</v>
      </c>
      <c r="AZ3" s="428" t="s">
        <v>87</v>
      </c>
      <c r="BA3" s="428" t="s">
        <v>88</v>
      </c>
      <c r="BB3" s="428" t="s">
        <v>80</v>
      </c>
      <c r="BC3" s="428" t="s">
        <v>89</v>
      </c>
      <c r="BD3" s="428" t="s">
        <v>90</v>
      </c>
      <c r="BE3" s="428" t="s">
        <v>87</v>
      </c>
      <c r="BF3" s="428" t="s">
        <v>88</v>
      </c>
      <c r="BG3" s="428" t="s">
        <v>80</v>
      </c>
      <c r="BH3" s="428" t="s">
        <v>89</v>
      </c>
      <c r="BI3" s="428" t="s">
        <v>90</v>
      </c>
      <c r="BJ3" s="428" t="s">
        <v>87</v>
      </c>
      <c r="BK3" s="428" t="s">
        <v>88</v>
      </c>
      <c r="BL3" s="428" t="s">
        <v>80</v>
      </c>
      <c r="BM3" s="428" t="s">
        <v>89</v>
      </c>
      <c r="BN3" s="428" t="s">
        <v>90</v>
      </c>
      <c r="BO3" s="428" t="s">
        <v>87</v>
      </c>
      <c r="BP3" s="428" t="s">
        <v>88</v>
      </c>
      <c r="BQ3" s="428" t="s">
        <v>80</v>
      </c>
      <c r="BR3" s="428" t="s">
        <v>89</v>
      </c>
      <c r="BS3" s="428" t="s">
        <v>90</v>
      </c>
      <c r="BT3" s="426" t="s">
        <v>141</v>
      </c>
      <c r="BU3" s="426" t="s">
        <v>91</v>
      </c>
      <c r="BV3" s="426" t="s">
        <v>92</v>
      </c>
      <c r="BW3" s="426" t="s">
        <v>88</v>
      </c>
      <c r="BX3" s="427" t="s">
        <v>82</v>
      </c>
      <c r="BY3" s="427" t="s">
        <v>93</v>
      </c>
      <c r="BZ3" s="427" t="s">
        <v>94</v>
      </c>
      <c r="CA3" s="425" t="s">
        <v>95</v>
      </c>
      <c r="CB3" s="425" t="s">
        <v>96</v>
      </c>
      <c r="CC3" s="425" t="s">
        <v>97</v>
      </c>
      <c r="CD3" s="425" t="s">
        <v>98</v>
      </c>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row>
    <row r="4" spans="1:108" s="294" customFormat="1" ht="21" customHeight="1" thickBot="1">
      <c r="A4" s="439"/>
      <c r="B4" s="434"/>
      <c r="C4" s="434"/>
      <c r="D4" s="434"/>
      <c r="E4" s="440"/>
      <c r="F4" s="440"/>
      <c r="G4" s="434"/>
      <c r="H4" s="434"/>
      <c r="I4" s="434"/>
      <c r="J4" s="434"/>
      <c r="K4" s="434"/>
      <c r="L4" s="434"/>
      <c r="M4" s="433"/>
      <c r="N4" s="442"/>
      <c r="O4" s="434"/>
      <c r="P4" s="434"/>
      <c r="Q4" s="433"/>
      <c r="R4" s="434" t="s">
        <v>80</v>
      </c>
      <c r="S4" s="434"/>
      <c r="T4" s="434"/>
      <c r="U4" s="434"/>
      <c r="V4" s="434"/>
      <c r="W4" s="434" t="s">
        <v>128</v>
      </c>
      <c r="X4" s="434"/>
      <c r="Y4" s="434" t="s">
        <v>128</v>
      </c>
      <c r="Z4" s="434"/>
      <c r="AA4" s="434" t="s">
        <v>132</v>
      </c>
      <c r="AB4" s="434"/>
      <c r="AC4" s="437"/>
      <c r="AD4" s="438"/>
      <c r="AE4" s="434"/>
      <c r="AF4" s="434"/>
      <c r="AG4" s="434"/>
      <c r="AH4" s="434"/>
      <c r="AI4" s="434"/>
      <c r="AJ4" s="434"/>
      <c r="AK4" s="434"/>
      <c r="AL4" s="433"/>
      <c r="AM4" s="434"/>
      <c r="AN4" s="431"/>
      <c r="AO4" s="431"/>
      <c r="AP4" s="431"/>
      <c r="AQ4" s="431"/>
      <c r="AR4" s="431"/>
      <c r="AS4" s="431"/>
      <c r="AT4" s="430"/>
      <c r="AU4" s="431"/>
      <c r="AV4" s="431"/>
      <c r="AW4" s="431"/>
      <c r="AX4" s="430"/>
      <c r="AY4" s="431"/>
      <c r="AZ4" s="428"/>
      <c r="BA4" s="428"/>
      <c r="BB4" s="428"/>
      <c r="BC4" s="428"/>
      <c r="BD4" s="428"/>
      <c r="BE4" s="428"/>
      <c r="BF4" s="428"/>
      <c r="BG4" s="428"/>
      <c r="BH4" s="428"/>
      <c r="BI4" s="428"/>
      <c r="BJ4" s="428"/>
      <c r="BK4" s="428"/>
      <c r="BL4" s="428"/>
      <c r="BM4" s="428"/>
      <c r="BN4" s="428"/>
      <c r="BO4" s="428"/>
      <c r="BP4" s="428"/>
      <c r="BQ4" s="428"/>
      <c r="BR4" s="428"/>
      <c r="BS4" s="428"/>
      <c r="BT4" s="426"/>
      <c r="BU4" s="426"/>
      <c r="BV4" s="426"/>
      <c r="BW4" s="426"/>
      <c r="BX4" s="427"/>
      <c r="BY4" s="427"/>
      <c r="BZ4" s="427"/>
      <c r="CA4" s="425"/>
      <c r="CB4" s="425"/>
      <c r="CC4" s="425"/>
      <c r="CD4" s="425"/>
      <c r="CE4" s="293"/>
      <c r="CF4" s="293"/>
      <c r="CG4" s="293"/>
      <c r="CH4" s="293"/>
      <c r="CI4" s="293"/>
      <c r="CJ4" s="293"/>
      <c r="CK4" s="293"/>
      <c r="CL4" s="293"/>
      <c r="CM4" s="293"/>
      <c r="CN4" s="293"/>
      <c r="CO4" s="293"/>
      <c r="CP4" s="293"/>
      <c r="CQ4" s="293"/>
      <c r="CR4" s="293"/>
      <c r="CS4" s="293"/>
      <c r="CT4" s="293"/>
      <c r="CU4" s="293"/>
      <c r="CV4" s="293"/>
      <c r="CW4" s="293"/>
      <c r="CX4" s="293"/>
      <c r="CY4" s="293"/>
      <c r="CZ4" s="293"/>
      <c r="DA4" s="293"/>
      <c r="DB4" s="293"/>
      <c r="DC4" s="293"/>
      <c r="DD4" s="293"/>
    </row>
    <row r="5" spans="1:108" s="311" customFormat="1" ht="409.5" customHeight="1" thickTop="1" thickBot="1">
      <c r="A5" s="421">
        <v>1</v>
      </c>
      <c r="B5" s="473" t="s">
        <v>464</v>
      </c>
      <c r="C5" s="473" t="s">
        <v>789</v>
      </c>
      <c r="D5" s="473" t="s">
        <v>790</v>
      </c>
      <c r="E5" s="473" t="str">
        <f>+[2]CONTEXTO!J18</f>
        <v>Posibilidad del beneficio propio o de un tercero por la autorización  del pago a los operadores o interventorías, sin el cumplimiento de las obligaciones contractuales, por debilidades en la supervisión y control.</v>
      </c>
      <c r="F5" s="473" t="s">
        <v>441</v>
      </c>
      <c r="G5" s="473" t="s">
        <v>791</v>
      </c>
      <c r="H5" s="475" t="s">
        <v>792</v>
      </c>
      <c r="I5" s="478" t="s">
        <v>144</v>
      </c>
      <c r="J5" s="480">
        <v>1</v>
      </c>
      <c r="K5" s="483">
        <v>4</v>
      </c>
      <c r="L5" s="411">
        <v>16</v>
      </c>
      <c r="M5" s="412" t="s">
        <v>503</v>
      </c>
      <c r="N5" s="162">
        <v>1</v>
      </c>
      <c r="O5" s="295" t="s">
        <v>793</v>
      </c>
      <c r="P5" s="296">
        <v>15</v>
      </c>
      <c r="Q5" s="296">
        <v>15</v>
      </c>
      <c r="R5" s="296">
        <v>15</v>
      </c>
      <c r="S5" s="296">
        <v>15</v>
      </c>
      <c r="T5" s="296">
        <v>15</v>
      </c>
      <c r="U5" s="296">
        <v>15</v>
      </c>
      <c r="V5" s="296">
        <v>10</v>
      </c>
      <c r="W5" s="116">
        <v>100</v>
      </c>
      <c r="X5" s="117" t="s">
        <v>146</v>
      </c>
      <c r="Y5" s="172" t="s">
        <v>484</v>
      </c>
      <c r="Z5" s="118" t="s">
        <v>484</v>
      </c>
      <c r="AA5" s="116" t="s">
        <v>537</v>
      </c>
      <c r="AB5" s="296" t="s">
        <v>794</v>
      </c>
      <c r="AC5" s="422">
        <v>100</v>
      </c>
      <c r="AD5" s="422" t="s">
        <v>146</v>
      </c>
      <c r="AE5" s="420" t="s">
        <v>147</v>
      </c>
      <c r="AF5" s="420" t="s">
        <v>487</v>
      </c>
      <c r="AG5" s="418">
        <v>2</v>
      </c>
      <c r="AH5" s="418">
        <v>1</v>
      </c>
      <c r="AI5" s="419">
        <v>1</v>
      </c>
      <c r="AJ5" s="419">
        <v>3</v>
      </c>
      <c r="AK5" s="411">
        <v>12</v>
      </c>
      <c r="AL5" s="412" t="s">
        <v>704</v>
      </c>
      <c r="AM5" s="415" t="s">
        <v>148</v>
      </c>
      <c r="AN5" s="265" t="s">
        <v>795</v>
      </c>
      <c r="AO5" s="265" t="s">
        <v>796</v>
      </c>
      <c r="AP5" s="266">
        <v>44650</v>
      </c>
      <c r="AQ5" s="170" t="s">
        <v>797</v>
      </c>
      <c r="AR5" s="163" t="s">
        <v>798</v>
      </c>
      <c r="AS5" s="297" t="s">
        <v>799</v>
      </c>
      <c r="AT5" s="298" t="s">
        <v>800</v>
      </c>
      <c r="AU5" s="299"/>
      <c r="AV5" s="300" t="s">
        <v>801</v>
      </c>
      <c r="AW5" s="301" t="s">
        <v>802</v>
      </c>
      <c r="AX5" s="302" t="s">
        <v>803</v>
      </c>
      <c r="AY5" s="303" t="s">
        <v>450</v>
      </c>
      <c r="AZ5" s="304" t="s">
        <v>804</v>
      </c>
      <c r="BA5" s="163" t="s">
        <v>805</v>
      </c>
      <c r="BB5" s="265" t="s">
        <v>806</v>
      </c>
      <c r="BC5" s="168" t="s">
        <v>807</v>
      </c>
      <c r="BD5" s="168" t="s">
        <v>116</v>
      </c>
      <c r="BE5" s="259" t="s">
        <v>808</v>
      </c>
      <c r="BF5" s="184" t="s">
        <v>809</v>
      </c>
      <c r="BG5" s="184" t="s">
        <v>810</v>
      </c>
      <c r="BH5" s="184" t="s">
        <v>811</v>
      </c>
      <c r="BI5" s="305" t="s">
        <v>116</v>
      </c>
      <c r="BJ5" s="306" t="s">
        <v>812</v>
      </c>
      <c r="BK5" s="307" t="s">
        <v>813</v>
      </c>
      <c r="BL5" s="307" t="s">
        <v>814</v>
      </c>
      <c r="BM5" s="308" t="s">
        <v>815</v>
      </c>
      <c r="BN5" s="168" t="s">
        <v>116</v>
      </c>
      <c r="BO5" s="309" t="s">
        <v>816</v>
      </c>
      <c r="BP5" s="248" t="s">
        <v>817</v>
      </c>
      <c r="BQ5" s="145" t="s">
        <v>818</v>
      </c>
      <c r="BR5" s="232" t="s">
        <v>819</v>
      </c>
      <c r="BS5" s="114" t="s">
        <v>116</v>
      </c>
      <c r="BT5" s="170" t="s">
        <v>820</v>
      </c>
      <c r="BU5" s="145"/>
      <c r="BV5" s="145"/>
      <c r="BW5" s="145"/>
      <c r="BX5" s="170" t="s">
        <v>821</v>
      </c>
      <c r="BY5" s="163" t="s">
        <v>822</v>
      </c>
      <c r="BZ5" s="163" t="s">
        <v>823</v>
      </c>
      <c r="CA5" s="248" t="s">
        <v>862</v>
      </c>
      <c r="CB5" s="234" t="s">
        <v>861</v>
      </c>
      <c r="CC5" s="234" t="s">
        <v>863</v>
      </c>
      <c r="CD5" s="234" t="s">
        <v>864</v>
      </c>
      <c r="CE5" s="310"/>
      <c r="CF5" s="310"/>
      <c r="CG5" s="310"/>
      <c r="CH5" s="310"/>
      <c r="CI5" s="310"/>
      <c r="CJ5" s="310"/>
      <c r="CK5" s="310"/>
      <c r="CL5" s="310"/>
      <c r="CM5" s="310"/>
      <c r="CN5" s="310"/>
      <c r="CO5" s="310"/>
      <c r="CP5" s="310"/>
      <c r="CQ5" s="310"/>
      <c r="CR5" s="310"/>
      <c r="CS5" s="310"/>
      <c r="CT5" s="310"/>
      <c r="CU5" s="310"/>
      <c r="CV5" s="310"/>
      <c r="CW5" s="310"/>
      <c r="CX5" s="310"/>
      <c r="CY5" s="310"/>
      <c r="CZ5" s="310"/>
      <c r="DA5" s="310"/>
      <c r="DB5" s="310"/>
      <c r="DC5" s="310"/>
      <c r="DD5" s="310"/>
    </row>
    <row r="6" spans="1:108" ht="34.5" thickTop="1" thickBot="1">
      <c r="A6" s="421"/>
      <c r="B6" s="471"/>
      <c r="C6" s="471"/>
      <c r="D6" s="471"/>
      <c r="E6" s="471"/>
      <c r="F6" s="471"/>
      <c r="G6" s="471"/>
      <c r="H6" s="476"/>
      <c r="I6" s="479"/>
      <c r="J6" s="481"/>
      <c r="K6" s="471"/>
      <c r="L6" s="411"/>
      <c r="M6" s="413"/>
      <c r="N6" s="162">
        <v>2</v>
      </c>
      <c r="O6" s="295"/>
      <c r="P6" s="296"/>
      <c r="Q6" s="296"/>
      <c r="R6" s="296"/>
      <c r="S6" s="296"/>
      <c r="T6" s="296"/>
      <c r="U6" s="296"/>
      <c r="V6" s="296"/>
      <c r="W6" s="116">
        <v>0</v>
      </c>
      <c r="X6" s="117" t="s">
        <v>485</v>
      </c>
      <c r="Y6" s="172"/>
      <c r="Z6" s="118" t="s">
        <v>536</v>
      </c>
      <c r="AA6" s="116" t="s">
        <v>537</v>
      </c>
      <c r="AB6" s="296"/>
      <c r="AC6" s="422"/>
      <c r="AD6" s="422"/>
      <c r="AE6" s="420"/>
      <c r="AF6" s="420"/>
      <c r="AG6" s="418"/>
      <c r="AH6" s="418"/>
      <c r="AI6" s="419"/>
      <c r="AJ6" s="419"/>
      <c r="AK6" s="411"/>
      <c r="AL6" s="413"/>
      <c r="AM6" s="416"/>
      <c r="AN6" s="265"/>
      <c r="AO6" s="265"/>
      <c r="AP6" s="266"/>
      <c r="AQ6" s="168"/>
      <c r="AR6" s="312"/>
      <c r="AS6" s="313"/>
      <c r="AT6" s="314"/>
      <c r="AU6" s="315"/>
      <c r="AV6" s="316"/>
      <c r="AW6" s="313"/>
      <c r="AX6" s="317"/>
      <c r="AY6" s="318"/>
      <c r="AZ6" s="316"/>
      <c r="BA6" s="257"/>
      <c r="BB6" s="162"/>
      <c r="BC6" s="168"/>
      <c r="BD6" s="168"/>
      <c r="BE6" s="163"/>
      <c r="BF6" s="163"/>
      <c r="BG6" s="162"/>
      <c r="BH6" s="168"/>
      <c r="BI6" s="168"/>
      <c r="BJ6" s="163"/>
      <c r="BK6" s="163"/>
      <c r="BL6" s="162"/>
      <c r="BM6" s="168"/>
      <c r="BN6" s="168"/>
      <c r="BO6" s="145"/>
      <c r="BP6" s="145"/>
      <c r="BQ6" s="146"/>
      <c r="BR6" s="114"/>
      <c r="BS6" s="114"/>
      <c r="BT6" s="170" t="s">
        <v>824</v>
      </c>
      <c r="BU6" s="145"/>
      <c r="BV6" s="145"/>
      <c r="BW6" s="145"/>
      <c r="BX6" s="168"/>
      <c r="BY6" s="163"/>
      <c r="BZ6" s="163"/>
      <c r="CA6" s="114"/>
      <c r="CB6" s="241"/>
      <c r="CC6" s="319"/>
      <c r="CD6" s="241"/>
      <c r="CE6" s="2"/>
      <c r="CF6" s="2"/>
      <c r="CG6" s="2"/>
      <c r="CH6" s="2"/>
      <c r="CI6" s="2"/>
      <c r="CJ6" s="2"/>
      <c r="CK6" s="2"/>
      <c r="CL6" s="2"/>
      <c r="CM6" s="2"/>
      <c r="CN6" s="2"/>
      <c r="CO6" s="2"/>
      <c r="CP6" s="2"/>
      <c r="CQ6" s="2"/>
      <c r="CR6" s="2"/>
      <c r="CS6" s="2"/>
      <c r="CT6" s="2"/>
      <c r="CU6" s="2"/>
      <c r="CV6" s="2"/>
      <c r="CW6" s="2"/>
      <c r="CX6" s="2"/>
      <c r="CY6" s="2"/>
      <c r="CZ6" s="2"/>
      <c r="DA6" s="2"/>
      <c r="DB6" s="2"/>
      <c r="DC6" s="2"/>
      <c r="DD6" s="2"/>
    </row>
    <row r="7" spans="1:108" ht="21" customHeight="1" thickTop="1" thickBot="1">
      <c r="A7" s="421"/>
      <c r="B7" s="471"/>
      <c r="C7" s="471"/>
      <c r="D7" s="471"/>
      <c r="E7" s="471"/>
      <c r="F7" s="471"/>
      <c r="G7" s="471"/>
      <c r="H7" s="476"/>
      <c r="I7" s="479"/>
      <c r="J7" s="481"/>
      <c r="K7" s="471"/>
      <c r="L7" s="411"/>
      <c r="M7" s="413"/>
      <c r="N7" s="162">
        <v>3</v>
      </c>
      <c r="O7" s="320"/>
      <c r="P7" s="296"/>
      <c r="Q7" s="296"/>
      <c r="R7" s="296"/>
      <c r="S7" s="296"/>
      <c r="T7" s="296"/>
      <c r="U7" s="296"/>
      <c r="V7" s="296"/>
      <c r="W7" s="116">
        <v>0</v>
      </c>
      <c r="X7" s="117" t="s">
        <v>485</v>
      </c>
      <c r="Y7" s="172"/>
      <c r="Z7" s="118" t="s">
        <v>536</v>
      </c>
      <c r="AA7" s="116" t="s">
        <v>537</v>
      </c>
      <c r="AB7" s="296"/>
      <c r="AC7" s="422"/>
      <c r="AD7" s="422"/>
      <c r="AE7" s="420"/>
      <c r="AF7" s="420"/>
      <c r="AG7" s="418"/>
      <c r="AH7" s="418"/>
      <c r="AI7" s="419"/>
      <c r="AJ7" s="419"/>
      <c r="AK7" s="411"/>
      <c r="AL7" s="413"/>
      <c r="AM7" s="416"/>
      <c r="AN7" s="265"/>
      <c r="AO7" s="169"/>
      <c r="AP7" s="266"/>
      <c r="AQ7" s="168"/>
      <c r="AR7" s="312"/>
      <c r="AS7" s="313"/>
      <c r="AT7" s="321"/>
      <c r="AU7" s="315"/>
      <c r="AV7" s="316"/>
      <c r="AW7" s="313"/>
      <c r="AX7" s="317"/>
      <c r="AY7" s="318"/>
      <c r="AZ7" s="316"/>
      <c r="BA7" s="257"/>
      <c r="BB7" s="162"/>
      <c r="BC7" s="168"/>
      <c r="BD7" s="168"/>
      <c r="BE7" s="163"/>
      <c r="BF7" s="163"/>
      <c r="BG7" s="162"/>
      <c r="BH7" s="168"/>
      <c r="BI7" s="168"/>
      <c r="BJ7" s="163"/>
      <c r="BK7" s="163"/>
      <c r="BL7" s="162"/>
      <c r="BM7" s="168"/>
      <c r="BN7" s="168"/>
      <c r="BO7" s="145"/>
      <c r="BP7" s="145"/>
      <c r="BQ7" s="146"/>
      <c r="BR7" s="114"/>
      <c r="BS7" s="114"/>
      <c r="BT7" s="168"/>
      <c r="BU7" s="145"/>
      <c r="BV7" s="145"/>
      <c r="BW7" s="145"/>
      <c r="BX7" s="168"/>
      <c r="BY7" s="163"/>
      <c r="BZ7" s="163"/>
      <c r="CA7" s="114"/>
      <c r="CB7" s="241"/>
      <c r="CC7" s="319"/>
      <c r="CD7" s="241"/>
      <c r="CE7" s="2"/>
      <c r="CF7" s="2"/>
      <c r="CG7" s="2"/>
      <c r="CH7" s="2"/>
      <c r="CI7" s="2"/>
      <c r="CJ7" s="2"/>
      <c r="CK7" s="2"/>
      <c r="CL7" s="2"/>
      <c r="CM7" s="2"/>
      <c r="CN7" s="2"/>
      <c r="CO7" s="2"/>
      <c r="CP7" s="2"/>
      <c r="CQ7" s="2"/>
      <c r="CR7" s="2"/>
      <c r="CS7" s="2"/>
      <c r="CT7" s="2"/>
      <c r="CU7" s="2"/>
      <c r="CV7" s="2"/>
      <c r="CW7" s="2"/>
      <c r="CX7" s="2"/>
      <c r="CY7" s="2"/>
      <c r="CZ7" s="2"/>
      <c r="DA7" s="2"/>
      <c r="DB7" s="2"/>
      <c r="DC7" s="2"/>
      <c r="DD7" s="2"/>
    </row>
    <row r="8" spans="1:108" ht="21" customHeight="1" thickTop="1" thickBot="1">
      <c r="A8" s="421"/>
      <c r="B8" s="471"/>
      <c r="C8" s="471"/>
      <c r="D8" s="471"/>
      <c r="E8" s="471"/>
      <c r="F8" s="471"/>
      <c r="G8" s="471"/>
      <c r="H8" s="476"/>
      <c r="I8" s="479"/>
      <c r="J8" s="481"/>
      <c r="K8" s="471"/>
      <c r="L8" s="411"/>
      <c r="M8" s="413"/>
      <c r="N8" s="162">
        <v>4</v>
      </c>
      <c r="O8" s="295"/>
      <c r="P8" s="296"/>
      <c r="Q8" s="296"/>
      <c r="R8" s="296"/>
      <c r="S8" s="296"/>
      <c r="T8" s="296"/>
      <c r="U8" s="296"/>
      <c r="V8" s="296"/>
      <c r="W8" s="116">
        <v>0</v>
      </c>
      <c r="X8" s="117" t="s">
        <v>485</v>
      </c>
      <c r="Y8" s="172"/>
      <c r="Z8" s="118" t="s">
        <v>536</v>
      </c>
      <c r="AA8" s="116" t="s">
        <v>537</v>
      </c>
      <c r="AB8" s="296"/>
      <c r="AC8" s="422"/>
      <c r="AD8" s="422"/>
      <c r="AE8" s="420"/>
      <c r="AF8" s="420"/>
      <c r="AG8" s="418"/>
      <c r="AH8" s="418"/>
      <c r="AI8" s="419"/>
      <c r="AJ8" s="419"/>
      <c r="AK8" s="411"/>
      <c r="AL8" s="413"/>
      <c r="AM8" s="416"/>
      <c r="AN8" s="265"/>
      <c r="AO8" s="169"/>
      <c r="AP8" s="266"/>
      <c r="AQ8" s="168"/>
      <c r="AR8" s="163"/>
      <c r="AS8" s="322"/>
      <c r="AT8" s="258"/>
      <c r="AU8" s="323"/>
      <c r="AV8" s="258"/>
      <c r="AW8" s="322"/>
      <c r="AX8" s="324"/>
      <c r="AY8" s="325"/>
      <c r="AZ8" s="258"/>
      <c r="BA8" s="163"/>
      <c r="BB8" s="162"/>
      <c r="BC8" s="168"/>
      <c r="BD8" s="168"/>
      <c r="BE8" s="163"/>
      <c r="BF8" s="163"/>
      <c r="BG8" s="162"/>
      <c r="BH8" s="168"/>
      <c r="BI8" s="168"/>
      <c r="BJ8" s="163"/>
      <c r="BK8" s="163"/>
      <c r="BL8" s="162"/>
      <c r="BM8" s="168"/>
      <c r="BN8" s="168"/>
      <c r="BO8" s="145"/>
      <c r="BP8" s="145"/>
      <c r="BQ8" s="146"/>
      <c r="BR8" s="114"/>
      <c r="BS8" s="114"/>
      <c r="BT8" s="168"/>
      <c r="BU8" s="145"/>
      <c r="BV8" s="145"/>
      <c r="BW8" s="145"/>
      <c r="BX8" s="168"/>
      <c r="BY8" s="163"/>
      <c r="BZ8" s="163"/>
      <c r="CA8" s="114"/>
      <c r="CB8" s="241"/>
      <c r="CC8" s="319"/>
      <c r="CD8" s="241"/>
      <c r="CE8" s="2"/>
      <c r="CF8" s="2"/>
      <c r="CG8" s="2"/>
      <c r="CH8" s="2"/>
      <c r="CI8" s="2"/>
      <c r="CJ8" s="2"/>
      <c r="CK8" s="2"/>
      <c r="CL8" s="2"/>
      <c r="CM8" s="2"/>
      <c r="CN8" s="2"/>
      <c r="CO8" s="2"/>
      <c r="CP8" s="2"/>
      <c r="CQ8" s="2"/>
      <c r="CR8" s="2"/>
      <c r="CS8" s="2"/>
      <c r="CT8" s="2"/>
      <c r="CU8" s="2"/>
      <c r="CV8" s="2"/>
      <c r="CW8" s="2"/>
      <c r="CX8" s="2"/>
      <c r="CY8" s="2"/>
      <c r="CZ8" s="2"/>
      <c r="DA8" s="2"/>
      <c r="DB8" s="2"/>
      <c r="DC8" s="2"/>
      <c r="DD8" s="2"/>
    </row>
    <row r="9" spans="1:108" ht="21" customHeight="1" thickTop="1" thickBot="1">
      <c r="A9" s="421"/>
      <c r="B9" s="471"/>
      <c r="C9" s="471"/>
      <c r="D9" s="471"/>
      <c r="E9" s="471"/>
      <c r="F9" s="471"/>
      <c r="G9" s="471"/>
      <c r="H9" s="476"/>
      <c r="I9" s="479"/>
      <c r="J9" s="481"/>
      <c r="K9" s="471"/>
      <c r="L9" s="411"/>
      <c r="M9" s="413"/>
      <c r="N9" s="162">
        <v>5</v>
      </c>
      <c r="O9" s="295"/>
      <c r="P9" s="296"/>
      <c r="Q9" s="296"/>
      <c r="R9" s="296"/>
      <c r="S9" s="296"/>
      <c r="T9" s="296"/>
      <c r="U9" s="296"/>
      <c r="V9" s="296"/>
      <c r="W9" s="116">
        <v>0</v>
      </c>
      <c r="X9" s="117" t="s">
        <v>485</v>
      </c>
      <c r="Y9" s="172"/>
      <c r="Z9" s="118" t="s">
        <v>536</v>
      </c>
      <c r="AA9" s="116" t="s">
        <v>537</v>
      </c>
      <c r="AB9" s="296"/>
      <c r="AC9" s="422"/>
      <c r="AD9" s="422"/>
      <c r="AE9" s="420"/>
      <c r="AF9" s="420"/>
      <c r="AG9" s="418"/>
      <c r="AH9" s="418"/>
      <c r="AI9" s="419"/>
      <c r="AJ9" s="419"/>
      <c r="AK9" s="411"/>
      <c r="AL9" s="413"/>
      <c r="AM9" s="416"/>
      <c r="AN9" s="265"/>
      <c r="AO9" s="169"/>
      <c r="AP9" s="266"/>
      <c r="AQ9" s="168"/>
      <c r="AR9" s="163"/>
      <c r="AS9" s="114"/>
      <c r="AT9" s="163"/>
      <c r="AU9" s="168"/>
      <c r="AV9" s="163"/>
      <c r="AW9" s="114"/>
      <c r="AX9" s="145"/>
      <c r="AY9" s="146"/>
      <c r="AZ9" s="163"/>
      <c r="BA9" s="163"/>
      <c r="BB9" s="162"/>
      <c r="BC9" s="168"/>
      <c r="BD9" s="168"/>
      <c r="BE9" s="163"/>
      <c r="BF9" s="163"/>
      <c r="BG9" s="162"/>
      <c r="BH9" s="168"/>
      <c r="BI9" s="168"/>
      <c r="BJ9" s="163"/>
      <c r="BK9" s="163"/>
      <c r="BL9" s="162"/>
      <c r="BM9" s="168"/>
      <c r="BN9" s="168"/>
      <c r="BO9" s="145"/>
      <c r="BP9" s="145"/>
      <c r="BQ9" s="146"/>
      <c r="BR9" s="114"/>
      <c r="BS9" s="114"/>
      <c r="BT9" s="168"/>
      <c r="BU9" s="145"/>
      <c r="BV9" s="145"/>
      <c r="BW9" s="145"/>
      <c r="BX9" s="168"/>
      <c r="BY9" s="163"/>
      <c r="BZ9" s="163"/>
      <c r="CA9" s="114"/>
      <c r="CB9" s="241"/>
      <c r="CC9" s="319"/>
      <c r="CD9" s="241"/>
      <c r="CE9" s="2"/>
      <c r="CF9" s="2"/>
      <c r="CG9" s="2"/>
      <c r="CH9" s="2"/>
      <c r="CI9" s="2"/>
      <c r="CJ9" s="2"/>
      <c r="CK9" s="2"/>
      <c r="CL9" s="2"/>
      <c r="CM9" s="2"/>
      <c r="CN9" s="2"/>
      <c r="CO9" s="2"/>
      <c r="CP9" s="2"/>
      <c r="CQ9" s="2"/>
      <c r="CR9" s="2"/>
      <c r="CS9" s="2"/>
      <c r="CT9" s="2"/>
      <c r="CU9" s="2"/>
      <c r="CV9" s="2"/>
      <c r="CW9" s="2"/>
      <c r="CX9" s="2"/>
      <c r="CY9" s="2"/>
      <c r="CZ9" s="2"/>
      <c r="DA9" s="2"/>
      <c r="DB9" s="2"/>
      <c r="DC9" s="2"/>
      <c r="DD9" s="2"/>
    </row>
    <row r="10" spans="1:108" ht="21" customHeight="1" thickTop="1" thickBot="1">
      <c r="A10" s="421"/>
      <c r="B10" s="472"/>
      <c r="C10" s="472"/>
      <c r="D10" s="472"/>
      <c r="E10" s="472"/>
      <c r="F10" s="472"/>
      <c r="G10" s="472"/>
      <c r="H10" s="477"/>
      <c r="I10" s="479"/>
      <c r="J10" s="482"/>
      <c r="K10" s="472"/>
      <c r="L10" s="411"/>
      <c r="M10" s="414"/>
      <c r="N10" s="162">
        <v>6</v>
      </c>
      <c r="O10" s="295"/>
      <c r="P10" s="296"/>
      <c r="Q10" s="296"/>
      <c r="R10" s="296"/>
      <c r="S10" s="296"/>
      <c r="T10" s="296"/>
      <c r="U10" s="296"/>
      <c r="V10" s="296"/>
      <c r="W10" s="116">
        <v>0</v>
      </c>
      <c r="X10" s="117" t="s">
        <v>485</v>
      </c>
      <c r="Y10" s="172"/>
      <c r="Z10" s="118" t="s">
        <v>536</v>
      </c>
      <c r="AA10" s="116" t="s">
        <v>537</v>
      </c>
      <c r="AB10" s="296"/>
      <c r="AC10" s="422"/>
      <c r="AD10" s="422"/>
      <c r="AE10" s="420"/>
      <c r="AF10" s="420"/>
      <c r="AG10" s="418"/>
      <c r="AH10" s="418"/>
      <c r="AI10" s="419"/>
      <c r="AJ10" s="419"/>
      <c r="AK10" s="411"/>
      <c r="AL10" s="414"/>
      <c r="AM10" s="417"/>
      <c r="AN10" s="265"/>
      <c r="AO10" s="169"/>
      <c r="AP10" s="266"/>
      <c r="AQ10" s="168"/>
      <c r="AR10" s="163"/>
      <c r="AS10" s="114"/>
      <c r="AT10" s="163"/>
      <c r="AU10" s="168"/>
      <c r="AV10" s="163"/>
      <c r="AW10" s="114"/>
      <c r="AX10" s="145"/>
      <c r="AY10" s="146"/>
      <c r="AZ10" s="163"/>
      <c r="BA10" s="163"/>
      <c r="BB10" s="162"/>
      <c r="BC10" s="168"/>
      <c r="BD10" s="168"/>
      <c r="BE10" s="163"/>
      <c r="BF10" s="163"/>
      <c r="BG10" s="162"/>
      <c r="BH10" s="168"/>
      <c r="BI10" s="168"/>
      <c r="BJ10" s="163"/>
      <c r="BK10" s="163"/>
      <c r="BL10" s="162"/>
      <c r="BM10" s="168"/>
      <c r="BN10" s="168"/>
      <c r="BO10" s="145"/>
      <c r="BP10" s="145"/>
      <c r="BQ10" s="146"/>
      <c r="BR10" s="114"/>
      <c r="BS10" s="114"/>
      <c r="BT10" s="168"/>
      <c r="BU10" s="145"/>
      <c r="BV10" s="145"/>
      <c r="BW10" s="145"/>
      <c r="BX10" s="168"/>
      <c r="BY10" s="163"/>
      <c r="BZ10" s="163"/>
      <c r="CA10" s="114"/>
      <c r="CB10" s="241"/>
      <c r="CC10" s="319"/>
      <c r="CD10" s="241"/>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row>
    <row r="11" spans="1:108" ht="323.25" customHeight="1" thickTop="1" thickBot="1">
      <c r="A11" s="421">
        <v>2</v>
      </c>
      <c r="B11" s="473" t="s">
        <v>464</v>
      </c>
      <c r="C11" s="473" t="s">
        <v>789</v>
      </c>
      <c r="D11" s="473" t="s">
        <v>790</v>
      </c>
      <c r="E11" s="473" t="str">
        <f>+[2]CONTEXTO!J24</f>
        <v>Posibilidad de beneficio propio o de un tercero por la  entrega de bienes y servicios a recicladores de oficio u organizaciones en el marco de acciones afirmativas debido a falta de verificación del cumplimiento de los requisitos definidos, debilidades en el control, y falta de seguimiento en el proceso.</v>
      </c>
      <c r="F11" s="473" t="s">
        <v>104</v>
      </c>
      <c r="G11" s="473" t="s">
        <v>825</v>
      </c>
      <c r="H11" s="473" t="s">
        <v>826</v>
      </c>
      <c r="I11" s="484" t="s">
        <v>144</v>
      </c>
      <c r="J11" s="483">
        <v>1</v>
      </c>
      <c r="K11" s="483">
        <v>4</v>
      </c>
      <c r="L11" s="411">
        <v>16</v>
      </c>
      <c r="M11" s="412" t="s">
        <v>503</v>
      </c>
      <c r="N11" s="162">
        <v>1</v>
      </c>
      <c r="O11" s="295" t="s">
        <v>827</v>
      </c>
      <c r="P11" s="296">
        <v>15</v>
      </c>
      <c r="Q11" s="296">
        <v>15</v>
      </c>
      <c r="R11" s="296">
        <v>15</v>
      </c>
      <c r="S11" s="296">
        <v>15</v>
      </c>
      <c r="T11" s="296">
        <v>15</v>
      </c>
      <c r="U11" s="296">
        <v>15</v>
      </c>
      <c r="V11" s="296">
        <v>10</v>
      </c>
      <c r="W11" s="116">
        <v>100</v>
      </c>
      <c r="X11" s="117" t="s">
        <v>146</v>
      </c>
      <c r="Y11" s="172" t="s">
        <v>484</v>
      </c>
      <c r="Z11" s="118" t="s">
        <v>484</v>
      </c>
      <c r="AA11" s="116" t="s">
        <v>537</v>
      </c>
      <c r="AB11" s="296" t="s">
        <v>828</v>
      </c>
      <c r="AC11" s="422">
        <v>100</v>
      </c>
      <c r="AD11" s="422" t="s">
        <v>146</v>
      </c>
      <c r="AE11" s="485" t="s">
        <v>147</v>
      </c>
      <c r="AF11" s="485" t="s">
        <v>487</v>
      </c>
      <c r="AG11" s="418">
        <v>2</v>
      </c>
      <c r="AH11" s="418">
        <v>1</v>
      </c>
      <c r="AI11" s="419">
        <v>1</v>
      </c>
      <c r="AJ11" s="419">
        <v>3</v>
      </c>
      <c r="AK11" s="411">
        <v>12</v>
      </c>
      <c r="AL11" s="412" t="s">
        <v>704</v>
      </c>
      <c r="AM11" s="415" t="s">
        <v>148</v>
      </c>
      <c r="AN11" s="265" t="s">
        <v>829</v>
      </c>
      <c r="AO11" s="265" t="s">
        <v>830</v>
      </c>
      <c r="AP11" s="266">
        <v>44926</v>
      </c>
      <c r="AQ11" s="170" t="s">
        <v>831</v>
      </c>
      <c r="AR11" s="163" t="s">
        <v>832</v>
      </c>
      <c r="AS11" s="326">
        <v>44742</v>
      </c>
      <c r="AT11" s="184" t="s">
        <v>833</v>
      </c>
      <c r="AU11" s="168"/>
      <c r="AV11" s="327" t="s">
        <v>834</v>
      </c>
      <c r="AW11" s="328" t="s">
        <v>835</v>
      </c>
      <c r="AX11" s="309" t="s">
        <v>836</v>
      </c>
      <c r="AY11" s="146"/>
      <c r="AZ11" s="170">
        <v>44651</v>
      </c>
      <c r="BA11" s="163" t="s">
        <v>837</v>
      </c>
      <c r="BB11" s="163" t="s">
        <v>838</v>
      </c>
      <c r="BC11" s="168" t="s">
        <v>839</v>
      </c>
      <c r="BD11" s="168" t="s">
        <v>116</v>
      </c>
      <c r="BE11" s="259">
        <v>44742</v>
      </c>
      <c r="BF11" s="184" t="s">
        <v>840</v>
      </c>
      <c r="BG11" s="162" t="s">
        <v>841</v>
      </c>
      <c r="BH11" s="168" t="s">
        <v>550</v>
      </c>
      <c r="BI11" s="168" t="s">
        <v>116</v>
      </c>
      <c r="BJ11" s="329" t="s">
        <v>842</v>
      </c>
      <c r="BK11" s="330" t="s">
        <v>843</v>
      </c>
      <c r="BL11" s="330" t="s">
        <v>841</v>
      </c>
      <c r="BM11" s="330" t="s">
        <v>844</v>
      </c>
      <c r="BN11" s="168" t="s">
        <v>116</v>
      </c>
      <c r="BO11" s="331" t="s">
        <v>816</v>
      </c>
      <c r="BP11" s="331" t="s">
        <v>845</v>
      </c>
      <c r="BQ11" s="303"/>
      <c r="BR11" s="332" t="s">
        <v>846</v>
      </c>
      <c r="BS11" s="333"/>
      <c r="BT11" s="170" t="s">
        <v>820</v>
      </c>
      <c r="BU11" s="145"/>
      <c r="BV11" s="145"/>
      <c r="BW11" s="145"/>
      <c r="BX11" s="170" t="s">
        <v>821</v>
      </c>
      <c r="BY11" s="163" t="s">
        <v>847</v>
      </c>
      <c r="BZ11" s="163" t="s">
        <v>848</v>
      </c>
      <c r="CA11" s="232" t="s">
        <v>865</v>
      </c>
      <c r="CB11" s="241" t="s">
        <v>866</v>
      </c>
      <c r="CC11" s="241" t="s">
        <v>867</v>
      </c>
      <c r="CD11" s="241" t="s">
        <v>868</v>
      </c>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row>
    <row r="12" spans="1:108" ht="246" customHeight="1" thickTop="1" thickBot="1">
      <c r="A12" s="421"/>
      <c r="B12" s="471"/>
      <c r="C12" s="471"/>
      <c r="D12" s="471"/>
      <c r="E12" s="471"/>
      <c r="F12" s="471"/>
      <c r="G12" s="471"/>
      <c r="H12" s="471"/>
      <c r="I12" s="471"/>
      <c r="J12" s="471"/>
      <c r="K12" s="471"/>
      <c r="L12" s="411"/>
      <c r="M12" s="413"/>
      <c r="N12" s="162">
        <v>2</v>
      </c>
      <c r="O12" s="166"/>
      <c r="P12" s="171"/>
      <c r="Q12" s="171"/>
      <c r="R12" s="171"/>
      <c r="S12" s="171"/>
      <c r="T12" s="171"/>
      <c r="U12" s="171"/>
      <c r="V12" s="171"/>
      <c r="W12" s="116">
        <v>0</v>
      </c>
      <c r="X12" s="117" t="s">
        <v>485</v>
      </c>
      <c r="Y12" s="172"/>
      <c r="Z12" s="118" t="s">
        <v>536</v>
      </c>
      <c r="AA12" s="116" t="s">
        <v>537</v>
      </c>
      <c r="AB12" s="171"/>
      <c r="AC12" s="422"/>
      <c r="AD12" s="422"/>
      <c r="AE12" s="486"/>
      <c r="AF12" s="486"/>
      <c r="AG12" s="418"/>
      <c r="AH12" s="418"/>
      <c r="AI12" s="419"/>
      <c r="AJ12" s="419"/>
      <c r="AK12" s="411"/>
      <c r="AL12" s="413"/>
      <c r="AM12" s="416"/>
      <c r="AN12" s="265" t="s">
        <v>849</v>
      </c>
      <c r="AO12" s="265" t="s">
        <v>850</v>
      </c>
      <c r="AP12" s="266">
        <v>44926</v>
      </c>
      <c r="AQ12" s="170" t="s">
        <v>831</v>
      </c>
      <c r="AR12" s="163" t="s">
        <v>851</v>
      </c>
      <c r="AS12" s="326">
        <v>44742</v>
      </c>
      <c r="AT12" s="184" t="s">
        <v>852</v>
      </c>
      <c r="AU12" s="168"/>
      <c r="AV12" s="307" t="s">
        <v>853</v>
      </c>
      <c r="AW12" s="328" t="s">
        <v>854</v>
      </c>
      <c r="AX12" s="334" t="s">
        <v>855</v>
      </c>
      <c r="AY12" s="146"/>
      <c r="AZ12" s="163"/>
      <c r="BA12" s="163"/>
      <c r="BB12" s="162"/>
      <c r="BC12" s="168"/>
      <c r="BD12" s="168"/>
      <c r="BE12" s="259"/>
      <c r="BF12" s="184"/>
      <c r="BG12" s="162"/>
      <c r="BH12" s="168"/>
      <c r="BI12" s="168"/>
      <c r="BJ12" s="306"/>
      <c r="BK12" s="307"/>
      <c r="BL12" s="307"/>
      <c r="BM12" s="307"/>
      <c r="BN12" s="255"/>
      <c r="BO12" s="335"/>
      <c r="BP12" s="335"/>
      <c r="BQ12" s="335"/>
      <c r="BR12" s="335"/>
      <c r="BS12" s="335"/>
      <c r="BT12" s="336" t="s">
        <v>824</v>
      </c>
      <c r="BU12" s="145"/>
      <c r="BV12" s="145"/>
      <c r="BW12" s="145"/>
      <c r="BX12" s="170" t="s">
        <v>821</v>
      </c>
      <c r="BY12" s="163"/>
      <c r="BZ12" s="163" t="s">
        <v>856</v>
      </c>
      <c r="CA12" s="232" t="s">
        <v>869</v>
      </c>
      <c r="CB12" s="145" t="s">
        <v>646</v>
      </c>
      <c r="CC12" s="146" t="s">
        <v>857</v>
      </c>
      <c r="CD12" s="241" t="s">
        <v>870</v>
      </c>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row>
    <row r="13" spans="1:108" ht="21" customHeight="1" thickTop="1" thickBot="1">
      <c r="A13" s="421"/>
      <c r="B13" s="471"/>
      <c r="C13" s="471"/>
      <c r="D13" s="471"/>
      <c r="E13" s="471"/>
      <c r="F13" s="471"/>
      <c r="G13" s="471"/>
      <c r="H13" s="471"/>
      <c r="I13" s="471"/>
      <c r="J13" s="471"/>
      <c r="K13" s="471"/>
      <c r="L13" s="411"/>
      <c r="M13" s="413"/>
      <c r="N13" s="162">
        <v>3</v>
      </c>
      <c r="O13" s="173"/>
      <c r="P13" s="171"/>
      <c r="Q13" s="171"/>
      <c r="R13" s="171"/>
      <c r="S13" s="171"/>
      <c r="T13" s="171"/>
      <c r="U13" s="171"/>
      <c r="V13" s="171"/>
      <c r="W13" s="116">
        <v>0</v>
      </c>
      <c r="X13" s="117" t="s">
        <v>485</v>
      </c>
      <c r="Y13" s="172"/>
      <c r="Z13" s="118" t="s">
        <v>536</v>
      </c>
      <c r="AA13" s="116" t="s">
        <v>537</v>
      </c>
      <c r="AB13" s="171"/>
      <c r="AC13" s="422"/>
      <c r="AD13" s="422"/>
      <c r="AE13" s="486"/>
      <c r="AF13" s="486"/>
      <c r="AG13" s="418"/>
      <c r="AH13" s="418"/>
      <c r="AI13" s="419"/>
      <c r="AJ13" s="419"/>
      <c r="AK13" s="411"/>
      <c r="AL13" s="413"/>
      <c r="AM13" s="416"/>
      <c r="AO13" s="162"/>
      <c r="AP13" s="168"/>
      <c r="AQ13" s="168"/>
      <c r="AR13" s="163"/>
      <c r="AS13" s="114"/>
      <c r="AT13" s="163"/>
      <c r="AU13" s="168"/>
      <c r="AV13" s="163"/>
      <c r="AW13" s="114"/>
      <c r="AX13" s="145"/>
      <c r="AY13" s="146"/>
      <c r="AZ13" s="163"/>
      <c r="BA13" s="163"/>
      <c r="BB13" s="162"/>
      <c r="BC13" s="168"/>
      <c r="BD13" s="168"/>
      <c r="BE13" s="163"/>
      <c r="BF13" s="163"/>
      <c r="BG13" s="162"/>
      <c r="BH13" s="168"/>
      <c r="BI13" s="168"/>
      <c r="BJ13" s="163"/>
      <c r="BK13" s="163"/>
      <c r="BL13" s="162"/>
      <c r="BM13" s="168"/>
      <c r="BN13" s="168"/>
      <c r="BO13" s="324"/>
      <c r="BP13" s="324"/>
      <c r="BQ13" s="325"/>
      <c r="BR13" s="322"/>
      <c r="BS13" s="322"/>
      <c r="BT13" s="168"/>
      <c r="BU13" s="145"/>
      <c r="BV13" s="145"/>
      <c r="BW13" s="145"/>
      <c r="BX13" s="168"/>
      <c r="BY13" s="163"/>
      <c r="BZ13" s="163"/>
      <c r="CA13" s="114"/>
      <c r="CB13" s="145"/>
      <c r="CC13" s="146"/>
      <c r="CD13" s="145"/>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row>
    <row r="14" spans="1:108" ht="21" customHeight="1" thickTop="1" thickBot="1">
      <c r="A14" s="421"/>
      <c r="B14" s="471"/>
      <c r="C14" s="471"/>
      <c r="D14" s="471"/>
      <c r="E14" s="471"/>
      <c r="F14" s="471"/>
      <c r="G14" s="471"/>
      <c r="H14" s="471"/>
      <c r="I14" s="471"/>
      <c r="J14" s="471"/>
      <c r="K14" s="471"/>
      <c r="L14" s="411"/>
      <c r="M14" s="413"/>
      <c r="N14" s="162">
        <v>4</v>
      </c>
      <c r="O14" s="166"/>
      <c r="P14" s="171"/>
      <c r="Q14" s="171"/>
      <c r="R14" s="171"/>
      <c r="S14" s="171"/>
      <c r="T14" s="171"/>
      <c r="U14" s="171"/>
      <c r="V14" s="171"/>
      <c r="W14" s="116">
        <v>0</v>
      </c>
      <c r="X14" s="117" t="s">
        <v>485</v>
      </c>
      <c r="Y14" s="172"/>
      <c r="Z14" s="118" t="s">
        <v>536</v>
      </c>
      <c r="AA14" s="116" t="s">
        <v>537</v>
      </c>
      <c r="AB14" s="171"/>
      <c r="AC14" s="422"/>
      <c r="AD14" s="422"/>
      <c r="AE14" s="486"/>
      <c r="AF14" s="486"/>
      <c r="AG14" s="418"/>
      <c r="AH14" s="418"/>
      <c r="AI14" s="419"/>
      <c r="AJ14" s="419"/>
      <c r="AK14" s="411"/>
      <c r="AL14" s="413"/>
      <c r="AM14" s="416"/>
      <c r="AN14" s="163"/>
      <c r="AO14" s="162"/>
      <c r="AP14" s="168"/>
      <c r="AQ14" s="168"/>
      <c r="AR14" s="163"/>
      <c r="AS14" s="114"/>
      <c r="AT14" s="163"/>
      <c r="AU14" s="168"/>
      <c r="AV14" s="163"/>
      <c r="AW14" s="114"/>
      <c r="AX14" s="145"/>
      <c r="AY14" s="146"/>
      <c r="AZ14" s="163"/>
      <c r="BA14" s="163"/>
      <c r="BB14" s="162"/>
      <c r="BC14" s="168"/>
      <c r="BD14" s="168"/>
      <c r="BE14" s="163"/>
      <c r="BF14" s="163"/>
      <c r="BG14" s="162"/>
      <c r="BH14" s="168"/>
      <c r="BI14" s="168"/>
      <c r="BJ14" s="163"/>
      <c r="BK14" s="163"/>
      <c r="BL14" s="162"/>
      <c r="BM14" s="168"/>
      <c r="BN14" s="168"/>
      <c r="BO14" s="145"/>
      <c r="BP14" s="145"/>
      <c r="BQ14" s="146"/>
      <c r="BR14" s="114"/>
      <c r="BS14" s="114"/>
      <c r="BT14" s="168"/>
      <c r="BU14" s="145"/>
      <c r="BV14" s="145"/>
      <c r="BW14" s="145"/>
      <c r="BX14" s="168"/>
      <c r="BY14" s="163"/>
      <c r="BZ14" s="163"/>
      <c r="CA14" s="114"/>
      <c r="CB14" s="145"/>
      <c r="CC14" s="146"/>
      <c r="CD14" s="145"/>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row>
    <row r="15" spans="1:108" ht="21" customHeight="1" thickTop="1" thickBot="1">
      <c r="A15" s="421"/>
      <c r="B15" s="471"/>
      <c r="C15" s="471"/>
      <c r="D15" s="471"/>
      <c r="E15" s="471"/>
      <c r="F15" s="471"/>
      <c r="G15" s="471"/>
      <c r="H15" s="471"/>
      <c r="I15" s="471"/>
      <c r="J15" s="471"/>
      <c r="K15" s="471"/>
      <c r="L15" s="411"/>
      <c r="M15" s="413"/>
      <c r="N15" s="162">
        <v>5</v>
      </c>
      <c r="O15" s="166"/>
      <c r="P15" s="171"/>
      <c r="Q15" s="171"/>
      <c r="R15" s="171"/>
      <c r="S15" s="171"/>
      <c r="T15" s="171"/>
      <c r="U15" s="171"/>
      <c r="V15" s="171"/>
      <c r="W15" s="116">
        <v>0</v>
      </c>
      <c r="X15" s="117" t="s">
        <v>485</v>
      </c>
      <c r="Y15" s="172"/>
      <c r="Z15" s="118" t="s">
        <v>536</v>
      </c>
      <c r="AA15" s="116" t="s">
        <v>537</v>
      </c>
      <c r="AB15" s="171"/>
      <c r="AC15" s="422"/>
      <c r="AD15" s="422"/>
      <c r="AE15" s="486"/>
      <c r="AF15" s="486"/>
      <c r="AG15" s="418"/>
      <c r="AH15" s="418"/>
      <c r="AI15" s="419"/>
      <c r="AJ15" s="419"/>
      <c r="AK15" s="411"/>
      <c r="AL15" s="413"/>
      <c r="AM15" s="416"/>
      <c r="AN15" s="163"/>
      <c r="AO15" s="162"/>
      <c r="AP15" s="168"/>
      <c r="AQ15" s="168"/>
      <c r="AR15" s="163"/>
      <c r="AS15" s="114"/>
      <c r="AT15" s="163"/>
      <c r="AU15" s="168"/>
      <c r="AV15" s="163"/>
      <c r="AW15" s="114"/>
      <c r="AX15" s="145"/>
      <c r="AY15" s="146"/>
      <c r="AZ15" s="163"/>
      <c r="BA15" s="163"/>
      <c r="BB15" s="162"/>
      <c r="BC15" s="168"/>
      <c r="BD15" s="168"/>
      <c r="BE15" s="163"/>
      <c r="BF15" s="163"/>
      <c r="BG15" s="162"/>
      <c r="BH15" s="168"/>
      <c r="BI15" s="168"/>
      <c r="BJ15" s="163"/>
      <c r="BK15" s="163"/>
      <c r="BL15" s="162"/>
      <c r="BM15" s="168"/>
      <c r="BN15" s="168"/>
      <c r="BO15" s="145"/>
      <c r="BP15" s="145"/>
      <c r="BQ15" s="146"/>
      <c r="BR15" s="114"/>
      <c r="BS15" s="114"/>
      <c r="BT15" s="168"/>
      <c r="BU15" s="145"/>
      <c r="BV15" s="145"/>
      <c r="BW15" s="145"/>
      <c r="BX15" s="168"/>
      <c r="BY15" s="163"/>
      <c r="BZ15" s="163"/>
      <c r="CA15" s="114"/>
      <c r="CB15" s="145"/>
      <c r="CC15" s="146"/>
      <c r="CD15" s="145"/>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row>
    <row r="16" spans="1:108" ht="21" customHeight="1" thickTop="1" thickBot="1">
      <c r="A16" s="421"/>
      <c r="B16" s="472"/>
      <c r="C16" s="472"/>
      <c r="D16" s="472"/>
      <c r="E16" s="472"/>
      <c r="F16" s="472"/>
      <c r="G16" s="472"/>
      <c r="H16" s="472"/>
      <c r="I16" s="472"/>
      <c r="J16" s="472"/>
      <c r="K16" s="472"/>
      <c r="L16" s="411"/>
      <c r="M16" s="414"/>
      <c r="N16" s="162">
        <v>6</v>
      </c>
      <c r="O16" s="166"/>
      <c r="P16" s="171"/>
      <c r="Q16" s="171"/>
      <c r="R16" s="171"/>
      <c r="S16" s="171"/>
      <c r="T16" s="171"/>
      <c r="U16" s="171"/>
      <c r="V16" s="171"/>
      <c r="W16" s="116">
        <v>0</v>
      </c>
      <c r="X16" s="117" t="s">
        <v>485</v>
      </c>
      <c r="Y16" s="172"/>
      <c r="Z16" s="118" t="s">
        <v>536</v>
      </c>
      <c r="AA16" s="116" t="s">
        <v>537</v>
      </c>
      <c r="AB16" s="171"/>
      <c r="AC16" s="422"/>
      <c r="AD16" s="422"/>
      <c r="AE16" s="487"/>
      <c r="AF16" s="487"/>
      <c r="AG16" s="418"/>
      <c r="AH16" s="418"/>
      <c r="AI16" s="419"/>
      <c r="AJ16" s="419"/>
      <c r="AK16" s="411"/>
      <c r="AL16" s="414"/>
      <c r="AM16" s="417"/>
      <c r="AN16" s="163"/>
      <c r="AO16" s="162"/>
      <c r="AP16" s="168"/>
      <c r="AQ16" s="168"/>
      <c r="AR16" s="163"/>
      <c r="AS16" s="114"/>
      <c r="AT16" s="163"/>
      <c r="AU16" s="168"/>
      <c r="AV16" s="163"/>
      <c r="AW16" s="114"/>
      <c r="AX16" s="145"/>
      <c r="AY16" s="146"/>
      <c r="AZ16" s="163"/>
      <c r="BA16" s="163"/>
      <c r="BB16" s="162"/>
      <c r="BC16" s="168"/>
      <c r="BD16" s="168"/>
      <c r="BE16" s="163"/>
      <c r="BF16" s="163"/>
      <c r="BG16" s="162"/>
      <c r="BH16" s="168"/>
      <c r="BI16" s="168"/>
      <c r="BJ16" s="163"/>
      <c r="BK16" s="163"/>
      <c r="BL16" s="162"/>
      <c r="BM16" s="168"/>
      <c r="BN16" s="168"/>
      <c r="BO16" s="145"/>
      <c r="BP16" s="145"/>
      <c r="BQ16" s="146"/>
      <c r="BR16" s="114"/>
      <c r="BS16" s="114"/>
      <c r="BT16" s="168"/>
      <c r="BU16" s="145"/>
      <c r="BV16" s="145"/>
      <c r="BW16" s="145"/>
      <c r="BX16" s="168"/>
      <c r="BY16" s="163"/>
      <c r="BZ16" s="163"/>
      <c r="CA16" s="114"/>
      <c r="CB16" s="145"/>
      <c r="CC16" s="146"/>
      <c r="CD16" s="145"/>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row>
    <row r="17" spans="1:108" ht="21" customHeight="1" thickTop="1" thickBot="1">
      <c r="A17" s="421">
        <v>3</v>
      </c>
      <c r="B17" s="423"/>
      <c r="C17" s="423"/>
      <c r="D17" s="423"/>
      <c r="E17" s="424"/>
      <c r="F17" s="423"/>
      <c r="G17" s="423"/>
      <c r="H17" s="423"/>
      <c r="I17" s="423"/>
      <c r="J17" s="421"/>
      <c r="K17" s="421"/>
      <c r="L17" s="411">
        <v>0</v>
      </c>
      <c r="M17" s="412" t="b">
        <v>0</v>
      </c>
      <c r="N17" s="162">
        <v>1</v>
      </c>
      <c r="O17" s="166"/>
      <c r="P17" s="171"/>
      <c r="Q17" s="171"/>
      <c r="R17" s="171"/>
      <c r="S17" s="171"/>
      <c r="T17" s="171"/>
      <c r="U17" s="171"/>
      <c r="V17" s="171"/>
      <c r="W17" s="116">
        <v>0</v>
      </c>
      <c r="X17" s="117" t="s">
        <v>485</v>
      </c>
      <c r="Y17" s="172"/>
      <c r="Z17" s="118" t="s">
        <v>536</v>
      </c>
      <c r="AA17" s="116" t="s">
        <v>537</v>
      </c>
      <c r="AB17" s="171"/>
      <c r="AC17" s="422">
        <v>0</v>
      </c>
      <c r="AD17" s="422" t="s">
        <v>485</v>
      </c>
      <c r="AE17" s="420"/>
      <c r="AF17" s="420"/>
      <c r="AG17" s="418" t="s">
        <v>538</v>
      </c>
      <c r="AH17" s="418" t="s">
        <v>538</v>
      </c>
      <c r="AI17" s="419"/>
      <c r="AJ17" s="419"/>
      <c r="AK17" s="411">
        <v>0</v>
      </c>
      <c r="AL17" s="412" t="b">
        <v>0</v>
      </c>
      <c r="AM17" s="415"/>
      <c r="AN17" s="163"/>
      <c r="AO17" s="162"/>
      <c r="AP17" s="168"/>
      <c r="AQ17" s="168"/>
      <c r="AR17" s="163"/>
      <c r="AS17" s="114"/>
      <c r="AT17" s="163"/>
      <c r="AU17" s="168"/>
      <c r="AV17" s="163"/>
      <c r="AW17" s="114"/>
      <c r="AX17" s="145"/>
      <c r="AY17" s="146"/>
      <c r="AZ17" s="163"/>
      <c r="BA17" s="163"/>
      <c r="BB17" s="162"/>
      <c r="BC17" s="168"/>
      <c r="BD17" s="168"/>
      <c r="BE17" s="163"/>
      <c r="BF17" s="163"/>
      <c r="BG17" s="162"/>
      <c r="BH17" s="168"/>
      <c r="BI17" s="168"/>
      <c r="BJ17" s="163"/>
      <c r="BK17" s="163"/>
      <c r="BL17" s="162"/>
      <c r="BM17" s="168"/>
      <c r="BN17" s="168"/>
      <c r="BO17" s="145"/>
      <c r="BP17" s="145"/>
      <c r="BQ17" s="146"/>
      <c r="BR17" s="114"/>
      <c r="BS17" s="114"/>
      <c r="BT17" s="168"/>
      <c r="BU17" s="145"/>
      <c r="BV17" s="145"/>
      <c r="BW17" s="145"/>
      <c r="BX17" s="168"/>
      <c r="BY17" s="163"/>
      <c r="BZ17" s="163"/>
      <c r="CA17" s="114"/>
      <c r="CB17" s="145"/>
      <c r="CC17" s="146"/>
      <c r="CD17" s="145"/>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row>
    <row r="18" spans="1:108" ht="21" customHeight="1" thickTop="1" thickBot="1">
      <c r="A18" s="421"/>
      <c r="B18" s="423"/>
      <c r="C18" s="423"/>
      <c r="D18" s="423"/>
      <c r="E18" s="424"/>
      <c r="F18" s="423"/>
      <c r="G18" s="423"/>
      <c r="H18" s="423"/>
      <c r="I18" s="423"/>
      <c r="J18" s="421"/>
      <c r="K18" s="421"/>
      <c r="L18" s="411"/>
      <c r="M18" s="413"/>
      <c r="N18" s="162">
        <v>2</v>
      </c>
      <c r="O18" s="166"/>
      <c r="P18" s="171"/>
      <c r="Q18" s="171"/>
      <c r="R18" s="171"/>
      <c r="S18" s="171"/>
      <c r="T18" s="171"/>
      <c r="U18" s="171"/>
      <c r="V18" s="171"/>
      <c r="W18" s="116">
        <v>0</v>
      </c>
      <c r="X18" s="117" t="s">
        <v>485</v>
      </c>
      <c r="Y18" s="172"/>
      <c r="Z18" s="118" t="s">
        <v>536</v>
      </c>
      <c r="AA18" s="116" t="s">
        <v>537</v>
      </c>
      <c r="AB18" s="171"/>
      <c r="AC18" s="422"/>
      <c r="AD18" s="422"/>
      <c r="AE18" s="420"/>
      <c r="AF18" s="420"/>
      <c r="AG18" s="418"/>
      <c r="AH18" s="418"/>
      <c r="AI18" s="419"/>
      <c r="AJ18" s="419"/>
      <c r="AK18" s="411"/>
      <c r="AL18" s="413"/>
      <c r="AM18" s="416"/>
      <c r="AN18" s="163"/>
      <c r="AO18" s="162"/>
      <c r="AP18" s="168"/>
      <c r="AQ18" s="168"/>
      <c r="AR18" s="163"/>
      <c r="AS18" s="114"/>
      <c r="AT18" s="163"/>
      <c r="AU18" s="168"/>
      <c r="AV18" s="163"/>
      <c r="AW18" s="114"/>
      <c r="AX18" s="145"/>
      <c r="AY18" s="146"/>
      <c r="AZ18" s="163"/>
      <c r="BA18" s="163"/>
      <c r="BB18" s="162"/>
      <c r="BC18" s="168"/>
      <c r="BD18" s="168"/>
      <c r="BE18" s="163"/>
      <c r="BF18" s="163"/>
      <c r="BG18" s="162"/>
      <c r="BH18" s="168"/>
      <c r="BI18" s="168"/>
      <c r="BJ18" s="163"/>
      <c r="BK18" s="163"/>
      <c r="BL18" s="162"/>
      <c r="BM18" s="168"/>
      <c r="BN18" s="168"/>
      <c r="BO18" s="145"/>
      <c r="BP18" s="145"/>
      <c r="BQ18" s="146"/>
      <c r="BR18" s="114"/>
      <c r="BS18" s="114"/>
      <c r="BT18" s="168"/>
      <c r="BU18" s="145"/>
      <c r="BV18" s="145"/>
      <c r="BW18" s="145"/>
      <c r="BX18" s="168"/>
      <c r="BY18" s="163"/>
      <c r="BZ18" s="163"/>
      <c r="CA18" s="114"/>
      <c r="CB18" s="145"/>
      <c r="CC18" s="146"/>
      <c r="CD18" s="145"/>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row>
    <row r="19" spans="1:108" ht="21" customHeight="1" thickTop="1" thickBot="1">
      <c r="A19" s="421"/>
      <c r="B19" s="423"/>
      <c r="C19" s="423"/>
      <c r="D19" s="423"/>
      <c r="E19" s="424"/>
      <c r="F19" s="423"/>
      <c r="G19" s="423"/>
      <c r="H19" s="423"/>
      <c r="I19" s="423"/>
      <c r="J19" s="421"/>
      <c r="K19" s="421"/>
      <c r="L19" s="411"/>
      <c r="M19" s="413"/>
      <c r="N19" s="162">
        <v>3</v>
      </c>
      <c r="O19" s="173"/>
      <c r="P19" s="171"/>
      <c r="Q19" s="171"/>
      <c r="R19" s="171"/>
      <c r="S19" s="171"/>
      <c r="T19" s="171"/>
      <c r="U19" s="171"/>
      <c r="V19" s="171"/>
      <c r="W19" s="116">
        <v>0</v>
      </c>
      <c r="X19" s="117" t="s">
        <v>485</v>
      </c>
      <c r="Y19" s="172"/>
      <c r="Z19" s="118" t="s">
        <v>536</v>
      </c>
      <c r="AA19" s="116" t="s">
        <v>537</v>
      </c>
      <c r="AB19" s="171"/>
      <c r="AC19" s="422"/>
      <c r="AD19" s="422"/>
      <c r="AE19" s="420"/>
      <c r="AF19" s="420"/>
      <c r="AG19" s="418"/>
      <c r="AH19" s="418"/>
      <c r="AI19" s="419"/>
      <c r="AJ19" s="419"/>
      <c r="AK19" s="411"/>
      <c r="AL19" s="413"/>
      <c r="AM19" s="416"/>
      <c r="AN19" s="163"/>
      <c r="AO19" s="162"/>
      <c r="AP19" s="168"/>
      <c r="AQ19" s="168"/>
      <c r="AR19" s="163"/>
      <c r="AS19" s="114"/>
      <c r="AT19" s="163"/>
      <c r="AU19" s="168"/>
      <c r="AV19" s="163"/>
      <c r="AW19" s="114"/>
      <c r="AX19" s="145"/>
      <c r="AY19" s="146"/>
      <c r="AZ19" s="163"/>
      <c r="BA19" s="163"/>
      <c r="BB19" s="162"/>
      <c r="BC19" s="168"/>
      <c r="BD19" s="168"/>
      <c r="BE19" s="163"/>
      <c r="BF19" s="163"/>
      <c r="BG19" s="162"/>
      <c r="BH19" s="168"/>
      <c r="BI19" s="168"/>
      <c r="BJ19" s="163"/>
      <c r="BK19" s="163"/>
      <c r="BL19" s="162"/>
      <c r="BM19" s="168"/>
      <c r="BN19" s="168"/>
      <c r="BO19" s="145"/>
      <c r="BP19" s="145"/>
      <c r="BQ19" s="146"/>
      <c r="BR19" s="114"/>
      <c r="BS19" s="114"/>
      <c r="BT19" s="168"/>
      <c r="BU19" s="145"/>
      <c r="BV19" s="145"/>
      <c r="BW19" s="145"/>
      <c r="BX19" s="168"/>
      <c r="BY19" s="163"/>
      <c r="BZ19" s="163"/>
      <c r="CA19" s="114"/>
      <c r="CB19" s="145"/>
      <c r="CC19" s="146"/>
      <c r="CD19" s="145"/>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row>
    <row r="20" spans="1:108" ht="21" customHeight="1" thickTop="1" thickBot="1">
      <c r="A20" s="421"/>
      <c r="B20" s="423"/>
      <c r="C20" s="423"/>
      <c r="D20" s="423"/>
      <c r="E20" s="424"/>
      <c r="F20" s="423"/>
      <c r="G20" s="423"/>
      <c r="H20" s="423"/>
      <c r="I20" s="423"/>
      <c r="J20" s="421"/>
      <c r="K20" s="421"/>
      <c r="L20" s="411"/>
      <c r="M20" s="413"/>
      <c r="N20" s="162">
        <v>4</v>
      </c>
      <c r="O20" s="166"/>
      <c r="P20" s="171"/>
      <c r="Q20" s="171"/>
      <c r="R20" s="171"/>
      <c r="S20" s="171"/>
      <c r="T20" s="171"/>
      <c r="U20" s="171"/>
      <c r="V20" s="171"/>
      <c r="W20" s="116">
        <v>0</v>
      </c>
      <c r="X20" s="117" t="s">
        <v>485</v>
      </c>
      <c r="Y20" s="172"/>
      <c r="Z20" s="118" t="s">
        <v>536</v>
      </c>
      <c r="AA20" s="116" t="s">
        <v>537</v>
      </c>
      <c r="AB20" s="171"/>
      <c r="AC20" s="422"/>
      <c r="AD20" s="422"/>
      <c r="AE20" s="420"/>
      <c r="AF20" s="420"/>
      <c r="AG20" s="418"/>
      <c r="AH20" s="418"/>
      <c r="AI20" s="419"/>
      <c r="AJ20" s="419"/>
      <c r="AK20" s="411"/>
      <c r="AL20" s="413"/>
      <c r="AM20" s="416"/>
      <c r="AN20" s="163"/>
      <c r="AO20" s="162"/>
      <c r="AP20" s="168"/>
      <c r="AQ20" s="168"/>
      <c r="AR20" s="163"/>
      <c r="AS20" s="114"/>
      <c r="AT20" s="163"/>
      <c r="AU20" s="168"/>
      <c r="AV20" s="163"/>
      <c r="AW20" s="114"/>
      <c r="AX20" s="145"/>
      <c r="AY20" s="146"/>
      <c r="AZ20" s="163"/>
      <c r="BA20" s="163"/>
      <c r="BB20" s="162"/>
      <c r="BC20" s="168"/>
      <c r="BD20" s="168"/>
      <c r="BE20" s="163"/>
      <c r="BF20" s="163"/>
      <c r="BG20" s="162"/>
      <c r="BH20" s="168"/>
      <c r="BI20" s="168"/>
      <c r="BJ20" s="163"/>
      <c r="BK20" s="163"/>
      <c r="BL20" s="162"/>
      <c r="BM20" s="168"/>
      <c r="BN20" s="168"/>
      <c r="BO20" s="145"/>
      <c r="BP20" s="145"/>
      <c r="BQ20" s="146"/>
      <c r="BR20" s="114"/>
      <c r="BS20" s="114"/>
      <c r="BT20" s="168"/>
      <c r="BU20" s="145"/>
      <c r="BV20" s="145"/>
      <c r="BW20" s="145"/>
      <c r="BX20" s="168"/>
      <c r="BY20" s="163"/>
      <c r="BZ20" s="163"/>
      <c r="CA20" s="114"/>
      <c r="CB20" s="145"/>
      <c r="CC20" s="146"/>
      <c r="CD20" s="145"/>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row>
    <row r="21" spans="1:108" ht="21" customHeight="1" thickTop="1" thickBot="1">
      <c r="A21" s="421"/>
      <c r="B21" s="423"/>
      <c r="C21" s="423"/>
      <c r="D21" s="423"/>
      <c r="E21" s="424"/>
      <c r="F21" s="423"/>
      <c r="G21" s="423"/>
      <c r="H21" s="423"/>
      <c r="I21" s="423"/>
      <c r="J21" s="421"/>
      <c r="K21" s="421"/>
      <c r="L21" s="411"/>
      <c r="M21" s="413"/>
      <c r="N21" s="162">
        <v>5</v>
      </c>
      <c r="O21" s="166"/>
      <c r="P21" s="171"/>
      <c r="Q21" s="171"/>
      <c r="R21" s="171"/>
      <c r="S21" s="171"/>
      <c r="T21" s="171"/>
      <c r="U21" s="171"/>
      <c r="V21" s="171"/>
      <c r="W21" s="116">
        <v>0</v>
      </c>
      <c r="X21" s="117" t="s">
        <v>485</v>
      </c>
      <c r="Y21" s="172"/>
      <c r="Z21" s="118" t="s">
        <v>536</v>
      </c>
      <c r="AA21" s="116" t="s">
        <v>537</v>
      </c>
      <c r="AB21" s="171"/>
      <c r="AC21" s="422"/>
      <c r="AD21" s="422"/>
      <c r="AE21" s="420"/>
      <c r="AF21" s="420"/>
      <c r="AG21" s="418"/>
      <c r="AH21" s="418"/>
      <c r="AI21" s="419"/>
      <c r="AJ21" s="419"/>
      <c r="AK21" s="411"/>
      <c r="AL21" s="413"/>
      <c r="AM21" s="416"/>
      <c r="AN21" s="163"/>
      <c r="AO21" s="162"/>
      <c r="AP21" s="168"/>
      <c r="AQ21" s="168"/>
      <c r="AR21" s="163"/>
      <c r="AS21" s="114"/>
      <c r="AT21" s="163"/>
      <c r="AU21" s="168"/>
      <c r="AV21" s="163"/>
      <c r="AW21" s="114"/>
      <c r="AX21" s="145"/>
      <c r="AY21" s="146"/>
      <c r="AZ21" s="163"/>
      <c r="BA21" s="163"/>
      <c r="BB21" s="162"/>
      <c r="BC21" s="168"/>
      <c r="BD21" s="168"/>
      <c r="BE21" s="163"/>
      <c r="BF21" s="163"/>
      <c r="BG21" s="162"/>
      <c r="BH21" s="168"/>
      <c r="BI21" s="168"/>
      <c r="BJ21" s="163"/>
      <c r="BK21" s="163"/>
      <c r="BL21" s="162"/>
      <c r="BM21" s="168"/>
      <c r="BN21" s="168"/>
      <c r="BO21" s="145"/>
      <c r="BP21" s="145"/>
      <c r="BQ21" s="146"/>
      <c r="BR21" s="114"/>
      <c r="BS21" s="114"/>
      <c r="BT21" s="168"/>
      <c r="BU21" s="145"/>
      <c r="BV21" s="145"/>
      <c r="BW21" s="145"/>
      <c r="BX21" s="168"/>
      <c r="BY21" s="163"/>
      <c r="BZ21" s="163"/>
      <c r="CA21" s="114"/>
      <c r="CB21" s="145"/>
      <c r="CC21" s="146"/>
      <c r="CD21" s="145"/>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row>
    <row r="22" spans="1:108" ht="21" customHeight="1" thickTop="1" thickBot="1">
      <c r="A22" s="421"/>
      <c r="B22" s="423"/>
      <c r="C22" s="423"/>
      <c r="D22" s="423"/>
      <c r="E22" s="424"/>
      <c r="F22" s="423"/>
      <c r="G22" s="423"/>
      <c r="H22" s="423"/>
      <c r="I22" s="423"/>
      <c r="J22" s="421"/>
      <c r="K22" s="421"/>
      <c r="L22" s="411"/>
      <c r="M22" s="414"/>
      <c r="N22" s="162">
        <v>6</v>
      </c>
      <c r="O22" s="166"/>
      <c r="P22" s="171"/>
      <c r="Q22" s="171"/>
      <c r="R22" s="171"/>
      <c r="S22" s="171"/>
      <c r="T22" s="171"/>
      <c r="U22" s="171"/>
      <c r="V22" s="171"/>
      <c r="W22" s="116">
        <v>0</v>
      </c>
      <c r="X22" s="117" t="s">
        <v>485</v>
      </c>
      <c r="Y22" s="172"/>
      <c r="Z22" s="118" t="s">
        <v>536</v>
      </c>
      <c r="AA22" s="116" t="s">
        <v>537</v>
      </c>
      <c r="AB22" s="171"/>
      <c r="AC22" s="422"/>
      <c r="AD22" s="422"/>
      <c r="AE22" s="420"/>
      <c r="AF22" s="420"/>
      <c r="AG22" s="418"/>
      <c r="AH22" s="418"/>
      <c r="AI22" s="419"/>
      <c r="AJ22" s="419"/>
      <c r="AK22" s="411"/>
      <c r="AL22" s="414"/>
      <c r="AM22" s="417"/>
      <c r="AN22" s="163"/>
      <c r="AO22" s="162"/>
      <c r="AP22" s="168"/>
      <c r="AQ22" s="168"/>
      <c r="AR22" s="163"/>
      <c r="AS22" s="114"/>
      <c r="AT22" s="163"/>
      <c r="AU22" s="168"/>
      <c r="AV22" s="163"/>
      <c r="AW22" s="114"/>
      <c r="AX22" s="145"/>
      <c r="AY22" s="146"/>
      <c r="AZ22" s="163"/>
      <c r="BA22" s="163"/>
      <c r="BB22" s="162"/>
      <c r="BC22" s="168"/>
      <c r="BD22" s="168"/>
      <c r="BE22" s="163"/>
      <c r="BF22" s="163"/>
      <c r="BG22" s="162"/>
      <c r="BH22" s="168"/>
      <c r="BI22" s="168"/>
      <c r="BJ22" s="163"/>
      <c r="BK22" s="163"/>
      <c r="BL22" s="162"/>
      <c r="BM22" s="168"/>
      <c r="BN22" s="168"/>
      <c r="BO22" s="145"/>
      <c r="BP22" s="145"/>
      <c r="BQ22" s="146"/>
      <c r="BR22" s="114"/>
      <c r="BS22" s="114"/>
      <c r="BT22" s="168"/>
      <c r="BU22" s="145"/>
      <c r="BV22" s="145"/>
      <c r="BW22" s="145"/>
      <c r="BX22" s="168"/>
      <c r="BY22" s="163"/>
      <c r="BZ22" s="163"/>
      <c r="CA22" s="114"/>
      <c r="CB22" s="145"/>
      <c r="CC22" s="146"/>
      <c r="CD22" s="145"/>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row>
    <row r="23" spans="1:108" ht="21" customHeight="1" thickTop="1" thickBot="1">
      <c r="A23" s="421">
        <v>4</v>
      </c>
      <c r="B23" s="423"/>
      <c r="C23" s="423"/>
      <c r="D23" s="423"/>
      <c r="E23" s="424"/>
      <c r="F23" s="423"/>
      <c r="G23" s="423"/>
      <c r="H23" s="423"/>
      <c r="I23" s="423"/>
      <c r="J23" s="421"/>
      <c r="K23" s="421"/>
      <c r="L23" s="411">
        <v>0</v>
      </c>
      <c r="M23" s="412" t="b">
        <v>0</v>
      </c>
      <c r="N23" s="162">
        <v>1</v>
      </c>
      <c r="O23" s="166"/>
      <c r="P23" s="171"/>
      <c r="Q23" s="171"/>
      <c r="R23" s="171"/>
      <c r="S23" s="171"/>
      <c r="T23" s="171"/>
      <c r="U23" s="171"/>
      <c r="V23" s="171"/>
      <c r="W23" s="116">
        <v>0</v>
      </c>
      <c r="X23" s="117" t="s">
        <v>485</v>
      </c>
      <c r="Y23" s="172"/>
      <c r="Z23" s="118" t="s">
        <v>536</v>
      </c>
      <c r="AA23" s="116" t="s">
        <v>537</v>
      </c>
      <c r="AB23" s="171"/>
      <c r="AC23" s="422">
        <v>0</v>
      </c>
      <c r="AD23" s="422" t="s">
        <v>485</v>
      </c>
      <c r="AE23" s="420"/>
      <c r="AF23" s="420"/>
      <c r="AG23" s="418" t="s">
        <v>538</v>
      </c>
      <c r="AH23" s="418" t="s">
        <v>538</v>
      </c>
      <c r="AI23" s="419"/>
      <c r="AJ23" s="419"/>
      <c r="AK23" s="411">
        <v>0</v>
      </c>
      <c r="AL23" s="412" t="b">
        <v>0</v>
      </c>
      <c r="AM23" s="415"/>
      <c r="AN23" s="163"/>
      <c r="AO23" s="162"/>
      <c r="AP23" s="168"/>
      <c r="AQ23" s="168"/>
      <c r="AR23" s="163"/>
      <c r="AS23" s="114"/>
      <c r="AT23" s="163"/>
      <c r="AU23" s="168"/>
      <c r="AV23" s="163"/>
      <c r="AW23" s="114"/>
      <c r="AX23" s="145"/>
      <c r="AY23" s="146"/>
      <c r="AZ23" s="163"/>
      <c r="BA23" s="163"/>
      <c r="BB23" s="162"/>
      <c r="BC23" s="168"/>
      <c r="BD23" s="168"/>
      <c r="BE23" s="163"/>
      <c r="BF23" s="163"/>
      <c r="BG23" s="162"/>
      <c r="BH23" s="168"/>
      <c r="BI23" s="168"/>
      <c r="BJ23" s="163"/>
      <c r="BK23" s="163"/>
      <c r="BL23" s="162"/>
      <c r="BM23" s="168"/>
      <c r="BN23" s="168"/>
      <c r="BO23" s="145"/>
      <c r="BP23" s="145"/>
      <c r="BQ23" s="146"/>
      <c r="BR23" s="114"/>
      <c r="BS23" s="114"/>
      <c r="BT23" s="168"/>
      <c r="BU23" s="145"/>
      <c r="BV23" s="145"/>
      <c r="BW23" s="145"/>
      <c r="BX23" s="168"/>
      <c r="BY23" s="163"/>
      <c r="BZ23" s="163"/>
      <c r="CA23" s="114"/>
      <c r="CB23" s="145"/>
      <c r="CC23" s="146"/>
      <c r="CD23" s="145"/>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row>
    <row r="24" spans="1:108" ht="21" customHeight="1" thickTop="1" thickBot="1">
      <c r="A24" s="421"/>
      <c r="B24" s="423"/>
      <c r="C24" s="423"/>
      <c r="D24" s="423"/>
      <c r="E24" s="424"/>
      <c r="F24" s="423"/>
      <c r="G24" s="423"/>
      <c r="H24" s="423"/>
      <c r="I24" s="423"/>
      <c r="J24" s="421"/>
      <c r="K24" s="421"/>
      <c r="L24" s="411"/>
      <c r="M24" s="413"/>
      <c r="N24" s="162">
        <v>2</v>
      </c>
      <c r="O24" s="166"/>
      <c r="P24" s="171"/>
      <c r="Q24" s="171"/>
      <c r="R24" s="171"/>
      <c r="S24" s="171"/>
      <c r="T24" s="171"/>
      <c r="U24" s="171"/>
      <c r="V24" s="171"/>
      <c r="W24" s="116">
        <v>0</v>
      </c>
      <c r="X24" s="117" t="s">
        <v>485</v>
      </c>
      <c r="Y24" s="172"/>
      <c r="Z24" s="118" t="s">
        <v>536</v>
      </c>
      <c r="AA24" s="116" t="s">
        <v>537</v>
      </c>
      <c r="AB24" s="171"/>
      <c r="AC24" s="422"/>
      <c r="AD24" s="422"/>
      <c r="AE24" s="420"/>
      <c r="AF24" s="420"/>
      <c r="AG24" s="418"/>
      <c r="AH24" s="418"/>
      <c r="AI24" s="419"/>
      <c r="AJ24" s="419"/>
      <c r="AK24" s="411"/>
      <c r="AL24" s="413"/>
      <c r="AM24" s="416"/>
      <c r="AN24" s="163"/>
      <c r="AO24" s="162"/>
      <c r="AP24" s="168"/>
      <c r="AQ24" s="168"/>
      <c r="AR24" s="163"/>
      <c r="AS24" s="114"/>
      <c r="AT24" s="163"/>
      <c r="AU24" s="168"/>
      <c r="AV24" s="163"/>
      <c r="AW24" s="114"/>
      <c r="AX24" s="145"/>
      <c r="AY24" s="146"/>
      <c r="AZ24" s="163"/>
      <c r="BA24" s="163"/>
      <c r="BB24" s="162"/>
      <c r="BC24" s="168"/>
      <c r="BD24" s="168"/>
      <c r="BE24" s="163"/>
      <c r="BF24" s="163"/>
      <c r="BG24" s="162"/>
      <c r="BH24" s="168"/>
      <c r="BI24" s="168"/>
      <c r="BJ24" s="163"/>
      <c r="BK24" s="163"/>
      <c r="BL24" s="162"/>
      <c r="BM24" s="168"/>
      <c r="BN24" s="168"/>
      <c r="BO24" s="145"/>
      <c r="BP24" s="145"/>
      <c r="BQ24" s="146"/>
      <c r="BR24" s="114"/>
      <c r="BS24" s="114"/>
      <c r="BT24" s="168"/>
      <c r="BU24" s="145"/>
      <c r="BV24" s="145"/>
      <c r="BW24" s="145"/>
      <c r="BX24" s="168"/>
      <c r="BY24" s="163"/>
      <c r="BZ24" s="163"/>
      <c r="CA24" s="114"/>
      <c r="CB24" s="145"/>
      <c r="CC24" s="146"/>
      <c r="CD24" s="145"/>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row>
    <row r="25" spans="1:108" ht="21" customHeight="1" thickTop="1" thickBot="1">
      <c r="A25" s="421"/>
      <c r="B25" s="423"/>
      <c r="C25" s="423"/>
      <c r="D25" s="423"/>
      <c r="E25" s="424"/>
      <c r="F25" s="423"/>
      <c r="G25" s="423"/>
      <c r="H25" s="423"/>
      <c r="I25" s="423"/>
      <c r="J25" s="421"/>
      <c r="K25" s="421"/>
      <c r="L25" s="411"/>
      <c r="M25" s="413"/>
      <c r="N25" s="162">
        <v>3</v>
      </c>
      <c r="O25" s="173"/>
      <c r="P25" s="171"/>
      <c r="Q25" s="171"/>
      <c r="R25" s="171"/>
      <c r="S25" s="171"/>
      <c r="T25" s="171"/>
      <c r="U25" s="171"/>
      <c r="V25" s="171"/>
      <c r="W25" s="116">
        <v>0</v>
      </c>
      <c r="X25" s="117" t="s">
        <v>485</v>
      </c>
      <c r="Y25" s="172"/>
      <c r="Z25" s="118" t="s">
        <v>536</v>
      </c>
      <c r="AA25" s="116" t="s">
        <v>537</v>
      </c>
      <c r="AB25" s="171"/>
      <c r="AC25" s="422"/>
      <c r="AD25" s="422"/>
      <c r="AE25" s="420"/>
      <c r="AF25" s="420"/>
      <c r="AG25" s="418"/>
      <c r="AH25" s="418"/>
      <c r="AI25" s="419"/>
      <c r="AJ25" s="419"/>
      <c r="AK25" s="411"/>
      <c r="AL25" s="413"/>
      <c r="AM25" s="416"/>
      <c r="AN25" s="163"/>
      <c r="AO25" s="162"/>
      <c r="AP25" s="168"/>
      <c r="AQ25" s="168"/>
      <c r="AR25" s="163"/>
      <c r="AS25" s="114"/>
      <c r="AT25" s="163"/>
      <c r="AU25" s="168"/>
      <c r="AV25" s="163"/>
      <c r="AW25" s="114"/>
      <c r="AX25" s="145"/>
      <c r="AY25" s="146"/>
      <c r="AZ25" s="163"/>
      <c r="BA25" s="163"/>
      <c r="BB25" s="162"/>
      <c r="BC25" s="168"/>
      <c r="BD25" s="168"/>
      <c r="BE25" s="163"/>
      <c r="BF25" s="163"/>
      <c r="BG25" s="162"/>
      <c r="BH25" s="168"/>
      <c r="BI25" s="168"/>
      <c r="BJ25" s="163"/>
      <c r="BK25" s="163"/>
      <c r="BL25" s="162"/>
      <c r="BM25" s="168"/>
      <c r="BN25" s="168"/>
      <c r="BO25" s="145"/>
      <c r="BP25" s="145"/>
      <c r="BQ25" s="146"/>
      <c r="BR25" s="114"/>
      <c r="BS25" s="114"/>
      <c r="BT25" s="168"/>
      <c r="BU25" s="145"/>
      <c r="BV25" s="145"/>
      <c r="BW25" s="145"/>
      <c r="BX25" s="168"/>
      <c r="BY25" s="163"/>
      <c r="BZ25" s="163"/>
      <c r="CA25" s="114"/>
      <c r="CB25" s="145"/>
      <c r="CC25" s="146"/>
      <c r="CD25" s="145"/>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row>
    <row r="26" spans="1:108" ht="21" customHeight="1" thickTop="1" thickBot="1">
      <c r="A26" s="421"/>
      <c r="B26" s="423"/>
      <c r="C26" s="423"/>
      <c r="D26" s="423"/>
      <c r="E26" s="424"/>
      <c r="F26" s="423"/>
      <c r="G26" s="423"/>
      <c r="H26" s="423"/>
      <c r="I26" s="423"/>
      <c r="J26" s="421"/>
      <c r="K26" s="421"/>
      <c r="L26" s="411"/>
      <c r="M26" s="413"/>
      <c r="N26" s="162">
        <v>4</v>
      </c>
      <c r="O26" s="166"/>
      <c r="P26" s="171"/>
      <c r="Q26" s="171"/>
      <c r="R26" s="171"/>
      <c r="S26" s="171"/>
      <c r="T26" s="171"/>
      <c r="U26" s="171"/>
      <c r="V26" s="171"/>
      <c r="W26" s="116">
        <v>0</v>
      </c>
      <c r="X26" s="117" t="s">
        <v>485</v>
      </c>
      <c r="Y26" s="172"/>
      <c r="Z26" s="118" t="s">
        <v>536</v>
      </c>
      <c r="AA26" s="116" t="s">
        <v>537</v>
      </c>
      <c r="AB26" s="171"/>
      <c r="AC26" s="422"/>
      <c r="AD26" s="422"/>
      <c r="AE26" s="420"/>
      <c r="AF26" s="420"/>
      <c r="AG26" s="418"/>
      <c r="AH26" s="418"/>
      <c r="AI26" s="419"/>
      <c r="AJ26" s="419"/>
      <c r="AK26" s="411"/>
      <c r="AL26" s="413"/>
      <c r="AM26" s="416"/>
      <c r="AN26" s="163"/>
      <c r="AO26" s="162"/>
      <c r="AP26" s="168"/>
      <c r="AQ26" s="168"/>
      <c r="AR26" s="163"/>
      <c r="AS26" s="114"/>
      <c r="AT26" s="163"/>
      <c r="AU26" s="168"/>
      <c r="AV26" s="163"/>
      <c r="AW26" s="114"/>
      <c r="AX26" s="145"/>
      <c r="AY26" s="146"/>
      <c r="AZ26" s="163"/>
      <c r="BA26" s="163"/>
      <c r="BB26" s="162"/>
      <c r="BC26" s="168"/>
      <c r="BD26" s="168"/>
      <c r="BE26" s="163"/>
      <c r="BF26" s="163"/>
      <c r="BG26" s="162"/>
      <c r="BH26" s="168"/>
      <c r="BI26" s="168"/>
      <c r="BJ26" s="163"/>
      <c r="BK26" s="163"/>
      <c r="BL26" s="162"/>
      <c r="BM26" s="168"/>
      <c r="BN26" s="168"/>
      <c r="BO26" s="145"/>
      <c r="BP26" s="145"/>
      <c r="BQ26" s="146"/>
      <c r="BR26" s="114"/>
      <c r="BS26" s="114"/>
      <c r="BT26" s="168"/>
      <c r="BU26" s="145"/>
      <c r="BV26" s="145"/>
      <c r="BW26" s="145"/>
      <c r="BX26" s="168"/>
      <c r="BY26" s="163"/>
      <c r="BZ26" s="163"/>
      <c r="CA26" s="114"/>
      <c r="CB26" s="145"/>
      <c r="CC26" s="146"/>
      <c r="CD26" s="145"/>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row>
    <row r="27" spans="1:108" ht="21" customHeight="1" thickTop="1" thickBot="1">
      <c r="A27" s="421"/>
      <c r="B27" s="423"/>
      <c r="C27" s="423"/>
      <c r="D27" s="423"/>
      <c r="E27" s="424"/>
      <c r="F27" s="423"/>
      <c r="G27" s="423"/>
      <c r="H27" s="423"/>
      <c r="I27" s="423"/>
      <c r="J27" s="421"/>
      <c r="K27" s="421"/>
      <c r="L27" s="411"/>
      <c r="M27" s="413"/>
      <c r="N27" s="162">
        <v>5</v>
      </c>
      <c r="O27" s="166"/>
      <c r="P27" s="171"/>
      <c r="Q27" s="171"/>
      <c r="R27" s="171"/>
      <c r="S27" s="171"/>
      <c r="T27" s="171"/>
      <c r="U27" s="171"/>
      <c r="V27" s="171"/>
      <c r="W27" s="116">
        <v>0</v>
      </c>
      <c r="X27" s="117" t="s">
        <v>485</v>
      </c>
      <c r="Y27" s="172"/>
      <c r="Z27" s="118" t="s">
        <v>536</v>
      </c>
      <c r="AA27" s="116" t="s">
        <v>537</v>
      </c>
      <c r="AB27" s="171"/>
      <c r="AC27" s="422"/>
      <c r="AD27" s="422"/>
      <c r="AE27" s="420"/>
      <c r="AF27" s="420"/>
      <c r="AG27" s="418"/>
      <c r="AH27" s="418"/>
      <c r="AI27" s="419"/>
      <c r="AJ27" s="419"/>
      <c r="AK27" s="411"/>
      <c r="AL27" s="413"/>
      <c r="AM27" s="416"/>
      <c r="AN27" s="163"/>
      <c r="AO27" s="162"/>
      <c r="AP27" s="168"/>
      <c r="AQ27" s="168"/>
      <c r="AR27" s="163"/>
      <c r="AS27" s="114"/>
      <c r="AT27" s="163"/>
      <c r="AU27" s="168"/>
      <c r="AV27" s="163"/>
      <c r="AW27" s="114"/>
      <c r="AX27" s="145"/>
      <c r="AY27" s="146"/>
      <c r="AZ27" s="163"/>
      <c r="BA27" s="163"/>
      <c r="BB27" s="162"/>
      <c r="BC27" s="168"/>
      <c r="BD27" s="168"/>
      <c r="BE27" s="163"/>
      <c r="BF27" s="163"/>
      <c r="BG27" s="162"/>
      <c r="BH27" s="168"/>
      <c r="BI27" s="168"/>
      <c r="BJ27" s="163"/>
      <c r="BK27" s="163"/>
      <c r="BL27" s="162"/>
      <c r="BM27" s="168"/>
      <c r="BN27" s="168"/>
      <c r="BO27" s="145"/>
      <c r="BP27" s="145"/>
      <c r="BQ27" s="146"/>
      <c r="BR27" s="114"/>
      <c r="BS27" s="114"/>
      <c r="BT27" s="168"/>
      <c r="BU27" s="145"/>
      <c r="BV27" s="145"/>
      <c r="BW27" s="145"/>
      <c r="BX27" s="168"/>
      <c r="BY27" s="163"/>
      <c r="BZ27" s="163"/>
      <c r="CA27" s="114"/>
      <c r="CB27" s="145"/>
      <c r="CC27" s="146"/>
      <c r="CD27" s="145"/>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row>
    <row r="28" spans="1:108" ht="21" customHeight="1" thickTop="1" thickBot="1">
      <c r="A28" s="421"/>
      <c r="B28" s="423"/>
      <c r="C28" s="423"/>
      <c r="D28" s="423"/>
      <c r="E28" s="424"/>
      <c r="F28" s="423"/>
      <c r="G28" s="423"/>
      <c r="H28" s="423"/>
      <c r="I28" s="423"/>
      <c r="J28" s="421"/>
      <c r="K28" s="421"/>
      <c r="L28" s="411"/>
      <c r="M28" s="414"/>
      <c r="N28" s="162">
        <v>6</v>
      </c>
      <c r="O28" s="166"/>
      <c r="P28" s="171"/>
      <c r="Q28" s="171"/>
      <c r="R28" s="171"/>
      <c r="S28" s="171"/>
      <c r="T28" s="171"/>
      <c r="U28" s="171"/>
      <c r="V28" s="171"/>
      <c r="W28" s="116">
        <v>0</v>
      </c>
      <c r="X28" s="117" t="s">
        <v>485</v>
      </c>
      <c r="Y28" s="172"/>
      <c r="Z28" s="118" t="s">
        <v>536</v>
      </c>
      <c r="AA28" s="116" t="s">
        <v>537</v>
      </c>
      <c r="AB28" s="171"/>
      <c r="AC28" s="422"/>
      <c r="AD28" s="422"/>
      <c r="AE28" s="420"/>
      <c r="AF28" s="420"/>
      <c r="AG28" s="418"/>
      <c r="AH28" s="418"/>
      <c r="AI28" s="419"/>
      <c r="AJ28" s="419"/>
      <c r="AK28" s="411"/>
      <c r="AL28" s="414"/>
      <c r="AM28" s="417"/>
      <c r="AN28" s="163"/>
      <c r="AO28" s="162"/>
      <c r="AP28" s="168"/>
      <c r="AQ28" s="168"/>
      <c r="AR28" s="163"/>
      <c r="AS28" s="114"/>
      <c r="AT28" s="163"/>
      <c r="AU28" s="168"/>
      <c r="AV28" s="163"/>
      <c r="AW28" s="114"/>
      <c r="AX28" s="145"/>
      <c r="AY28" s="146"/>
      <c r="AZ28" s="163"/>
      <c r="BA28" s="163"/>
      <c r="BB28" s="162"/>
      <c r="BC28" s="168"/>
      <c r="BD28" s="168"/>
      <c r="BE28" s="163"/>
      <c r="BF28" s="163"/>
      <c r="BG28" s="162"/>
      <c r="BH28" s="168"/>
      <c r="BI28" s="168"/>
      <c r="BJ28" s="163"/>
      <c r="BK28" s="163"/>
      <c r="BL28" s="162"/>
      <c r="BM28" s="168"/>
      <c r="BN28" s="168"/>
      <c r="BO28" s="145"/>
      <c r="BP28" s="145"/>
      <c r="BQ28" s="146"/>
      <c r="BR28" s="114"/>
      <c r="BS28" s="114"/>
      <c r="BT28" s="168"/>
      <c r="BU28" s="145"/>
      <c r="BV28" s="145"/>
      <c r="BW28" s="145"/>
      <c r="BX28" s="168"/>
      <c r="BY28" s="163"/>
      <c r="BZ28" s="163"/>
      <c r="CA28" s="114"/>
      <c r="CB28" s="145"/>
      <c r="CC28" s="146"/>
      <c r="CD28" s="145"/>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row>
    <row r="29" spans="1:108" ht="21" customHeight="1" thickTop="1" thickBot="1">
      <c r="A29" s="421">
        <v>5</v>
      </c>
      <c r="B29" s="423"/>
      <c r="C29" s="423"/>
      <c r="D29" s="423"/>
      <c r="E29" s="424"/>
      <c r="F29" s="423"/>
      <c r="G29" s="423"/>
      <c r="H29" s="423"/>
      <c r="I29" s="423"/>
      <c r="J29" s="421"/>
      <c r="K29" s="421"/>
      <c r="L29" s="411">
        <v>0</v>
      </c>
      <c r="M29" s="412" t="b">
        <v>0</v>
      </c>
      <c r="N29" s="162">
        <v>1</v>
      </c>
      <c r="O29" s="166"/>
      <c r="P29" s="171"/>
      <c r="Q29" s="171"/>
      <c r="R29" s="171"/>
      <c r="S29" s="171"/>
      <c r="T29" s="171"/>
      <c r="U29" s="171"/>
      <c r="V29" s="171"/>
      <c r="W29" s="116">
        <v>0</v>
      </c>
      <c r="X29" s="117" t="s">
        <v>485</v>
      </c>
      <c r="Y29" s="172"/>
      <c r="Z29" s="118" t="s">
        <v>536</v>
      </c>
      <c r="AA29" s="116" t="s">
        <v>537</v>
      </c>
      <c r="AB29" s="171"/>
      <c r="AC29" s="422">
        <v>0</v>
      </c>
      <c r="AD29" s="422" t="s">
        <v>485</v>
      </c>
      <c r="AE29" s="420"/>
      <c r="AF29" s="420"/>
      <c r="AG29" s="418" t="s">
        <v>538</v>
      </c>
      <c r="AH29" s="418" t="s">
        <v>538</v>
      </c>
      <c r="AI29" s="419"/>
      <c r="AJ29" s="419"/>
      <c r="AK29" s="411">
        <v>0</v>
      </c>
      <c r="AL29" s="412" t="b">
        <v>0</v>
      </c>
      <c r="AM29" s="415"/>
      <c r="AN29" s="163"/>
      <c r="AO29" s="162"/>
      <c r="AP29" s="168"/>
      <c r="AQ29" s="168"/>
      <c r="AR29" s="163"/>
      <c r="AS29" s="114"/>
      <c r="AT29" s="163"/>
      <c r="AU29" s="168"/>
      <c r="AV29" s="163"/>
      <c r="AW29" s="114"/>
      <c r="AX29" s="145"/>
      <c r="AY29" s="146"/>
      <c r="AZ29" s="163"/>
      <c r="BA29" s="163"/>
      <c r="BB29" s="162"/>
      <c r="BC29" s="168"/>
      <c r="BD29" s="168"/>
      <c r="BE29" s="163"/>
      <c r="BF29" s="163"/>
      <c r="BG29" s="162"/>
      <c r="BH29" s="168"/>
      <c r="BI29" s="168"/>
      <c r="BJ29" s="163"/>
      <c r="BK29" s="163"/>
      <c r="BL29" s="162"/>
      <c r="BM29" s="168"/>
      <c r="BN29" s="168"/>
      <c r="BO29" s="145"/>
      <c r="BP29" s="145"/>
      <c r="BQ29" s="146"/>
      <c r="BR29" s="114"/>
      <c r="BS29" s="114"/>
      <c r="BT29" s="168"/>
      <c r="BU29" s="145"/>
      <c r="BV29" s="145"/>
      <c r="BW29" s="145"/>
      <c r="BX29" s="168"/>
      <c r="BY29" s="163"/>
      <c r="BZ29" s="163"/>
      <c r="CA29" s="114"/>
      <c r="CB29" s="145"/>
      <c r="CC29" s="146"/>
      <c r="CD29" s="145"/>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row>
    <row r="30" spans="1:108" ht="21" customHeight="1" thickTop="1" thickBot="1">
      <c r="A30" s="421"/>
      <c r="B30" s="423"/>
      <c r="C30" s="423"/>
      <c r="D30" s="423"/>
      <c r="E30" s="424"/>
      <c r="F30" s="423"/>
      <c r="G30" s="423"/>
      <c r="H30" s="423"/>
      <c r="I30" s="423"/>
      <c r="J30" s="421"/>
      <c r="K30" s="421"/>
      <c r="L30" s="411"/>
      <c r="M30" s="413"/>
      <c r="N30" s="162">
        <v>2</v>
      </c>
      <c r="O30" s="166"/>
      <c r="P30" s="171"/>
      <c r="Q30" s="171"/>
      <c r="R30" s="171"/>
      <c r="S30" s="171"/>
      <c r="T30" s="171"/>
      <c r="U30" s="171"/>
      <c r="V30" s="171"/>
      <c r="W30" s="116">
        <v>0</v>
      </c>
      <c r="X30" s="117" t="s">
        <v>485</v>
      </c>
      <c r="Y30" s="172"/>
      <c r="Z30" s="118" t="s">
        <v>536</v>
      </c>
      <c r="AA30" s="116" t="s">
        <v>537</v>
      </c>
      <c r="AB30" s="171"/>
      <c r="AC30" s="422"/>
      <c r="AD30" s="422"/>
      <c r="AE30" s="420"/>
      <c r="AF30" s="420"/>
      <c r="AG30" s="418"/>
      <c r="AH30" s="418"/>
      <c r="AI30" s="419"/>
      <c r="AJ30" s="419"/>
      <c r="AK30" s="411"/>
      <c r="AL30" s="413"/>
      <c r="AM30" s="416"/>
      <c r="AN30" s="163"/>
      <c r="AO30" s="162"/>
      <c r="AP30" s="168"/>
      <c r="AQ30" s="168"/>
      <c r="AR30" s="163"/>
      <c r="AS30" s="114"/>
      <c r="AT30" s="163"/>
      <c r="AU30" s="168"/>
      <c r="AV30" s="163"/>
      <c r="AW30" s="114"/>
      <c r="AX30" s="145"/>
      <c r="AY30" s="146"/>
      <c r="AZ30" s="163"/>
      <c r="BA30" s="163"/>
      <c r="BB30" s="162"/>
      <c r="BC30" s="168"/>
      <c r="BD30" s="168"/>
      <c r="BE30" s="163"/>
      <c r="BF30" s="163"/>
      <c r="BG30" s="162"/>
      <c r="BH30" s="168"/>
      <c r="BI30" s="168"/>
      <c r="BJ30" s="163"/>
      <c r="BK30" s="163"/>
      <c r="BL30" s="162"/>
      <c r="BM30" s="168"/>
      <c r="BN30" s="168"/>
      <c r="BO30" s="145"/>
      <c r="BP30" s="145"/>
      <c r="BQ30" s="146"/>
      <c r="BR30" s="114"/>
      <c r="BS30" s="114"/>
      <c r="BT30" s="168"/>
      <c r="BU30" s="145"/>
      <c r="BV30" s="145"/>
      <c r="BW30" s="145"/>
      <c r="BX30" s="168"/>
      <c r="BY30" s="163"/>
      <c r="BZ30" s="163"/>
      <c r="CA30" s="114"/>
      <c r="CB30" s="145"/>
      <c r="CC30" s="146"/>
      <c r="CD30" s="145"/>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row>
    <row r="31" spans="1:108" ht="21" customHeight="1" thickTop="1" thickBot="1">
      <c r="A31" s="421"/>
      <c r="B31" s="423"/>
      <c r="C31" s="423"/>
      <c r="D31" s="423"/>
      <c r="E31" s="424"/>
      <c r="F31" s="423"/>
      <c r="G31" s="423"/>
      <c r="H31" s="423"/>
      <c r="I31" s="423"/>
      <c r="J31" s="421"/>
      <c r="K31" s="421"/>
      <c r="L31" s="411"/>
      <c r="M31" s="413"/>
      <c r="N31" s="162">
        <v>3</v>
      </c>
      <c r="O31" s="173"/>
      <c r="P31" s="171"/>
      <c r="Q31" s="171"/>
      <c r="R31" s="171"/>
      <c r="S31" s="171"/>
      <c r="T31" s="171"/>
      <c r="U31" s="171"/>
      <c r="V31" s="171"/>
      <c r="W31" s="116">
        <v>0</v>
      </c>
      <c r="X31" s="117" t="s">
        <v>485</v>
      </c>
      <c r="Y31" s="172"/>
      <c r="Z31" s="118" t="s">
        <v>536</v>
      </c>
      <c r="AA31" s="116" t="s">
        <v>537</v>
      </c>
      <c r="AB31" s="171"/>
      <c r="AC31" s="422"/>
      <c r="AD31" s="422"/>
      <c r="AE31" s="420"/>
      <c r="AF31" s="420"/>
      <c r="AG31" s="418"/>
      <c r="AH31" s="418"/>
      <c r="AI31" s="419"/>
      <c r="AJ31" s="419"/>
      <c r="AK31" s="411"/>
      <c r="AL31" s="413"/>
      <c r="AM31" s="416"/>
      <c r="AN31" s="163"/>
      <c r="AO31" s="162"/>
      <c r="AP31" s="168"/>
      <c r="AQ31" s="168"/>
      <c r="AR31" s="163"/>
      <c r="AS31" s="114"/>
      <c r="AT31" s="163"/>
      <c r="AU31" s="168"/>
      <c r="AV31" s="163"/>
      <c r="AW31" s="114"/>
      <c r="AX31" s="145"/>
      <c r="AY31" s="146"/>
      <c r="AZ31" s="163"/>
      <c r="BA31" s="163"/>
      <c r="BB31" s="162"/>
      <c r="BC31" s="168"/>
      <c r="BD31" s="168"/>
      <c r="BE31" s="163"/>
      <c r="BF31" s="163"/>
      <c r="BG31" s="162"/>
      <c r="BH31" s="168"/>
      <c r="BI31" s="168"/>
      <c r="BJ31" s="163"/>
      <c r="BK31" s="163"/>
      <c r="BL31" s="162"/>
      <c r="BM31" s="168"/>
      <c r="BN31" s="168"/>
      <c r="BO31" s="145"/>
      <c r="BP31" s="145"/>
      <c r="BQ31" s="146"/>
      <c r="BR31" s="114"/>
      <c r="BS31" s="114"/>
      <c r="BT31" s="168"/>
      <c r="BU31" s="145"/>
      <c r="BV31" s="145"/>
      <c r="BW31" s="145"/>
      <c r="BX31" s="168"/>
      <c r="BY31" s="163"/>
      <c r="BZ31" s="163"/>
      <c r="CA31" s="114"/>
      <c r="CB31" s="145"/>
      <c r="CC31" s="146"/>
      <c r="CD31" s="145"/>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row>
    <row r="32" spans="1:108" ht="21" customHeight="1" thickTop="1" thickBot="1">
      <c r="A32" s="421"/>
      <c r="B32" s="423"/>
      <c r="C32" s="423"/>
      <c r="D32" s="423"/>
      <c r="E32" s="424"/>
      <c r="F32" s="423"/>
      <c r="G32" s="423"/>
      <c r="H32" s="423"/>
      <c r="I32" s="423"/>
      <c r="J32" s="421"/>
      <c r="K32" s="421"/>
      <c r="L32" s="411"/>
      <c r="M32" s="413"/>
      <c r="N32" s="162">
        <v>4</v>
      </c>
      <c r="O32" s="166"/>
      <c r="P32" s="171"/>
      <c r="Q32" s="171"/>
      <c r="R32" s="171"/>
      <c r="S32" s="171"/>
      <c r="T32" s="171"/>
      <c r="U32" s="171"/>
      <c r="V32" s="171"/>
      <c r="W32" s="116">
        <v>0</v>
      </c>
      <c r="X32" s="117" t="s">
        <v>485</v>
      </c>
      <c r="Y32" s="172"/>
      <c r="Z32" s="118" t="s">
        <v>536</v>
      </c>
      <c r="AA32" s="116" t="s">
        <v>537</v>
      </c>
      <c r="AB32" s="171"/>
      <c r="AC32" s="422"/>
      <c r="AD32" s="422"/>
      <c r="AE32" s="420"/>
      <c r="AF32" s="420"/>
      <c r="AG32" s="418"/>
      <c r="AH32" s="418"/>
      <c r="AI32" s="419"/>
      <c r="AJ32" s="419"/>
      <c r="AK32" s="411"/>
      <c r="AL32" s="413"/>
      <c r="AM32" s="416"/>
      <c r="AN32" s="163"/>
      <c r="AO32" s="162"/>
      <c r="AP32" s="168"/>
      <c r="AQ32" s="168"/>
      <c r="AR32" s="163"/>
      <c r="AS32" s="114"/>
      <c r="AT32" s="163"/>
      <c r="AU32" s="168"/>
      <c r="AV32" s="163"/>
      <c r="AW32" s="114"/>
      <c r="AX32" s="145"/>
      <c r="AY32" s="146"/>
      <c r="AZ32" s="163"/>
      <c r="BA32" s="163"/>
      <c r="BB32" s="162"/>
      <c r="BC32" s="168"/>
      <c r="BD32" s="168"/>
      <c r="BE32" s="163"/>
      <c r="BF32" s="163"/>
      <c r="BG32" s="162"/>
      <c r="BH32" s="168"/>
      <c r="BI32" s="168"/>
      <c r="BJ32" s="163"/>
      <c r="BK32" s="163"/>
      <c r="BL32" s="162"/>
      <c r="BM32" s="168"/>
      <c r="BN32" s="168"/>
      <c r="BO32" s="145"/>
      <c r="BP32" s="145"/>
      <c r="BQ32" s="146"/>
      <c r="BR32" s="114"/>
      <c r="BS32" s="114"/>
      <c r="BT32" s="168"/>
      <c r="BU32" s="145"/>
      <c r="BV32" s="145"/>
      <c r="BW32" s="145"/>
      <c r="BX32" s="168"/>
      <c r="BY32" s="163"/>
      <c r="BZ32" s="163"/>
      <c r="CA32" s="114"/>
      <c r="CB32" s="145"/>
      <c r="CC32" s="146"/>
      <c r="CD32" s="145"/>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row>
    <row r="33" spans="1:108" ht="21" customHeight="1" thickTop="1" thickBot="1">
      <c r="A33" s="421"/>
      <c r="B33" s="423"/>
      <c r="C33" s="423"/>
      <c r="D33" s="423"/>
      <c r="E33" s="424"/>
      <c r="F33" s="423"/>
      <c r="G33" s="423"/>
      <c r="H33" s="423"/>
      <c r="I33" s="423"/>
      <c r="J33" s="421"/>
      <c r="K33" s="421"/>
      <c r="L33" s="411"/>
      <c r="M33" s="413"/>
      <c r="N33" s="162">
        <v>5</v>
      </c>
      <c r="O33" s="166"/>
      <c r="P33" s="171"/>
      <c r="Q33" s="171"/>
      <c r="R33" s="171"/>
      <c r="S33" s="171"/>
      <c r="T33" s="171"/>
      <c r="U33" s="171"/>
      <c r="V33" s="171"/>
      <c r="W33" s="116">
        <v>0</v>
      </c>
      <c r="X33" s="117" t="s">
        <v>485</v>
      </c>
      <c r="Y33" s="172"/>
      <c r="Z33" s="118" t="s">
        <v>536</v>
      </c>
      <c r="AA33" s="116" t="s">
        <v>537</v>
      </c>
      <c r="AB33" s="171"/>
      <c r="AC33" s="422"/>
      <c r="AD33" s="422"/>
      <c r="AE33" s="420"/>
      <c r="AF33" s="420"/>
      <c r="AG33" s="418"/>
      <c r="AH33" s="418"/>
      <c r="AI33" s="419"/>
      <c r="AJ33" s="419"/>
      <c r="AK33" s="411"/>
      <c r="AL33" s="413"/>
      <c r="AM33" s="416"/>
      <c r="AN33" s="163"/>
      <c r="AO33" s="162"/>
      <c r="AP33" s="168"/>
      <c r="AQ33" s="168"/>
      <c r="AR33" s="163"/>
      <c r="AS33" s="114"/>
      <c r="AT33" s="163"/>
      <c r="AU33" s="168"/>
      <c r="AV33" s="163"/>
      <c r="AW33" s="114"/>
      <c r="AX33" s="145"/>
      <c r="AY33" s="146"/>
      <c r="AZ33" s="163"/>
      <c r="BA33" s="163"/>
      <c r="BB33" s="162"/>
      <c r="BC33" s="168"/>
      <c r="BD33" s="168"/>
      <c r="BE33" s="163"/>
      <c r="BF33" s="163"/>
      <c r="BG33" s="162"/>
      <c r="BH33" s="168"/>
      <c r="BI33" s="168"/>
      <c r="BJ33" s="163"/>
      <c r="BK33" s="163"/>
      <c r="BL33" s="162"/>
      <c r="BM33" s="168"/>
      <c r="BN33" s="168"/>
      <c r="BO33" s="145"/>
      <c r="BP33" s="145"/>
      <c r="BQ33" s="146"/>
      <c r="BR33" s="114"/>
      <c r="BS33" s="114"/>
      <c r="BT33" s="168"/>
      <c r="BU33" s="145"/>
      <c r="BV33" s="145"/>
      <c r="BW33" s="145"/>
      <c r="BX33" s="168"/>
      <c r="BY33" s="163"/>
      <c r="BZ33" s="163"/>
      <c r="CA33" s="114"/>
      <c r="CB33" s="145"/>
      <c r="CC33" s="146"/>
      <c r="CD33" s="145"/>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row>
    <row r="34" spans="1:108" ht="21" customHeight="1" thickTop="1" thickBot="1">
      <c r="A34" s="421"/>
      <c r="B34" s="423"/>
      <c r="C34" s="423"/>
      <c r="D34" s="423"/>
      <c r="E34" s="424"/>
      <c r="F34" s="423"/>
      <c r="G34" s="423"/>
      <c r="H34" s="423"/>
      <c r="I34" s="423"/>
      <c r="J34" s="421"/>
      <c r="K34" s="421"/>
      <c r="L34" s="411"/>
      <c r="M34" s="414"/>
      <c r="N34" s="162">
        <v>6</v>
      </c>
      <c r="O34" s="166"/>
      <c r="P34" s="171"/>
      <c r="Q34" s="171"/>
      <c r="R34" s="171"/>
      <c r="S34" s="171"/>
      <c r="T34" s="171"/>
      <c r="U34" s="171"/>
      <c r="V34" s="171"/>
      <c r="W34" s="116">
        <v>0</v>
      </c>
      <c r="X34" s="117" t="s">
        <v>485</v>
      </c>
      <c r="Y34" s="172"/>
      <c r="Z34" s="118" t="s">
        <v>536</v>
      </c>
      <c r="AA34" s="116" t="s">
        <v>537</v>
      </c>
      <c r="AB34" s="171"/>
      <c r="AC34" s="422"/>
      <c r="AD34" s="422"/>
      <c r="AE34" s="420"/>
      <c r="AF34" s="420"/>
      <c r="AG34" s="418"/>
      <c r="AH34" s="418"/>
      <c r="AI34" s="419"/>
      <c r="AJ34" s="419"/>
      <c r="AK34" s="411"/>
      <c r="AL34" s="414"/>
      <c r="AM34" s="417"/>
      <c r="AN34" s="163"/>
      <c r="AO34" s="162"/>
      <c r="AP34" s="168"/>
      <c r="AQ34" s="168"/>
      <c r="AR34" s="163"/>
      <c r="AS34" s="114"/>
      <c r="AT34" s="163"/>
      <c r="AU34" s="168"/>
      <c r="AV34" s="163"/>
      <c r="AW34" s="114"/>
      <c r="AX34" s="145"/>
      <c r="AY34" s="146"/>
      <c r="AZ34" s="163"/>
      <c r="BA34" s="163"/>
      <c r="BB34" s="162"/>
      <c r="BC34" s="168"/>
      <c r="BD34" s="168"/>
      <c r="BE34" s="163"/>
      <c r="BF34" s="163"/>
      <c r="BG34" s="162"/>
      <c r="BH34" s="168"/>
      <c r="BI34" s="168"/>
      <c r="BJ34" s="163"/>
      <c r="BK34" s="163"/>
      <c r="BL34" s="162"/>
      <c r="BM34" s="168"/>
      <c r="BN34" s="168"/>
      <c r="BO34" s="145"/>
      <c r="BP34" s="145"/>
      <c r="BQ34" s="146"/>
      <c r="BR34" s="114"/>
      <c r="BS34" s="114"/>
      <c r="BT34" s="168"/>
      <c r="BU34" s="145"/>
      <c r="BV34" s="145"/>
      <c r="BW34" s="145"/>
      <c r="BX34" s="168"/>
      <c r="BY34" s="163"/>
      <c r="BZ34" s="163"/>
      <c r="CA34" s="114"/>
      <c r="CB34" s="145"/>
      <c r="CC34" s="146"/>
      <c r="CD34" s="145"/>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row>
    <row r="35" spans="1:108" ht="21" customHeight="1" thickTop="1" thickBot="1">
      <c r="A35" s="421">
        <v>6</v>
      </c>
      <c r="B35" s="423"/>
      <c r="C35" s="423"/>
      <c r="D35" s="423"/>
      <c r="E35" s="424"/>
      <c r="F35" s="423"/>
      <c r="G35" s="423"/>
      <c r="H35" s="423"/>
      <c r="I35" s="423"/>
      <c r="J35" s="421"/>
      <c r="K35" s="421"/>
      <c r="L35" s="411">
        <v>0</v>
      </c>
      <c r="M35" s="412" t="b">
        <v>0</v>
      </c>
      <c r="N35" s="162">
        <v>1</v>
      </c>
      <c r="O35" s="166"/>
      <c r="P35" s="171"/>
      <c r="Q35" s="171"/>
      <c r="R35" s="171"/>
      <c r="S35" s="171"/>
      <c r="T35" s="171"/>
      <c r="U35" s="171"/>
      <c r="V35" s="171"/>
      <c r="W35" s="116">
        <v>0</v>
      </c>
      <c r="X35" s="117" t="s">
        <v>485</v>
      </c>
      <c r="Y35" s="172"/>
      <c r="Z35" s="118" t="s">
        <v>536</v>
      </c>
      <c r="AA35" s="116" t="s">
        <v>537</v>
      </c>
      <c r="AB35" s="171"/>
      <c r="AC35" s="422">
        <v>0</v>
      </c>
      <c r="AD35" s="422" t="s">
        <v>485</v>
      </c>
      <c r="AE35" s="420"/>
      <c r="AF35" s="420"/>
      <c r="AG35" s="418" t="s">
        <v>538</v>
      </c>
      <c r="AH35" s="418" t="s">
        <v>538</v>
      </c>
      <c r="AI35" s="419"/>
      <c r="AJ35" s="419"/>
      <c r="AK35" s="411">
        <v>0</v>
      </c>
      <c r="AL35" s="412" t="b">
        <v>0</v>
      </c>
      <c r="AM35" s="415"/>
      <c r="AN35" s="163"/>
      <c r="AO35" s="162"/>
      <c r="AP35" s="168"/>
      <c r="AQ35" s="168"/>
      <c r="AR35" s="163"/>
      <c r="AS35" s="114"/>
      <c r="AT35" s="163"/>
      <c r="AU35" s="168"/>
      <c r="AV35" s="163"/>
      <c r="AW35" s="114"/>
      <c r="AX35" s="145"/>
      <c r="AY35" s="146"/>
      <c r="AZ35" s="163"/>
      <c r="BA35" s="163"/>
      <c r="BB35" s="162"/>
      <c r="BC35" s="168"/>
      <c r="BD35" s="168"/>
      <c r="BE35" s="163"/>
      <c r="BF35" s="163"/>
      <c r="BG35" s="162"/>
      <c r="BH35" s="168"/>
      <c r="BI35" s="168"/>
      <c r="BJ35" s="163"/>
      <c r="BK35" s="163"/>
      <c r="BL35" s="162"/>
      <c r="BM35" s="168"/>
      <c r="BN35" s="168"/>
      <c r="BO35" s="145"/>
      <c r="BP35" s="145"/>
      <c r="BQ35" s="146"/>
      <c r="BR35" s="114"/>
      <c r="BS35" s="114"/>
      <c r="BT35" s="168"/>
      <c r="BU35" s="145"/>
      <c r="BV35" s="145"/>
      <c r="BW35" s="145"/>
      <c r="BX35" s="168"/>
      <c r="BY35" s="163"/>
      <c r="BZ35" s="163"/>
      <c r="CA35" s="114"/>
      <c r="CB35" s="145"/>
      <c r="CC35" s="146"/>
      <c r="CD35" s="145"/>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row>
    <row r="36" spans="1:108" ht="21" customHeight="1" thickTop="1" thickBot="1">
      <c r="A36" s="421"/>
      <c r="B36" s="423"/>
      <c r="C36" s="423"/>
      <c r="D36" s="423"/>
      <c r="E36" s="424"/>
      <c r="F36" s="423"/>
      <c r="G36" s="423"/>
      <c r="H36" s="423"/>
      <c r="I36" s="423"/>
      <c r="J36" s="421"/>
      <c r="K36" s="421"/>
      <c r="L36" s="411"/>
      <c r="M36" s="413"/>
      <c r="N36" s="162">
        <v>2</v>
      </c>
      <c r="O36" s="166"/>
      <c r="P36" s="171"/>
      <c r="Q36" s="171"/>
      <c r="R36" s="171"/>
      <c r="S36" s="171"/>
      <c r="T36" s="171"/>
      <c r="U36" s="171"/>
      <c r="V36" s="171"/>
      <c r="W36" s="116">
        <v>0</v>
      </c>
      <c r="X36" s="117" t="s">
        <v>485</v>
      </c>
      <c r="Y36" s="172"/>
      <c r="Z36" s="118" t="s">
        <v>536</v>
      </c>
      <c r="AA36" s="116" t="s">
        <v>537</v>
      </c>
      <c r="AB36" s="171"/>
      <c r="AC36" s="422"/>
      <c r="AD36" s="422"/>
      <c r="AE36" s="420"/>
      <c r="AF36" s="420"/>
      <c r="AG36" s="418"/>
      <c r="AH36" s="418"/>
      <c r="AI36" s="419"/>
      <c r="AJ36" s="419"/>
      <c r="AK36" s="411"/>
      <c r="AL36" s="413"/>
      <c r="AM36" s="416"/>
      <c r="AN36" s="163"/>
      <c r="AO36" s="162"/>
      <c r="AP36" s="168"/>
      <c r="AQ36" s="168"/>
      <c r="AR36" s="163"/>
      <c r="AS36" s="114"/>
      <c r="AT36" s="163"/>
      <c r="AU36" s="168"/>
      <c r="AV36" s="163"/>
      <c r="AW36" s="114"/>
      <c r="AX36" s="145"/>
      <c r="AY36" s="146"/>
      <c r="AZ36" s="163"/>
      <c r="BA36" s="163"/>
      <c r="BB36" s="162"/>
      <c r="BC36" s="168"/>
      <c r="BD36" s="168"/>
      <c r="BE36" s="163"/>
      <c r="BF36" s="163"/>
      <c r="BG36" s="162"/>
      <c r="BH36" s="168"/>
      <c r="BI36" s="168"/>
      <c r="BJ36" s="163"/>
      <c r="BK36" s="163"/>
      <c r="BL36" s="162"/>
      <c r="BM36" s="168"/>
      <c r="BN36" s="168"/>
      <c r="BO36" s="145"/>
      <c r="BP36" s="145"/>
      <c r="BQ36" s="146"/>
      <c r="BR36" s="114"/>
      <c r="BS36" s="114"/>
      <c r="BT36" s="168"/>
      <c r="BU36" s="145"/>
      <c r="BV36" s="145"/>
      <c r="BW36" s="145"/>
      <c r="BX36" s="168"/>
      <c r="BY36" s="163"/>
      <c r="BZ36" s="163"/>
      <c r="CA36" s="114"/>
      <c r="CB36" s="145"/>
      <c r="CC36" s="146"/>
      <c r="CD36" s="145"/>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row>
    <row r="37" spans="1:108" ht="21" customHeight="1" thickTop="1" thickBot="1">
      <c r="A37" s="421"/>
      <c r="B37" s="423"/>
      <c r="C37" s="423"/>
      <c r="D37" s="423"/>
      <c r="E37" s="424"/>
      <c r="F37" s="423"/>
      <c r="G37" s="423"/>
      <c r="H37" s="423"/>
      <c r="I37" s="423"/>
      <c r="J37" s="421"/>
      <c r="K37" s="421"/>
      <c r="L37" s="411"/>
      <c r="M37" s="413"/>
      <c r="N37" s="162">
        <v>3</v>
      </c>
      <c r="O37" s="173"/>
      <c r="P37" s="171"/>
      <c r="Q37" s="171"/>
      <c r="R37" s="171"/>
      <c r="S37" s="171"/>
      <c r="T37" s="171"/>
      <c r="U37" s="171"/>
      <c r="V37" s="171"/>
      <c r="W37" s="116">
        <v>0</v>
      </c>
      <c r="X37" s="117" t="s">
        <v>485</v>
      </c>
      <c r="Y37" s="172"/>
      <c r="Z37" s="118" t="s">
        <v>536</v>
      </c>
      <c r="AA37" s="116" t="s">
        <v>537</v>
      </c>
      <c r="AB37" s="171"/>
      <c r="AC37" s="422"/>
      <c r="AD37" s="422"/>
      <c r="AE37" s="420"/>
      <c r="AF37" s="420"/>
      <c r="AG37" s="418"/>
      <c r="AH37" s="418"/>
      <c r="AI37" s="419"/>
      <c r="AJ37" s="419"/>
      <c r="AK37" s="411"/>
      <c r="AL37" s="413"/>
      <c r="AM37" s="416"/>
      <c r="AN37" s="163"/>
      <c r="AO37" s="162"/>
      <c r="AP37" s="168"/>
      <c r="AQ37" s="168"/>
      <c r="AR37" s="163"/>
      <c r="AS37" s="114"/>
      <c r="AT37" s="163"/>
      <c r="AU37" s="168"/>
      <c r="AV37" s="163"/>
      <c r="AW37" s="114"/>
      <c r="AX37" s="145"/>
      <c r="AY37" s="146"/>
      <c r="AZ37" s="163"/>
      <c r="BA37" s="163"/>
      <c r="BB37" s="162"/>
      <c r="BC37" s="168"/>
      <c r="BD37" s="168"/>
      <c r="BE37" s="163"/>
      <c r="BF37" s="163"/>
      <c r="BG37" s="162"/>
      <c r="BH37" s="168"/>
      <c r="BI37" s="168"/>
      <c r="BJ37" s="163"/>
      <c r="BK37" s="163"/>
      <c r="BL37" s="162"/>
      <c r="BM37" s="168"/>
      <c r="BN37" s="168"/>
      <c r="BO37" s="145"/>
      <c r="BP37" s="145"/>
      <c r="BQ37" s="146"/>
      <c r="BR37" s="114"/>
      <c r="BS37" s="114"/>
      <c r="BT37" s="168"/>
      <c r="BU37" s="145"/>
      <c r="BV37" s="145"/>
      <c r="BW37" s="145"/>
      <c r="BX37" s="168"/>
      <c r="BY37" s="163"/>
      <c r="BZ37" s="163"/>
      <c r="CA37" s="114"/>
      <c r="CB37" s="145"/>
      <c r="CC37" s="146"/>
      <c r="CD37" s="145"/>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row>
    <row r="38" spans="1:108" ht="21" customHeight="1" thickTop="1" thickBot="1">
      <c r="A38" s="421"/>
      <c r="B38" s="423"/>
      <c r="C38" s="423"/>
      <c r="D38" s="423"/>
      <c r="E38" s="424"/>
      <c r="F38" s="423"/>
      <c r="G38" s="423"/>
      <c r="H38" s="423"/>
      <c r="I38" s="423"/>
      <c r="J38" s="421"/>
      <c r="K38" s="421"/>
      <c r="L38" s="411"/>
      <c r="M38" s="413"/>
      <c r="N38" s="162">
        <v>4</v>
      </c>
      <c r="O38" s="166"/>
      <c r="P38" s="171"/>
      <c r="Q38" s="171"/>
      <c r="R38" s="171"/>
      <c r="S38" s="171"/>
      <c r="T38" s="171"/>
      <c r="U38" s="171"/>
      <c r="V38" s="171"/>
      <c r="W38" s="116">
        <v>0</v>
      </c>
      <c r="X38" s="117" t="s">
        <v>485</v>
      </c>
      <c r="Y38" s="172"/>
      <c r="Z38" s="118" t="s">
        <v>536</v>
      </c>
      <c r="AA38" s="116" t="s">
        <v>537</v>
      </c>
      <c r="AB38" s="171"/>
      <c r="AC38" s="422"/>
      <c r="AD38" s="422"/>
      <c r="AE38" s="420"/>
      <c r="AF38" s="420"/>
      <c r="AG38" s="418"/>
      <c r="AH38" s="418"/>
      <c r="AI38" s="419"/>
      <c r="AJ38" s="419"/>
      <c r="AK38" s="411"/>
      <c r="AL38" s="413"/>
      <c r="AM38" s="416"/>
      <c r="AN38" s="163"/>
      <c r="AO38" s="162"/>
      <c r="AP38" s="168"/>
      <c r="AQ38" s="168"/>
      <c r="AR38" s="163"/>
      <c r="AS38" s="114"/>
      <c r="AT38" s="163"/>
      <c r="AU38" s="168"/>
      <c r="AV38" s="163"/>
      <c r="AW38" s="114"/>
      <c r="AX38" s="145"/>
      <c r="AY38" s="146"/>
      <c r="AZ38" s="163"/>
      <c r="BA38" s="163"/>
      <c r="BB38" s="162"/>
      <c r="BC38" s="168"/>
      <c r="BD38" s="168"/>
      <c r="BE38" s="163"/>
      <c r="BF38" s="163"/>
      <c r="BG38" s="162"/>
      <c r="BH38" s="168"/>
      <c r="BI38" s="168"/>
      <c r="BJ38" s="163"/>
      <c r="BK38" s="163"/>
      <c r="BL38" s="162"/>
      <c r="BM38" s="168"/>
      <c r="BN38" s="168"/>
      <c r="BO38" s="145"/>
      <c r="BP38" s="145"/>
      <c r="BQ38" s="146"/>
      <c r="BR38" s="114"/>
      <c r="BS38" s="114"/>
      <c r="BT38" s="168"/>
      <c r="BU38" s="145"/>
      <c r="BV38" s="145"/>
      <c r="BW38" s="145"/>
      <c r="BX38" s="168"/>
      <c r="BY38" s="163"/>
      <c r="BZ38" s="163"/>
      <c r="CA38" s="114"/>
      <c r="CB38" s="145"/>
      <c r="CC38" s="146"/>
      <c r="CD38" s="145"/>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row>
    <row r="39" spans="1:108" ht="21" customHeight="1" thickTop="1" thickBot="1">
      <c r="A39" s="421"/>
      <c r="B39" s="423"/>
      <c r="C39" s="423"/>
      <c r="D39" s="423"/>
      <c r="E39" s="424"/>
      <c r="F39" s="423"/>
      <c r="G39" s="423"/>
      <c r="H39" s="423"/>
      <c r="I39" s="423"/>
      <c r="J39" s="421"/>
      <c r="K39" s="421"/>
      <c r="L39" s="411"/>
      <c r="M39" s="413"/>
      <c r="N39" s="162">
        <v>5</v>
      </c>
      <c r="O39" s="166"/>
      <c r="P39" s="171"/>
      <c r="Q39" s="171"/>
      <c r="R39" s="171"/>
      <c r="S39" s="171"/>
      <c r="T39" s="171"/>
      <c r="U39" s="171"/>
      <c r="V39" s="171"/>
      <c r="W39" s="116">
        <v>0</v>
      </c>
      <c r="X39" s="117" t="s">
        <v>485</v>
      </c>
      <c r="Y39" s="172"/>
      <c r="Z39" s="118" t="s">
        <v>536</v>
      </c>
      <c r="AA39" s="116" t="s">
        <v>537</v>
      </c>
      <c r="AB39" s="171"/>
      <c r="AC39" s="422"/>
      <c r="AD39" s="422"/>
      <c r="AE39" s="420"/>
      <c r="AF39" s="420"/>
      <c r="AG39" s="418"/>
      <c r="AH39" s="418"/>
      <c r="AI39" s="419"/>
      <c r="AJ39" s="419"/>
      <c r="AK39" s="411"/>
      <c r="AL39" s="413"/>
      <c r="AM39" s="416"/>
      <c r="AN39" s="163"/>
      <c r="AO39" s="162"/>
      <c r="AP39" s="168"/>
      <c r="AQ39" s="168"/>
      <c r="AR39" s="163"/>
      <c r="AS39" s="114"/>
      <c r="AT39" s="163"/>
      <c r="AU39" s="168"/>
      <c r="AV39" s="163"/>
      <c r="AW39" s="114"/>
      <c r="AX39" s="145"/>
      <c r="AY39" s="146"/>
      <c r="AZ39" s="163"/>
      <c r="BA39" s="163"/>
      <c r="BB39" s="162"/>
      <c r="BC39" s="168"/>
      <c r="BD39" s="168"/>
      <c r="BE39" s="163"/>
      <c r="BF39" s="163"/>
      <c r="BG39" s="162"/>
      <c r="BH39" s="168"/>
      <c r="BI39" s="168"/>
      <c r="BJ39" s="163"/>
      <c r="BK39" s="163"/>
      <c r="BL39" s="162"/>
      <c r="BM39" s="168"/>
      <c r="BN39" s="168"/>
      <c r="BO39" s="145"/>
      <c r="BP39" s="145"/>
      <c r="BQ39" s="146"/>
      <c r="BR39" s="114"/>
      <c r="BS39" s="114"/>
      <c r="BT39" s="168"/>
      <c r="BU39" s="145"/>
      <c r="BV39" s="145"/>
      <c r="BW39" s="145"/>
      <c r="BX39" s="168"/>
      <c r="BY39" s="163"/>
      <c r="BZ39" s="163"/>
      <c r="CA39" s="114"/>
      <c r="CB39" s="145"/>
      <c r="CC39" s="146"/>
      <c r="CD39" s="145"/>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row>
    <row r="40" spans="1:108" ht="21" customHeight="1" thickTop="1" thickBot="1">
      <c r="A40" s="421"/>
      <c r="B40" s="423"/>
      <c r="C40" s="423"/>
      <c r="D40" s="423"/>
      <c r="E40" s="424"/>
      <c r="F40" s="423"/>
      <c r="G40" s="423"/>
      <c r="H40" s="423"/>
      <c r="I40" s="423"/>
      <c r="J40" s="421"/>
      <c r="K40" s="421"/>
      <c r="L40" s="411"/>
      <c r="M40" s="414"/>
      <c r="N40" s="162">
        <v>6</v>
      </c>
      <c r="O40" s="166"/>
      <c r="P40" s="171"/>
      <c r="Q40" s="171"/>
      <c r="R40" s="171"/>
      <c r="S40" s="171"/>
      <c r="T40" s="171"/>
      <c r="U40" s="171"/>
      <c r="V40" s="171"/>
      <c r="W40" s="116">
        <v>0</v>
      </c>
      <c r="X40" s="117" t="s">
        <v>485</v>
      </c>
      <c r="Y40" s="172"/>
      <c r="Z40" s="118" t="s">
        <v>536</v>
      </c>
      <c r="AA40" s="116" t="s">
        <v>537</v>
      </c>
      <c r="AB40" s="171"/>
      <c r="AC40" s="422"/>
      <c r="AD40" s="422"/>
      <c r="AE40" s="420"/>
      <c r="AF40" s="420"/>
      <c r="AG40" s="418"/>
      <c r="AH40" s="418"/>
      <c r="AI40" s="419"/>
      <c r="AJ40" s="419"/>
      <c r="AK40" s="411"/>
      <c r="AL40" s="414"/>
      <c r="AM40" s="417"/>
      <c r="AN40" s="163"/>
      <c r="AO40" s="162"/>
      <c r="AP40" s="168"/>
      <c r="AQ40" s="168"/>
      <c r="AR40" s="163"/>
      <c r="AS40" s="114"/>
      <c r="AT40" s="163"/>
      <c r="AU40" s="168"/>
      <c r="AV40" s="163"/>
      <c r="AW40" s="114"/>
      <c r="AX40" s="145"/>
      <c r="AY40" s="146"/>
      <c r="AZ40" s="163"/>
      <c r="BA40" s="163"/>
      <c r="BB40" s="162"/>
      <c r="BC40" s="168"/>
      <c r="BD40" s="168"/>
      <c r="BE40" s="163"/>
      <c r="BF40" s="163"/>
      <c r="BG40" s="162"/>
      <c r="BH40" s="168"/>
      <c r="BI40" s="168"/>
      <c r="BJ40" s="163"/>
      <c r="BK40" s="163"/>
      <c r="BL40" s="162"/>
      <c r="BM40" s="168"/>
      <c r="BN40" s="168"/>
      <c r="BO40" s="145"/>
      <c r="BP40" s="145"/>
      <c r="BQ40" s="146"/>
      <c r="BR40" s="114"/>
      <c r="BS40" s="114"/>
      <c r="BT40" s="168"/>
      <c r="BU40" s="145"/>
      <c r="BV40" s="145"/>
      <c r="BW40" s="145"/>
      <c r="BX40" s="168"/>
      <c r="BY40" s="163"/>
      <c r="BZ40" s="163"/>
      <c r="CA40" s="114"/>
      <c r="CB40" s="145"/>
      <c r="CC40" s="146"/>
      <c r="CD40" s="145"/>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row>
    <row r="41" spans="1:108" ht="21" customHeight="1" thickTop="1" thickBot="1">
      <c r="A41" s="421">
        <v>7</v>
      </c>
      <c r="B41" s="423"/>
      <c r="C41" s="423"/>
      <c r="D41" s="423"/>
      <c r="E41" s="424"/>
      <c r="F41" s="423"/>
      <c r="G41" s="423"/>
      <c r="H41" s="423"/>
      <c r="I41" s="423"/>
      <c r="J41" s="421"/>
      <c r="K41" s="421"/>
      <c r="L41" s="411">
        <v>0</v>
      </c>
      <c r="M41" s="412" t="b">
        <v>0</v>
      </c>
      <c r="N41" s="162">
        <v>1</v>
      </c>
      <c r="O41" s="166"/>
      <c r="P41" s="171"/>
      <c r="Q41" s="171"/>
      <c r="R41" s="171"/>
      <c r="S41" s="171"/>
      <c r="T41" s="171"/>
      <c r="U41" s="171"/>
      <c r="V41" s="171"/>
      <c r="W41" s="116">
        <v>0</v>
      </c>
      <c r="X41" s="117" t="s">
        <v>485</v>
      </c>
      <c r="Y41" s="172"/>
      <c r="Z41" s="118" t="s">
        <v>536</v>
      </c>
      <c r="AA41" s="116" t="s">
        <v>537</v>
      </c>
      <c r="AB41" s="171"/>
      <c r="AC41" s="422">
        <v>0</v>
      </c>
      <c r="AD41" s="422" t="s">
        <v>485</v>
      </c>
      <c r="AE41" s="420"/>
      <c r="AF41" s="420"/>
      <c r="AG41" s="418" t="s">
        <v>538</v>
      </c>
      <c r="AH41" s="418" t="s">
        <v>538</v>
      </c>
      <c r="AI41" s="419"/>
      <c r="AJ41" s="419"/>
      <c r="AK41" s="411">
        <v>0</v>
      </c>
      <c r="AL41" s="412" t="b">
        <v>0</v>
      </c>
      <c r="AM41" s="415"/>
      <c r="AN41" s="163"/>
      <c r="AO41" s="162"/>
      <c r="AP41" s="168"/>
      <c r="AQ41" s="168"/>
      <c r="AR41" s="163"/>
      <c r="AS41" s="114"/>
      <c r="AT41" s="163"/>
      <c r="AU41" s="168"/>
      <c r="AV41" s="163"/>
      <c r="AW41" s="114"/>
      <c r="AX41" s="145"/>
      <c r="AY41" s="146"/>
      <c r="AZ41" s="163"/>
      <c r="BA41" s="163"/>
      <c r="BB41" s="162"/>
      <c r="BC41" s="168"/>
      <c r="BD41" s="168"/>
      <c r="BE41" s="163"/>
      <c r="BF41" s="163"/>
      <c r="BG41" s="162"/>
      <c r="BH41" s="168"/>
      <c r="BI41" s="168"/>
      <c r="BJ41" s="163"/>
      <c r="BK41" s="163"/>
      <c r="BL41" s="162"/>
      <c r="BM41" s="168"/>
      <c r="BN41" s="168"/>
      <c r="BO41" s="145"/>
      <c r="BP41" s="145"/>
      <c r="BQ41" s="146"/>
      <c r="BR41" s="114"/>
      <c r="BS41" s="114"/>
      <c r="BT41" s="168"/>
      <c r="BU41" s="145"/>
      <c r="BV41" s="145"/>
      <c r="BW41" s="145"/>
      <c r="BX41" s="168"/>
      <c r="BY41" s="163"/>
      <c r="BZ41" s="163"/>
      <c r="CA41" s="114"/>
      <c r="CB41" s="145"/>
      <c r="CC41" s="146"/>
      <c r="CD41" s="145"/>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row>
    <row r="42" spans="1:108" ht="21" customHeight="1" thickTop="1" thickBot="1">
      <c r="A42" s="421"/>
      <c r="B42" s="423"/>
      <c r="C42" s="423"/>
      <c r="D42" s="423"/>
      <c r="E42" s="424"/>
      <c r="F42" s="423"/>
      <c r="G42" s="423"/>
      <c r="H42" s="423"/>
      <c r="I42" s="423"/>
      <c r="J42" s="421"/>
      <c r="K42" s="421"/>
      <c r="L42" s="411"/>
      <c r="M42" s="413"/>
      <c r="N42" s="162">
        <v>2</v>
      </c>
      <c r="O42" s="166"/>
      <c r="P42" s="171"/>
      <c r="Q42" s="171"/>
      <c r="R42" s="171"/>
      <c r="S42" s="171"/>
      <c r="T42" s="171"/>
      <c r="U42" s="171"/>
      <c r="V42" s="171"/>
      <c r="W42" s="116">
        <v>0</v>
      </c>
      <c r="X42" s="117" t="s">
        <v>485</v>
      </c>
      <c r="Y42" s="172"/>
      <c r="Z42" s="118" t="s">
        <v>536</v>
      </c>
      <c r="AA42" s="116" t="s">
        <v>537</v>
      </c>
      <c r="AB42" s="171"/>
      <c r="AC42" s="422"/>
      <c r="AD42" s="422"/>
      <c r="AE42" s="420"/>
      <c r="AF42" s="420"/>
      <c r="AG42" s="418"/>
      <c r="AH42" s="418"/>
      <c r="AI42" s="419"/>
      <c r="AJ42" s="419"/>
      <c r="AK42" s="411"/>
      <c r="AL42" s="413"/>
      <c r="AM42" s="416"/>
      <c r="AN42" s="163"/>
      <c r="AO42" s="162"/>
      <c r="AP42" s="168"/>
      <c r="AQ42" s="168"/>
      <c r="AR42" s="163"/>
      <c r="AS42" s="114"/>
      <c r="AT42" s="163"/>
      <c r="AU42" s="168"/>
      <c r="AV42" s="163"/>
      <c r="AW42" s="114"/>
      <c r="AX42" s="145"/>
      <c r="AY42" s="146"/>
      <c r="AZ42" s="163"/>
      <c r="BA42" s="163"/>
      <c r="BB42" s="162"/>
      <c r="BC42" s="168"/>
      <c r="BD42" s="168"/>
      <c r="BE42" s="163"/>
      <c r="BF42" s="163"/>
      <c r="BG42" s="162"/>
      <c r="BH42" s="168"/>
      <c r="BI42" s="168"/>
      <c r="BJ42" s="163"/>
      <c r="BK42" s="163"/>
      <c r="BL42" s="162"/>
      <c r="BM42" s="168"/>
      <c r="BN42" s="168"/>
      <c r="BO42" s="145"/>
      <c r="BP42" s="145"/>
      <c r="BQ42" s="146"/>
      <c r="BR42" s="114"/>
      <c r="BS42" s="114"/>
      <c r="BT42" s="168"/>
      <c r="BU42" s="145"/>
      <c r="BV42" s="145"/>
      <c r="BW42" s="145"/>
      <c r="BX42" s="168"/>
      <c r="BY42" s="163"/>
      <c r="BZ42" s="163"/>
      <c r="CA42" s="114"/>
      <c r="CB42" s="145"/>
      <c r="CC42" s="146"/>
      <c r="CD42" s="145"/>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row>
    <row r="43" spans="1:108" ht="21" customHeight="1" thickTop="1" thickBot="1">
      <c r="A43" s="421"/>
      <c r="B43" s="423"/>
      <c r="C43" s="423"/>
      <c r="D43" s="423"/>
      <c r="E43" s="424"/>
      <c r="F43" s="423"/>
      <c r="G43" s="423"/>
      <c r="H43" s="423"/>
      <c r="I43" s="423"/>
      <c r="J43" s="421"/>
      <c r="K43" s="421"/>
      <c r="L43" s="411"/>
      <c r="M43" s="413"/>
      <c r="N43" s="162">
        <v>3</v>
      </c>
      <c r="O43" s="173"/>
      <c r="P43" s="171"/>
      <c r="Q43" s="171"/>
      <c r="R43" s="171"/>
      <c r="S43" s="171"/>
      <c r="T43" s="171"/>
      <c r="U43" s="171"/>
      <c r="V43" s="171"/>
      <c r="W43" s="116">
        <v>0</v>
      </c>
      <c r="X43" s="117" t="s">
        <v>485</v>
      </c>
      <c r="Y43" s="172"/>
      <c r="Z43" s="118" t="s">
        <v>536</v>
      </c>
      <c r="AA43" s="116" t="s">
        <v>537</v>
      </c>
      <c r="AB43" s="171"/>
      <c r="AC43" s="422"/>
      <c r="AD43" s="422"/>
      <c r="AE43" s="420"/>
      <c r="AF43" s="420"/>
      <c r="AG43" s="418"/>
      <c r="AH43" s="418"/>
      <c r="AI43" s="419"/>
      <c r="AJ43" s="419"/>
      <c r="AK43" s="411"/>
      <c r="AL43" s="413"/>
      <c r="AM43" s="416"/>
      <c r="AN43" s="163"/>
      <c r="AO43" s="162"/>
      <c r="AP43" s="168"/>
      <c r="AQ43" s="168"/>
      <c r="AR43" s="163"/>
      <c r="AS43" s="114"/>
      <c r="AT43" s="163"/>
      <c r="AU43" s="168"/>
      <c r="AV43" s="163"/>
      <c r="AW43" s="114"/>
      <c r="AX43" s="145"/>
      <c r="AY43" s="146"/>
      <c r="AZ43" s="163"/>
      <c r="BA43" s="163"/>
      <c r="BB43" s="162"/>
      <c r="BC43" s="168"/>
      <c r="BD43" s="168"/>
      <c r="BE43" s="163"/>
      <c r="BF43" s="163"/>
      <c r="BG43" s="162"/>
      <c r="BH43" s="168"/>
      <c r="BI43" s="168"/>
      <c r="BJ43" s="163"/>
      <c r="BK43" s="163"/>
      <c r="BL43" s="162"/>
      <c r="BM43" s="168"/>
      <c r="BN43" s="168"/>
      <c r="BO43" s="145"/>
      <c r="BP43" s="145"/>
      <c r="BQ43" s="146"/>
      <c r="BR43" s="114"/>
      <c r="BS43" s="114"/>
      <c r="BT43" s="168"/>
      <c r="BU43" s="145"/>
      <c r="BV43" s="145"/>
      <c r="BW43" s="145"/>
      <c r="BX43" s="168"/>
      <c r="BY43" s="163"/>
      <c r="BZ43" s="163"/>
      <c r="CA43" s="114"/>
      <c r="CB43" s="145"/>
      <c r="CC43" s="146"/>
      <c r="CD43" s="145"/>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row>
    <row r="44" spans="1:108" ht="21" customHeight="1" thickTop="1" thickBot="1">
      <c r="A44" s="421"/>
      <c r="B44" s="423"/>
      <c r="C44" s="423"/>
      <c r="D44" s="423"/>
      <c r="E44" s="424"/>
      <c r="F44" s="423"/>
      <c r="G44" s="423"/>
      <c r="H44" s="423"/>
      <c r="I44" s="423"/>
      <c r="J44" s="421"/>
      <c r="K44" s="421"/>
      <c r="L44" s="411"/>
      <c r="M44" s="413"/>
      <c r="N44" s="162">
        <v>4</v>
      </c>
      <c r="O44" s="166"/>
      <c r="P44" s="171"/>
      <c r="Q44" s="171"/>
      <c r="R44" s="171"/>
      <c r="S44" s="171"/>
      <c r="T44" s="171"/>
      <c r="U44" s="171"/>
      <c r="V44" s="171"/>
      <c r="W44" s="116">
        <v>0</v>
      </c>
      <c r="X44" s="117" t="s">
        <v>485</v>
      </c>
      <c r="Y44" s="172"/>
      <c r="Z44" s="118" t="s">
        <v>536</v>
      </c>
      <c r="AA44" s="116" t="s">
        <v>537</v>
      </c>
      <c r="AB44" s="171"/>
      <c r="AC44" s="422"/>
      <c r="AD44" s="422"/>
      <c r="AE44" s="420"/>
      <c r="AF44" s="420"/>
      <c r="AG44" s="418"/>
      <c r="AH44" s="418"/>
      <c r="AI44" s="419"/>
      <c r="AJ44" s="419"/>
      <c r="AK44" s="411"/>
      <c r="AL44" s="413"/>
      <c r="AM44" s="416"/>
      <c r="AN44" s="163"/>
      <c r="AO44" s="162"/>
      <c r="AP44" s="168"/>
      <c r="AQ44" s="168"/>
      <c r="AR44" s="163"/>
      <c r="AS44" s="114"/>
      <c r="AT44" s="163"/>
      <c r="AU44" s="168"/>
      <c r="AV44" s="163"/>
      <c r="AW44" s="114"/>
      <c r="AX44" s="145"/>
      <c r="AY44" s="146"/>
      <c r="AZ44" s="163"/>
      <c r="BA44" s="163"/>
      <c r="BB44" s="162"/>
      <c r="BC44" s="168"/>
      <c r="BD44" s="168"/>
      <c r="BE44" s="163"/>
      <c r="BF44" s="163"/>
      <c r="BG44" s="162"/>
      <c r="BH44" s="168"/>
      <c r="BI44" s="168"/>
      <c r="BJ44" s="163"/>
      <c r="BK44" s="163"/>
      <c r="BL44" s="162"/>
      <c r="BM44" s="168"/>
      <c r="BN44" s="168"/>
      <c r="BO44" s="145"/>
      <c r="BP44" s="145"/>
      <c r="BQ44" s="146"/>
      <c r="BR44" s="114"/>
      <c r="BS44" s="114"/>
      <c r="BT44" s="168"/>
      <c r="BU44" s="145"/>
      <c r="BV44" s="145"/>
      <c r="BW44" s="145"/>
      <c r="BX44" s="168"/>
      <c r="BY44" s="163"/>
      <c r="BZ44" s="163"/>
      <c r="CA44" s="114"/>
      <c r="CB44" s="145"/>
      <c r="CC44" s="146"/>
      <c r="CD44" s="145"/>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row>
    <row r="45" spans="1:108" ht="21" customHeight="1" thickTop="1" thickBot="1">
      <c r="A45" s="421"/>
      <c r="B45" s="423"/>
      <c r="C45" s="423"/>
      <c r="D45" s="423"/>
      <c r="E45" s="424"/>
      <c r="F45" s="423"/>
      <c r="G45" s="423"/>
      <c r="H45" s="423"/>
      <c r="I45" s="423"/>
      <c r="J45" s="421"/>
      <c r="K45" s="421"/>
      <c r="L45" s="411"/>
      <c r="M45" s="413"/>
      <c r="N45" s="162">
        <v>5</v>
      </c>
      <c r="O45" s="166"/>
      <c r="P45" s="171"/>
      <c r="Q45" s="171"/>
      <c r="R45" s="171"/>
      <c r="S45" s="171"/>
      <c r="T45" s="171"/>
      <c r="U45" s="171"/>
      <c r="V45" s="171"/>
      <c r="W45" s="116">
        <v>0</v>
      </c>
      <c r="X45" s="117" t="s">
        <v>485</v>
      </c>
      <c r="Y45" s="172"/>
      <c r="Z45" s="118" t="s">
        <v>536</v>
      </c>
      <c r="AA45" s="116" t="s">
        <v>537</v>
      </c>
      <c r="AB45" s="171"/>
      <c r="AC45" s="422"/>
      <c r="AD45" s="422"/>
      <c r="AE45" s="420"/>
      <c r="AF45" s="420"/>
      <c r="AG45" s="418"/>
      <c r="AH45" s="418"/>
      <c r="AI45" s="419"/>
      <c r="AJ45" s="419"/>
      <c r="AK45" s="411"/>
      <c r="AL45" s="413"/>
      <c r="AM45" s="416"/>
      <c r="AN45" s="163"/>
      <c r="AO45" s="162"/>
      <c r="AP45" s="168"/>
      <c r="AQ45" s="168"/>
      <c r="AR45" s="163"/>
      <c r="AS45" s="114"/>
      <c r="AT45" s="163"/>
      <c r="AU45" s="168"/>
      <c r="AV45" s="163"/>
      <c r="AW45" s="114"/>
      <c r="AX45" s="145"/>
      <c r="AY45" s="146"/>
      <c r="AZ45" s="163"/>
      <c r="BA45" s="163"/>
      <c r="BB45" s="162"/>
      <c r="BC45" s="168"/>
      <c r="BD45" s="168"/>
      <c r="BE45" s="163"/>
      <c r="BF45" s="163"/>
      <c r="BG45" s="162"/>
      <c r="BH45" s="168"/>
      <c r="BI45" s="168"/>
      <c r="BJ45" s="163"/>
      <c r="BK45" s="163"/>
      <c r="BL45" s="162"/>
      <c r="BM45" s="168"/>
      <c r="BN45" s="168"/>
      <c r="BO45" s="145"/>
      <c r="BP45" s="145"/>
      <c r="BQ45" s="146"/>
      <c r="BR45" s="114"/>
      <c r="BS45" s="114"/>
      <c r="BT45" s="168"/>
      <c r="BU45" s="145"/>
      <c r="BV45" s="145"/>
      <c r="BW45" s="145"/>
      <c r="BX45" s="168"/>
      <c r="BY45" s="163"/>
      <c r="BZ45" s="163"/>
      <c r="CA45" s="114"/>
      <c r="CB45" s="145"/>
      <c r="CC45" s="146"/>
      <c r="CD45" s="145"/>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row>
    <row r="46" spans="1:108" ht="21" customHeight="1" thickTop="1" thickBot="1">
      <c r="A46" s="421"/>
      <c r="B46" s="423"/>
      <c r="C46" s="423"/>
      <c r="D46" s="423"/>
      <c r="E46" s="424"/>
      <c r="F46" s="423"/>
      <c r="G46" s="423"/>
      <c r="H46" s="423"/>
      <c r="I46" s="423"/>
      <c r="J46" s="421"/>
      <c r="K46" s="421"/>
      <c r="L46" s="411"/>
      <c r="M46" s="414"/>
      <c r="N46" s="162">
        <v>6</v>
      </c>
      <c r="O46" s="166"/>
      <c r="P46" s="171"/>
      <c r="Q46" s="171"/>
      <c r="R46" s="171"/>
      <c r="S46" s="171"/>
      <c r="T46" s="171"/>
      <c r="U46" s="171"/>
      <c r="V46" s="171"/>
      <c r="W46" s="116">
        <v>0</v>
      </c>
      <c r="X46" s="117" t="s">
        <v>485</v>
      </c>
      <c r="Y46" s="172"/>
      <c r="Z46" s="118" t="s">
        <v>536</v>
      </c>
      <c r="AA46" s="116" t="s">
        <v>537</v>
      </c>
      <c r="AB46" s="171"/>
      <c r="AC46" s="422"/>
      <c r="AD46" s="422"/>
      <c r="AE46" s="420"/>
      <c r="AF46" s="420"/>
      <c r="AG46" s="418"/>
      <c r="AH46" s="418"/>
      <c r="AI46" s="419"/>
      <c r="AJ46" s="419"/>
      <c r="AK46" s="411"/>
      <c r="AL46" s="414"/>
      <c r="AM46" s="417"/>
      <c r="AN46" s="163"/>
      <c r="AO46" s="162"/>
      <c r="AP46" s="168"/>
      <c r="AQ46" s="168"/>
      <c r="AR46" s="163"/>
      <c r="AS46" s="114"/>
      <c r="AT46" s="163"/>
      <c r="AU46" s="168"/>
      <c r="AV46" s="163"/>
      <c r="AW46" s="114"/>
      <c r="AX46" s="145"/>
      <c r="AY46" s="146"/>
      <c r="AZ46" s="163"/>
      <c r="BA46" s="163"/>
      <c r="BB46" s="162"/>
      <c r="BC46" s="168"/>
      <c r="BD46" s="168"/>
      <c r="BE46" s="163"/>
      <c r="BF46" s="163"/>
      <c r="BG46" s="162"/>
      <c r="BH46" s="168"/>
      <c r="BI46" s="168"/>
      <c r="BJ46" s="163"/>
      <c r="BK46" s="163"/>
      <c r="BL46" s="162"/>
      <c r="BM46" s="168"/>
      <c r="BN46" s="168"/>
      <c r="BO46" s="145"/>
      <c r="BP46" s="145"/>
      <c r="BQ46" s="146"/>
      <c r="BR46" s="114"/>
      <c r="BS46" s="114"/>
      <c r="BT46" s="168"/>
      <c r="BU46" s="145"/>
      <c r="BV46" s="145"/>
      <c r="BW46" s="145"/>
      <c r="BX46" s="168"/>
      <c r="BY46" s="163"/>
      <c r="BZ46" s="163"/>
      <c r="CA46" s="114"/>
      <c r="CB46" s="145"/>
      <c r="CC46" s="146"/>
      <c r="CD46" s="145"/>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row>
    <row r="47" spans="1:108" ht="21" customHeight="1" thickTop="1" thickBot="1">
      <c r="A47" s="421">
        <v>8</v>
      </c>
      <c r="B47" s="423"/>
      <c r="C47" s="423"/>
      <c r="D47" s="423"/>
      <c r="E47" s="424"/>
      <c r="F47" s="423"/>
      <c r="G47" s="423"/>
      <c r="H47" s="423"/>
      <c r="I47" s="423"/>
      <c r="J47" s="421"/>
      <c r="K47" s="421"/>
      <c r="L47" s="411">
        <v>0</v>
      </c>
      <c r="M47" s="412" t="b">
        <v>0</v>
      </c>
      <c r="N47" s="162">
        <v>1</v>
      </c>
      <c r="O47" s="166"/>
      <c r="P47" s="171"/>
      <c r="Q47" s="171"/>
      <c r="R47" s="171"/>
      <c r="S47" s="171"/>
      <c r="T47" s="171"/>
      <c r="U47" s="171"/>
      <c r="V47" s="171"/>
      <c r="W47" s="116">
        <v>0</v>
      </c>
      <c r="X47" s="117" t="s">
        <v>485</v>
      </c>
      <c r="Y47" s="172"/>
      <c r="Z47" s="118" t="s">
        <v>536</v>
      </c>
      <c r="AA47" s="116" t="s">
        <v>537</v>
      </c>
      <c r="AB47" s="171"/>
      <c r="AC47" s="422">
        <v>0</v>
      </c>
      <c r="AD47" s="422" t="s">
        <v>485</v>
      </c>
      <c r="AE47" s="420"/>
      <c r="AF47" s="420"/>
      <c r="AG47" s="418" t="s">
        <v>538</v>
      </c>
      <c r="AH47" s="418" t="s">
        <v>538</v>
      </c>
      <c r="AI47" s="419"/>
      <c r="AJ47" s="419"/>
      <c r="AK47" s="411">
        <v>0</v>
      </c>
      <c r="AL47" s="412" t="b">
        <v>0</v>
      </c>
      <c r="AM47" s="415"/>
      <c r="AN47" s="163"/>
      <c r="AO47" s="162"/>
      <c r="AP47" s="168"/>
      <c r="AQ47" s="168"/>
      <c r="AR47" s="163"/>
      <c r="AS47" s="114"/>
      <c r="AT47" s="163"/>
      <c r="AU47" s="168"/>
      <c r="AV47" s="163"/>
      <c r="AW47" s="114"/>
      <c r="AX47" s="145"/>
      <c r="AY47" s="146"/>
      <c r="AZ47" s="163"/>
      <c r="BA47" s="163"/>
      <c r="BB47" s="162"/>
      <c r="BC47" s="168"/>
      <c r="BD47" s="168"/>
      <c r="BE47" s="163"/>
      <c r="BF47" s="163"/>
      <c r="BG47" s="162"/>
      <c r="BH47" s="168"/>
      <c r="BI47" s="168"/>
      <c r="BJ47" s="163"/>
      <c r="BK47" s="163"/>
      <c r="BL47" s="162"/>
      <c r="BM47" s="168"/>
      <c r="BN47" s="168"/>
      <c r="BO47" s="145"/>
      <c r="BP47" s="145"/>
      <c r="BQ47" s="146"/>
      <c r="BR47" s="114"/>
      <c r="BS47" s="114"/>
      <c r="BT47" s="168"/>
      <c r="BU47" s="145"/>
      <c r="BV47" s="145"/>
      <c r="BW47" s="145"/>
      <c r="BX47" s="168"/>
      <c r="BY47" s="163"/>
      <c r="BZ47" s="163"/>
      <c r="CA47" s="114"/>
      <c r="CB47" s="145"/>
      <c r="CC47" s="146"/>
      <c r="CD47" s="145"/>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row>
    <row r="48" spans="1:108" ht="21" customHeight="1" thickTop="1" thickBot="1">
      <c r="A48" s="421"/>
      <c r="B48" s="423"/>
      <c r="C48" s="423"/>
      <c r="D48" s="423"/>
      <c r="E48" s="424"/>
      <c r="F48" s="423"/>
      <c r="G48" s="423"/>
      <c r="H48" s="423"/>
      <c r="I48" s="423"/>
      <c r="J48" s="421"/>
      <c r="K48" s="421"/>
      <c r="L48" s="411"/>
      <c r="M48" s="413"/>
      <c r="N48" s="162">
        <v>2</v>
      </c>
      <c r="O48" s="166"/>
      <c r="P48" s="171"/>
      <c r="Q48" s="171"/>
      <c r="R48" s="171"/>
      <c r="S48" s="171"/>
      <c r="T48" s="171"/>
      <c r="U48" s="171"/>
      <c r="V48" s="171"/>
      <c r="W48" s="116">
        <v>0</v>
      </c>
      <c r="X48" s="117" t="s">
        <v>485</v>
      </c>
      <c r="Y48" s="172"/>
      <c r="Z48" s="118" t="s">
        <v>536</v>
      </c>
      <c r="AA48" s="116" t="s">
        <v>537</v>
      </c>
      <c r="AB48" s="171"/>
      <c r="AC48" s="422"/>
      <c r="AD48" s="422"/>
      <c r="AE48" s="420"/>
      <c r="AF48" s="420"/>
      <c r="AG48" s="418"/>
      <c r="AH48" s="418"/>
      <c r="AI48" s="419"/>
      <c r="AJ48" s="419"/>
      <c r="AK48" s="411"/>
      <c r="AL48" s="413"/>
      <c r="AM48" s="416"/>
      <c r="AN48" s="163"/>
      <c r="AO48" s="162"/>
      <c r="AP48" s="168"/>
      <c r="AQ48" s="168"/>
      <c r="AR48" s="163"/>
      <c r="AS48" s="114"/>
      <c r="AT48" s="163"/>
      <c r="AU48" s="168"/>
      <c r="AV48" s="163"/>
      <c r="AW48" s="114"/>
      <c r="AX48" s="145"/>
      <c r="AY48" s="146"/>
      <c r="AZ48" s="163"/>
      <c r="BA48" s="163"/>
      <c r="BB48" s="162"/>
      <c r="BC48" s="168"/>
      <c r="BD48" s="168"/>
      <c r="BE48" s="163"/>
      <c r="BF48" s="163"/>
      <c r="BG48" s="162"/>
      <c r="BH48" s="168"/>
      <c r="BI48" s="168"/>
      <c r="BJ48" s="163"/>
      <c r="BK48" s="163"/>
      <c r="BL48" s="162"/>
      <c r="BM48" s="168"/>
      <c r="BN48" s="168"/>
      <c r="BO48" s="145"/>
      <c r="BP48" s="145"/>
      <c r="BQ48" s="146"/>
      <c r="BR48" s="114"/>
      <c r="BS48" s="114"/>
      <c r="BT48" s="168"/>
      <c r="BU48" s="145"/>
      <c r="BV48" s="145"/>
      <c r="BW48" s="145"/>
      <c r="BX48" s="168"/>
      <c r="BY48" s="163"/>
      <c r="BZ48" s="163"/>
      <c r="CA48" s="114"/>
      <c r="CB48" s="145"/>
      <c r="CC48" s="146"/>
      <c r="CD48" s="145"/>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row>
    <row r="49" spans="1:108" ht="21" customHeight="1" thickTop="1" thickBot="1">
      <c r="A49" s="421"/>
      <c r="B49" s="423"/>
      <c r="C49" s="423"/>
      <c r="D49" s="423"/>
      <c r="E49" s="424"/>
      <c r="F49" s="423"/>
      <c r="G49" s="423"/>
      <c r="H49" s="423"/>
      <c r="I49" s="423"/>
      <c r="J49" s="421"/>
      <c r="K49" s="421"/>
      <c r="L49" s="411"/>
      <c r="M49" s="413"/>
      <c r="N49" s="162">
        <v>3</v>
      </c>
      <c r="O49" s="173"/>
      <c r="P49" s="171"/>
      <c r="Q49" s="171"/>
      <c r="R49" s="171"/>
      <c r="S49" s="171"/>
      <c r="T49" s="171"/>
      <c r="U49" s="171"/>
      <c r="V49" s="171"/>
      <c r="W49" s="116">
        <v>0</v>
      </c>
      <c r="X49" s="117" t="s">
        <v>485</v>
      </c>
      <c r="Y49" s="172"/>
      <c r="Z49" s="118" t="s">
        <v>536</v>
      </c>
      <c r="AA49" s="116" t="s">
        <v>537</v>
      </c>
      <c r="AB49" s="171"/>
      <c r="AC49" s="422"/>
      <c r="AD49" s="422"/>
      <c r="AE49" s="420"/>
      <c r="AF49" s="420"/>
      <c r="AG49" s="418"/>
      <c r="AH49" s="418"/>
      <c r="AI49" s="419"/>
      <c r="AJ49" s="419"/>
      <c r="AK49" s="411"/>
      <c r="AL49" s="413"/>
      <c r="AM49" s="416"/>
      <c r="AN49" s="163"/>
      <c r="AO49" s="162"/>
      <c r="AP49" s="168"/>
      <c r="AQ49" s="168"/>
      <c r="AR49" s="163"/>
      <c r="AS49" s="114"/>
      <c r="AT49" s="163"/>
      <c r="AU49" s="168"/>
      <c r="AV49" s="163"/>
      <c r="AW49" s="114"/>
      <c r="AX49" s="145"/>
      <c r="AY49" s="146"/>
      <c r="AZ49" s="163"/>
      <c r="BA49" s="163"/>
      <c r="BB49" s="162"/>
      <c r="BC49" s="168"/>
      <c r="BD49" s="168"/>
      <c r="BE49" s="163"/>
      <c r="BF49" s="163"/>
      <c r="BG49" s="162"/>
      <c r="BH49" s="168"/>
      <c r="BI49" s="168"/>
      <c r="BJ49" s="163"/>
      <c r="BK49" s="163"/>
      <c r="BL49" s="162"/>
      <c r="BM49" s="168"/>
      <c r="BN49" s="168"/>
      <c r="BO49" s="145"/>
      <c r="BP49" s="145"/>
      <c r="BQ49" s="146"/>
      <c r="BR49" s="114"/>
      <c r="BS49" s="114"/>
      <c r="BT49" s="168"/>
      <c r="BU49" s="145"/>
      <c r="BV49" s="145"/>
      <c r="BW49" s="145"/>
      <c r="BX49" s="168"/>
      <c r="BY49" s="163"/>
      <c r="BZ49" s="163"/>
      <c r="CA49" s="114"/>
      <c r="CB49" s="145"/>
      <c r="CC49" s="146"/>
      <c r="CD49" s="145"/>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row>
    <row r="50" spans="1:108" ht="21" customHeight="1" thickTop="1" thickBot="1">
      <c r="A50" s="421"/>
      <c r="B50" s="423"/>
      <c r="C50" s="423"/>
      <c r="D50" s="423"/>
      <c r="E50" s="424"/>
      <c r="F50" s="423"/>
      <c r="G50" s="423"/>
      <c r="H50" s="423"/>
      <c r="I50" s="423"/>
      <c r="J50" s="421"/>
      <c r="K50" s="421"/>
      <c r="L50" s="411"/>
      <c r="M50" s="413"/>
      <c r="N50" s="162">
        <v>4</v>
      </c>
      <c r="O50" s="166"/>
      <c r="P50" s="171"/>
      <c r="Q50" s="171"/>
      <c r="R50" s="171"/>
      <c r="S50" s="171"/>
      <c r="T50" s="171"/>
      <c r="U50" s="171"/>
      <c r="V50" s="171"/>
      <c r="W50" s="116">
        <v>0</v>
      </c>
      <c r="X50" s="117" t="s">
        <v>485</v>
      </c>
      <c r="Y50" s="172"/>
      <c r="Z50" s="118" t="s">
        <v>536</v>
      </c>
      <c r="AA50" s="116" t="s">
        <v>537</v>
      </c>
      <c r="AB50" s="171"/>
      <c r="AC50" s="422"/>
      <c r="AD50" s="422"/>
      <c r="AE50" s="420"/>
      <c r="AF50" s="420"/>
      <c r="AG50" s="418"/>
      <c r="AH50" s="418"/>
      <c r="AI50" s="419"/>
      <c r="AJ50" s="419"/>
      <c r="AK50" s="411"/>
      <c r="AL50" s="413"/>
      <c r="AM50" s="416"/>
      <c r="AN50" s="163"/>
      <c r="AO50" s="162"/>
      <c r="AP50" s="168"/>
      <c r="AQ50" s="168"/>
      <c r="AR50" s="163"/>
      <c r="AS50" s="114"/>
      <c r="AT50" s="163"/>
      <c r="AU50" s="168"/>
      <c r="AV50" s="163"/>
      <c r="AW50" s="114"/>
      <c r="AX50" s="145"/>
      <c r="AY50" s="146"/>
      <c r="AZ50" s="163"/>
      <c r="BA50" s="163"/>
      <c r="BB50" s="162"/>
      <c r="BC50" s="168"/>
      <c r="BD50" s="168"/>
      <c r="BE50" s="163"/>
      <c r="BF50" s="163"/>
      <c r="BG50" s="162"/>
      <c r="BH50" s="168"/>
      <c r="BI50" s="168"/>
      <c r="BJ50" s="163"/>
      <c r="BK50" s="163"/>
      <c r="BL50" s="162"/>
      <c r="BM50" s="168"/>
      <c r="BN50" s="168"/>
      <c r="BO50" s="145"/>
      <c r="BP50" s="145"/>
      <c r="BQ50" s="146"/>
      <c r="BR50" s="114"/>
      <c r="BS50" s="114"/>
      <c r="BT50" s="168"/>
      <c r="BU50" s="145"/>
      <c r="BV50" s="145"/>
      <c r="BW50" s="145"/>
      <c r="BX50" s="168"/>
      <c r="BY50" s="163"/>
      <c r="BZ50" s="163"/>
      <c r="CA50" s="114"/>
      <c r="CB50" s="145"/>
      <c r="CC50" s="146"/>
      <c r="CD50" s="145"/>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row>
    <row r="51" spans="1:108" ht="21" customHeight="1" thickTop="1" thickBot="1">
      <c r="A51" s="421"/>
      <c r="B51" s="423"/>
      <c r="C51" s="423"/>
      <c r="D51" s="423"/>
      <c r="E51" s="424"/>
      <c r="F51" s="423"/>
      <c r="G51" s="423"/>
      <c r="H51" s="423"/>
      <c r="I51" s="423"/>
      <c r="J51" s="421"/>
      <c r="K51" s="421"/>
      <c r="L51" s="411"/>
      <c r="M51" s="413"/>
      <c r="N51" s="162">
        <v>5</v>
      </c>
      <c r="O51" s="166"/>
      <c r="P51" s="171"/>
      <c r="Q51" s="171"/>
      <c r="R51" s="171"/>
      <c r="S51" s="171"/>
      <c r="T51" s="171"/>
      <c r="U51" s="171"/>
      <c r="V51" s="171"/>
      <c r="W51" s="116">
        <v>0</v>
      </c>
      <c r="X51" s="117" t="s">
        <v>485</v>
      </c>
      <c r="Y51" s="172"/>
      <c r="Z51" s="118" t="s">
        <v>536</v>
      </c>
      <c r="AA51" s="116" t="s">
        <v>537</v>
      </c>
      <c r="AB51" s="171"/>
      <c r="AC51" s="422"/>
      <c r="AD51" s="422"/>
      <c r="AE51" s="420"/>
      <c r="AF51" s="420"/>
      <c r="AG51" s="418"/>
      <c r="AH51" s="418"/>
      <c r="AI51" s="419"/>
      <c r="AJ51" s="419"/>
      <c r="AK51" s="411"/>
      <c r="AL51" s="413"/>
      <c r="AM51" s="416"/>
      <c r="AN51" s="163"/>
      <c r="AO51" s="162"/>
      <c r="AP51" s="168"/>
      <c r="AQ51" s="168"/>
      <c r="AR51" s="163"/>
      <c r="AS51" s="114"/>
      <c r="AT51" s="163"/>
      <c r="AU51" s="168"/>
      <c r="AV51" s="163"/>
      <c r="AW51" s="114"/>
      <c r="AX51" s="145"/>
      <c r="AY51" s="146"/>
      <c r="AZ51" s="163"/>
      <c r="BA51" s="163"/>
      <c r="BB51" s="162"/>
      <c r="BC51" s="168"/>
      <c r="BD51" s="168"/>
      <c r="BE51" s="163"/>
      <c r="BF51" s="163"/>
      <c r="BG51" s="162"/>
      <c r="BH51" s="168"/>
      <c r="BI51" s="168"/>
      <c r="BJ51" s="163"/>
      <c r="BK51" s="163"/>
      <c r="BL51" s="162"/>
      <c r="BM51" s="168"/>
      <c r="BN51" s="168"/>
      <c r="BO51" s="145"/>
      <c r="BP51" s="145"/>
      <c r="BQ51" s="146"/>
      <c r="BR51" s="114"/>
      <c r="BS51" s="114"/>
      <c r="BT51" s="168"/>
      <c r="BU51" s="145"/>
      <c r="BV51" s="145"/>
      <c r="BW51" s="145"/>
      <c r="BX51" s="168"/>
      <c r="BY51" s="163"/>
      <c r="BZ51" s="163"/>
      <c r="CA51" s="114"/>
      <c r="CB51" s="145"/>
      <c r="CC51" s="146"/>
      <c r="CD51" s="145"/>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row>
    <row r="52" spans="1:108" ht="21" customHeight="1" thickTop="1" thickBot="1">
      <c r="A52" s="421"/>
      <c r="B52" s="423"/>
      <c r="C52" s="423"/>
      <c r="D52" s="423"/>
      <c r="E52" s="424"/>
      <c r="F52" s="423"/>
      <c r="G52" s="423"/>
      <c r="H52" s="423"/>
      <c r="I52" s="423"/>
      <c r="J52" s="421"/>
      <c r="K52" s="421"/>
      <c r="L52" s="411"/>
      <c r="M52" s="414"/>
      <c r="N52" s="162">
        <v>6</v>
      </c>
      <c r="O52" s="166"/>
      <c r="P52" s="171"/>
      <c r="Q52" s="171"/>
      <c r="R52" s="171"/>
      <c r="S52" s="171"/>
      <c r="T52" s="171"/>
      <c r="U52" s="171"/>
      <c r="V52" s="171"/>
      <c r="W52" s="116">
        <v>0</v>
      </c>
      <c r="X52" s="117" t="s">
        <v>485</v>
      </c>
      <c r="Y52" s="172"/>
      <c r="Z52" s="118" t="s">
        <v>536</v>
      </c>
      <c r="AA52" s="116" t="s">
        <v>537</v>
      </c>
      <c r="AB52" s="171"/>
      <c r="AC52" s="422"/>
      <c r="AD52" s="422"/>
      <c r="AE52" s="420"/>
      <c r="AF52" s="420"/>
      <c r="AG52" s="418"/>
      <c r="AH52" s="418"/>
      <c r="AI52" s="419"/>
      <c r="AJ52" s="419"/>
      <c r="AK52" s="411"/>
      <c r="AL52" s="414"/>
      <c r="AM52" s="417"/>
      <c r="AN52" s="163"/>
      <c r="AO52" s="162"/>
      <c r="AP52" s="168"/>
      <c r="AQ52" s="168"/>
      <c r="AR52" s="163"/>
      <c r="AS52" s="114"/>
      <c r="AT52" s="163"/>
      <c r="AU52" s="168"/>
      <c r="AV52" s="163"/>
      <c r="AW52" s="114"/>
      <c r="AX52" s="145"/>
      <c r="AY52" s="146"/>
      <c r="AZ52" s="163"/>
      <c r="BA52" s="163"/>
      <c r="BB52" s="162"/>
      <c r="BC52" s="168"/>
      <c r="BD52" s="168"/>
      <c r="BE52" s="163"/>
      <c r="BF52" s="163"/>
      <c r="BG52" s="162"/>
      <c r="BH52" s="168"/>
      <c r="BI52" s="168"/>
      <c r="BJ52" s="163"/>
      <c r="BK52" s="163"/>
      <c r="BL52" s="162"/>
      <c r="BM52" s="168"/>
      <c r="BN52" s="168"/>
      <c r="BO52" s="145"/>
      <c r="BP52" s="145"/>
      <c r="BQ52" s="146"/>
      <c r="BR52" s="114"/>
      <c r="BS52" s="114"/>
      <c r="BT52" s="168"/>
      <c r="BU52" s="145"/>
      <c r="BV52" s="145"/>
      <c r="BW52" s="145"/>
      <c r="BX52" s="168"/>
      <c r="BY52" s="163"/>
      <c r="BZ52" s="163"/>
      <c r="CA52" s="114"/>
      <c r="CB52" s="145"/>
      <c r="CC52" s="146"/>
      <c r="CD52" s="145"/>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row>
    <row r="53" spans="1:108" ht="21" customHeight="1" thickTop="1" thickBot="1">
      <c r="A53" s="421">
        <v>9</v>
      </c>
      <c r="B53" s="423"/>
      <c r="C53" s="423"/>
      <c r="D53" s="423"/>
      <c r="E53" s="424"/>
      <c r="F53" s="423"/>
      <c r="G53" s="423"/>
      <c r="H53" s="423"/>
      <c r="I53" s="423"/>
      <c r="J53" s="421"/>
      <c r="K53" s="421"/>
      <c r="L53" s="411">
        <v>0</v>
      </c>
      <c r="M53" s="412" t="b">
        <v>0</v>
      </c>
      <c r="N53" s="162">
        <v>1</v>
      </c>
      <c r="O53" s="166"/>
      <c r="P53" s="171"/>
      <c r="Q53" s="171"/>
      <c r="R53" s="171"/>
      <c r="S53" s="171"/>
      <c r="T53" s="171"/>
      <c r="U53" s="171"/>
      <c r="V53" s="171"/>
      <c r="W53" s="116">
        <v>0</v>
      </c>
      <c r="X53" s="117" t="s">
        <v>485</v>
      </c>
      <c r="Y53" s="172"/>
      <c r="Z53" s="118" t="s">
        <v>536</v>
      </c>
      <c r="AA53" s="116" t="s">
        <v>537</v>
      </c>
      <c r="AB53" s="171"/>
      <c r="AC53" s="422">
        <v>0</v>
      </c>
      <c r="AD53" s="422" t="s">
        <v>485</v>
      </c>
      <c r="AE53" s="420"/>
      <c r="AF53" s="420"/>
      <c r="AG53" s="418" t="s">
        <v>538</v>
      </c>
      <c r="AH53" s="418" t="s">
        <v>538</v>
      </c>
      <c r="AI53" s="419"/>
      <c r="AJ53" s="419"/>
      <c r="AK53" s="411">
        <v>0</v>
      </c>
      <c r="AL53" s="412" t="b">
        <v>0</v>
      </c>
      <c r="AM53" s="415"/>
      <c r="AN53" s="163"/>
      <c r="AO53" s="162"/>
      <c r="AP53" s="168"/>
      <c r="AQ53" s="168"/>
      <c r="AR53" s="163"/>
      <c r="AS53" s="114"/>
      <c r="AT53" s="163"/>
      <c r="AU53" s="168"/>
      <c r="AV53" s="163"/>
      <c r="AW53" s="114"/>
      <c r="AX53" s="145"/>
      <c r="AY53" s="146"/>
      <c r="AZ53" s="163"/>
      <c r="BA53" s="163"/>
      <c r="BB53" s="162"/>
      <c r="BC53" s="168"/>
      <c r="BD53" s="168"/>
      <c r="BE53" s="163"/>
      <c r="BF53" s="163"/>
      <c r="BG53" s="162"/>
      <c r="BH53" s="168"/>
      <c r="BI53" s="168"/>
      <c r="BJ53" s="163"/>
      <c r="BK53" s="163"/>
      <c r="BL53" s="162"/>
      <c r="BM53" s="168"/>
      <c r="BN53" s="168"/>
      <c r="BO53" s="145"/>
      <c r="BP53" s="145"/>
      <c r="BQ53" s="146"/>
      <c r="BR53" s="114"/>
      <c r="BS53" s="114"/>
      <c r="BT53" s="168"/>
      <c r="BU53" s="145"/>
      <c r="BV53" s="145"/>
      <c r="BW53" s="145"/>
      <c r="BX53" s="168"/>
      <c r="BY53" s="163"/>
      <c r="BZ53" s="163"/>
      <c r="CA53" s="114"/>
      <c r="CB53" s="145"/>
      <c r="CC53" s="146"/>
      <c r="CD53" s="145"/>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row>
    <row r="54" spans="1:108" ht="21" customHeight="1" thickTop="1" thickBot="1">
      <c r="A54" s="421"/>
      <c r="B54" s="423"/>
      <c r="C54" s="423"/>
      <c r="D54" s="423"/>
      <c r="E54" s="424"/>
      <c r="F54" s="423"/>
      <c r="G54" s="423"/>
      <c r="H54" s="423"/>
      <c r="I54" s="423"/>
      <c r="J54" s="421"/>
      <c r="K54" s="421"/>
      <c r="L54" s="411"/>
      <c r="M54" s="413"/>
      <c r="N54" s="162">
        <v>2</v>
      </c>
      <c r="O54" s="166"/>
      <c r="P54" s="171"/>
      <c r="Q54" s="171"/>
      <c r="R54" s="171"/>
      <c r="S54" s="171"/>
      <c r="T54" s="171"/>
      <c r="U54" s="171"/>
      <c r="V54" s="171"/>
      <c r="W54" s="116">
        <v>0</v>
      </c>
      <c r="X54" s="117" t="s">
        <v>485</v>
      </c>
      <c r="Y54" s="172"/>
      <c r="Z54" s="118" t="s">
        <v>536</v>
      </c>
      <c r="AA54" s="116" t="s">
        <v>537</v>
      </c>
      <c r="AB54" s="171"/>
      <c r="AC54" s="422"/>
      <c r="AD54" s="422"/>
      <c r="AE54" s="420"/>
      <c r="AF54" s="420"/>
      <c r="AG54" s="418"/>
      <c r="AH54" s="418"/>
      <c r="AI54" s="419"/>
      <c r="AJ54" s="419"/>
      <c r="AK54" s="411"/>
      <c r="AL54" s="413"/>
      <c r="AM54" s="416"/>
      <c r="AN54" s="163"/>
      <c r="AO54" s="162"/>
      <c r="AP54" s="168"/>
      <c r="AQ54" s="168"/>
      <c r="AR54" s="163"/>
      <c r="AS54" s="114"/>
      <c r="AT54" s="163"/>
      <c r="AU54" s="168"/>
      <c r="AV54" s="163"/>
      <c r="AW54" s="114"/>
      <c r="AX54" s="145"/>
      <c r="AY54" s="146"/>
      <c r="AZ54" s="163"/>
      <c r="BA54" s="163"/>
      <c r="BB54" s="162"/>
      <c r="BC54" s="168"/>
      <c r="BD54" s="168"/>
      <c r="BE54" s="163"/>
      <c r="BF54" s="163"/>
      <c r="BG54" s="162"/>
      <c r="BH54" s="168"/>
      <c r="BI54" s="168"/>
      <c r="BJ54" s="163"/>
      <c r="BK54" s="163"/>
      <c r="BL54" s="162"/>
      <c r="BM54" s="168"/>
      <c r="BN54" s="168"/>
      <c r="BO54" s="145"/>
      <c r="BP54" s="145"/>
      <c r="BQ54" s="146"/>
      <c r="BR54" s="114"/>
      <c r="BS54" s="114"/>
      <c r="BT54" s="168"/>
      <c r="BU54" s="145"/>
      <c r="BV54" s="145"/>
      <c r="BW54" s="145"/>
      <c r="BX54" s="168"/>
      <c r="BY54" s="163"/>
      <c r="BZ54" s="163"/>
      <c r="CA54" s="114"/>
      <c r="CB54" s="145"/>
      <c r="CC54" s="146"/>
      <c r="CD54" s="145"/>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row>
    <row r="55" spans="1:108" ht="21" customHeight="1" thickTop="1" thickBot="1">
      <c r="A55" s="421"/>
      <c r="B55" s="423"/>
      <c r="C55" s="423"/>
      <c r="D55" s="423"/>
      <c r="E55" s="424"/>
      <c r="F55" s="423"/>
      <c r="G55" s="423"/>
      <c r="H55" s="423"/>
      <c r="I55" s="423"/>
      <c r="J55" s="421"/>
      <c r="K55" s="421"/>
      <c r="L55" s="411"/>
      <c r="M55" s="413"/>
      <c r="N55" s="162">
        <v>3</v>
      </c>
      <c r="O55" s="173"/>
      <c r="P55" s="171"/>
      <c r="Q55" s="171"/>
      <c r="R55" s="171"/>
      <c r="S55" s="171"/>
      <c r="T55" s="171"/>
      <c r="U55" s="171"/>
      <c r="V55" s="171"/>
      <c r="W55" s="116">
        <v>0</v>
      </c>
      <c r="X55" s="117" t="s">
        <v>485</v>
      </c>
      <c r="Y55" s="172"/>
      <c r="Z55" s="118" t="s">
        <v>536</v>
      </c>
      <c r="AA55" s="116" t="s">
        <v>537</v>
      </c>
      <c r="AB55" s="171"/>
      <c r="AC55" s="422"/>
      <c r="AD55" s="422"/>
      <c r="AE55" s="420"/>
      <c r="AF55" s="420"/>
      <c r="AG55" s="418"/>
      <c r="AH55" s="418"/>
      <c r="AI55" s="419"/>
      <c r="AJ55" s="419"/>
      <c r="AK55" s="411"/>
      <c r="AL55" s="413"/>
      <c r="AM55" s="416"/>
      <c r="AN55" s="163"/>
      <c r="AO55" s="162"/>
      <c r="AP55" s="168"/>
      <c r="AQ55" s="168"/>
      <c r="AR55" s="163"/>
      <c r="AS55" s="114"/>
      <c r="AT55" s="163"/>
      <c r="AU55" s="168"/>
      <c r="AV55" s="163"/>
      <c r="AW55" s="114"/>
      <c r="AX55" s="145"/>
      <c r="AY55" s="146"/>
      <c r="AZ55" s="163"/>
      <c r="BA55" s="163"/>
      <c r="BB55" s="162"/>
      <c r="BC55" s="168"/>
      <c r="BD55" s="168"/>
      <c r="BE55" s="163"/>
      <c r="BF55" s="163"/>
      <c r="BG55" s="162"/>
      <c r="BH55" s="168"/>
      <c r="BI55" s="168"/>
      <c r="BJ55" s="163"/>
      <c r="BK55" s="163"/>
      <c r="BL55" s="162"/>
      <c r="BM55" s="168"/>
      <c r="BN55" s="168"/>
      <c r="BO55" s="145"/>
      <c r="BP55" s="145"/>
      <c r="BQ55" s="146"/>
      <c r="BR55" s="114"/>
      <c r="BS55" s="114"/>
      <c r="BT55" s="168"/>
      <c r="BU55" s="145"/>
      <c r="BV55" s="145"/>
      <c r="BW55" s="145"/>
      <c r="BX55" s="168"/>
      <c r="BY55" s="163"/>
      <c r="BZ55" s="163"/>
      <c r="CA55" s="114"/>
      <c r="CB55" s="145"/>
      <c r="CC55" s="146"/>
      <c r="CD55" s="145"/>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row>
    <row r="56" spans="1:108" ht="21" customHeight="1" thickTop="1" thickBot="1">
      <c r="A56" s="421"/>
      <c r="B56" s="423"/>
      <c r="C56" s="423"/>
      <c r="D56" s="423"/>
      <c r="E56" s="424"/>
      <c r="F56" s="423"/>
      <c r="G56" s="423"/>
      <c r="H56" s="423"/>
      <c r="I56" s="423"/>
      <c r="J56" s="421"/>
      <c r="K56" s="421"/>
      <c r="L56" s="411"/>
      <c r="M56" s="413"/>
      <c r="N56" s="162">
        <v>4</v>
      </c>
      <c r="O56" s="166"/>
      <c r="P56" s="171"/>
      <c r="Q56" s="171"/>
      <c r="R56" s="171"/>
      <c r="S56" s="171"/>
      <c r="T56" s="171"/>
      <c r="U56" s="171"/>
      <c r="V56" s="171"/>
      <c r="W56" s="116">
        <v>0</v>
      </c>
      <c r="X56" s="117" t="s">
        <v>485</v>
      </c>
      <c r="Y56" s="172"/>
      <c r="Z56" s="118" t="s">
        <v>536</v>
      </c>
      <c r="AA56" s="116" t="s">
        <v>537</v>
      </c>
      <c r="AB56" s="171"/>
      <c r="AC56" s="422"/>
      <c r="AD56" s="422"/>
      <c r="AE56" s="420"/>
      <c r="AF56" s="420"/>
      <c r="AG56" s="418"/>
      <c r="AH56" s="418"/>
      <c r="AI56" s="419"/>
      <c r="AJ56" s="419"/>
      <c r="AK56" s="411"/>
      <c r="AL56" s="413"/>
      <c r="AM56" s="416"/>
      <c r="AN56" s="163"/>
      <c r="AO56" s="162"/>
      <c r="AP56" s="168"/>
      <c r="AQ56" s="114"/>
      <c r="AR56" s="145"/>
      <c r="AS56" s="114"/>
      <c r="AT56" s="163"/>
      <c r="AU56" s="168"/>
      <c r="AV56" s="163"/>
      <c r="AW56" s="114"/>
      <c r="AX56" s="145"/>
      <c r="AY56" s="146"/>
      <c r="AZ56" s="163"/>
      <c r="BA56" s="163"/>
      <c r="BB56" s="162"/>
      <c r="BC56" s="168"/>
      <c r="BD56" s="168"/>
      <c r="BE56" s="163"/>
      <c r="BF56" s="163"/>
      <c r="BG56" s="162"/>
      <c r="BH56" s="168"/>
      <c r="BI56" s="168"/>
      <c r="BJ56" s="163"/>
      <c r="BK56" s="163"/>
      <c r="BL56" s="162"/>
      <c r="BM56" s="168"/>
      <c r="BN56" s="168"/>
      <c r="BO56" s="145"/>
      <c r="BP56" s="145"/>
      <c r="BQ56" s="146"/>
      <c r="BR56" s="114"/>
      <c r="BS56" s="114"/>
      <c r="BT56" s="168"/>
      <c r="BU56" s="145"/>
      <c r="BV56" s="145"/>
      <c r="BW56" s="145"/>
      <c r="BX56" s="168"/>
      <c r="BY56" s="163"/>
      <c r="BZ56" s="163"/>
      <c r="CA56" s="114"/>
      <c r="CB56" s="145"/>
      <c r="CC56" s="146"/>
      <c r="CD56" s="145"/>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row>
    <row r="57" spans="1:108" ht="21" customHeight="1" thickTop="1" thickBot="1">
      <c r="A57" s="421"/>
      <c r="B57" s="423"/>
      <c r="C57" s="423"/>
      <c r="D57" s="423"/>
      <c r="E57" s="424"/>
      <c r="F57" s="423"/>
      <c r="G57" s="423"/>
      <c r="H57" s="423"/>
      <c r="I57" s="423"/>
      <c r="J57" s="421"/>
      <c r="K57" s="421"/>
      <c r="L57" s="411"/>
      <c r="M57" s="413"/>
      <c r="N57" s="162">
        <v>5</v>
      </c>
      <c r="O57" s="166"/>
      <c r="P57" s="171"/>
      <c r="Q57" s="171"/>
      <c r="R57" s="171"/>
      <c r="S57" s="171"/>
      <c r="T57" s="171"/>
      <c r="U57" s="171"/>
      <c r="V57" s="171"/>
      <c r="W57" s="116">
        <v>0</v>
      </c>
      <c r="X57" s="117" t="s">
        <v>485</v>
      </c>
      <c r="Y57" s="172"/>
      <c r="Z57" s="118" t="s">
        <v>536</v>
      </c>
      <c r="AA57" s="116" t="s">
        <v>537</v>
      </c>
      <c r="AB57" s="171"/>
      <c r="AC57" s="422"/>
      <c r="AD57" s="422"/>
      <c r="AE57" s="420"/>
      <c r="AF57" s="420"/>
      <c r="AG57" s="418"/>
      <c r="AH57" s="418"/>
      <c r="AI57" s="419"/>
      <c r="AJ57" s="419"/>
      <c r="AK57" s="411"/>
      <c r="AL57" s="413"/>
      <c r="AM57" s="416"/>
      <c r="AN57" s="163"/>
      <c r="AO57" s="162"/>
      <c r="AP57" s="168"/>
      <c r="AQ57" s="114"/>
      <c r="AR57" s="145"/>
      <c r="AS57" s="114"/>
      <c r="AT57" s="163"/>
      <c r="AU57" s="168"/>
      <c r="AV57" s="163"/>
      <c r="AW57" s="114"/>
      <c r="AX57" s="145"/>
      <c r="AY57" s="146"/>
      <c r="AZ57" s="163"/>
      <c r="BA57" s="163"/>
      <c r="BB57" s="162"/>
      <c r="BC57" s="168"/>
      <c r="BD57" s="168"/>
      <c r="BE57" s="163"/>
      <c r="BF57" s="163"/>
      <c r="BG57" s="162"/>
      <c r="BH57" s="168"/>
      <c r="BI57" s="168"/>
      <c r="BJ57" s="163"/>
      <c r="BK57" s="163"/>
      <c r="BL57" s="162"/>
      <c r="BM57" s="168"/>
      <c r="BN57" s="168"/>
      <c r="BO57" s="145"/>
      <c r="BP57" s="145"/>
      <c r="BQ57" s="146"/>
      <c r="BR57" s="114"/>
      <c r="BS57" s="114"/>
      <c r="BT57" s="168"/>
      <c r="BU57" s="145"/>
      <c r="BV57" s="145"/>
      <c r="BW57" s="145"/>
      <c r="BX57" s="168"/>
      <c r="BY57" s="163"/>
      <c r="BZ57" s="163"/>
      <c r="CA57" s="114"/>
      <c r="CB57" s="145"/>
      <c r="CC57" s="146"/>
      <c r="CD57" s="145"/>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row>
    <row r="58" spans="1:108" ht="21" customHeight="1" thickTop="1" thickBot="1">
      <c r="A58" s="421"/>
      <c r="B58" s="423"/>
      <c r="C58" s="423"/>
      <c r="D58" s="423"/>
      <c r="E58" s="424"/>
      <c r="F58" s="423"/>
      <c r="G58" s="423"/>
      <c r="H58" s="423"/>
      <c r="I58" s="423"/>
      <c r="J58" s="421"/>
      <c r="K58" s="421"/>
      <c r="L58" s="411"/>
      <c r="M58" s="414"/>
      <c r="N58" s="162">
        <v>6</v>
      </c>
      <c r="O58" s="166"/>
      <c r="P58" s="171"/>
      <c r="Q58" s="171"/>
      <c r="R58" s="171"/>
      <c r="S58" s="171"/>
      <c r="T58" s="171"/>
      <c r="U58" s="171"/>
      <c r="V58" s="171"/>
      <c r="W58" s="116">
        <v>0</v>
      </c>
      <c r="X58" s="117" t="s">
        <v>485</v>
      </c>
      <c r="Y58" s="172"/>
      <c r="Z58" s="118" t="s">
        <v>536</v>
      </c>
      <c r="AA58" s="116" t="s">
        <v>537</v>
      </c>
      <c r="AB58" s="171"/>
      <c r="AC58" s="422"/>
      <c r="AD58" s="422"/>
      <c r="AE58" s="420"/>
      <c r="AF58" s="420"/>
      <c r="AG58" s="418"/>
      <c r="AH58" s="418"/>
      <c r="AI58" s="419"/>
      <c r="AJ58" s="419"/>
      <c r="AK58" s="411"/>
      <c r="AL58" s="414"/>
      <c r="AM58" s="417"/>
      <c r="AN58" s="163"/>
      <c r="AO58" s="162"/>
      <c r="AP58" s="168"/>
      <c r="AQ58" s="114"/>
      <c r="AR58" s="145"/>
      <c r="AS58" s="114"/>
      <c r="AT58" s="163"/>
      <c r="AU58" s="168"/>
      <c r="AV58" s="163"/>
      <c r="AW58" s="114"/>
      <c r="AX58" s="145"/>
      <c r="AY58" s="146"/>
      <c r="AZ58" s="163"/>
      <c r="BA58" s="163"/>
      <c r="BB58" s="162"/>
      <c r="BC58" s="168"/>
      <c r="BD58" s="168"/>
      <c r="BE58" s="163"/>
      <c r="BF58" s="163"/>
      <c r="BG58" s="162"/>
      <c r="BH58" s="168"/>
      <c r="BI58" s="168"/>
      <c r="BJ58" s="163"/>
      <c r="BK58" s="163"/>
      <c r="BL58" s="162"/>
      <c r="BM58" s="168"/>
      <c r="BN58" s="168"/>
      <c r="BO58" s="145"/>
      <c r="BP58" s="145"/>
      <c r="BQ58" s="146"/>
      <c r="BR58" s="114"/>
      <c r="BS58" s="114"/>
      <c r="BT58" s="168"/>
      <c r="BU58" s="145"/>
      <c r="BV58" s="145"/>
      <c r="BW58" s="145"/>
      <c r="BX58" s="168"/>
      <c r="BY58" s="163"/>
      <c r="BZ58" s="163"/>
      <c r="CA58" s="114"/>
      <c r="CB58" s="145"/>
      <c r="CC58" s="146"/>
      <c r="CD58" s="145"/>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row>
    <row r="59" spans="1:108" ht="21" customHeight="1" thickTop="1" thickBot="1">
      <c r="A59" s="421">
        <v>10</v>
      </c>
      <c r="B59" s="423"/>
      <c r="C59" s="423"/>
      <c r="D59" s="423"/>
      <c r="E59" s="424"/>
      <c r="F59" s="423"/>
      <c r="G59" s="423"/>
      <c r="H59" s="423"/>
      <c r="I59" s="423"/>
      <c r="J59" s="421"/>
      <c r="K59" s="421"/>
      <c r="L59" s="411">
        <v>0</v>
      </c>
      <c r="M59" s="412" t="b">
        <v>0</v>
      </c>
      <c r="N59" s="162">
        <v>1</v>
      </c>
      <c r="O59" s="166"/>
      <c r="P59" s="171"/>
      <c r="Q59" s="171"/>
      <c r="R59" s="171"/>
      <c r="S59" s="171"/>
      <c r="T59" s="171"/>
      <c r="U59" s="171"/>
      <c r="V59" s="171"/>
      <c r="W59" s="116">
        <v>0</v>
      </c>
      <c r="X59" s="117" t="s">
        <v>485</v>
      </c>
      <c r="Y59" s="172"/>
      <c r="Z59" s="118" t="s">
        <v>536</v>
      </c>
      <c r="AA59" s="116" t="s">
        <v>537</v>
      </c>
      <c r="AB59" s="171"/>
      <c r="AC59" s="422">
        <v>0</v>
      </c>
      <c r="AD59" s="422" t="s">
        <v>485</v>
      </c>
      <c r="AE59" s="420"/>
      <c r="AF59" s="420"/>
      <c r="AG59" s="418" t="s">
        <v>538</v>
      </c>
      <c r="AH59" s="418" t="s">
        <v>538</v>
      </c>
      <c r="AI59" s="419"/>
      <c r="AJ59" s="419"/>
      <c r="AK59" s="411">
        <v>0</v>
      </c>
      <c r="AL59" s="412" t="b">
        <v>0</v>
      </c>
      <c r="AM59" s="415"/>
      <c r="AN59" s="163"/>
      <c r="AO59" s="162"/>
      <c r="AP59" s="168"/>
      <c r="AQ59" s="114"/>
      <c r="AR59" s="145"/>
      <c r="AS59" s="114"/>
      <c r="AT59" s="163"/>
      <c r="AU59" s="168"/>
      <c r="AV59" s="163"/>
      <c r="AW59" s="114"/>
      <c r="AX59" s="145"/>
      <c r="AY59" s="146"/>
      <c r="AZ59" s="163"/>
      <c r="BA59" s="163"/>
      <c r="BB59" s="162"/>
      <c r="BC59" s="168"/>
      <c r="BD59" s="168"/>
      <c r="BE59" s="163"/>
      <c r="BF59" s="163"/>
      <c r="BG59" s="162"/>
      <c r="BH59" s="168"/>
      <c r="BI59" s="168"/>
      <c r="BJ59" s="163"/>
      <c r="BK59" s="163"/>
      <c r="BL59" s="162"/>
      <c r="BM59" s="168"/>
      <c r="BN59" s="168"/>
      <c r="BO59" s="145"/>
      <c r="BP59" s="145"/>
      <c r="BQ59" s="146"/>
      <c r="BR59" s="114"/>
      <c r="BS59" s="114"/>
      <c r="BT59" s="168"/>
      <c r="BU59" s="145"/>
      <c r="BV59" s="145"/>
      <c r="BW59" s="145"/>
      <c r="BX59" s="168"/>
      <c r="BY59" s="163"/>
      <c r="BZ59" s="163"/>
      <c r="CA59" s="114"/>
      <c r="CB59" s="145"/>
      <c r="CC59" s="146"/>
      <c r="CD59" s="145"/>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row>
    <row r="60" spans="1:108" ht="21" customHeight="1" thickTop="1" thickBot="1">
      <c r="A60" s="421"/>
      <c r="B60" s="423"/>
      <c r="C60" s="423"/>
      <c r="D60" s="423"/>
      <c r="E60" s="424"/>
      <c r="F60" s="423"/>
      <c r="G60" s="423"/>
      <c r="H60" s="423"/>
      <c r="I60" s="423"/>
      <c r="J60" s="421"/>
      <c r="K60" s="421"/>
      <c r="L60" s="411"/>
      <c r="M60" s="413"/>
      <c r="N60" s="162">
        <v>2</v>
      </c>
      <c r="O60" s="166"/>
      <c r="P60" s="171"/>
      <c r="Q60" s="171"/>
      <c r="R60" s="171"/>
      <c r="S60" s="171"/>
      <c r="T60" s="171"/>
      <c r="U60" s="171"/>
      <c r="V60" s="171"/>
      <c r="W60" s="116">
        <v>0</v>
      </c>
      <c r="X60" s="117" t="s">
        <v>485</v>
      </c>
      <c r="Y60" s="172"/>
      <c r="Z60" s="118" t="s">
        <v>536</v>
      </c>
      <c r="AA60" s="116" t="s">
        <v>537</v>
      </c>
      <c r="AB60" s="171"/>
      <c r="AC60" s="422"/>
      <c r="AD60" s="422"/>
      <c r="AE60" s="420"/>
      <c r="AF60" s="420"/>
      <c r="AG60" s="418"/>
      <c r="AH60" s="418"/>
      <c r="AI60" s="419"/>
      <c r="AJ60" s="419"/>
      <c r="AK60" s="411"/>
      <c r="AL60" s="413"/>
      <c r="AM60" s="416"/>
      <c r="AN60" s="163"/>
      <c r="AO60" s="162"/>
      <c r="AP60" s="168"/>
      <c r="AQ60" s="114"/>
      <c r="AR60" s="145"/>
      <c r="AS60" s="114"/>
      <c r="AT60" s="163"/>
      <c r="AU60" s="168"/>
      <c r="AV60" s="163"/>
      <c r="AW60" s="114"/>
      <c r="AX60" s="145"/>
      <c r="AY60" s="146"/>
      <c r="AZ60" s="163"/>
      <c r="BA60" s="163"/>
      <c r="BB60" s="162"/>
      <c r="BC60" s="168"/>
      <c r="BD60" s="168"/>
      <c r="BE60" s="163"/>
      <c r="BF60" s="163"/>
      <c r="BG60" s="162"/>
      <c r="BH60" s="168"/>
      <c r="BI60" s="168"/>
      <c r="BJ60" s="163"/>
      <c r="BK60" s="163"/>
      <c r="BL60" s="162"/>
      <c r="BM60" s="168"/>
      <c r="BN60" s="168"/>
      <c r="BO60" s="145"/>
      <c r="BP60" s="145"/>
      <c r="BQ60" s="146"/>
      <c r="BR60" s="114"/>
      <c r="BS60" s="114"/>
      <c r="BT60" s="168"/>
      <c r="BU60" s="145"/>
      <c r="BV60" s="145"/>
      <c r="BW60" s="145"/>
      <c r="BX60" s="168"/>
      <c r="BY60" s="163"/>
      <c r="BZ60" s="163"/>
      <c r="CA60" s="114"/>
      <c r="CB60" s="145"/>
      <c r="CC60" s="146"/>
      <c r="CD60" s="145"/>
    </row>
    <row r="61" spans="1:108" ht="21" customHeight="1" thickTop="1" thickBot="1">
      <c r="A61" s="421"/>
      <c r="B61" s="423"/>
      <c r="C61" s="423"/>
      <c r="D61" s="423"/>
      <c r="E61" s="424"/>
      <c r="F61" s="423"/>
      <c r="G61" s="423"/>
      <c r="H61" s="423"/>
      <c r="I61" s="423"/>
      <c r="J61" s="421"/>
      <c r="K61" s="421"/>
      <c r="L61" s="411"/>
      <c r="M61" s="413"/>
      <c r="N61" s="162">
        <v>3</v>
      </c>
      <c r="O61" s="173"/>
      <c r="P61" s="171"/>
      <c r="Q61" s="171"/>
      <c r="R61" s="171"/>
      <c r="S61" s="171"/>
      <c r="T61" s="171"/>
      <c r="U61" s="171"/>
      <c r="V61" s="171"/>
      <c r="W61" s="116">
        <v>0</v>
      </c>
      <c r="X61" s="117" t="s">
        <v>485</v>
      </c>
      <c r="Y61" s="172"/>
      <c r="Z61" s="118" t="s">
        <v>536</v>
      </c>
      <c r="AA61" s="116" t="s">
        <v>537</v>
      </c>
      <c r="AB61" s="171"/>
      <c r="AC61" s="422"/>
      <c r="AD61" s="422"/>
      <c r="AE61" s="420"/>
      <c r="AF61" s="420"/>
      <c r="AG61" s="418"/>
      <c r="AH61" s="418"/>
      <c r="AI61" s="419"/>
      <c r="AJ61" s="419"/>
      <c r="AK61" s="411"/>
      <c r="AL61" s="413"/>
      <c r="AM61" s="416"/>
      <c r="AN61" s="163"/>
      <c r="AO61" s="162"/>
      <c r="AP61" s="168"/>
      <c r="AQ61" s="114"/>
      <c r="AR61" s="145"/>
      <c r="AS61" s="114"/>
      <c r="AT61" s="163"/>
      <c r="AU61" s="168"/>
      <c r="AV61" s="163"/>
      <c r="AW61" s="114"/>
      <c r="AX61" s="145"/>
      <c r="AY61" s="146"/>
      <c r="AZ61" s="163"/>
      <c r="BA61" s="163"/>
      <c r="BB61" s="162"/>
      <c r="BC61" s="168"/>
      <c r="BD61" s="168"/>
      <c r="BE61" s="163"/>
      <c r="BF61" s="163"/>
      <c r="BG61" s="162"/>
      <c r="BH61" s="168"/>
      <c r="BI61" s="168"/>
      <c r="BJ61" s="163"/>
      <c r="BK61" s="163"/>
      <c r="BL61" s="162"/>
      <c r="BM61" s="168"/>
      <c r="BN61" s="168"/>
      <c r="BO61" s="145"/>
      <c r="BP61" s="145"/>
      <c r="BQ61" s="146"/>
      <c r="BR61" s="114"/>
      <c r="BS61" s="114"/>
      <c r="BT61" s="168"/>
      <c r="BU61" s="145"/>
      <c r="BV61" s="145"/>
      <c r="BW61" s="145"/>
      <c r="BX61" s="168"/>
      <c r="BY61" s="163"/>
      <c r="BZ61" s="163"/>
      <c r="CA61" s="114"/>
      <c r="CB61" s="145"/>
      <c r="CC61" s="146"/>
      <c r="CD61" s="145"/>
    </row>
    <row r="62" spans="1:108" ht="21" customHeight="1" thickTop="1" thickBot="1">
      <c r="A62" s="421"/>
      <c r="B62" s="423"/>
      <c r="C62" s="423"/>
      <c r="D62" s="423"/>
      <c r="E62" s="424"/>
      <c r="F62" s="423"/>
      <c r="G62" s="423"/>
      <c r="H62" s="423"/>
      <c r="I62" s="423"/>
      <c r="J62" s="421"/>
      <c r="K62" s="421"/>
      <c r="L62" s="411"/>
      <c r="M62" s="413"/>
      <c r="N62" s="162">
        <v>4</v>
      </c>
      <c r="O62" s="166"/>
      <c r="P62" s="171"/>
      <c r="Q62" s="171"/>
      <c r="R62" s="171"/>
      <c r="S62" s="171"/>
      <c r="T62" s="171"/>
      <c r="U62" s="171"/>
      <c r="V62" s="171"/>
      <c r="W62" s="116">
        <v>0</v>
      </c>
      <c r="X62" s="117" t="s">
        <v>485</v>
      </c>
      <c r="Y62" s="172"/>
      <c r="Z62" s="118" t="s">
        <v>536</v>
      </c>
      <c r="AA62" s="116" t="s">
        <v>537</v>
      </c>
      <c r="AB62" s="171"/>
      <c r="AC62" s="422"/>
      <c r="AD62" s="422"/>
      <c r="AE62" s="420"/>
      <c r="AF62" s="420"/>
      <c r="AG62" s="418"/>
      <c r="AH62" s="418"/>
      <c r="AI62" s="419"/>
      <c r="AJ62" s="419"/>
      <c r="AK62" s="411"/>
      <c r="AL62" s="413"/>
      <c r="AM62" s="416"/>
      <c r="AN62" s="163"/>
      <c r="AO62" s="162"/>
      <c r="AP62" s="168"/>
      <c r="AQ62" s="114"/>
      <c r="AR62" s="145"/>
      <c r="AS62" s="114"/>
      <c r="AT62" s="163"/>
      <c r="AU62" s="168"/>
      <c r="AV62" s="163"/>
      <c r="AW62" s="114"/>
      <c r="AX62" s="145"/>
      <c r="AY62" s="146"/>
      <c r="AZ62" s="163"/>
      <c r="BA62" s="163"/>
      <c r="BB62" s="162"/>
      <c r="BC62" s="168"/>
      <c r="BD62" s="168"/>
      <c r="BE62" s="163"/>
      <c r="BF62" s="163"/>
      <c r="BG62" s="162"/>
      <c r="BH62" s="168"/>
      <c r="BI62" s="168"/>
      <c r="BJ62" s="163"/>
      <c r="BK62" s="163"/>
      <c r="BL62" s="162"/>
      <c r="BM62" s="168"/>
      <c r="BN62" s="168"/>
      <c r="BO62" s="145"/>
      <c r="BP62" s="145"/>
      <c r="BQ62" s="146"/>
      <c r="BR62" s="114"/>
      <c r="BS62" s="114"/>
      <c r="BT62" s="168"/>
      <c r="BU62" s="145"/>
      <c r="BV62" s="145"/>
      <c r="BW62" s="145"/>
      <c r="BX62" s="168"/>
      <c r="BY62" s="163"/>
      <c r="BZ62" s="163"/>
      <c r="CA62" s="114"/>
      <c r="CB62" s="145"/>
      <c r="CC62" s="146"/>
      <c r="CD62" s="145"/>
    </row>
    <row r="63" spans="1:108" ht="21" customHeight="1" thickTop="1" thickBot="1">
      <c r="A63" s="421"/>
      <c r="B63" s="423"/>
      <c r="C63" s="423"/>
      <c r="D63" s="423"/>
      <c r="E63" s="424"/>
      <c r="F63" s="423"/>
      <c r="G63" s="423"/>
      <c r="H63" s="423"/>
      <c r="I63" s="423"/>
      <c r="J63" s="421"/>
      <c r="K63" s="421"/>
      <c r="L63" s="411"/>
      <c r="M63" s="413"/>
      <c r="N63" s="162">
        <v>5</v>
      </c>
      <c r="O63" s="166"/>
      <c r="P63" s="171"/>
      <c r="Q63" s="171"/>
      <c r="R63" s="171"/>
      <c r="S63" s="171"/>
      <c r="T63" s="171"/>
      <c r="U63" s="171"/>
      <c r="V63" s="171"/>
      <c r="W63" s="116">
        <v>0</v>
      </c>
      <c r="X63" s="117" t="s">
        <v>485</v>
      </c>
      <c r="Y63" s="172"/>
      <c r="Z63" s="118" t="s">
        <v>536</v>
      </c>
      <c r="AA63" s="116" t="s">
        <v>537</v>
      </c>
      <c r="AB63" s="171"/>
      <c r="AC63" s="422"/>
      <c r="AD63" s="422"/>
      <c r="AE63" s="420"/>
      <c r="AF63" s="420"/>
      <c r="AG63" s="418"/>
      <c r="AH63" s="418"/>
      <c r="AI63" s="419"/>
      <c r="AJ63" s="419"/>
      <c r="AK63" s="411"/>
      <c r="AL63" s="413"/>
      <c r="AM63" s="416"/>
      <c r="AN63" s="163"/>
      <c r="AO63" s="162"/>
      <c r="AP63" s="168"/>
      <c r="AQ63" s="114"/>
      <c r="AR63" s="145"/>
      <c r="AS63" s="114"/>
      <c r="AT63" s="163"/>
      <c r="AU63" s="168"/>
      <c r="AV63" s="163"/>
      <c r="AW63" s="114"/>
      <c r="AX63" s="145"/>
      <c r="AY63" s="146"/>
      <c r="AZ63" s="163"/>
      <c r="BA63" s="163"/>
      <c r="BB63" s="162"/>
      <c r="BC63" s="168"/>
      <c r="BD63" s="168"/>
      <c r="BE63" s="163"/>
      <c r="BF63" s="163"/>
      <c r="BG63" s="162"/>
      <c r="BH63" s="168"/>
      <c r="BI63" s="168"/>
      <c r="BJ63" s="163"/>
      <c r="BK63" s="163"/>
      <c r="BL63" s="162"/>
      <c r="BM63" s="168"/>
      <c r="BN63" s="168"/>
      <c r="BO63" s="145"/>
      <c r="BP63" s="145"/>
      <c r="BQ63" s="146"/>
      <c r="BR63" s="114"/>
      <c r="BS63" s="114"/>
      <c r="BT63" s="168"/>
      <c r="BU63" s="145"/>
      <c r="BV63" s="145"/>
      <c r="BW63" s="145"/>
      <c r="BX63" s="168"/>
      <c r="BY63" s="163"/>
      <c r="BZ63" s="163"/>
      <c r="CA63" s="114"/>
      <c r="CB63" s="145"/>
      <c r="CC63" s="146"/>
      <c r="CD63" s="145"/>
    </row>
    <row r="64" spans="1:108" ht="21" customHeight="1" thickTop="1" thickBot="1">
      <c r="A64" s="421"/>
      <c r="B64" s="423"/>
      <c r="C64" s="423"/>
      <c r="D64" s="423"/>
      <c r="E64" s="424"/>
      <c r="F64" s="423"/>
      <c r="G64" s="423"/>
      <c r="H64" s="423"/>
      <c r="I64" s="423"/>
      <c r="J64" s="421"/>
      <c r="K64" s="421"/>
      <c r="L64" s="411"/>
      <c r="M64" s="414"/>
      <c r="N64" s="162">
        <v>6</v>
      </c>
      <c r="O64" s="166"/>
      <c r="P64" s="171"/>
      <c r="Q64" s="171"/>
      <c r="R64" s="171"/>
      <c r="S64" s="171"/>
      <c r="T64" s="171"/>
      <c r="U64" s="171"/>
      <c r="V64" s="171"/>
      <c r="W64" s="116">
        <v>0</v>
      </c>
      <c r="X64" s="117" t="s">
        <v>485</v>
      </c>
      <c r="Y64" s="172"/>
      <c r="Z64" s="118" t="s">
        <v>536</v>
      </c>
      <c r="AA64" s="116" t="s">
        <v>537</v>
      </c>
      <c r="AB64" s="171"/>
      <c r="AC64" s="422"/>
      <c r="AD64" s="422"/>
      <c r="AE64" s="420"/>
      <c r="AF64" s="420"/>
      <c r="AG64" s="418"/>
      <c r="AH64" s="418"/>
      <c r="AI64" s="419"/>
      <c r="AJ64" s="419"/>
      <c r="AK64" s="411"/>
      <c r="AL64" s="414"/>
      <c r="AM64" s="417"/>
      <c r="AN64" s="163"/>
      <c r="AO64" s="162"/>
      <c r="AP64" s="168"/>
      <c r="AQ64" s="114"/>
      <c r="AR64" s="145"/>
      <c r="AS64" s="114"/>
      <c r="AT64" s="163"/>
      <c r="AU64" s="168"/>
      <c r="AV64" s="163"/>
      <c r="AW64" s="114"/>
      <c r="AX64" s="145"/>
      <c r="AY64" s="146"/>
      <c r="AZ64" s="163"/>
      <c r="BA64" s="163"/>
      <c r="BB64" s="162"/>
      <c r="BC64" s="168"/>
      <c r="BD64" s="168"/>
      <c r="BE64" s="163"/>
      <c r="BF64" s="163"/>
      <c r="BG64" s="162"/>
      <c r="BH64" s="168"/>
      <c r="BI64" s="168"/>
      <c r="BJ64" s="163"/>
      <c r="BK64" s="163"/>
      <c r="BL64" s="162"/>
      <c r="BM64" s="168"/>
      <c r="BN64" s="168"/>
      <c r="BO64" s="145"/>
      <c r="BP64" s="145"/>
      <c r="BQ64" s="146"/>
      <c r="BR64" s="114"/>
      <c r="BS64" s="114"/>
      <c r="BT64" s="168"/>
      <c r="BU64" s="145"/>
      <c r="BV64" s="145"/>
      <c r="BW64" s="145"/>
      <c r="BX64" s="168"/>
      <c r="BY64" s="163"/>
      <c r="BZ64" s="163"/>
      <c r="CA64" s="114"/>
      <c r="CB64" s="145"/>
      <c r="CC64" s="146"/>
      <c r="CD64" s="145"/>
    </row>
    <row r="65" ht="21" customHeight="1" thickTop="1"/>
  </sheetData>
  <mergeCells count="333">
    <mergeCell ref="BT2:BW2"/>
    <mergeCell ref="BX2:BZ2"/>
    <mergeCell ref="CA2:CD2"/>
    <mergeCell ref="A2:I2"/>
    <mergeCell ref="J2:M2"/>
    <mergeCell ref="N2:AH2"/>
    <mergeCell ref="AI2:AL2"/>
    <mergeCell ref="AN2:AY2"/>
    <mergeCell ref="AZ2:BD2"/>
    <mergeCell ref="A3:A4"/>
    <mergeCell ref="B3:B4"/>
    <mergeCell ref="C3:C4"/>
    <mergeCell ref="D3:D4"/>
    <mergeCell ref="E3:E4"/>
    <mergeCell ref="F3:F4"/>
    <mergeCell ref="BE2:BI2"/>
    <mergeCell ref="BJ2:BN2"/>
    <mergeCell ref="BO2:BS2"/>
    <mergeCell ref="M3:M4"/>
    <mergeCell ref="N3:N4"/>
    <mergeCell ref="O3:O4"/>
    <mergeCell ref="P3:P4"/>
    <mergeCell ref="Q3:Q4"/>
    <mergeCell ref="R3:R4"/>
    <mergeCell ref="G3:G4"/>
    <mergeCell ref="H3:H4"/>
    <mergeCell ref="I3:I4"/>
    <mergeCell ref="J3:J4"/>
    <mergeCell ref="K3:K4"/>
    <mergeCell ref="L3:L4"/>
    <mergeCell ref="Y3:Y4"/>
    <mergeCell ref="Z3:Z4"/>
    <mergeCell ref="AA3:AA4"/>
    <mergeCell ref="AB3:AB4"/>
    <mergeCell ref="AC3:AD4"/>
    <mergeCell ref="AE3:AE4"/>
    <mergeCell ref="S3:S4"/>
    <mergeCell ref="T3:T4"/>
    <mergeCell ref="U3:U4"/>
    <mergeCell ref="V3:V4"/>
    <mergeCell ref="W3:W4"/>
    <mergeCell ref="X3:X4"/>
    <mergeCell ref="AL3:AL4"/>
    <mergeCell ref="AM3:AM4"/>
    <mergeCell ref="AN3:AN4"/>
    <mergeCell ref="AO3:AO4"/>
    <mergeCell ref="AP3:AP4"/>
    <mergeCell ref="AQ3:AQ4"/>
    <mergeCell ref="AF3:AF4"/>
    <mergeCell ref="AG3:AG4"/>
    <mergeCell ref="AH3:AH4"/>
    <mergeCell ref="AI3:AI4"/>
    <mergeCell ref="AJ3:AJ4"/>
    <mergeCell ref="AK3:AK4"/>
    <mergeCell ref="AX3:AX4"/>
    <mergeCell ref="AY3:AY4"/>
    <mergeCell ref="AZ3:AZ4"/>
    <mergeCell ref="BA3:BA4"/>
    <mergeCell ref="BB3:BB4"/>
    <mergeCell ref="BC3:BC4"/>
    <mergeCell ref="AR3:AR4"/>
    <mergeCell ref="AS3:AS4"/>
    <mergeCell ref="AT3:AT4"/>
    <mergeCell ref="AU3:AU4"/>
    <mergeCell ref="AV3:AV4"/>
    <mergeCell ref="AW3:AW4"/>
    <mergeCell ref="BL3:BL4"/>
    <mergeCell ref="BM3:BM4"/>
    <mergeCell ref="BN3:BN4"/>
    <mergeCell ref="BO3:BO4"/>
    <mergeCell ref="BD3:BD4"/>
    <mergeCell ref="BE3:BE4"/>
    <mergeCell ref="BF3:BF4"/>
    <mergeCell ref="BG3:BG4"/>
    <mergeCell ref="BH3:BH4"/>
    <mergeCell ref="BI3:BI4"/>
    <mergeCell ref="CB3:CB4"/>
    <mergeCell ref="CC3:CC4"/>
    <mergeCell ref="CD3:CD4"/>
    <mergeCell ref="A5:A10"/>
    <mergeCell ref="B5:B10"/>
    <mergeCell ref="C5:C10"/>
    <mergeCell ref="D5:D10"/>
    <mergeCell ref="E5:E10"/>
    <mergeCell ref="F5:F10"/>
    <mergeCell ref="G5:G10"/>
    <mergeCell ref="BV3:BV4"/>
    <mergeCell ref="BW3:BW4"/>
    <mergeCell ref="BX3:BX4"/>
    <mergeCell ref="BY3:BY4"/>
    <mergeCell ref="BZ3:BZ4"/>
    <mergeCell ref="CA3:CA4"/>
    <mergeCell ref="BP3:BP4"/>
    <mergeCell ref="BQ3:BQ4"/>
    <mergeCell ref="BR3:BR4"/>
    <mergeCell ref="BS3:BS4"/>
    <mergeCell ref="BT3:BT4"/>
    <mergeCell ref="BU3:BU4"/>
    <mergeCell ref="BJ3:BJ4"/>
    <mergeCell ref="BK3:BK4"/>
    <mergeCell ref="A11:A16"/>
    <mergeCell ref="B11:B16"/>
    <mergeCell ref="C11:C16"/>
    <mergeCell ref="D11:D16"/>
    <mergeCell ref="E11:E16"/>
    <mergeCell ref="AC5:AC10"/>
    <mergeCell ref="AD5:AD10"/>
    <mergeCell ref="AE5:AE10"/>
    <mergeCell ref="AF5:AF10"/>
    <mergeCell ref="H5:H10"/>
    <mergeCell ref="I5:I10"/>
    <mergeCell ref="J5:J10"/>
    <mergeCell ref="K5:K10"/>
    <mergeCell ref="L5:L10"/>
    <mergeCell ref="M5:M10"/>
    <mergeCell ref="H11:H16"/>
    <mergeCell ref="I11:I16"/>
    <mergeCell ref="J11:J16"/>
    <mergeCell ref="K11:K16"/>
    <mergeCell ref="M11:M16"/>
    <mergeCell ref="AC11:AC16"/>
    <mergeCell ref="AD11:AD16"/>
    <mergeCell ref="AE11:AE16"/>
    <mergeCell ref="AF11:AF16"/>
    <mergeCell ref="AI5:AI10"/>
    <mergeCell ref="AJ5:AJ10"/>
    <mergeCell ref="AK5:AK10"/>
    <mergeCell ref="AL5:AL10"/>
    <mergeCell ref="AM5:AM10"/>
    <mergeCell ref="AG5:AG10"/>
    <mergeCell ref="AH5:AH10"/>
    <mergeCell ref="AM11:AM16"/>
    <mergeCell ref="A17:A22"/>
    <mergeCell ref="B17:B22"/>
    <mergeCell ref="C17:C22"/>
    <mergeCell ref="D17:D22"/>
    <mergeCell ref="E17:E22"/>
    <mergeCell ref="F17:F22"/>
    <mergeCell ref="G17:G22"/>
    <mergeCell ref="H17:H22"/>
    <mergeCell ref="I17:I22"/>
    <mergeCell ref="AG11:AG16"/>
    <mergeCell ref="AH11:AH16"/>
    <mergeCell ref="AI11:AI16"/>
    <mergeCell ref="AJ11:AJ16"/>
    <mergeCell ref="AK11:AK16"/>
    <mergeCell ref="AL11:AL16"/>
    <mergeCell ref="L11:L16"/>
    <mergeCell ref="F11:F16"/>
    <mergeCell ref="G11:G16"/>
    <mergeCell ref="AK17:AK22"/>
    <mergeCell ref="AL17:AL22"/>
    <mergeCell ref="AM17:AM22"/>
    <mergeCell ref="A23:A28"/>
    <mergeCell ref="B23:B28"/>
    <mergeCell ref="C23:C28"/>
    <mergeCell ref="D23:D28"/>
    <mergeCell ref="E23:E28"/>
    <mergeCell ref="F23:F28"/>
    <mergeCell ref="G23:G28"/>
    <mergeCell ref="AE17:AE22"/>
    <mergeCell ref="AF17:AF22"/>
    <mergeCell ref="AG17:AG22"/>
    <mergeCell ref="AH17:AH22"/>
    <mergeCell ref="AI17:AI22"/>
    <mergeCell ref="AJ17:AJ22"/>
    <mergeCell ref="J17:J22"/>
    <mergeCell ref="K17:K22"/>
    <mergeCell ref="L17:L22"/>
    <mergeCell ref="M17:M22"/>
    <mergeCell ref="AC17:AC22"/>
    <mergeCell ref="AD17:AD22"/>
    <mergeCell ref="A29:A34"/>
    <mergeCell ref="B29:B34"/>
    <mergeCell ref="C29:C34"/>
    <mergeCell ref="D29:D34"/>
    <mergeCell ref="E29:E34"/>
    <mergeCell ref="AC23:AC28"/>
    <mergeCell ref="AD23:AD28"/>
    <mergeCell ref="AE23:AE28"/>
    <mergeCell ref="AF23:AF28"/>
    <mergeCell ref="H23:H28"/>
    <mergeCell ref="I23:I28"/>
    <mergeCell ref="J23:J28"/>
    <mergeCell ref="K23:K28"/>
    <mergeCell ref="L23:L28"/>
    <mergeCell ref="M23:M28"/>
    <mergeCell ref="H29:H34"/>
    <mergeCell ref="I29:I34"/>
    <mergeCell ref="J29:J34"/>
    <mergeCell ref="K29:K34"/>
    <mergeCell ref="M29:M34"/>
    <mergeCell ref="AC29:AC34"/>
    <mergeCell ref="AD29:AD34"/>
    <mergeCell ref="AE29:AE34"/>
    <mergeCell ref="AF29:AF34"/>
    <mergeCell ref="AI23:AI28"/>
    <mergeCell ref="AJ23:AJ28"/>
    <mergeCell ref="AK23:AK28"/>
    <mergeCell ref="AL23:AL28"/>
    <mergeCell ref="AM23:AM28"/>
    <mergeCell ref="AG23:AG28"/>
    <mergeCell ref="AH23:AH28"/>
    <mergeCell ref="AM29:AM34"/>
    <mergeCell ref="A35:A40"/>
    <mergeCell ref="B35:B40"/>
    <mergeCell ref="C35:C40"/>
    <mergeCell ref="D35:D40"/>
    <mergeCell ref="E35:E40"/>
    <mergeCell ref="F35:F40"/>
    <mergeCell ref="G35:G40"/>
    <mergeCell ref="H35:H40"/>
    <mergeCell ref="I35:I40"/>
    <mergeCell ref="AG29:AG34"/>
    <mergeCell ref="AH29:AH34"/>
    <mergeCell ref="AI29:AI34"/>
    <mergeCell ref="AJ29:AJ34"/>
    <mergeCell ref="AK29:AK34"/>
    <mergeCell ref="AL29:AL34"/>
    <mergeCell ref="L29:L34"/>
    <mergeCell ref="F29:F34"/>
    <mergeCell ref="G29:G34"/>
    <mergeCell ref="AK35:AK40"/>
    <mergeCell ref="AL35:AL40"/>
    <mergeCell ref="AM35:AM40"/>
    <mergeCell ref="A41:A46"/>
    <mergeCell ref="B41:B46"/>
    <mergeCell ref="C41:C46"/>
    <mergeCell ref="D41:D46"/>
    <mergeCell ref="E41:E46"/>
    <mergeCell ref="F41:F46"/>
    <mergeCell ref="G41:G46"/>
    <mergeCell ref="AE35:AE40"/>
    <mergeCell ref="AF35:AF40"/>
    <mergeCell ref="AG35:AG40"/>
    <mergeCell ref="AH35:AH40"/>
    <mergeCell ref="AI35:AI40"/>
    <mergeCell ref="AJ35:AJ40"/>
    <mergeCell ref="J35:J40"/>
    <mergeCell ref="K35:K40"/>
    <mergeCell ref="L35:L40"/>
    <mergeCell ref="M35:M40"/>
    <mergeCell ref="AC35:AC40"/>
    <mergeCell ref="AD35:AD40"/>
    <mergeCell ref="H47:H52"/>
    <mergeCell ref="I47:I52"/>
    <mergeCell ref="J47:J52"/>
    <mergeCell ref="K47:K52"/>
    <mergeCell ref="M47:M52"/>
    <mergeCell ref="AC47:AC52"/>
    <mergeCell ref="AD47:AD52"/>
    <mergeCell ref="AE47:AE52"/>
    <mergeCell ref="AF47:AF52"/>
    <mergeCell ref="AC41:AC46"/>
    <mergeCell ref="AD41:AD46"/>
    <mergeCell ref="AE41:AE46"/>
    <mergeCell ref="AF41:AF46"/>
    <mergeCell ref="H41:H46"/>
    <mergeCell ref="I41:I46"/>
    <mergeCell ref="J41:J46"/>
    <mergeCell ref="K41:K46"/>
    <mergeCell ref="L41:L46"/>
    <mergeCell ref="M41:M46"/>
    <mergeCell ref="AI41:AI46"/>
    <mergeCell ref="AJ41:AJ46"/>
    <mergeCell ref="AK41:AK46"/>
    <mergeCell ref="AL41:AL46"/>
    <mergeCell ref="AM41:AM46"/>
    <mergeCell ref="AG41:AG46"/>
    <mergeCell ref="AH41:AH46"/>
    <mergeCell ref="AM47:AM52"/>
    <mergeCell ref="A53:A58"/>
    <mergeCell ref="B53:B58"/>
    <mergeCell ref="C53:C58"/>
    <mergeCell ref="D53:D58"/>
    <mergeCell ref="E53:E58"/>
    <mergeCell ref="F53:F58"/>
    <mergeCell ref="G53:G58"/>
    <mergeCell ref="H53:H58"/>
    <mergeCell ref="I53:I58"/>
    <mergeCell ref="AG47:AG52"/>
    <mergeCell ref="AH47:AH52"/>
    <mergeCell ref="AI47:AI52"/>
    <mergeCell ref="AJ47:AJ52"/>
    <mergeCell ref="AK47:AK52"/>
    <mergeCell ref="AL47:AL52"/>
    <mergeCell ref="L47:L52"/>
    <mergeCell ref="F47:F52"/>
    <mergeCell ref="G47:G52"/>
    <mergeCell ref="A59:A64"/>
    <mergeCell ref="B59:B64"/>
    <mergeCell ref="C59:C64"/>
    <mergeCell ref="D59:D64"/>
    <mergeCell ref="E59:E64"/>
    <mergeCell ref="F59:F64"/>
    <mergeCell ref="G59:G64"/>
    <mergeCell ref="A47:A52"/>
    <mergeCell ref="B47:B52"/>
    <mergeCell ref="C47:C52"/>
    <mergeCell ref="D47:D52"/>
    <mergeCell ref="E47:E52"/>
    <mergeCell ref="AE53:AE58"/>
    <mergeCell ref="AF53:AF58"/>
    <mergeCell ref="J53:J58"/>
    <mergeCell ref="K53:K58"/>
    <mergeCell ref="L53:L58"/>
    <mergeCell ref="M53:M58"/>
    <mergeCell ref="AC53:AC58"/>
    <mergeCell ref="AD53:AD58"/>
    <mergeCell ref="H59:H64"/>
    <mergeCell ref="I59:I64"/>
    <mergeCell ref="J59:J64"/>
    <mergeCell ref="K59:K64"/>
    <mergeCell ref="L59:L64"/>
    <mergeCell ref="M59:M64"/>
    <mergeCell ref="AC59:AC64"/>
    <mergeCell ref="AD59:AD64"/>
    <mergeCell ref="AE59:AE64"/>
    <mergeCell ref="AF59:AF64"/>
    <mergeCell ref="AK53:AK58"/>
    <mergeCell ref="AL53:AL58"/>
    <mergeCell ref="AM53:AM58"/>
    <mergeCell ref="AG53:AG58"/>
    <mergeCell ref="AH53:AH58"/>
    <mergeCell ref="AI53:AI58"/>
    <mergeCell ref="AJ53:AJ58"/>
    <mergeCell ref="AI59:AI64"/>
    <mergeCell ref="AJ59:AJ64"/>
    <mergeCell ref="AK59:AK64"/>
    <mergeCell ref="AL59:AL64"/>
    <mergeCell ref="AM59:AM64"/>
    <mergeCell ref="AG59:AG64"/>
    <mergeCell ref="AH59:AH64"/>
  </mergeCells>
  <conditionalFormatting sqref="M5 M11 M17 M23 M29 M35 M41 M47 M53 M59">
    <cfRule type="cellIs" dxfId="290" priority="32" stopIfTrue="1" operator="equal">
      <formula>"Muy Alta"</formula>
    </cfRule>
    <cfRule type="containsText" dxfId="289" priority="33" operator="containsText" text="ZONA RIESGO ALTA">
      <formula>NOT(ISERROR(SEARCH("ZONA RIESGO ALTA",M5)))</formula>
    </cfRule>
    <cfRule type="containsText" dxfId="288" priority="34" operator="containsText" text="ZONA RIESGO MODERADA">
      <formula>NOT(ISERROR(SEARCH("ZONA RIESGO MODERADA",M5)))</formula>
    </cfRule>
    <cfRule type="containsText" dxfId="287" priority="35" operator="containsText" text="ZONA RIESGO BAJA">
      <formula>NOT(ISERROR(SEARCH("ZONA RIESGO BAJA",M5)))</formula>
    </cfRule>
    <cfRule type="cellIs" dxfId="286" priority="36" operator="equal">
      <formula>"Muy Baja"</formula>
    </cfRule>
  </conditionalFormatting>
  <conditionalFormatting sqref="M5:M64">
    <cfRule type="containsText" dxfId="285" priority="31" operator="containsText" text="ZONA RIESGO EXTREMA">
      <formula>NOT(ISERROR(SEARCH("ZONA RIESGO EXTREMA",M5)))</formula>
    </cfRule>
  </conditionalFormatting>
  <conditionalFormatting sqref="X5:X64">
    <cfRule type="containsText" dxfId="284" priority="28" operator="containsText" text="DEBIL">
      <formula>NOT(ISERROR(SEARCH("DEBIL",X5)))</formula>
    </cfRule>
    <cfRule type="containsText" dxfId="283" priority="29" operator="containsText" text="MODERADO">
      <formula>NOT(ISERROR(SEARCH("MODERADO",X5)))</formula>
    </cfRule>
    <cfRule type="containsText" dxfId="282" priority="30" operator="containsText" text="FUERTE">
      <formula>NOT(ISERROR(SEARCH("FUERTE",X5)))</formula>
    </cfRule>
  </conditionalFormatting>
  <conditionalFormatting sqref="AC5 AC11 AC17 AC23 AC41 AC59 AC29 AC47 AC35 AC53">
    <cfRule type="containsText" dxfId="281" priority="25" operator="containsText" text="DEBIL">
      <formula>NOT(ISERROR(SEARCH("DEBIL",AC5)))</formula>
    </cfRule>
    <cfRule type="containsText" dxfId="280" priority="26" operator="containsText" text="MODERADO">
      <formula>NOT(ISERROR(SEARCH("MODERADO",AC5)))</formula>
    </cfRule>
    <cfRule type="containsText" dxfId="279" priority="27" operator="containsText" text="FUERTE">
      <formula>NOT(ISERROR(SEARCH("FUERTE",AC5)))</formula>
    </cfRule>
  </conditionalFormatting>
  <conditionalFormatting sqref="AI5 AI11 AI17 AI23 AI29 AI35 AI41 AI47 AI53 AI59">
    <cfRule type="containsText" dxfId="278" priority="20" operator="containsText" text="casi seguro">
      <formula>NOT(ISERROR(SEARCH("casi seguro",AI5)))</formula>
    </cfRule>
    <cfRule type="containsText" dxfId="277" priority="21" operator="containsText" text="PROBABLE">
      <formula>NOT(ISERROR(SEARCH("PROBABLE",AI5)))</formula>
    </cfRule>
    <cfRule type="containsText" dxfId="276" priority="22" operator="containsText" text="posible">
      <formula>NOT(ISERROR(SEARCH("posible",AI5)))</formula>
    </cfRule>
    <cfRule type="containsText" dxfId="275" priority="23" operator="containsText" text="Improbable">
      <formula>NOT(ISERROR(SEARCH("Improbable",AI5)))</formula>
    </cfRule>
    <cfRule type="containsText" dxfId="274" priority="24" operator="containsText" text="Rara vez">
      <formula>NOT(ISERROR(SEARCH("Rara vez",AI5)))</formula>
    </cfRule>
  </conditionalFormatting>
  <conditionalFormatting sqref="AD5 AD11 AD17 AD23 AD41 AD59 AD29 AD47 AD35 AD53">
    <cfRule type="containsText" dxfId="273" priority="17" operator="containsText" text="DEBIL">
      <formula>NOT(ISERROR(SEARCH("DEBIL",AD5)))</formula>
    </cfRule>
    <cfRule type="containsText" dxfId="272" priority="18" operator="containsText" text="MODERADO">
      <formula>NOT(ISERROR(SEARCH("MODERADO",AD5)))</formula>
    </cfRule>
    <cfRule type="containsText" dxfId="271" priority="19" operator="containsText" text="FUERTE">
      <formula>NOT(ISERROR(SEARCH("FUERTE",AD5)))</formula>
    </cfRule>
  </conditionalFormatting>
  <conditionalFormatting sqref="AL5 AL11 AL17 AL23 AL29 AL35 AL41 AL47 AL53 AL59">
    <cfRule type="cellIs" dxfId="270" priority="12" stopIfTrue="1" operator="equal">
      <formula>"Muy Alta"</formula>
    </cfRule>
    <cfRule type="containsText" dxfId="269" priority="13" operator="containsText" text="ZONA RIESGO ALTA">
      <formula>NOT(ISERROR(SEARCH("ZONA RIESGO ALTA",AL5)))</formula>
    </cfRule>
    <cfRule type="containsText" dxfId="268" priority="14" operator="containsText" text="ZONA RIESGO MODERADA">
      <formula>NOT(ISERROR(SEARCH("ZONA RIESGO MODERADA",AL5)))</formula>
    </cfRule>
    <cfRule type="containsText" dxfId="267" priority="15" operator="containsText" text="ZONA RIESGO BAJA">
      <formula>NOT(ISERROR(SEARCH("ZONA RIESGO BAJA",AL5)))</formula>
    </cfRule>
    <cfRule type="cellIs" dxfId="266" priority="16" operator="equal">
      <formula>"Muy Baja"</formula>
    </cfRule>
  </conditionalFormatting>
  <conditionalFormatting sqref="AL5:AL64">
    <cfRule type="containsText" dxfId="265" priority="11" operator="containsText" text="ZONA RIESGO EXTREMA">
      <formula>NOT(ISERROR(SEARCH("ZONA RIESGO EXTREMA",AL5)))</formula>
    </cfRule>
  </conditionalFormatting>
  <conditionalFormatting sqref="AJ5 AJ11 AJ17 AJ23 AJ29 AJ35 AJ41 AJ47 AJ53 AJ59">
    <cfRule type="containsText" dxfId="264" priority="1" operator="containsText" text="casi seguro">
      <formula>NOT(ISERROR(SEARCH("casi seguro",AJ5)))</formula>
    </cfRule>
    <cfRule type="containsText" dxfId="263" priority="2" operator="containsText" text="PROBABLE">
      <formula>NOT(ISERROR(SEARCH("PROBABLE",AJ5)))</formula>
    </cfRule>
    <cfRule type="containsText" dxfId="262" priority="3" operator="containsText" text="posible">
      <formula>NOT(ISERROR(SEARCH("posible",AJ5)))</formula>
    </cfRule>
    <cfRule type="containsText" dxfId="261" priority="4" operator="containsText" text="Improbable">
      <formula>NOT(ISERROR(SEARCH("Improbable",AJ5)))</formula>
    </cfRule>
    <cfRule type="containsText" dxfId="260" priority="5" operator="containsText" text="Rara vez">
      <formula>NOT(ISERROR(SEARCH("Rara vez",AJ5)))</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64" xr:uid="{8FEB22A0-AC55-4E59-8517-FE46C5141AA7}"/>
  </dataValidation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37" operator="containsText" id="{06CE1F75-E586-493A-83DE-12E4A9D9DF53}">
            <xm:f>NOT(ISERROR(SEARCH(#REF!,AI5)))</xm:f>
            <xm:f>#REF!</xm:f>
            <x14:dxf>
              <fill>
                <gradientFill degree="180">
                  <stop position="0">
                    <color rgb="FF008744"/>
                  </stop>
                  <stop position="1">
                    <color theme="0"/>
                  </stop>
                </gradientFill>
              </fill>
            </x14:dxf>
          </x14:cfRule>
          <x14:cfRule type="containsText" priority="38" operator="containsText" id="{B1237E2A-C39D-4B42-9FB8-52E8F08EC568}">
            <xm:f>NOT(ISERROR(SEARCH(#REF!,AI5)))</xm:f>
            <xm:f>#REF!</xm:f>
            <x14:dxf>
              <fill>
                <gradientFill degree="180">
                  <stop position="0">
                    <color rgb="FF008744"/>
                  </stop>
                  <stop position="1">
                    <color theme="0"/>
                  </stop>
                </gradientFill>
              </fill>
            </x14:dxf>
          </x14:cfRule>
          <x14:cfRule type="containsText" priority="39" operator="containsText" id="{5C9CB49C-420B-4A10-8E8E-95122FDBAD98}">
            <xm:f>NOT(ISERROR(SEARCH(#REF!,AI5)))</xm:f>
            <xm:f>#REF!</xm:f>
            <x14:dxf>
              <fill>
                <gradientFill degree="180">
                  <stop position="0">
                    <color rgb="FF008744"/>
                  </stop>
                  <stop position="1">
                    <color rgb="FFFFFFFF"/>
                  </stop>
                </gradientFill>
              </fill>
            </x14:dxf>
          </x14:cfRule>
          <x14:cfRule type="containsText" priority="40" operator="containsText" id="{F2DB0B2B-9332-469B-B872-317F1EA7A533}">
            <xm:f>NOT(ISERROR(SEARCH(#REF!,AI5)))</xm:f>
            <xm:f>#REF!</xm:f>
            <x14:dxf>
              <fill>
                <gradientFill>
                  <stop position="0">
                    <color theme="0"/>
                  </stop>
                  <stop position="1">
                    <color rgb="FFFFFF00"/>
                  </stop>
                </gradientFill>
              </fill>
            </x14:dxf>
          </x14:cfRule>
          <x14:cfRule type="containsText" priority="41" operator="containsText" id="{FD3EFE39-A424-4EC5-886B-2E9BF91A9241}">
            <xm:f>NOT(ISERROR(SEARCH(#REF!,AI5)))</xm:f>
            <xm:f>#REF!</xm:f>
            <x14:dxf>
              <fill>
                <gradientFill degree="180">
                  <stop position="0">
                    <color rgb="FFFFA700"/>
                  </stop>
                  <stop position="1">
                    <color theme="0"/>
                  </stop>
                </gradientFill>
              </fill>
            </x14:dxf>
          </x14:cfRule>
          <xm:sqref>AI5 AI11 AI17 AI23 AI29 AI35 AI41 AI47 AI53 AI59</xm:sqref>
        </x14:conditionalFormatting>
        <x14:conditionalFormatting xmlns:xm="http://schemas.microsoft.com/office/excel/2006/main">
          <x14:cfRule type="containsText" priority="6" operator="containsText" id="{888545FB-7354-4FE0-912C-93804AE6F030}">
            <xm:f>NOT(ISERROR(SEARCH(#REF!,AJ5)))</xm:f>
            <xm:f>#REF!</xm:f>
            <x14:dxf>
              <fill>
                <gradientFill degree="180">
                  <stop position="0">
                    <color rgb="FF008744"/>
                  </stop>
                  <stop position="1">
                    <color theme="0"/>
                  </stop>
                </gradientFill>
              </fill>
            </x14:dxf>
          </x14:cfRule>
          <x14:cfRule type="containsText" priority="7" operator="containsText" id="{5840662E-933B-4158-B09D-8C54A5DBBCE2}">
            <xm:f>NOT(ISERROR(SEARCH(#REF!,AJ5)))</xm:f>
            <xm:f>#REF!</xm:f>
            <x14:dxf>
              <fill>
                <gradientFill degree="180">
                  <stop position="0">
                    <color rgb="FF008744"/>
                  </stop>
                  <stop position="1">
                    <color theme="0"/>
                  </stop>
                </gradientFill>
              </fill>
            </x14:dxf>
          </x14:cfRule>
          <x14:cfRule type="containsText" priority="8" operator="containsText" id="{416627F2-E7F1-408E-BBFF-A74A23BF252E}">
            <xm:f>NOT(ISERROR(SEARCH(#REF!,AJ5)))</xm:f>
            <xm:f>#REF!</xm:f>
            <x14:dxf>
              <fill>
                <gradientFill degree="180">
                  <stop position="0">
                    <color rgb="FF008744"/>
                  </stop>
                  <stop position="1">
                    <color rgb="FFFFFFFF"/>
                  </stop>
                </gradientFill>
              </fill>
            </x14:dxf>
          </x14:cfRule>
          <x14:cfRule type="containsText" priority="9" operator="containsText" id="{B48B68E3-891D-4454-9A1C-63ED2B4B5309}">
            <xm:f>NOT(ISERROR(SEARCH(#REF!,AJ5)))</xm:f>
            <xm:f>#REF!</xm:f>
            <x14:dxf>
              <fill>
                <gradientFill>
                  <stop position="0">
                    <color theme="0"/>
                  </stop>
                  <stop position="1">
                    <color rgb="FFFFFF00"/>
                  </stop>
                </gradientFill>
              </fill>
            </x14:dxf>
          </x14:cfRule>
          <x14:cfRule type="containsText" priority="10" operator="containsText" id="{326C47A0-5ABF-4FE6-9D15-B3E479F7CAA8}">
            <xm:f>NOT(ISERROR(SEARCH(#REF!,AJ5)))</xm:f>
            <xm:f>#REF!</xm:f>
            <x14:dxf>
              <fill>
                <gradientFill degree="180">
                  <stop position="0">
                    <color rgb="FFFFA700"/>
                  </stop>
                  <stop position="1">
                    <color theme="0"/>
                  </stop>
                </gradientFill>
              </fill>
            </x14:dxf>
          </x14:cfRule>
          <xm:sqref>AJ5 AJ11 AJ17 AJ23 AJ29 AJ35 AJ41 AJ47 AJ53 AJ59</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B70F6-3848-43C8-B131-5F952E477FF2}">
  <dimension ref="A1:DD65"/>
  <sheetViews>
    <sheetView topLeftCell="BZ1" workbookViewId="0">
      <selection activeCell="CC6" sqref="CC6"/>
    </sheetView>
  </sheetViews>
  <sheetFormatPr baseColWidth="10" defaultColWidth="11.42578125" defaultRowHeight="16.5"/>
  <cols>
    <col min="1" max="1" width="4" style="152" bestFit="1" customWidth="1"/>
    <col min="2" max="4" width="18.7109375" style="153" customWidth="1"/>
    <col min="5" max="5" width="32.42578125" style="149" customWidth="1"/>
    <col min="6" max="6" width="14.140625" style="152" customWidth="1"/>
    <col min="7" max="7" width="13.140625" style="152" customWidth="1"/>
    <col min="8" max="8" width="16.140625" style="152" customWidth="1"/>
    <col min="9" max="9" width="19" style="154" customWidth="1"/>
    <col min="10" max="12" width="17.85546875" style="149" customWidth="1"/>
    <col min="13" max="13" width="16.5703125" style="149" customWidth="1"/>
    <col min="14" max="14" width="5.85546875" style="149" customWidth="1"/>
    <col min="15" max="15" width="48.42578125" style="149" customWidth="1"/>
    <col min="16" max="24" width="9.7109375" style="149" hidden="1" customWidth="1"/>
    <col min="25" max="25" width="9.7109375" style="155" hidden="1" customWidth="1"/>
    <col min="26" max="26" width="9.7109375" style="156" hidden="1" customWidth="1"/>
    <col min="27" max="39" width="9.7109375" style="149" hidden="1" customWidth="1"/>
    <col min="40" max="40" width="36.85546875" style="149" customWidth="1"/>
    <col min="41" max="41" width="18.85546875" style="149" hidden="1" customWidth="1"/>
    <col min="42" max="42" width="22.140625" style="149" hidden="1" customWidth="1"/>
    <col min="43" max="43" width="20.5703125" style="149" hidden="1" customWidth="1"/>
    <col min="44" max="44" width="18.5703125" style="149" hidden="1" customWidth="1"/>
    <col min="45" max="45" width="20.5703125" style="149" hidden="1" customWidth="1"/>
    <col min="46" max="46" width="18.5703125" style="149" hidden="1" customWidth="1"/>
    <col min="47" max="47" width="20.5703125" style="1" customWidth="1"/>
    <col min="48" max="48" width="18.5703125" style="1" customWidth="1"/>
    <col min="49" max="49" width="20.5703125" style="149" customWidth="1"/>
    <col min="50" max="50" width="18.5703125" style="149" customWidth="1"/>
    <col min="51" max="51" width="21" style="149" customWidth="1"/>
    <col min="52" max="52" width="23" style="1" hidden="1" customWidth="1"/>
    <col min="53" max="53" width="34" style="1" hidden="1" customWidth="1"/>
    <col min="54" max="54" width="18.85546875" style="1" hidden="1" customWidth="1"/>
    <col min="55" max="55" width="16.85546875" style="1" hidden="1" customWidth="1"/>
    <col min="56" max="56" width="19.5703125" style="1" hidden="1" customWidth="1"/>
    <col min="57" max="58" width="23" style="1" hidden="1" customWidth="1"/>
    <col min="59" max="59" width="18.85546875" style="1" hidden="1" customWidth="1"/>
    <col min="60" max="60" width="16.85546875" style="1" hidden="1" customWidth="1"/>
    <col min="61" max="61" width="19.5703125" style="1" hidden="1" customWidth="1"/>
    <col min="62" max="63" width="23" style="1" hidden="1" customWidth="1"/>
    <col min="64" max="64" width="18.85546875" style="1" hidden="1" customWidth="1"/>
    <col min="65" max="65" width="16.85546875" style="1" hidden="1" customWidth="1"/>
    <col min="66" max="66" width="19.5703125" style="1" hidden="1" customWidth="1"/>
    <col min="67" max="68" width="23" style="149" customWidth="1"/>
    <col min="69" max="69" width="18.85546875" style="149" customWidth="1"/>
    <col min="70" max="70" width="16.85546875" style="149" customWidth="1"/>
    <col min="71" max="71" width="19.5703125" style="149" customWidth="1"/>
    <col min="72" max="72" width="20.7109375" style="149" customWidth="1"/>
    <col min="73" max="74" width="23" style="149" customWidth="1"/>
    <col min="75" max="75" width="18.5703125" style="149" customWidth="1"/>
    <col min="76" max="76" width="20.5703125" style="1" customWidth="1"/>
    <col min="77" max="77" width="23" style="1" customWidth="1"/>
    <col min="78" max="78" width="18.5703125" style="1" customWidth="1"/>
    <col min="79" max="79" width="20.5703125" style="149" customWidth="1"/>
    <col min="80" max="80" width="67.85546875" style="149" customWidth="1"/>
    <col min="81" max="81" width="37" style="149" customWidth="1"/>
    <col min="82" max="82" width="42.140625" style="149" customWidth="1"/>
    <col min="83" max="16384" width="11.42578125" style="149"/>
  </cols>
  <sheetData>
    <row r="1" spans="1:108" ht="21" customHeight="1">
      <c r="AN1" s="148"/>
      <c r="AO1" s="148"/>
      <c r="AP1" s="148"/>
      <c r="AQ1" s="148"/>
      <c r="AR1" s="148"/>
      <c r="AS1" s="148"/>
      <c r="AT1" s="148"/>
      <c r="AU1" s="148"/>
      <c r="AV1" s="148"/>
      <c r="AW1" s="148"/>
      <c r="AX1" s="148"/>
      <c r="AY1" s="148"/>
      <c r="AZ1" s="2"/>
      <c r="BA1" s="2"/>
      <c r="BB1" s="2"/>
      <c r="BC1" s="2"/>
      <c r="BD1" s="2"/>
      <c r="BE1" s="2"/>
      <c r="BF1" s="2"/>
      <c r="BG1" s="2"/>
      <c r="BH1" s="2"/>
      <c r="BI1" s="2"/>
      <c r="BJ1" s="2"/>
      <c r="BK1" s="2"/>
      <c r="BL1" s="2"/>
      <c r="BM1" s="2"/>
      <c r="BN1" s="2"/>
      <c r="BO1" s="148"/>
      <c r="BP1" s="148"/>
      <c r="BQ1" s="148"/>
      <c r="BR1" s="148"/>
      <c r="BS1" s="148"/>
    </row>
    <row r="2" spans="1:108" ht="21" customHeight="1">
      <c r="A2" s="448" t="s">
        <v>66</v>
      </c>
      <c r="B2" s="449"/>
      <c r="C2" s="449"/>
      <c r="D2" s="449"/>
      <c r="E2" s="449"/>
      <c r="F2" s="449"/>
      <c r="G2" s="449"/>
      <c r="H2" s="449"/>
      <c r="I2" s="450"/>
      <c r="J2" s="448" t="s">
        <v>67</v>
      </c>
      <c r="K2" s="449"/>
      <c r="L2" s="449"/>
      <c r="M2" s="450"/>
      <c r="N2" s="448" t="s">
        <v>68</v>
      </c>
      <c r="O2" s="449"/>
      <c r="P2" s="449"/>
      <c r="Q2" s="449"/>
      <c r="R2" s="449"/>
      <c r="S2" s="449"/>
      <c r="T2" s="449"/>
      <c r="U2" s="449"/>
      <c r="V2" s="449"/>
      <c r="W2" s="449"/>
      <c r="X2" s="449"/>
      <c r="Y2" s="449"/>
      <c r="Z2" s="449"/>
      <c r="AA2" s="449"/>
      <c r="AB2" s="449"/>
      <c r="AC2" s="449"/>
      <c r="AD2" s="449"/>
      <c r="AE2" s="449"/>
      <c r="AF2" s="449"/>
      <c r="AG2" s="449"/>
      <c r="AH2" s="450"/>
      <c r="AI2" s="448" t="s">
        <v>120</v>
      </c>
      <c r="AJ2" s="449"/>
      <c r="AK2" s="449"/>
      <c r="AL2" s="450"/>
      <c r="AM2" s="161"/>
      <c r="AN2" s="451" t="s">
        <v>69</v>
      </c>
      <c r="AO2" s="451"/>
      <c r="AP2" s="451"/>
      <c r="AQ2" s="451"/>
      <c r="AR2" s="451"/>
      <c r="AS2" s="451"/>
      <c r="AT2" s="451"/>
      <c r="AU2" s="451"/>
      <c r="AV2" s="451"/>
      <c r="AW2" s="451"/>
      <c r="AX2" s="451"/>
      <c r="AY2" s="451"/>
      <c r="AZ2" s="441" t="s">
        <v>70</v>
      </c>
      <c r="BA2" s="441"/>
      <c r="BB2" s="441"/>
      <c r="BC2" s="441"/>
      <c r="BD2" s="441"/>
      <c r="BE2" s="441" t="s">
        <v>71</v>
      </c>
      <c r="BF2" s="441"/>
      <c r="BG2" s="441"/>
      <c r="BH2" s="441"/>
      <c r="BI2" s="441"/>
      <c r="BJ2" s="441" t="s">
        <v>72</v>
      </c>
      <c r="BK2" s="441"/>
      <c r="BL2" s="441"/>
      <c r="BM2" s="441"/>
      <c r="BN2" s="441"/>
      <c r="BO2" s="441" t="s">
        <v>73</v>
      </c>
      <c r="BP2" s="441"/>
      <c r="BQ2" s="441"/>
      <c r="BR2" s="441"/>
      <c r="BS2" s="441"/>
      <c r="BT2" s="443" t="s">
        <v>74</v>
      </c>
      <c r="BU2" s="443"/>
      <c r="BV2" s="443"/>
      <c r="BW2" s="443"/>
      <c r="BX2" s="444" t="s">
        <v>75</v>
      </c>
      <c r="BY2" s="444"/>
      <c r="BZ2" s="444"/>
      <c r="CA2" s="445" t="s">
        <v>76</v>
      </c>
      <c r="CB2" s="446"/>
      <c r="CC2" s="446"/>
      <c r="CD2" s="447"/>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row>
    <row r="3" spans="1:108" s="158" customFormat="1" ht="21" customHeight="1">
      <c r="A3" s="499" t="s">
        <v>77</v>
      </c>
      <c r="B3" s="434" t="s">
        <v>7</v>
      </c>
      <c r="C3" s="434" t="s">
        <v>9</v>
      </c>
      <c r="D3" s="434" t="s">
        <v>11</v>
      </c>
      <c r="E3" s="440" t="s">
        <v>21</v>
      </c>
      <c r="F3" s="440" t="s">
        <v>15</v>
      </c>
      <c r="G3" s="434" t="s">
        <v>17</v>
      </c>
      <c r="H3" s="434" t="s">
        <v>19</v>
      </c>
      <c r="I3" s="434" t="s">
        <v>23</v>
      </c>
      <c r="J3" s="434" t="s">
        <v>121</v>
      </c>
      <c r="K3" s="434" t="s">
        <v>15</v>
      </c>
      <c r="L3" s="434" t="s">
        <v>871</v>
      </c>
      <c r="M3" s="432" t="s">
        <v>29</v>
      </c>
      <c r="N3" s="442" t="s">
        <v>78</v>
      </c>
      <c r="O3" s="434" t="s">
        <v>31</v>
      </c>
      <c r="P3" s="434" t="s">
        <v>872</v>
      </c>
      <c r="Q3" s="432" t="s">
        <v>80</v>
      </c>
      <c r="R3" s="434" t="s">
        <v>80</v>
      </c>
      <c r="S3" s="434" t="s">
        <v>124</v>
      </c>
      <c r="T3" s="434" t="s">
        <v>125</v>
      </c>
      <c r="U3" s="434" t="s">
        <v>126</v>
      </c>
      <c r="V3" s="434" t="s">
        <v>127</v>
      </c>
      <c r="W3" s="434" t="s">
        <v>128</v>
      </c>
      <c r="X3" s="434" t="s">
        <v>129</v>
      </c>
      <c r="Y3" s="434" t="s">
        <v>130</v>
      </c>
      <c r="Z3" s="434" t="s">
        <v>131</v>
      </c>
      <c r="AA3" s="434" t="s">
        <v>132</v>
      </c>
      <c r="AB3" s="434" t="s">
        <v>873</v>
      </c>
      <c r="AC3" s="435" t="s">
        <v>134</v>
      </c>
      <c r="AD3" s="436"/>
      <c r="AE3" s="434" t="s">
        <v>135</v>
      </c>
      <c r="AF3" s="434" t="s">
        <v>136</v>
      </c>
      <c r="AG3" s="434" t="s">
        <v>137</v>
      </c>
      <c r="AH3" s="434" t="s">
        <v>138</v>
      </c>
      <c r="AI3" s="434" t="s">
        <v>121</v>
      </c>
      <c r="AJ3" s="434" t="s">
        <v>15</v>
      </c>
      <c r="AK3" s="434" t="s">
        <v>871</v>
      </c>
      <c r="AL3" s="432" t="s">
        <v>139</v>
      </c>
      <c r="AM3" s="434" t="s">
        <v>140</v>
      </c>
      <c r="AN3" s="431" t="s">
        <v>79</v>
      </c>
      <c r="AO3" s="431" t="s">
        <v>80</v>
      </c>
      <c r="AP3" s="431" t="s">
        <v>81</v>
      </c>
      <c r="AQ3" s="431" t="s">
        <v>82</v>
      </c>
      <c r="AR3" s="431" t="s">
        <v>83</v>
      </c>
      <c r="AS3" s="431" t="s">
        <v>82</v>
      </c>
      <c r="AT3" s="429" t="s">
        <v>84</v>
      </c>
      <c r="AU3" s="431" t="s">
        <v>82</v>
      </c>
      <c r="AV3" s="431" t="s">
        <v>85</v>
      </c>
      <c r="AW3" s="431" t="s">
        <v>82</v>
      </c>
      <c r="AX3" s="429" t="s">
        <v>86</v>
      </c>
      <c r="AY3" s="431" t="s">
        <v>53</v>
      </c>
      <c r="AZ3" s="428" t="s">
        <v>87</v>
      </c>
      <c r="BA3" s="428" t="s">
        <v>88</v>
      </c>
      <c r="BB3" s="428" t="s">
        <v>80</v>
      </c>
      <c r="BC3" s="428" t="s">
        <v>89</v>
      </c>
      <c r="BD3" s="428" t="s">
        <v>90</v>
      </c>
      <c r="BE3" s="428" t="s">
        <v>87</v>
      </c>
      <c r="BF3" s="428" t="s">
        <v>88</v>
      </c>
      <c r="BG3" s="428" t="s">
        <v>80</v>
      </c>
      <c r="BH3" s="428" t="s">
        <v>89</v>
      </c>
      <c r="BI3" s="428" t="s">
        <v>90</v>
      </c>
      <c r="BJ3" s="428" t="s">
        <v>87</v>
      </c>
      <c r="BK3" s="428" t="s">
        <v>88</v>
      </c>
      <c r="BL3" s="428" t="s">
        <v>80</v>
      </c>
      <c r="BM3" s="428" t="s">
        <v>89</v>
      </c>
      <c r="BN3" s="428" t="s">
        <v>90</v>
      </c>
      <c r="BO3" s="428" t="s">
        <v>87</v>
      </c>
      <c r="BP3" s="428" t="s">
        <v>88</v>
      </c>
      <c r="BQ3" s="428" t="s">
        <v>80</v>
      </c>
      <c r="BR3" s="428" t="s">
        <v>89</v>
      </c>
      <c r="BS3" s="428" t="s">
        <v>90</v>
      </c>
      <c r="BT3" s="426" t="s">
        <v>141</v>
      </c>
      <c r="BU3" s="426" t="s">
        <v>91</v>
      </c>
      <c r="BV3" s="426" t="s">
        <v>92</v>
      </c>
      <c r="BW3" s="426" t="s">
        <v>88</v>
      </c>
      <c r="BX3" s="427" t="s">
        <v>82</v>
      </c>
      <c r="BY3" s="427" t="s">
        <v>93</v>
      </c>
      <c r="BZ3" s="427" t="s">
        <v>94</v>
      </c>
      <c r="CA3" s="425" t="s">
        <v>95</v>
      </c>
      <c r="CB3" s="425" t="s">
        <v>96</v>
      </c>
      <c r="CC3" s="425" t="s">
        <v>97</v>
      </c>
      <c r="CD3" s="425" t="s">
        <v>98</v>
      </c>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row>
    <row r="4" spans="1:108" s="160" customFormat="1" ht="34.5" customHeight="1" thickBot="1">
      <c r="A4" s="499"/>
      <c r="B4" s="434"/>
      <c r="C4" s="434"/>
      <c r="D4" s="434"/>
      <c r="E4" s="440"/>
      <c r="F4" s="440"/>
      <c r="G4" s="434"/>
      <c r="H4" s="434"/>
      <c r="I4" s="434"/>
      <c r="J4" s="434"/>
      <c r="K4" s="434"/>
      <c r="L4" s="434"/>
      <c r="M4" s="433"/>
      <c r="N4" s="442"/>
      <c r="O4" s="434"/>
      <c r="P4" s="434"/>
      <c r="Q4" s="433"/>
      <c r="R4" s="434" t="s">
        <v>80</v>
      </c>
      <c r="S4" s="434"/>
      <c r="T4" s="434"/>
      <c r="U4" s="434"/>
      <c r="V4" s="434"/>
      <c r="W4" s="434" t="s">
        <v>128</v>
      </c>
      <c r="X4" s="434"/>
      <c r="Y4" s="434" t="s">
        <v>128</v>
      </c>
      <c r="Z4" s="434"/>
      <c r="AA4" s="434" t="s">
        <v>132</v>
      </c>
      <c r="AB4" s="434"/>
      <c r="AC4" s="437"/>
      <c r="AD4" s="438"/>
      <c r="AE4" s="434"/>
      <c r="AF4" s="434"/>
      <c r="AG4" s="434"/>
      <c r="AH4" s="434"/>
      <c r="AI4" s="434"/>
      <c r="AJ4" s="434"/>
      <c r="AK4" s="434"/>
      <c r="AL4" s="433"/>
      <c r="AM4" s="434"/>
      <c r="AN4" s="431"/>
      <c r="AO4" s="431"/>
      <c r="AP4" s="431"/>
      <c r="AQ4" s="431"/>
      <c r="AR4" s="431"/>
      <c r="AS4" s="431"/>
      <c r="AT4" s="430"/>
      <c r="AU4" s="431"/>
      <c r="AV4" s="431"/>
      <c r="AW4" s="431"/>
      <c r="AX4" s="430"/>
      <c r="AY4" s="431"/>
      <c r="AZ4" s="428"/>
      <c r="BA4" s="428"/>
      <c r="BB4" s="428"/>
      <c r="BC4" s="428"/>
      <c r="BD4" s="428"/>
      <c r="BE4" s="428"/>
      <c r="BF4" s="428"/>
      <c r="BG4" s="428"/>
      <c r="BH4" s="428"/>
      <c r="BI4" s="428"/>
      <c r="BJ4" s="428"/>
      <c r="BK4" s="428"/>
      <c r="BL4" s="428"/>
      <c r="BM4" s="428"/>
      <c r="BN4" s="428"/>
      <c r="BO4" s="428"/>
      <c r="BP4" s="428"/>
      <c r="BQ4" s="428"/>
      <c r="BR4" s="428"/>
      <c r="BS4" s="428"/>
      <c r="BT4" s="426"/>
      <c r="BU4" s="426"/>
      <c r="BV4" s="426"/>
      <c r="BW4" s="426"/>
      <c r="BX4" s="427"/>
      <c r="BY4" s="427"/>
      <c r="BZ4" s="427"/>
      <c r="CA4" s="425"/>
      <c r="CB4" s="425"/>
      <c r="CC4" s="425"/>
      <c r="CD4" s="425"/>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row>
    <row r="5" spans="1:108" s="151" customFormat="1" ht="321" customHeight="1" thickTop="1" thickBot="1">
      <c r="A5" s="421">
        <v>1</v>
      </c>
      <c r="B5" s="423" t="s">
        <v>480</v>
      </c>
      <c r="C5" s="423" t="s">
        <v>481</v>
      </c>
      <c r="D5" s="423" t="s">
        <v>874</v>
      </c>
      <c r="E5" s="424" t="s">
        <v>875</v>
      </c>
      <c r="F5" s="423" t="s">
        <v>104</v>
      </c>
      <c r="G5" s="423" t="s">
        <v>876</v>
      </c>
      <c r="H5" s="423" t="s">
        <v>877</v>
      </c>
      <c r="I5" s="423" t="s">
        <v>144</v>
      </c>
      <c r="J5" s="421">
        <v>1</v>
      </c>
      <c r="K5" s="421">
        <v>5</v>
      </c>
      <c r="L5" s="411">
        <v>20</v>
      </c>
      <c r="M5" s="412" t="s">
        <v>500</v>
      </c>
      <c r="N5" s="162">
        <v>1</v>
      </c>
      <c r="O5" s="167" t="s">
        <v>878</v>
      </c>
      <c r="P5" s="163">
        <v>15</v>
      </c>
      <c r="Q5" s="163">
        <v>15</v>
      </c>
      <c r="R5" s="163">
        <v>15</v>
      </c>
      <c r="S5" s="163">
        <v>15</v>
      </c>
      <c r="T5" s="163">
        <v>15</v>
      </c>
      <c r="U5" s="163">
        <v>15</v>
      </c>
      <c r="V5" s="163">
        <v>10</v>
      </c>
      <c r="W5" s="263">
        <v>100</v>
      </c>
      <c r="X5" s="338" t="s">
        <v>146</v>
      </c>
      <c r="Y5" s="339" t="s">
        <v>146</v>
      </c>
      <c r="Z5" s="340" t="s">
        <v>146</v>
      </c>
      <c r="AA5" s="263" t="s">
        <v>502</v>
      </c>
      <c r="AB5" s="163" t="s">
        <v>839</v>
      </c>
      <c r="AC5" s="497">
        <v>100</v>
      </c>
      <c r="AD5" s="497" t="s">
        <v>146</v>
      </c>
      <c r="AE5" s="498" t="s">
        <v>147</v>
      </c>
      <c r="AF5" s="498" t="s">
        <v>147</v>
      </c>
      <c r="AG5" s="496">
        <v>2</v>
      </c>
      <c r="AH5" s="496">
        <v>2</v>
      </c>
      <c r="AI5" s="495">
        <v>1</v>
      </c>
      <c r="AJ5" s="495">
        <v>3</v>
      </c>
      <c r="AK5" s="411">
        <v>12</v>
      </c>
      <c r="AL5" s="412" t="s">
        <v>704</v>
      </c>
      <c r="AM5" s="488" t="s">
        <v>148</v>
      </c>
      <c r="AN5" s="167" t="s">
        <v>879</v>
      </c>
      <c r="AO5" s="163" t="s">
        <v>880</v>
      </c>
      <c r="AP5" s="168">
        <v>44926</v>
      </c>
      <c r="AQ5" s="305">
        <v>44636</v>
      </c>
      <c r="AR5" s="185" t="s">
        <v>881</v>
      </c>
      <c r="AS5" s="170" t="s">
        <v>882</v>
      </c>
      <c r="AT5" s="163" t="s">
        <v>883</v>
      </c>
      <c r="AU5" s="168">
        <v>44775</v>
      </c>
      <c r="AV5" s="163" t="s">
        <v>884</v>
      </c>
      <c r="AW5" s="147" t="s">
        <v>885</v>
      </c>
      <c r="AX5" s="145" t="s">
        <v>886</v>
      </c>
      <c r="AY5" s="146"/>
      <c r="AZ5" s="341">
        <v>44636</v>
      </c>
      <c r="BA5" s="175" t="s">
        <v>887</v>
      </c>
      <c r="BB5" s="269" t="s">
        <v>888</v>
      </c>
      <c r="BC5" s="270" t="s">
        <v>889</v>
      </c>
      <c r="BD5" s="168" t="s">
        <v>116</v>
      </c>
      <c r="BE5" s="170" t="s">
        <v>882</v>
      </c>
      <c r="BF5" s="163" t="s">
        <v>890</v>
      </c>
      <c r="BG5" s="162" t="s">
        <v>888</v>
      </c>
      <c r="BH5" s="168" t="s">
        <v>889</v>
      </c>
      <c r="BI5" s="168" t="s">
        <v>116</v>
      </c>
      <c r="BJ5" s="170" t="s">
        <v>891</v>
      </c>
      <c r="BK5" s="268" t="s">
        <v>892</v>
      </c>
      <c r="BL5" s="269" t="s">
        <v>893</v>
      </c>
      <c r="BM5" s="168" t="s">
        <v>894</v>
      </c>
      <c r="BN5" s="168" t="s">
        <v>116</v>
      </c>
      <c r="BO5" s="147" t="s">
        <v>885</v>
      </c>
      <c r="BP5" s="145" t="s">
        <v>895</v>
      </c>
      <c r="BQ5" s="146" t="s">
        <v>888</v>
      </c>
      <c r="BR5" s="114" t="s">
        <v>889</v>
      </c>
      <c r="BS5" s="114" t="s">
        <v>116</v>
      </c>
      <c r="BT5" s="170" t="s">
        <v>896</v>
      </c>
      <c r="BU5" s="145"/>
      <c r="BV5" s="145"/>
      <c r="BW5" s="145"/>
      <c r="BX5" s="170" t="s">
        <v>897</v>
      </c>
      <c r="BY5" s="163" t="s">
        <v>898</v>
      </c>
      <c r="BZ5" s="163" t="s">
        <v>899</v>
      </c>
      <c r="CA5" s="248" t="s">
        <v>911</v>
      </c>
      <c r="CB5" s="221" t="s">
        <v>913</v>
      </c>
      <c r="CC5" s="221" t="s">
        <v>915</v>
      </c>
      <c r="CD5" s="221" t="s">
        <v>912</v>
      </c>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50"/>
      <c r="DD5" s="150"/>
    </row>
    <row r="6" spans="1:108" ht="360.95" customHeight="1" thickTop="1" thickBot="1">
      <c r="A6" s="421"/>
      <c r="B6" s="423"/>
      <c r="C6" s="423"/>
      <c r="D6" s="423"/>
      <c r="E6" s="424"/>
      <c r="F6" s="423"/>
      <c r="G6" s="423"/>
      <c r="H6" s="423"/>
      <c r="I6" s="423"/>
      <c r="J6" s="421"/>
      <c r="K6" s="421"/>
      <c r="L6" s="411"/>
      <c r="M6" s="413"/>
      <c r="N6" s="162">
        <v>2</v>
      </c>
      <c r="O6" s="167" t="s">
        <v>900</v>
      </c>
      <c r="P6" s="163">
        <v>15</v>
      </c>
      <c r="Q6" s="163">
        <v>15</v>
      </c>
      <c r="R6" s="163">
        <v>15</v>
      </c>
      <c r="S6" s="163">
        <v>15</v>
      </c>
      <c r="T6" s="163">
        <v>15</v>
      </c>
      <c r="U6" s="163">
        <v>15</v>
      </c>
      <c r="V6" s="163">
        <v>10</v>
      </c>
      <c r="W6" s="263">
        <v>100</v>
      </c>
      <c r="X6" s="338" t="s">
        <v>146</v>
      </c>
      <c r="Y6" s="339" t="s">
        <v>146</v>
      </c>
      <c r="Z6" s="340" t="s">
        <v>146</v>
      </c>
      <c r="AA6" s="263" t="s">
        <v>502</v>
      </c>
      <c r="AB6" s="163" t="s">
        <v>839</v>
      </c>
      <c r="AC6" s="497"/>
      <c r="AD6" s="497"/>
      <c r="AE6" s="498"/>
      <c r="AF6" s="498"/>
      <c r="AG6" s="496"/>
      <c r="AH6" s="496"/>
      <c r="AI6" s="495"/>
      <c r="AJ6" s="495"/>
      <c r="AK6" s="411"/>
      <c r="AL6" s="413"/>
      <c r="AM6" s="489"/>
      <c r="AN6" s="163"/>
      <c r="AO6" s="162"/>
      <c r="AP6" s="168"/>
      <c r="AQ6" s="342"/>
      <c r="AR6" s="195"/>
      <c r="AS6" s="168"/>
      <c r="AT6" s="163"/>
      <c r="AU6" s="168"/>
      <c r="AV6" s="268"/>
      <c r="AW6" s="114"/>
      <c r="AX6" s="145"/>
      <c r="AY6" s="146"/>
      <c r="AZ6" s="341">
        <v>44636</v>
      </c>
      <c r="BA6" s="195" t="s">
        <v>901</v>
      </c>
      <c r="BB6" s="268" t="s">
        <v>902</v>
      </c>
      <c r="BC6" s="267" t="s">
        <v>903</v>
      </c>
      <c r="BD6" s="168" t="s">
        <v>116</v>
      </c>
      <c r="BE6" s="170" t="s">
        <v>882</v>
      </c>
      <c r="BF6" s="163" t="s">
        <v>904</v>
      </c>
      <c r="BG6" s="268" t="s">
        <v>902</v>
      </c>
      <c r="BH6" s="168" t="s">
        <v>903</v>
      </c>
      <c r="BI6" s="168" t="s">
        <v>116</v>
      </c>
      <c r="BJ6" s="170" t="s">
        <v>905</v>
      </c>
      <c r="BK6" s="268" t="s">
        <v>906</v>
      </c>
      <c r="BL6" s="162" t="s">
        <v>907</v>
      </c>
      <c r="BM6" s="168" t="s">
        <v>894</v>
      </c>
      <c r="BN6" s="168" t="s">
        <v>116</v>
      </c>
      <c r="BO6" s="147" t="s">
        <v>885</v>
      </c>
      <c r="BP6" s="145" t="s">
        <v>908</v>
      </c>
      <c r="BQ6" s="146" t="s">
        <v>909</v>
      </c>
      <c r="BR6" s="114" t="s">
        <v>910</v>
      </c>
      <c r="BS6" s="114" t="s">
        <v>116</v>
      </c>
      <c r="BT6" s="168"/>
      <c r="BU6" s="145"/>
      <c r="BV6" s="145"/>
      <c r="BW6" s="145"/>
      <c r="BX6" s="170" t="s">
        <v>897</v>
      </c>
      <c r="BY6" s="163" t="s">
        <v>898</v>
      </c>
      <c r="BZ6" s="163"/>
      <c r="CA6" s="250" t="s">
        <v>911</v>
      </c>
      <c r="CB6" s="200" t="s">
        <v>914</v>
      </c>
      <c r="CC6" s="200" t="s">
        <v>916</v>
      </c>
      <c r="CD6" s="200" t="s">
        <v>210</v>
      </c>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row>
    <row r="7" spans="1:108" ht="21" customHeight="1" thickTop="1" thickBot="1">
      <c r="A7" s="421"/>
      <c r="B7" s="423"/>
      <c r="C7" s="423"/>
      <c r="D7" s="423"/>
      <c r="E7" s="424"/>
      <c r="F7" s="423"/>
      <c r="G7" s="423"/>
      <c r="H7" s="423"/>
      <c r="I7" s="423"/>
      <c r="J7" s="421"/>
      <c r="K7" s="421"/>
      <c r="L7" s="411"/>
      <c r="M7" s="413"/>
      <c r="N7" s="162">
        <v>3</v>
      </c>
      <c r="O7" s="173"/>
      <c r="P7" s="163"/>
      <c r="Q7" s="163"/>
      <c r="R7" s="163"/>
      <c r="S7" s="163"/>
      <c r="T7" s="163"/>
      <c r="U7" s="163"/>
      <c r="V7" s="163"/>
      <c r="W7" s="263">
        <v>0</v>
      </c>
      <c r="X7" s="338" t="s">
        <v>485</v>
      </c>
      <c r="Y7" s="339"/>
      <c r="Z7" s="340" t="s">
        <v>536</v>
      </c>
      <c r="AA7" s="263" t="s">
        <v>537</v>
      </c>
      <c r="AB7" s="163"/>
      <c r="AC7" s="497"/>
      <c r="AD7" s="497"/>
      <c r="AE7" s="498"/>
      <c r="AF7" s="498"/>
      <c r="AG7" s="496"/>
      <c r="AH7" s="496"/>
      <c r="AI7" s="495"/>
      <c r="AJ7" s="495"/>
      <c r="AK7" s="411"/>
      <c r="AL7" s="413"/>
      <c r="AM7" s="489"/>
      <c r="AN7" s="163"/>
      <c r="AO7" s="162"/>
      <c r="AP7" s="168"/>
      <c r="AQ7" s="168"/>
      <c r="AR7" s="163"/>
      <c r="AS7" s="168"/>
      <c r="AT7" s="163"/>
      <c r="AU7" s="168"/>
      <c r="AV7" s="163"/>
      <c r="AW7" s="114"/>
      <c r="AX7" s="145"/>
      <c r="AY7" s="146"/>
      <c r="AZ7" s="163"/>
      <c r="BA7" s="163"/>
      <c r="BB7" s="162"/>
      <c r="BC7" s="168"/>
      <c r="BD7" s="168"/>
      <c r="BE7" s="163"/>
      <c r="BF7" s="163"/>
      <c r="BG7" s="162"/>
      <c r="BH7" s="168"/>
      <c r="BI7" s="168"/>
      <c r="BJ7" s="163"/>
      <c r="BK7" s="163"/>
      <c r="BL7" s="162"/>
      <c r="BM7" s="168"/>
      <c r="BN7" s="168"/>
      <c r="BO7" s="145"/>
      <c r="BP7" s="145"/>
      <c r="BQ7" s="146"/>
      <c r="BR7" s="114"/>
      <c r="BS7" s="114"/>
      <c r="BT7" s="168"/>
      <c r="BU7" s="145"/>
      <c r="BV7" s="145"/>
      <c r="BW7" s="145"/>
      <c r="BX7" s="168"/>
      <c r="BY7" s="163"/>
      <c r="BZ7" s="163"/>
      <c r="CA7" s="114"/>
      <c r="CB7" s="145"/>
      <c r="CC7" s="146"/>
      <c r="CD7" s="145"/>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row>
    <row r="8" spans="1:108" ht="21" customHeight="1" thickTop="1" thickBot="1">
      <c r="A8" s="421"/>
      <c r="B8" s="423"/>
      <c r="C8" s="423"/>
      <c r="D8" s="423"/>
      <c r="E8" s="424"/>
      <c r="F8" s="423"/>
      <c r="G8" s="423"/>
      <c r="H8" s="423"/>
      <c r="I8" s="423"/>
      <c r="J8" s="421"/>
      <c r="K8" s="421"/>
      <c r="L8" s="411"/>
      <c r="M8" s="413"/>
      <c r="N8" s="162">
        <v>4</v>
      </c>
      <c r="O8" s="167"/>
      <c r="P8" s="163"/>
      <c r="Q8" s="163"/>
      <c r="R8" s="163"/>
      <c r="S8" s="163"/>
      <c r="T8" s="163"/>
      <c r="U8" s="163"/>
      <c r="V8" s="163"/>
      <c r="W8" s="263">
        <v>0</v>
      </c>
      <c r="X8" s="338" t="s">
        <v>485</v>
      </c>
      <c r="Y8" s="339"/>
      <c r="Z8" s="340" t="s">
        <v>536</v>
      </c>
      <c r="AA8" s="263" t="s">
        <v>537</v>
      </c>
      <c r="AB8" s="163"/>
      <c r="AC8" s="497"/>
      <c r="AD8" s="497"/>
      <c r="AE8" s="498"/>
      <c r="AF8" s="498"/>
      <c r="AG8" s="496"/>
      <c r="AH8" s="496"/>
      <c r="AI8" s="495"/>
      <c r="AJ8" s="495"/>
      <c r="AK8" s="411"/>
      <c r="AL8" s="413"/>
      <c r="AM8" s="489"/>
      <c r="AN8" s="163"/>
      <c r="AO8" s="162"/>
      <c r="AP8" s="168"/>
      <c r="AQ8" s="168"/>
      <c r="AR8" s="163"/>
      <c r="AS8" s="168"/>
      <c r="AT8" s="163"/>
      <c r="AU8" s="168"/>
      <c r="AV8" s="163"/>
      <c r="AW8" s="114"/>
      <c r="AX8" s="145"/>
      <c r="AY8" s="146"/>
      <c r="AZ8" s="163"/>
      <c r="BA8" s="163"/>
      <c r="BB8" s="162"/>
      <c r="BC8" s="168"/>
      <c r="BD8" s="168"/>
      <c r="BE8" s="163"/>
      <c r="BF8" s="163"/>
      <c r="BG8" s="162"/>
      <c r="BH8" s="168"/>
      <c r="BI8" s="168"/>
      <c r="BJ8" s="163"/>
      <c r="BK8" s="163"/>
      <c r="BL8" s="162"/>
      <c r="BM8" s="168"/>
      <c r="BN8" s="168"/>
      <c r="BO8" s="145"/>
      <c r="BP8" s="145"/>
      <c r="BQ8" s="146"/>
      <c r="BR8" s="114"/>
      <c r="BS8" s="114"/>
      <c r="BT8" s="168"/>
      <c r="BU8" s="145"/>
      <c r="BV8" s="145"/>
      <c r="BW8" s="145"/>
      <c r="BX8" s="168"/>
      <c r="BY8" s="163"/>
      <c r="BZ8" s="163"/>
      <c r="CA8" s="114"/>
      <c r="CB8" s="145"/>
      <c r="CC8" s="146"/>
      <c r="CD8" s="145"/>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row>
    <row r="9" spans="1:108" ht="21" customHeight="1" thickTop="1" thickBot="1">
      <c r="A9" s="421"/>
      <c r="B9" s="423"/>
      <c r="C9" s="423"/>
      <c r="D9" s="423"/>
      <c r="E9" s="424"/>
      <c r="F9" s="423"/>
      <c r="G9" s="423"/>
      <c r="H9" s="423"/>
      <c r="I9" s="423"/>
      <c r="J9" s="421"/>
      <c r="K9" s="421"/>
      <c r="L9" s="411"/>
      <c r="M9" s="413"/>
      <c r="N9" s="162">
        <v>5</v>
      </c>
      <c r="O9" s="167"/>
      <c r="P9" s="163"/>
      <c r="Q9" s="163"/>
      <c r="R9" s="163"/>
      <c r="S9" s="163"/>
      <c r="T9" s="163"/>
      <c r="U9" s="163"/>
      <c r="V9" s="163"/>
      <c r="W9" s="263">
        <v>0</v>
      </c>
      <c r="X9" s="338" t="s">
        <v>485</v>
      </c>
      <c r="Y9" s="339"/>
      <c r="Z9" s="340" t="s">
        <v>536</v>
      </c>
      <c r="AA9" s="263" t="s">
        <v>537</v>
      </c>
      <c r="AB9" s="163"/>
      <c r="AC9" s="497"/>
      <c r="AD9" s="497"/>
      <c r="AE9" s="498"/>
      <c r="AF9" s="498"/>
      <c r="AG9" s="496"/>
      <c r="AH9" s="496"/>
      <c r="AI9" s="495"/>
      <c r="AJ9" s="495"/>
      <c r="AK9" s="411"/>
      <c r="AL9" s="413"/>
      <c r="AM9" s="489"/>
      <c r="AN9" s="163"/>
      <c r="AO9" s="162"/>
      <c r="AP9" s="168"/>
      <c r="AQ9" s="168"/>
      <c r="AR9" s="163"/>
      <c r="AS9" s="168"/>
      <c r="AT9" s="163"/>
      <c r="AU9" s="168"/>
      <c r="AV9" s="163"/>
      <c r="AW9" s="114"/>
      <c r="AX9" s="145"/>
      <c r="AY9" s="146"/>
      <c r="AZ9" s="163"/>
      <c r="BA9" s="163"/>
      <c r="BB9" s="162"/>
      <c r="BC9" s="168"/>
      <c r="BD9" s="168"/>
      <c r="BE9" s="163"/>
      <c r="BF9" s="163"/>
      <c r="BG9" s="162"/>
      <c r="BH9" s="168"/>
      <c r="BI9" s="168"/>
      <c r="BJ9" s="163"/>
      <c r="BK9" s="163"/>
      <c r="BL9" s="162"/>
      <c r="BM9" s="168"/>
      <c r="BN9" s="168"/>
      <c r="BO9" s="145"/>
      <c r="BP9" s="145"/>
      <c r="BQ9" s="146"/>
      <c r="BR9" s="114"/>
      <c r="BS9" s="114"/>
      <c r="BT9" s="168"/>
      <c r="BU9" s="145"/>
      <c r="BV9" s="145"/>
      <c r="BW9" s="145"/>
      <c r="BX9" s="168"/>
      <c r="BY9" s="163"/>
      <c r="BZ9" s="163"/>
      <c r="CA9" s="114"/>
      <c r="CB9" s="145"/>
      <c r="CC9" s="146"/>
      <c r="CD9" s="145"/>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row>
    <row r="10" spans="1:108" ht="21" customHeight="1" thickTop="1" thickBot="1">
      <c r="A10" s="421"/>
      <c r="B10" s="423"/>
      <c r="C10" s="423"/>
      <c r="D10" s="423"/>
      <c r="E10" s="424"/>
      <c r="F10" s="423"/>
      <c r="G10" s="423"/>
      <c r="H10" s="423"/>
      <c r="I10" s="423"/>
      <c r="J10" s="421"/>
      <c r="K10" s="421"/>
      <c r="L10" s="411"/>
      <c r="M10" s="414"/>
      <c r="N10" s="162">
        <v>6</v>
      </c>
      <c r="O10" s="167"/>
      <c r="P10" s="163"/>
      <c r="Q10" s="163"/>
      <c r="R10" s="163"/>
      <c r="S10" s="163"/>
      <c r="T10" s="163"/>
      <c r="U10" s="163"/>
      <c r="V10" s="163"/>
      <c r="W10" s="263">
        <v>0</v>
      </c>
      <c r="X10" s="338" t="s">
        <v>485</v>
      </c>
      <c r="Y10" s="339"/>
      <c r="Z10" s="340" t="s">
        <v>536</v>
      </c>
      <c r="AA10" s="263" t="s">
        <v>537</v>
      </c>
      <c r="AB10" s="163"/>
      <c r="AC10" s="497"/>
      <c r="AD10" s="497"/>
      <c r="AE10" s="498"/>
      <c r="AF10" s="498"/>
      <c r="AG10" s="496"/>
      <c r="AH10" s="496"/>
      <c r="AI10" s="495"/>
      <c r="AJ10" s="495"/>
      <c r="AK10" s="411"/>
      <c r="AL10" s="414"/>
      <c r="AM10" s="490"/>
      <c r="AN10" s="163"/>
      <c r="AO10" s="162"/>
      <c r="AP10" s="168"/>
      <c r="AQ10" s="168"/>
      <c r="AR10" s="163"/>
      <c r="AS10" s="168"/>
      <c r="AT10" s="163"/>
      <c r="AU10" s="168"/>
      <c r="AV10" s="163"/>
      <c r="AW10" s="114"/>
      <c r="AX10" s="145"/>
      <c r="AY10" s="146"/>
      <c r="AZ10" s="163"/>
      <c r="BA10" s="163"/>
      <c r="BB10" s="162"/>
      <c r="BC10" s="168"/>
      <c r="BD10" s="168"/>
      <c r="BE10" s="163"/>
      <c r="BF10" s="163"/>
      <c r="BG10" s="162"/>
      <c r="BH10" s="168"/>
      <c r="BI10" s="168"/>
      <c r="BJ10" s="163"/>
      <c r="BK10" s="163"/>
      <c r="BL10" s="162"/>
      <c r="BM10" s="168"/>
      <c r="BN10" s="168"/>
      <c r="BO10" s="145"/>
      <c r="BP10" s="145"/>
      <c r="BQ10" s="146"/>
      <c r="BR10" s="114"/>
      <c r="BS10" s="114"/>
      <c r="BT10" s="168"/>
      <c r="BU10" s="145"/>
      <c r="BV10" s="145"/>
      <c r="BW10" s="145"/>
      <c r="BX10" s="168"/>
      <c r="BY10" s="163"/>
      <c r="BZ10" s="163"/>
      <c r="CA10" s="114"/>
      <c r="CB10" s="145"/>
      <c r="CC10" s="146"/>
      <c r="CD10" s="145"/>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row>
    <row r="11" spans="1:108" ht="21" customHeight="1" thickTop="1" thickBot="1">
      <c r="A11" s="421">
        <v>2</v>
      </c>
      <c r="B11" s="423"/>
      <c r="C11" s="423"/>
      <c r="D11" s="423"/>
      <c r="E11" s="424"/>
      <c r="F11" s="423"/>
      <c r="G11" s="423"/>
      <c r="H11" s="423"/>
      <c r="I11" s="423"/>
      <c r="J11" s="421"/>
      <c r="K11" s="421"/>
      <c r="L11" s="411">
        <v>0</v>
      </c>
      <c r="M11" s="412" t="b">
        <v>0</v>
      </c>
      <c r="N11" s="162">
        <v>1</v>
      </c>
      <c r="O11" s="167"/>
      <c r="P11" s="163"/>
      <c r="Q11" s="163"/>
      <c r="R11" s="163"/>
      <c r="S11" s="163"/>
      <c r="T11" s="163"/>
      <c r="U11" s="163"/>
      <c r="V11" s="163"/>
      <c r="W11" s="263">
        <v>0</v>
      </c>
      <c r="X11" s="343" t="s">
        <v>485</v>
      </c>
      <c r="Y11" s="339"/>
      <c r="Z11" s="340" t="s">
        <v>536</v>
      </c>
      <c r="AA11" s="263" t="s">
        <v>537</v>
      </c>
      <c r="AB11" s="163"/>
      <c r="AC11" s="494">
        <v>0</v>
      </c>
      <c r="AD11" s="494" t="s">
        <v>485</v>
      </c>
      <c r="AE11" s="493"/>
      <c r="AF11" s="493"/>
      <c r="AG11" s="491" t="s">
        <v>538</v>
      </c>
      <c r="AH11" s="491" t="s">
        <v>538</v>
      </c>
      <c r="AI11" s="492"/>
      <c r="AJ11" s="492"/>
      <c r="AK11" s="411">
        <v>0</v>
      </c>
      <c r="AL11" s="412" t="b">
        <v>0</v>
      </c>
      <c r="AM11" s="488"/>
      <c r="AN11" s="163"/>
      <c r="AO11" s="162"/>
      <c r="AP11" s="168"/>
      <c r="AQ11" s="168"/>
      <c r="AR11" s="163"/>
      <c r="AS11" s="168"/>
      <c r="AT11" s="163"/>
      <c r="AU11" s="168"/>
      <c r="AV11" s="163"/>
      <c r="AW11" s="114"/>
      <c r="AX11" s="145"/>
      <c r="AY11" s="146"/>
      <c r="AZ11" s="163"/>
      <c r="BA11" s="163"/>
      <c r="BB11" s="162"/>
      <c r="BC11" s="168"/>
      <c r="BD11" s="168"/>
      <c r="BE11" s="163"/>
      <c r="BF11" s="163"/>
      <c r="BG11" s="162"/>
      <c r="BH11" s="168"/>
      <c r="BI11" s="168"/>
      <c r="BJ11" s="163"/>
      <c r="BK11" s="163"/>
      <c r="BL11" s="162"/>
      <c r="BM11" s="168"/>
      <c r="BN11" s="168"/>
      <c r="BO11" s="145"/>
      <c r="BP11" s="145"/>
      <c r="BQ11" s="146"/>
      <c r="BR11" s="114"/>
      <c r="BS11" s="114"/>
      <c r="BT11" s="168"/>
      <c r="BU11" s="145"/>
      <c r="BV11" s="145"/>
      <c r="BW11" s="145"/>
      <c r="BX11" s="168"/>
      <c r="BY11" s="163"/>
      <c r="BZ11" s="163"/>
      <c r="CA11" s="114"/>
      <c r="CB11" s="145"/>
      <c r="CC11" s="146"/>
      <c r="CD11" s="145"/>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row>
    <row r="12" spans="1:108" ht="21" customHeight="1" thickTop="1" thickBot="1">
      <c r="A12" s="421"/>
      <c r="B12" s="423"/>
      <c r="C12" s="423"/>
      <c r="D12" s="423"/>
      <c r="E12" s="424"/>
      <c r="F12" s="423"/>
      <c r="G12" s="423"/>
      <c r="H12" s="423"/>
      <c r="I12" s="423"/>
      <c r="J12" s="421"/>
      <c r="K12" s="421"/>
      <c r="L12" s="411"/>
      <c r="M12" s="413"/>
      <c r="N12" s="162">
        <v>2</v>
      </c>
      <c r="O12" s="167"/>
      <c r="P12" s="163"/>
      <c r="Q12" s="163"/>
      <c r="R12" s="163"/>
      <c r="S12" s="163"/>
      <c r="T12" s="163"/>
      <c r="U12" s="163"/>
      <c r="V12" s="163"/>
      <c r="W12" s="263">
        <v>0</v>
      </c>
      <c r="X12" s="343" t="s">
        <v>485</v>
      </c>
      <c r="Y12" s="339"/>
      <c r="Z12" s="340" t="s">
        <v>536</v>
      </c>
      <c r="AA12" s="263" t="s">
        <v>537</v>
      </c>
      <c r="AB12" s="163"/>
      <c r="AC12" s="494"/>
      <c r="AD12" s="494"/>
      <c r="AE12" s="493"/>
      <c r="AF12" s="493"/>
      <c r="AG12" s="491"/>
      <c r="AH12" s="491"/>
      <c r="AI12" s="492"/>
      <c r="AJ12" s="492"/>
      <c r="AK12" s="411"/>
      <c r="AL12" s="413"/>
      <c r="AM12" s="489"/>
      <c r="AN12" s="163"/>
      <c r="AO12" s="162"/>
      <c r="AP12" s="168"/>
      <c r="AQ12" s="168"/>
      <c r="AR12" s="163"/>
      <c r="AS12" s="168"/>
      <c r="AT12" s="163"/>
      <c r="AU12" s="168"/>
      <c r="AV12" s="163"/>
      <c r="AW12" s="114"/>
      <c r="AX12" s="145"/>
      <c r="AY12" s="146"/>
      <c r="AZ12" s="163"/>
      <c r="BA12" s="163"/>
      <c r="BB12" s="162"/>
      <c r="BC12" s="168"/>
      <c r="BD12" s="168"/>
      <c r="BE12" s="163"/>
      <c r="BF12" s="163"/>
      <c r="BG12" s="162"/>
      <c r="BH12" s="168"/>
      <c r="BI12" s="168"/>
      <c r="BJ12" s="163"/>
      <c r="BK12" s="163"/>
      <c r="BL12" s="162"/>
      <c r="BM12" s="168"/>
      <c r="BN12" s="168"/>
      <c r="BO12" s="145"/>
      <c r="BP12" s="145"/>
      <c r="BQ12" s="146"/>
      <c r="BR12" s="114"/>
      <c r="BS12" s="114"/>
      <c r="BT12" s="168"/>
      <c r="BU12" s="145"/>
      <c r="BV12" s="145"/>
      <c r="BW12" s="145"/>
      <c r="BX12" s="168"/>
      <c r="BY12" s="163"/>
      <c r="BZ12" s="163"/>
      <c r="CA12" s="114"/>
      <c r="CB12" s="145"/>
      <c r="CC12" s="146"/>
      <c r="CD12" s="145"/>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row>
    <row r="13" spans="1:108" ht="21" customHeight="1" thickTop="1" thickBot="1">
      <c r="A13" s="421"/>
      <c r="B13" s="423"/>
      <c r="C13" s="423"/>
      <c r="D13" s="423"/>
      <c r="E13" s="424"/>
      <c r="F13" s="423"/>
      <c r="G13" s="423"/>
      <c r="H13" s="423"/>
      <c r="I13" s="423"/>
      <c r="J13" s="421"/>
      <c r="K13" s="421"/>
      <c r="L13" s="411"/>
      <c r="M13" s="413"/>
      <c r="N13" s="162">
        <v>3</v>
      </c>
      <c r="O13" s="173"/>
      <c r="P13" s="163"/>
      <c r="Q13" s="163"/>
      <c r="R13" s="163"/>
      <c r="S13" s="163"/>
      <c r="T13" s="163"/>
      <c r="U13" s="163"/>
      <c r="V13" s="163"/>
      <c r="W13" s="263">
        <v>0</v>
      </c>
      <c r="X13" s="343" t="s">
        <v>485</v>
      </c>
      <c r="Y13" s="339"/>
      <c r="Z13" s="340" t="s">
        <v>536</v>
      </c>
      <c r="AA13" s="263" t="s">
        <v>537</v>
      </c>
      <c r="AB13" s="163"/>
      <c r="AC13" s="494"/>
      <c r="AD13" s="494"/>
      <c r="AE13" s="493"/>
      <c r="AF13" s="493"/>
      <c r="AG13" s="491"/>
      <c r="AH13" s="491"/>
      <c r="AI13" s="492"/>
      <c r="AJ13" s="492"/>
      <c r="AK13" s="411"/>
      <c r="AL13" s="413"/>
      <c r="AM13" s="489"/>
      <c r="AN13" s="163"/>
      <c r="AO13" s="162"/>
      <c r="AP13" s="168"/>
      <c r="AQ13" s="168"/>
      <c r="AR13" s="163"/>
      <c r="AS13" s="168"/>
      <c r="AT13" s="163"/>
      <c r="AU13" s="168"/>
      <c r="AV13" s="163"/>
      <c r="AW13" s="114"/>
      <c r="AX13" s="145"/>
      <c r="AY13" s="146"/>
      <c r="AZ13" s="163"/>
      <c r="BA13" s="163"/>
      <c r="BB13" s="162"/>
      <c r="BC13" s="168"/>
      <c r="BD13" s="168"/>
      <c r="BE13" s="163"/>
      <c r="BF13" s="163"/>
      <c r="BG13" s="162"/>
      <c r="BH13" s="168"/>
      <c r="BI13" s="168"/>
      <c r="BJ13" s="163"/>
      <c r="BK13" s="163"/>
      <c r="BL13" s="162"/>
      <c r="BM13" s="168"/>
      <c r="BN13" s="168"/>
      <c r="BO13" s="145"/>
      <c r="BP13" s="145"/>
      <c r="BQ13" s="146"/>
      <c r="BR13" s="114"/>
      <c r="BS13" s="114"/>
      <c r="BT13" s="168"/>
      <c r="BU13" s="145"/>
      <c r="BV13" s="145"/>
      <c r="BW13" s="145"/>
      <c r="BX13" s="168"/>
      <c r="BY13" s="163"/>
      <c r="BZ13" s="163"/>
      <c r="CA13" s="114"/>
      <c r="CB13" s="145"/>
      <c r="CC13" s="146"/>
      <c r="CD13" s="145"/>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row>
    <row r="14" spans="1:108" ht="21" customHeight="1" thickTop="1" thickBot="1">
      <c r="A14" s="421"/>
      <c r="B14" s="423"/>
      <c r="C14" s="423"/>
      <c r="D14" s="423"/>
      <c r="E14" s="424"/>
      <c r="F14" s="423"/>
      <c r="G14" s="423"/>
      <c r="H14" s="423"/>
      <c r="I14" s="423"/>
      <c r="J14" s="421"/>
      <c r="K14" s="421"/>
      <c r="L14" s="411"/>
      <c r="M14" s="413"/>
      <c r="N14" s="162">
        <v>4</v>
      </c>
      <c r="O14" s="167"/>
      <c r="P14" s="163"/>
      <c r="Q14" s="163"/>
      <c r="R14" s="163"/>
      <c r="S14" s="163"/>
      <c r="T14" s="163"/>
      <c r="U14" s="163"/>
      <c r="V14" s="163"/>
      <c r="W14" s="263">
        <v>0</v>
      </c>
      <c r="X14" s="343" t="s">
        <v>485</v>
      </c>
      <c r="Y14" s="339"/>
      <c r="Z14" s="340" t="s">
        <v>536</v>
      </c>
      <c r="AA14" s="263" t="s">
        <v>537</v>
      </c>
      <c r="AB14" s="163"/>
      <c r="AC14" s="494"/>
      <c r="AD14" s="494"/>
      <c r="AE14" s="493"/>
      <c r="AF14" s="493"/>
      <c r="AG14" s="491"/>
      <c r="AH14" s="491"/>
      <c r="AI14" s="492"/>
      <c r="AJ14" s="492"/>
      <c r="AK14" s="411"/>
      <c r="AL14" s="413"/>
      <c r="AM14" s="489"/>
      <c r="AN14" s="163"/>
      <c r="AO14" s="162"/>
      <c r="AP14" s="168"/>
      <c r="AQ14" s="168"/>
      <c r="AR14" s="163"/>
      <c r="AS14" s="168"/>
      <c r="AT14" s="163"/>
      <c r="AU14" s="168"/>
      <c r="AV14" s="163"/>
      <c r="AW14" s="114"/>
      <c r="AX14" s="145"/>
      <c r="AY14" s="146"/>
      <c r="AZ14" s="163"/>
      <c r="BA14" s="163"/>
      <c r="BB14" s="162"/>
      <c r="BC14" s="168"/>
      <c r="BD14" s="168"/>
      <c r="BE14" s="163"/>
      <c r="BF14" s="163"/>
      <c r="BG14" s="162"/>
      <c r="BH14" s="168"/>
      <c r="BI14" s="168"/>
      <c r="BJ14" s="163"/>
      <c r="BK14" s="163"/>
      <c r="BL14" s="162"/>
      <c r="BM14" s="168"/>
      <c r="BN14" s="168"/>
      <c r="BO14" s="145"/>
      <c r="BP14" s="145"/>
      <c r="BQ14" s="146"/>
      <c r="BR14" s="114"/>
      <c r="BS14" s="114"/>
      <c r="BT14" s="168"/>
      <c r="BU14" s="145"/>
      <c r="BV14" s="145"/>
      <c r="BW14" s="145"/>
      <c r="BX14" s="168"/>
      <c r="BY14" s="163"/>
      <c r="BZ14" s="163"/>
      <c r="CA14" s="114"/>
      <c r="CB14" s="145"/>
      <c r="CC14" s="146"/>
      <c r="CD14" s="145"/>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row>
    <row r="15" spans="1:108" ht="21" customHeight="1" thickTop="1" thickBot="1">
      <c r="A15" s="421"/>
      <c r="B15" s="423"/>
      <c r="C15" s="423"/>
      <c r="D15" s="423"/>
      <c r="E15" s="424"/>
      <c r="F15" s="423"/>
      <c r="G15" s="423"/>
      <c r="H15" s="423"/>
      <c r="I15" s="423"/>
      <c r="J15" s="421"/>
      <c r="K15" s="421"/>
      <c r="L15" s="411"/>
      <c r="M15" s="413"/>
      <c r="N15" s="162">
        <v>5</v>
      </c>
      <c r="O15" s="167"/>
      <c r="P15" s="163"/>
      <c r="Q15" s="163"/>
      <c r="R15" s="163"/>
      <c r="S15" s="163"/>
      <c r="T15" s="163"/>
      <c r="U15" s="163"/>
      <c r="V15" s="163"/>
      <c r="W15" s="263">
        <v>0</v>
      </c>
      <c r="X15" s="343" t="s">
        <v>485</v>
      </c>
      <c r="Y15" s="339"/>
      <c r="Z15" s="340" t="s">
        <v>536</v>
      </c>
      <c r="AA15" s="263" t="s">
        <v>537</v>
      </c>
      <c r="AB15" s="163"/>
      <c r="AC15" s="494"/>
      <c r="AD15" s="494"/>
      <c r="AE15" s="493"/>
      <c r="AF15" s="493"/>
      <c r="AG15" s="491"/>
      <c r="AH15" s="491"/>
      <c r="AI15" s="492"/>
      <c r="AJ15" s="492"/>
      <c r="AK15" s="411"/>
      <c r="AL15" s="413"/>
      <c r="AM15" s="489"/>
      <c r="AN15" s="163"/>
      <c r="AO15" s="162"/>
      <c r="AP15" s="168"/>
      <c r="AQ15" s="168"/>
      <c r="AR15" s="163"/>
      <c r="AS15" s="168"/>
      <c r="AT15" s="163"/>
      <c r="AU15" s="168"/>
      <c r="AV15" s="163"/>
      <c r="AW15" s="114"/>
      <c r="AX15" s="145"/>
      <c r="AY15" s="146"/>
      <c r="AZ15" s="163"/>
      <c r="BA15" s="163"/>
      <c r="BB15" s="162"/>
      <c r="BC15" s="168"/>
      <c r="BD15" s="168"/>
      <c r="BE15" s="163"/>
      <c r="BF15" s="163"/>
      <c r="BG15" s="162"/>
      <c r="BH15" s="168"/>
      <c r="BI15" s="168"/>
      <c r="BJ15" s="163"/>
      <c r="BK15" s="163"/>
      <c r="BL15" s="162"/>
      <c r="BM15" s="168"/>
      <c r="BN15" s="168"/>
      <c r="BO15" s="145"/>
      <c r="BP15" s="145"/>
      <c r="BQ15" s="146"/>
      <c r="BR15" s="114"/>
      <c r="BS15" s="114"/>
      <c r="BT15" s="168"/>
      <c r="BU15" s="145"/>
      <c r="BV15" s="145"/>
      <c r="BW15" s="145"/>
      <c r="BX15" s="168"/>
      <c r="BY15" s="163"/>
      <c r="BZ15" s="163"/>
      <c r="CA15" s="114"/>
      <c r="CB15" s="145"/>
      <c r="CC15" s="146"/>
      <c r="CD15" s="145"/>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row>
    <row r="16" spans="1:108" ht="21" customHeight="1" thickTop="1" thickBot="1">
      <c r="A16" s="421"/>
      <c r="B16" s="423"/>
      <c r="C16" s="423"/>
      <c r="D16" s="423"/>
      <c r="E16" s="424"/>
      <c r="F16" s="423"/>
      <c r="G16" s="423"/>
      <c r="H16" s="423"/>
      <c r="I16" s="423"/>
      <c r="J16" s="421"/>
      <c r="K16" s="421"/>
      <c r="L16" s="411"/>
      <c r="M16" s="414"/>
      <c r="N16" s="162">
        <v>6</v>
      </c>
      <c r="O16" s="167"/>
      <c r="P16" s="163"/>
      <c r="Q16" s="163"/>
      <c r="R16" s="163"/>
      <c r="S16" s="163"/>
      <c r="T16" s="163"/>
      <c r="U16" s="163"/>
      <c r="V16" s="163"/>
      <c r="W16" s="263">
        <v>0</v>
      </c>
      <c r="X16" s="343" t="s">
        <v>485</v>
      </c>
      <c r="Y16" s="339"/>
      <c r="Z16" s="340" t="s">
        <v>536</v>
      </c>
      <c r="AA16" s="263" t="s">
        <v>537</v>
      </c>
      <c r="AB16" s="163"/>
      <c r="AC16" s="494"/>
      <c r="AD16" s="494"/>
      <c r="AE16" s="493"/>
      <c r="AF16" s="493"/>
      <c r="AG16" s="491"/>
      <c r="AH16" s="491"/>
      <c r="AI16" s="492"/>
      <c r="AJ16" s="492"/>
      <c r="AK16" s="411"/>
      <c r="AL16" s="414"/>
      <c r="AM16" s="490"/>
      <c r="AN16" s="163"/>
      <c r="AO16" s="162"/>
      <c r="AP16" s="168"/>
      <c r="AQ16" s="168"/>
      <c r="AR16" s="163"/>
      <c r="AS16" s="168"/>
      <c r="AT16" s="163"/>
      <c r="AU16" s="168"/>
      <c r="AV16" s="163"/>
      <c r="AW16" s="114"/>
      <c r="AX16" s="145"/>
      <c r="AY16" s="146"/>
      <c r="AZ16" s="163"/>
      <c r="BA16" s="163"/>
      <c r="BB16" s="162"/>
      <c r="BC16" s="168"/>
      <c r="BD16" s="168"/>
      <c r="BE16" s="163"/>
      <c r="BF16" s="163"/>
      <c r="BG16" s="162"/>
      <c r="BH16" s="168"/>
      <c r="BI16" s="168"/>
      <c r="BJ16" s="163"/>
      <c r="BK16" s="163"/>
      <c r="BL16" s="162"/>
      <c r="BM16" s="168"/>
      <c r="BN16" s="168"/>
      <c r="BO16" s="145"/>
      <c r="BP16" s="145"/>
      <c r="BQ16" s="146"/>
      <c r="BR16" s="114"/>
      <c r="BS16" s="114"/>
      <c r="BT16" s="168"/>
      <c r="BU16" s="145"/>
      <c r="BV16" s="145"/>
      <c r="BW16" s="145"/>
      <c r="BX16" s="168"/>
      <c r="BY16" s="163"/>
      <c r="BZ16" s="163"/>
      <c r="CA16" s="114"/>
      <c r="CB16" s="145"/>
      <c r="CC16" s="146"/>
      <c r="CD16" s="145"/>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row>
    <row r="17" spans="1:108" ht="21" customHeight="1" thickTop="1" thickBot="1">
      <c r="A17" s="421">
        <v>3</v>
      </c>
      <c r="B17" s="423"/>
      <c r="C17" s="423"/>
      <c r="D17" s="423"/>
      <c r="E17" s="424"/>
      <c r="F17" s="423"/>
      <c r="G17" s="423"/>
      <c r="H17" s="423"/>
      <c r="I17" s="423"/>
      <c r="J17" s="421"/>
      <c r="K17" s="421"/>
      <c r="L17" s="411">
        <v>0</v>
      </c>
      <c r="M17" s="412" t="b">
        <v>0</v>
      </c>
      <c r="N17" s="162">
        <v>1</v>
      </c>
      <c r="O17" s="167"/>
      <c r="P17" s="163"/>
      <c r="Q17" s="163"/>
      <c r="R17" s="163"/>
      <c r="S17" s="163"/>
      <c r="T17" s="163"/>
      <c r="U17" s="163"/>
      <c r="V17" s="163"/>
      <c r="W17" s="263">
        <v>0</v>
      </c>
      <c r="X17" s="343" t="s">
        <v>485</v>
      </c>
      <c r="Y17" s="339"/>
      <c r="Z17" s="340" t="s">
        <v>536</v>
      </c>
      <c r="AA17" s="263" t="s">
        <v>537</v>
      </c>
      <c r="AB17" s="163"/>
      <c r="AC17" s="494">
        <v>0</v>
      </c>
      <c r="AD17" s="494" t="s">
        <v>485</v>
      </c>
      <c r="AE17" s="493"/>
      <c r="AF17" s="493"/>
      <c r="AG17" s="491" t="s">
        <v>538</v>
      </c>
      <c r="AH17" s="491" t="s">
        <v>538</v>
      </c>
      <c r="AI17" s="492"/>
      <c r="AJ17" s="492"/>
      <c r="AK17" s="411">
        <v>0</v>
      </c>
      <c r="AL17" s="412" t="b">
        <v>0</v>
      </c>
      <c r="AM17" s="488"/>
      <c r="AN17" s="163"/>
      <c r="AO17" s="162"/>
      <c r="AP17" s="168"/>
      <c r="AQ17" s="168"/>
      <c r="AR17" s="163"/>
      <c r="AS17" s="168"/>
      <c r="AT17" s="163"/>
      <c r="AU17" s="168"/>
      <c r="AV17" s="163"/>
      <c r="AW17" s="114"/>
      <c r="AX17" s="145"/>
      <c r="AY17" s="146"/>
      <c r="AZ17" s="163"/>
      <c r="BA17" s="163"/>
      <c r="BB17" s="162"/>
      <c r="BC17" s="168"/>
      <c r="BD17" s="168"/>
      <c r="BE17" s="163"/>
      <c r="BF17" s="163"/>
      <c r="BG17" s="162"/>
      <c r="BH17" s="168"/>
      <c r="BI17" s="168"/>
      <c r="BJ17" s="163"/>
      <c r="BK17" s="163"/>
      <c r="BL17" s="162"/>
      <c r="BM17" s="168"/>
      <c r="BN17" s="168"/>
      <c r="BO17" s="145"/>
      <c r="BP17" s="145"/>
      <c r="BQ17" s="146"/>
      <c r="BR17" s="114"/>
      <c r="BS17" s="114"/>
      <c r="BT17" s="168"/>
      <c r="BU17" s="145"/>
      <c r="BV17" s="145"/>
      <c r="BW17" s="145"/>
      <c r="BX17" s="168"/>
      <c r="BY17" s="163"/>
      <c r="BZ17" s="163"/>
      <c r="CA17" s="114"/>
      <c r="CB17" s="145"/>
      <c r="CC17" s="146"/>
      <c r="CD17" s="145"/>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row>
    <row r="18" spans="1:108" ht="21" customHeight="1" thickTop="1" thickBot="1">
      <c r="A18" s="421"/>
      <c r="B18" s="423"/>
      <c r="C18" s="423"/>
      <c r="D18" s="423"/>
      <c r="E18" s="424"/>
      <c r="F18" s="423"/>
      <c r="G18" s="423"/>
      <c r="H18" s="423"/>
      <c r="I18" s="423"/>
      <c r="J18" s="421"/>
      <c r="K18" s="421"/>
      <c r="L18" s="411"/>
      <c r="M18" s="413"/>
      <c r="N18" s="162">
        <v>2</v>
      </c>
      <c r="O18" s="167"/>
      <c r="P18" s="163"/>
      <c r="Q18" s="163"/>
      <c r="R18" s="163"/>
      <c r="S18" s="163"/>
      <c r="T18" s="163"/>
      <c r="U18" s="163"/>
      <c r="V18" s="163"/>
      <c r="W18" s="263">
        <v>0</v>
      </c>
      <c r="X18" s="343" t="s">
        <v>485</v>
      </c>
      <c r="Y18" s="339"/>
      <c r="Z18" s="340" t="s">
        <v>536</v>
      </c>
      <c r="AA18" s="263" t="s">
        <v>537</v>
      </c>
      <c r="AB18" s="163"/>
      <c r="AC18" s="494"/>
      <c r="AD18" s="494"/>
      <c r="AE18" s="493"/>
      <c r="AF18" s="493"/>
      <c r="AG18" s="491"/>
      <c r="AH18" s="491"/>
      <c r="AI18" s="492"/>
      <c r="AJ18" s="492"/>
      <c r="AK18" s="411"/>
      <c r="AL18" s="413"/>
      <c r="AM18" s="489"/>
      <c r="AN18" s="163"/>
      <c r="AO18" s="162"/>
      <c r="AP18" s="168"/>
      <c r="AQ18" s="168"/>
      <c r="AR18" s="163"/>
      <c r="AS18" s="168"/>
      <c r="AT18" s="163"/>
      <c r="AU18" s="168"/>
      <c r="AV18" s="163"/>
      <c r="AW18" s="114"/>
      <c r="AX18" s="145"/>
      <c r="AY18" s="146"/>
      <c r="AZ18" s="163"/>
      <c r="BA18" s="163"/>
      <c r="BB18" s="162"/>
      <c r="BC18" s="168"/>
      <c r="BD18" s="168"/>
      <c r="BE18" s="163"/>
      <c r="BF18" s="163"/>
      <c r="BG18" s="162"/>
      <c r="BH18" s="168"/>
      <c r="BI18" s="168"/>
      <c r="BJ18" s="163"/>
      <c r="BK18" s="163"/>
      <c r="BL18" s="162"/>
      <c r="BM18" s="168"/>
      <c r="BN18" s="168"/>
      <c r="BO18" s="145"/>
      <c r="BP18" s="145"/>
      <c r="BQ18" s="146"/>
      <c r="BR18" s="114"/>
      <c r="BS18" s="114"/>
      <c r="BT18" s="168"/>
      <c r="BU18" s="145"/>
      <c r="BV18" s="145"/>
      <c r="BW18" s="145"/>
      <c r="BX18" s="168"/>
      <c r="BY18" s="163"/>
      <c r="BZ18" s="163"/>
      <c r="CA18" s="114"/>
      <c r="CB18" s="145"/>
      <c r="CC18" s="146"/>
      <c r="CD18" s="145"/>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row>
    <row r="19" spans="1:108" ht="21" customHeight="1" thickTop="1" thickBot="1">
      <c r="A19" s="421"/>
      <c r="B19" s="423"/>
      <c r="C19" s="423"/>
      <c r="D19" s="423"/>
      <c r="E19" s="424"/>
      <c r="F19" s="423"/>
      <c r="G19" s="423"/>
      <c r="H19" s="423"/>
      <c r="I19" s="423"/>
      <c r="J19" s="421"/>
      <c r="K19" s="421"/>
      <c r="L19" s="411"/>
      <c r="M19" s="413"/>
      <c r="N19" s="162">
        <v>3</v>
      </c>
      <c r="O19" s="173"/>
      <c r="P19" s="163"/>
      <c r="Q19" s="163"/>
      <c r="R19" s="163"/>
      <c r="S19" s="163"/>
      <c r="T19" s="163"/>
      <c r="U19" s="163"/>
      <c r="V19" s="163"/>
      <c r="W19" s="263">
        <v>0</v>
      </c>
      <c r="X19" s="343" t="s">
        <v>485</v>
      </c>
      <c r="Y19" s="339"/>
      <c r="Z19" s="340" t="s">
        <v>536</v>
      </c>
      <c r="AA19" s="263" t="s">
        <v>537</v>
      </c>
      <c r="AB19" s="163"/>
      <c r="AC19" s="494"/>
      <c r="AD19" s="494"/>
      <c r="AE19" s="493"/>
      <c r="AF19" s="493"/>
      <c r="AG19" s="491"/>
      <c r="AH19" s="491"/>
      <c r="AI19" s="492"/>
      <c r="AJ19" s="492"/>
      <c r="AK19" s="411"/>
      <c r="AL19" s="413"/>
      <c r="AM19" s="489"/>
      <c r="AN19" s="163"/>
      <c r="AO19" s="162"/>
      <c r="AP19" s="168"/>
      <c r="AQ19" s="168"/>
      <c r="AR19" s="163"/>
      <c r="AS19" s="168"/>
      <c r="AT19" s="163"/>
      <c r="AU19" s="168"/>
      <c r="AV19" s="163"/>
      <c r="AW19" s="114"/>
      <c r="AX19" s="145"/>
      <c r="AY19" s="146"/>
      <c r="AZ19" s="163"/>
      <c r="BA19" s="163"/>
      <c r="BB19" s="162"/>
      <c r="BC19" s="168"/>
      <c r="BD19" s="168"/>
      <c r="BE19" s="163"/>
      <c r="BF19" s="163"/>
      <c r="BG19" s="162"/>
      <c r="BH19" s="168"/>
      <c r="BI19" s="168"/>
      <c r="BJ19" s="163"/>
      <c r="BK19" s="163"/>
      <c r="BL19" s="162"/>
      <c r="BM19" s="168"/>
      <c r="BN19" s="168"/>
      <c r="BO19" s="145"/>
      <c r="BP19" s="145"/>
      <c r="BQ19" s="146"/>
      <c r="BR19" s="114"/>
      <c r="BS19" s="114"/>
      <c r="BT19" s="168"/>
      <c r="BU19" s="145"/>
      <c r="BV19" s="145"/>
      <c r="BW19" s="145"/>
      <c r="BX19" s="168"/>
      <c r="BY19" s="163"/>
      <c r="BZ19" s="163"/>
      <c r="CA19" s="114"/>
      <c r="CB19" s="145"/>
      <c r="CC19" s="146"/>
      <c r="CD19" s="145"/>
      <c r="CE19" s="148"/>
      <c r="CF19" s="148"/>
      <c r="CG19" s="148"/>
      <c r="CH19" s="148"/>
      <c r="CI19" s="148"/>
      <c r="CJ19" s="148"/>
      <c r="CK19" s="148"/>
      <c r="CL19" s="148"/>
      <c r="CM19" s="148"/>
      <c r="CN19" s="148"/>
      <c r="CO19" s="148"/>
      <c r="CP19" s="148"/>
      <c r="CQ19" s="148"/>
      <c r="CR19" s="148"/>
      <c r="CS19" s="148"/>
      <c r="CT19" s="148"/>
      <c r="CU19" s="148"/>
      <c r="CV19" s="148"/>
      <c r="CW19" s="148"/>
      <c r="CX19" s="148"/>
      <c r="CY19" s="148"/>
      <c r="CZ19" s="148"/>
      <c r="DA19" s="148"/>
      <c r="DB19" s="148"/>
      <c r="DC19" s="148"/>
      <c r="DD19" s="148"/>
    </row>
    <row r="20" spans="1:108" ht="21" customHeight="1" thickTop="1" thickBot="1">
      <c r="A20" s="421"/>
      <c r="B20" s="423"/>
      <c r="C20" s="423"/>
      <c r="D20" s="423"/>
      <c r="E20" s="424"/>
      <c r="F20" s="423"/>
      <c r="G20" s="423"/>
      <c r="H20" s="423"/>
      <c r="I20" s="423"/>
      <c r="J20" s="421"/>
      <c r="K20" s="421"/>
      <c r="L20" s="411"/>
      <c r="M20" s="413"/>
      <c r="N20" s="162">
        <v>4</v>
      </c>
      <c r="O20" s="167"/>
      <c r="P20" s="163"/>
      <c r="Q20" s="163"/>
      <c r="R20" s="163"/>
      <c r="S20" s="163"/>
      <c r="T20" s="163"/>
      <c r="U20" s="163"/>
      <c r="V20" s="163"/>
      <c r="W20" s="263">
        <v>0</v>
      </c>
      <c r="X20" s="343" t="s">
        <v>485</v>
      </c>
      <c r="Y20" s="339"/>
      <c r="Z20" s="340" t="s">
        <v>536</v>
      </c>
      <c r="AA20" s="263" t="s">
        <v>537</v>
      </c>
      <c r="AB20" s="163"/>
      <c r="AC20" s="494"/>
      <c r="AD20" s="494"/>
      <c r="AE20" s="493"/>
      <c r="AF20" s="493"/>
      <c r="AG20" s="491"/>
      <c r="AH20" s="491"/>
      <c r="AI20" s="492"/>
      <c r="AJ20" s="492"/>
      <c r="AK20" s="411"/>
      <c r="AL20" s="413"/>
      <c r="AM20" s="489"/>
      <c r="AN20" s="163"/>
      <c r="AO20" s="162"/>
      <c r="AP20" s="168"/>
      <c r="AQ20" s="168"/>
      <c r="AR20" s="163"/>
      <c r="AS20" s="168"/>
      <c r="AT20" s="163"/>
      <c r="AU20" s="168"/>
      <c r="AV20" s="163"/>
      <c r="AW20" s="114"/>
      <c r="AX20" s="145"/>
      <c r="AY20" s="146"/>
      <c r="AZ20" s="163"/>
      <c r="BA20" s="163"/>
      <c r="BB20" s="162"/>
      <c r="BC20" s="168"/>
      <c r="BD20" s="168"/>
      <c r="BE20" s="163"/>
      <c r="BF20" s="163"/>
      <c r="BG20" s="162"/>
      <c r="BH20" s="168"/>
      <c r="BI20" s="168"/>
      <c r="BJ20" s="163"/>
      <c r="BK20" s="163"/>
      <c r="BL20" s="162"/>
      <c r="BM20" s="168"/>
      <c r="BN20" s="168"/>
      <c r="BO20" s="145"/>
      <c r="BP20" s="145"/>
      <c r="BQ20" s="146"/>
      <c r="BR20" s="114"/>
      <c r="BS20" s="114"/>
      <c r="BT20" s="168"/>
      <c r="BU20" s="145"/>
      <c r="BV20" s="145"/>
      <c r="BW20" s="145"/>
      <c r="BX20" s="168"/>
      <c r="BY20" s="163"/>
      <c r="BZ20" s="163"/>
      <c r="CA20" s="114"/>
      <c r="CB20" s="145"/>
      <c r="CC20" s="146"/>
      <c r="CD20" s="145"/>
      <c r="CE20" s="148"/>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row>
    <row r="21" spans="1:108" ht="21" customHeight="1" thickTop="1" thickBot="1">
      <c r="A21" s="421"/>
      <c r="B21" s="423"/>
      <c r="C21" s="423"/>
      <c r="D21" s="423"/>
      <c r="E21" s="424"/>
      <c r="F21" s="423"/>
      <c r="G21" s="423"/>
      <c r="H21" s="423"/>
      <c r="I21" s="423"/>
      <c r="J21" s="421"/>
      <c r="K21" s="421"/>
      <c r="L21" s="411"/>
      <c r="M21" s="413"/>
      <c r="N21" s="162">
        <v>5</v>
      </c>
      <c r="O21" s="167"/>
      <c r="P21" s="163"/>
      <c r="Q21" s="163"/>
      <c r="R21" s="163"/>
      <c r="S21" s="163"/>
      <c r="T21" s="163"/>
      <c r="U21" s="163"/>
      <c r="V21" s="163"/>
      <c r="W21" s="263">
        <v>0</v>
      </c>
      <c r="X21" s="343" t="s">
        <v>485</v>
      </c>
      <c r="Y21" s="339"/>
      <c r="Z21" s="340" t="s">
        <v>536</v>
      </c>
      <c r="AA21" s="263" t="s">
        <v>537</v>
      </c>
      <c r="AB21" s="163"/>
      <c r="AC21" s="494"/>
      <c r="AD21" s="494"/>
      <c r="AE21" s="493"/>
      <c r="AF21" s="493"/>
      <c r="AG21" s="491"/>
      <c r="AH21" s="491"/>
      <c r="AI21" s="492"/>
      <c r="AJ21" s="492"/>
      <c r="AK21" s="411"/>
      <c r="AL21" s="413"/>
      <c r="AM21" s="489"/>
      <c r="AN21" s="163"/>
      <c r="AO21" s="162"/>
      <c r="AP21" s="168"/>
      <c r="AQ21" s="168"/>
      <c r="AR21" s="163"/>
      <c r="AS21" s="168"/>
      <c r="AT21" s="163"/>
      <c r="AU21" s="168"/>
      <c r="AV21" s="163"/>
      <c r="AW21" s="114"/>
      <c r="AX21" s="145"/>
      <c r="AY21" s="146"/>
      <c r="AZ21" s="163"/>
      <c r="BA21" s="163"/>
      <c r="BB21" s="162"/>
      <c r="BC21" s="168"/>
      <c r="BD21" s="168"/>
      <c r="BE21" s="163"/>
      <c r="BF21" s="163"/>
      <c r="BG21" s="162"/>
      <c r="BH21" s="168"/>
      <c r="BI21" s="168"/>
      <c r="BJ21" s="163"/>
      <c r="BK21" s="163"/>
      <c r="BL21" s="162"/>
      <c r="BM21" s="168"/>
      <c r="BN21" s="168"/>
      <c r="BO21" s="145"/>
      <c r="BP21" s="145"/>
      <c r="BQ21" s="146"/>
      <c r="BR21" s="114"/>
      <c r="BS21" s="114"/>
      <c r="BT21" s="168"/>
      <c r="BU21" s="145"/>
      <c r="BV21" s="145"/>
      <c r="BW21" s="145"/>
      <c r="BX21" s="168"/>
      <c r="BY21" s="163"/>
      <c r="BZ21" s="163"/>
      <c r="CA21" s="114"/>
      <c r="CB21" s="145"/>
      <c r="CC21" s="146"/>
      <c r="CD21" s="145"/>
      <c r="CE21" s="148"/>
      <c r="CF21" s="148"/>
      <c r="CG21" s="148"/>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row>
    <row r="22" spans="1:108" ht="21" customHeight="1" thickTop="1" thickBot="1">
      <c r="A22" s="421"/>
      <c r="B22" s="423"/>
      <c r="C22" s="423"/>
      <c r="D22" s="423"/>
      <c r="E22" s="424"/>
      <c r="F22" s="423"/>
      <c r="G22" s="423"/>
      <c r="H22" s="423"/>
      <c r="I22" s="423"/>
      <c r="J22" s="421"/>
      <c r="K22" s="421"/>
      <c r="L22" s="411"/>
      <c r="M22" s="414"/>
      <c r="N22" s="162">
        <v>6</v>
      </c>
      <c r="O22" s="167"/>
      <c r="P22" s="163"/>
      <c r="Q22" s="163"/>
      <c r="R22" s="163"/>
      <c r="S22" s="163"/>
      <c r="T22" s="163"/>
      <c r="U22" s="163"/>
      <c r="V22" s="163"/>
      <c r="W22" s="263">
        <v>0</v>
      </c>
      <c r="X22" s="343" t="s">
        <v>485</v>
      </c>
      <c r="Y22" s="339"/>
      <c r="Z22" s="340" t="s">
        <v>536</v>
      </c>
      <c r="AA22" s="263" t="s">
        <v>537</v>
      </c>
      <c r="AB22" s="163"/>
      <c r="AC22" s="494"/>
      <c r="AD22" s="494"/>
      <c r="AE22" s="493"/>
      <c r="AF22" s="493"/>
      <c r="AG22" s="491"/>
      <c r="AH22" s="491"/>
      <c r="AI22" s="492"/>
      <c r="AJ22" s="492"/>
      <c r="AK22" s="411"/>
      <c r="AL22" s="414"/>
      <c r="AM22" s="490"/>
      <c r="AN22" s="163"/>
      <c r="AO22" s="162"/>
      <c r="AP22" s="168"/>
      <c r="AQ22" s="168"/>
      <c r="AR22" s="163"/>
      <c r="AS22" s="168"/>
      <c r="AT22" s="163"/>
      <c r="AU22" s="168"/>
      <c r="AV22" s="163"/>
      <c r="AW22" s="114"/>
      <c r="AX22" s="145"/>
      <c r="AY22" s="146"/>
      <c r="AZ22" s="163"/>
      <c r="BA22" s="163"/>
      <c r="BB22" s="162"/>
      <c r="BC22" s="168"/>
      <c r="BD22" s="168"/>
      <c r="BE22" s="163"/>
      <c r="BF22" s="163"/>
      <c r="BG22" s="162"/>
      <c r="BH22" s="168"/>
      <c r="BI22" s="168"/>
      <c r="BJ22" s="163"/>
      <c r="BK22" s="163"/>
      <c r="BL22" s="162"/>
      <c r="BM22" s="168"/>
      <c r="BN22" s="168"/>
      <c r="BO22" s="145"/>
      <c r="BP22" s="145"/>
      <c r="BQ22" s="146"/>
      <c r="BR22" s="114"/>
      <c r="BS22" s="114"/>
      <c r="BT22" s="168"/>
      <c r="BU22" s="145"/>
      <c r="BV22" s="145"/>
      <c r="BW22" s="145"/>
      <c r="BX22" s="168"/>
      <c r="BY22" s="163"/>
      <c r="BZ22" s="163"/>
      <c r="CA22" s="114"/>
      <c r="CB22" s="145"/>
      <c r="CC22" s="146"/>
      <c r="CD22" s="145"/>
      <c r="CE22" s="148"/>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row>
    <row r="23" spans="1:108" ht="21" customHeight="1" thickTop="1" thickBot="1">
      <c r="A23" s="421">
        <v>4</v>
      </c>
      <c r="B23" s="423"/>
      <c r="C23" s="423"/>
      <c r="D23" s="423"/>
      <c r="E23" s="424"/>
      <c r="F23" s="423"/>
      <c r="G23" s="423"/>
      <c r="H23" s="423"/>
      <c r="I23" s="423"/>
      <c r="J23" s="421"/>
      <c r="K23" s="421"/>
      <c r="L23" s="411">
        <v>0</v>
      </c>
      <c r="M23" s="412" t="b">
        <v>0</v>
      </c>
      <c r="N23" s="162">
        <v>1</v>
      </c>
      <c r="O23" s="167"/>
      <c r="P23" s="163"/>
      <c r="Q23" s="163"/>
      <c r="R23" s="163"/>
      <c r="S23" s="163"/>
      <c r="T23" s="163"/>
      <c r="U23" s="163"/>
      <c r="V23" s="163"/>
      <c r="W23" s="263">
        <v>0</v>
      </c>
      <c r="X23" s="343" t="s">
        <v>485</v>
      </c>
      <c r="Y23" s="339"/>
      <c r="Z23" s="340" t="s">
        <v>536</v>
      </c>
      <c r="AA23" s="263" t="s">
        <v>537</v>
      </c>
      <c r="AB23" s="163"/>
      <c r="AC23" s="494">
        <v>0</v>
      </c>
      <c r="AD23" s="494" t="s">
        <v>485</v>
      </c>
      <c r="AE23" s="493"/>
      <c r="AF23" s="493"/>
      <c r="AG23" s="491" t="s">
        <v>538</v>
      </c>
      <c r="AH23" s="491" t="s">
        <v>538</v>
      </c>
      <c r="AI23" s="492"/>
      <c r="AJ23" s="492"/>
      <c r="AK23" s="411">
        <v>0</v>
      </c>
      <c r="AL23" s="412" t="b">
        <v>0</v>
      </c>
      <c r="AM23" s="488"/>
      <c r="AN23" s="163"/>
      <c r="AO23" s="162"/>
      <c r="AP23" s="168"/>
      <c r="AQ23" s="168"/>
      <c r="AR23" s="163"/>
      <c r="AS23" s="168"/>
      <c r="AT23" s="163"/>
      <c r="AU23" s="168"/>
      <c r="AV23" s="163"/>
      <c r="AW23" s="114"/>
      <c r="AX23" s="145"/>
      <c r="AY23" s="146"/>
      <c r="AZ23" s="163"/>
      <c r="BA23" s="163"/>
      <c r="BB23" s="162"/>
      <c r="BC23" s="168"/>
      <c r="BD23" s="168"/>
      <c r="BE23" s="163"/>
      <c r="BF23" s="163"/>
      <c r="BG23" s="162"/>
      <c r="BH23" s="168"/>
      <c r="BI23" s="168"/>
      <c r="BJ23" s="163"/>
      <c r="BK23" s="163"/>
      <c r="BL23" s="162"/>
      <c r="BM23" s="168"/>
      <c r="BN23" s="168"/>
      <c r="BO23" s="145"/>
      <c r="BP23" s="145"/>
      <c r="BQ23" s="146"/>
      <c r="BR23" s="114"/>
      <c r="BS23" s="114"/>
      <c r="BT23" s="168"/>
      <c r="BU23" s="145"/>
      <c r="BV23" s="145"/>
      <c r="BW23" s="145"/>
      <c r="BX23" s="168"/>
      <c r="BY23" s="163"/>
      <c r="BZ23" s="163"/>
      <c r="CA23" s="114"/>
      <c r="CB23" s="145"/>
      <c r="CC23" s="146"/>
      <c r="CD23" s="145"/>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row>
    <row r="24" spans="1:108" ht="21" customHeight="1" thickTop="1" thickBot="1">
      <c r="A24" s="421"/>
      <c r="B24" s="423"/>
      <c r="C24" s="423"/>
      <c r="D24" s="423"/>
      <c r="E24" s="424"/>
      <c r="F24" s="423"/>
      <c r="G24" s="423"/>
      <c r="H24" s="423"/>
      <c r="I24" s="423"/>
      <c r="J24" s="421"/>
      <c r="K24" s="421"/>
      <c r="L24" s="411"/>
      <c r="M24" s="413"/>
      <c r="N24" s="162">
        <v>2</v>
      </c>
      <c r="O24" s="167"/>
      <c r="P24" s="163"/>
      <c r="Q24" s="163"/>
      <c r="R24" s="163"/>
      <c r="S24" s="163"/>
      <c r="T24" s="163"/>
      <c r="U24" s="163"/>
      <c r="V24" s="163"/>
      <c r="W24" s="263">
        <v>0</v>
      </c>
      <c r="X24" s="343" t="s">
        <v>485</v>
      </c>
      <c r="Y24" s="339"/>
      <c r="Z24" s="340" t="s">
        <v>536</v>
      </c>
      <c r="AA24" s="263" t="s">
        <v>537</v>
      </c>
      <c r="AB24" s="163"/>
      <c r="AC24" s="494"/>
      <c r="AD24" s="494"/>
      <c r="AE24" s="493"/>
      <c r="AF24" s="493"/>
      <c r="AG24" s="491"/>
      <c r="AH24" s="491"/>
      <c r="AI24" s="492"/>
      <c r="AJ24" s="492"/>
      <c r="AK24" s="411"/>
      <c r="AL24" s="413"/>
      <c r="AM24" s="489"/>
      <c r="AN24" s="163"/>
      <c r="AO24" s="162"/>
      <c r="AP24" s="168"/>
      <c r="AQ24" s="168"/>
      <c r="AR24" s="163"/>
      <c r="AS24" s="168"/>
      <c r="AT24" s="163"/>
      <c r="AU24" s="168"/>
      <c r="AV24" s="163"/>
      <c r="AW24" s="114"/>
      <c r="AX24" s="145"/>
      <c r="AY24" s="146"/>
      <c r="AZ24" s="163"/>
      <c r="BA24" s="163"/>
      <c r="BB24" s="162"/>
      <c r="BC24" s="168"/>
      <c r="BD24" s="168"/>
      <c r="BE24" s="163"/>
      <c r="BF24" s="163"/>
      <c r="BG24" s="162"/>
      <c r="BH24" s="168"/>
      <c r="BI24" s="168"/>
      <c r="BJ24" s="163"/>
      <c r="BK24" s="163"/>
      <c r="BL24" s="162"/>
      <c r="BM24" s="168"/>
      <c r="BN24" s="168"/>
      <c r="BO24" s="145"/>
      <c r="BP24" s="145"/>
      <c r="BQ24" s="146"/>
      <c r="BR24" s="114"/>
      <c r="BS24" s="114"/>
      <c r="BT24" s="168"/>
      <c r="BU24" s="145"/>
      <c r="BV24" s="145"/>
      <c r="BW24" s="145"/>
      <c r="BX24" s="168"/>
      <c r="BY24" s="163"/>
      <c r="BZ24" s="163"/>
      <c r="CA24" s="114"/>
      <c r="CB24" s="145"/>
      <c r="CC24" s="146"/>
      <c r="CD24" s="145"/>
      <c r="CE24" s="148"/>
      <c r="CF24" s="148"/>
      <c r="CG24" s="148"/>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row>
    <row r="25" spans="1:108" ht="21" customHeight="1" thickTop="1" thickBot="1">
      <c r="A25" s="421"/>
      <c r="B25" s="423"/>
      <c r="C25" s="423"/>
      <c r="D25" s="423"/>
      <c r="E25" s="424"/>
      <c r="F25" s="423"/>
      <c r="G25" s="423"/>
      <c r="H25" s="423"/>
      <c r="I25" s="423"/>
      <c r="J25" s="421"/>
      <c r="K25" s="421"/>
      <c r="L25" s="411"/>
      <c r="M25" s="413"/>
      <c r="N25" s="162">
        <v>3</v>
      </c>
      <c r="O25" s="173"/>
      <c r="P25" s="163"/>
      <c r="Q25" s="163"/>
      <c r="R25" s="163"/>
      <c r="S25" s="163"/>
      <c r="T25" s="163"/>
      <c r="U25" s="163"/>
      <c r="V25" s="163"/>
      <c r="W25" s="263">
        <v>0</v>
      </c>
      <c r="X25" s="343" t="s">
        <v>485</v>
      </c>
      <c r="Y25" s="339"/>
      <c r="Z25" s="340" t="s">
        <v>536</v>
      </c>
      <c r="AA25" s="263" t="s">
        <v>537</v>
      </c>
      <c r="AB25" s="163"/>
      <c r="AC25" s="494"/>
      <c r="AD25" s="494"/>
      <c r="AE25" s="493"/>
      <c r="AF25" s="493"/>
      <c r="AG25" s="491"/>
      <c r="AH25" s="491"/>
      <c r="AI25" s="492"/>
      <c r="AJ25" s="492"/>
      <c r="AK25" s="411"/>
      <c r="AL25" s="413"/>
      <c r="AM25" s="489"/>
      <c r="AN25" s="163"/>
      <c r="AO25" s="162"/>
      <c r="AP25" s="168"/>
      <c r="AQ25" s="168"/>
      <c r="AR25" s="163"/>
      <c r="AS25" s="168"/>
      <c r="AT25" s="163"/>
      <c r="AU25" s="168"/>
      <c r="AV25" s="163"/>
      <c r="AW25" s="114"/>
      <c r="AX25" s="145"/>
      <c r="AY25" s="146"/>
      <c r="AZ25" s="163"/>
      <c r="BA25" s="163"/>
      <c r="BB25" s="162"/>
      <c r="BC25" s="168"/>
      <c r="BD25" s="168"/>
      <c r="BE25" s="163"/>
      <c r="BF25" s="163"/>
      <c r="BG25" s="162"/>
      <c r="BH25" s="168"/>
      <c r="BI25" s="168"/>
      <c r="BJ25" s="163"/>
      <c r="BK25" s="163"/>
      <c r="BL25" s="162"/>
      <c r="BM25" s="168"/>
      <c r="BN25" s="168"/>
      <c r="BO25" s="145"/>
      <c r="BP25" s="145"/>
      <c r="BQ25" s="146"/>
      <c r="BR25" s="114"/>
      <c r="BS25" s="114"/>
      <c r="BT25" s="168"/>
      <c r="BU25" s="145"/>
      <c r="BV25" s="145"/>
      <c r="BW25" s="145"/>
      <c r="BX25" s="168"/>
      <c r="BY25" s="163"/>
      <c r="BZ25" s="163"/>
      <c r="CA25" s="114"/>
      <c r="CB25" s="145"/>
      <c r="CC25" s="146"/>
      <c r="CD25" s="145"/>
      <c r="CE25" s="148"/>
      <c r="CF25" s="148"/>
      <c r="CG25" s="148"/>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row>
    <row r="26" spans="1:108" ht="21" customHeight="1" thickTop="1" thickBot="1">
      <c r="A26" s="421"/>
      <c r="B26" s="423"/>
      <c r="C26" s="423"/>
      <c r="D26" s="423"/>
      <c r="E26" s="424"/>
      <c r="F26" s="423"/>
      <c r="G26" s="423"/>
      <c r="H26" s="423"/>
      <c r="I26" s="423"/>
      <c r="J26" s="421"/>
      <c r="K26" s="421"/>
      <c r="L26" s="411"/>
      <c r="M26" s="413"/>
      <c r="N26" s="162">
        <v>4</v>
      </c>
      <c r="O26" s="167"/>
      <c r="P26" s="163"/>
      <c r="Q26" s="163"/>
      <c r="R26" s="163"/>
      <c r="S26" s="163"/>
      <c r="T26" s="163"/>
      <c r="U26" s="163"/>
      <c r="V26" s="163"/>
      <c r="W26" s="263">
        <v>0</v>
      </c>
      <c r="X26" s="343" t="s">
        <v>485</v>
      </c>
      <c r="Y26" s="339"/>
      <c r="Z26" s="340" t="s">
        <v>536</v>
      </c>
      <c r="AA26" s="263" t="s">
        <v>537</v>
      </c>
      <c r="AB26" s="163"/>
      <c r="AC26" s="494"/>
      <c r="AD26" s="494"/>
      <c r="AE26" s="493"/>
      <c r="AF26" s="493"/>
      <c r="AG26" s="491"/>
      <c r="AH26" s="491"/>
      <c r="AI26" s="492"/>
      <c r="AJ26" s="492"/>
      <c r="AK26" s="411"/>
      <c r="AL26" s="413"/>
      <c r="AM26" s="489"/>
      <c r="AN26" s="163"/>
      <c r="AO26" s="162"/>
      <c r="AP26" s="168"/>
      <c r="AQ26" s="168"/>
      <c r="AR26" s="163"/>
      <c r="AS26" s="168"/>
      <c r="AT26" s="163"/>
      <c r="AU26" s="168"/>
      <c r="AV26" s="163"/>
      <c r="AW26" s="114"/>
      <c r="AX26" s="145"/>
      <c r="AY26" s="146"/>
      <c r="AZ26" s="163"/>
      <c r="BA26" s="163"/>
      <c r="BB26" s="162"/>
      <c r="BC26" s="168"/>
      <c r="BD26" s="168"/>
      <c r="BE26" s="163"/>
      <c r="BF26" s="163"/>
      <c r="BG26" s="162"/>
      <c r="BH26" s="168"/>
      <c r="BI26" s="168"/>
      <c r="BJ26" s="163"/>
      <c r="BK26" s="163"/>
      <c r="BL26" s="162"/>
      <c r="BM26" s="168"/>
      <c r="BN26" s="168"/>
      <c r="BO26" s="145"/>
      <c r="BP26" s="145"/>
      <c r="BQ26" s="146"/>
      <c r="BR26" s="114"/>
      <c r="BS26" s="114"/>
      <c r="BT26" s="168"/>
      <c r="BU26" s="145"/>
      <c r="BV26" s="145"/>
      <c r="BW26" s="145"/>
      <c r="BX26" s="168"/>
      <c r="BY26" s="163"/>
      <c r="BZ26" s="163"/>
      <c r="CA26" s="114"/>
      <c r="CB26" s="145"/>
      <c r="CC26" s="146"/>
      <c r="CD26" s="145"/>
      <c r="CE26" s="148"/>
      <c r="CF26" s="148"/>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row>
    <row r="27" spans="1:108" ht="21" customHeight="1" thickTop="1" thickBot="1">
      <c r="A27" s="421"/>
      <c r="B27" s="423"/>
      <c r="C27" s="423"/>
      <c r="D27" s="423"/>
      <c r="E27" s="424"/>
      <c r="F27" s="423"/>
      <c r="G27" s="423"/>
      <c r="H27" s="423"/>
      <c r="I27" s="423"/>
      <c r="J27" s="421"/>
      <c r="K27" s="421"/>
      <c r="L27" s="411"/>
      <c r="M27" s="413"/>
      <c r="N27" s="162">
        <v>5</v>
      </c>
      <c r="O27" s="167"/>
      <c r="P27" s="163"/>
      <c r="Q27" s="163"/>
      <c r="R27" s="163"/>
      <c r="S27" s="163"/>
      <c r="T27" s="163"/>
      <c r="U27" s="163"/>
      <c r="V27" s="163"/>
      <c r="W27" s="263">
        <v>0</v>
      </c>
      <c r="X27" s="343" t="s">
        <v>485</v>
      </c>
      <c r="Y27" s="339"/>
      <c r="Z27" s="340" t="s">
        <v>536</v>
      </c>
      <c r="AA27" s="263" t="s">
        <v>537</v>
      </c>
      <c r="AB27" s="163"/>
      <c r="AC27" s="494"/>
      <c r="AD27" s="494"/>
      <c r="AE27" s="493"/>
      <c r="AF27" s="493"/>
      <c r="AG27" s="491"/>
      <c r="AH27" s="491"/>
      <c r="AI27" s="492"/>
      <c r="AJ27" s="492"/>
      <c r="AK27" s="411"/>
      <c r="AL27" s="413"/>
      <c r="AM27" s="489"/>
      <c r="AN27" s="163"/>
      <c r="AO27" s="162"/>
      <c r="AP27" s="168"/>
      <c r="AQ27" s="168"/>
      <c r="AR27" s="163"/>
      <c r="AS27" s="168"/>
      <c r="AT27" s="163"/>
      <c r="AU27" s="168"/>
      <c r="AV27" s="163"/>
      <c r="AW27" s="114"/>
      <c r="AX27" s="145"/>
      <c r="AY27" s="146"/>
      <c r="AZ27" s="163"/>
      <c r="BA27" s="163"/>
      <c r="BB27" s="162"/>
      <c r="BC27" s="168"/>
      <c r="BD27" s="168"/>
      <c r="BE27" s="163"/>
      <c r="BF27" s="163"/>
      <c r="BG27" s="162"/>
      <c r="BH27" s="168"/>
      <c r="BI27" s="168"/>
      <c r="BJ27" s="163"/>
      <c r="BK27" s="163"/>
      <c r="BL27" s="162"/>
      <c r="BM27" s="168"/>
      <c r="BN27" s="168"/>
      <c r="BO27" s="145"/>
      <c r="BP27" s="145"/>
      <c r="BQ27" s="146"/>
      <c r="BR27" s="114"/>
      <c r="BS27" s="114"/>
      <c r="BT27" s="168"/>
      <c r="BU27" s="145"/>
      <c r="BV27" s="145"/>
      <c r="BW27" s="145"/>
      <c r="BX27" s="168"/>
      <c r="BY27" s="163"/>
      <c r="BZ27" s="163"/>
      <c r="CA27" s="114"/>
      <c r="CB27" s="145"/>
      <c r="CC27" s="146"/>
      <c r="CD27" s="145"/>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row>
    <row r="28" spans="1:108" ht="21" customHeight="1" thickTop="1" thickBot="1">
      <c r="A28" s="421"/>
      <c r="B28" s="423"/>
      <c r="C28" s="423"/>
      <c r="D28" s="423"/>
      <c r="E28" s="424"/>
      <c r="F28" s="423"/>
      <c r="G28" s="423"/>
      <c r="H28" s="423"/>
      <c r="I28" s="423"/>
      <c r="J28" s="421"/>
      <c r="K28" s="421"/>
      <c r="L28" s="411"/>
      <c r="M28" s="414"/>
      <c r="N28" s="162">
        <v>6</v>
      </c>
      <c r="O28" s="167"/>
      <c r="P28" s="163"/>
      <c r="Q28" s="163"/>
      <c r="R28" s="163"/>
      <c r="S28" s="163"/>
      <c r="T28" s="163"/>
      <c r="U28" s="163"/>
      <c r="V28" s="163"/>
      <c r="W28" s="263">
        <v>0</v>
      </c>
      <c r="X28" s="343" t="s">
        <v>485</v>
      </c>
      <c r="Y28" s="339"/>
      <c r="Z28" s="340" t="s">
        <v>536</v>
      </c>
      <c r="AA28" s="263" t="s">
        <v>537</v>
      </c>
      <c r="AB28" s="163"/>
      <c r="AC28" s="494"/>
      <c r="AD28" s="494"/>
      <c r="AE28" s="493"/>
      <c r="AF28" s="493"/>
      <c r="AG28" s="491"/>
      <c r="AH28" s="491"/>
      <c r="AI28" s="492"/>
      <c r="AJ28" s="492"/>
      <c r="AK28" s="411"/>
      <c r="AL28" s="414"/>
      <c r="AM28" s="490"/>
      <c r="AN28" s="163"/>
      <c r="AO28" s="162"/>
      <c r="AP28" s="168"/>
      <c r="AQ28" s="168"/>
      <c r="AR28" s="163"/>
      <c r="AS28" s="168"/>
      <c r="AT28" s="163"/>
      <c r="AU28" s="168"/>
      <c r="AV28" s="163"/>
      <c r="AW28" s="114"/>
      <c r="AX28" s="145"/>
      <c r="AY28" s="146"/>
      <c r="AZ28" s="163"/>
      <c r="BA28" s="163"/>
      <c r="BB28" s="162"/>
      <c r="BC28" s="168"/>
      <c r="BD28" s="168"/>
      <c r="BE28" s="163"/>
      <c r="BF28" s="163"/>
      <c r="BG28" s="162"/>
      <c r="BH28" s="168"/>
      <c r="BI28" s="168"/>
      <c r="BJ28" s="163"/>
      <c r="BK28" s="163"/>
      <c r="BL28" s="162"/>
      <c r="BM28" s="168"/>
      <c r="BN28" s="168"/>
      <c r="BO28" s="145"/>
      <c r="BP28" s="145"/>
      <c r="BQ28" s="146"/>
      <c r="BR28" s="114"/>
      <c r="BS28" s="114"/>
      <c r="BT28" s="168"/>
      <c r="BU28" s="145"/>
      <c r="BV28" s="145"/>
      <c r="BW28" s="145"/>
      <c r="BX28" s="168"/>
      <c r="BY28" s="163"/>
      <c r="BZ28" s="163"/>
      <c r="CA28" s="114"/>
      <c r="CB28" s="145"/>
      <c r="CC28" s="146"/>
      <c r="CD28" s="145"/>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row>
    <row r="29" spans="1:108" ht="21" customHeight="1" thickTop="1" thickBot="1">
      <c r="A29" s="421">
        <v>5</v>
      </c>
      <c r="B29" s="423"/>
      <c r="C29" s="423"/>
      <c r="D29" s="423"/>
      <c r="E29" s="424"/>
      <c r="F29" s="423"/>
      <c r="G29" s="423"/>
      <c r="H29" s="423"/>
      <c r="I29" s="423"/>
      <c r="J29" s="421"/>
      <c r="K29" s="421"/>
      <c r="L29" s="411">
        <v>0</v>
      </c>
      <c r="M29" s="412" t="b">
        <v>0</v>
      </c>
      <c r="N29" s="162">
        <v>1</v>
      </c>
      <c r="O29" s="167"/>
      <c r="P29" s="163"/>
      <c r="Q29" s="163"/>
      <c r="R29" s="163"/>
      <c r="S29" s="163"/>
      <c r="T29" s="163"/>
      <c r="U29" s="163"/>
      <c r="V29" s="163"/>
      <c r="W29" s="263">
        <v>0</v>
      </c>
      <c r="X29" s="343" t="s">
        <v>485</v>
      </c>
      <c r="Y29" s="339"/>
      <c r="Z29" s="340" t="s">
        <v>536</v>
      </c>
      <c r="AA29" s="263" t="s">
        <v>537</v>
      </c>
      <c r="AB29" s="163"/>
      <c r="AC29" s="494">
        <v>0</v>
      </c>
      <c r="AD29" s="494" t="s">
        <v>485</v>
      </c>
      <c r="AE29" s="493"/>
      <c r="AF29" s="493"/>
      <c r="AG29" s="491" t="s">
        <v>538</v>
      </c>
      <c r="AH29" s="491" t="s">
        <v>538</v>
      </c>
      <c r="AI29" s="492"/>
      <c r="AJ29" s="492"/>
      <c r="AK29" s="411">
        <v>0</v>
      </c>
      <c r="AL29" s="412" t="b">
        <v>0</v>
      </c>
      <c r="AM29" s="488"/>
      <c r="AN29" s="163"/>
      <c r="AO29" s="162"/>
      <c r="AP29" s="168"/>
      <c r="AQ29" s="168"/>
      <c r="AR29" s="163"/>
      <c r="AS29" s="168"/>
      <c r="AT29" s="163"/>
      <c r="AU29" s="168"/>
      <c r="AV29" s="163"/>
      <c r="AW29" s="114"/>
      <c r="AX29" s="145"/>
      <c r="AY29" s="146"/>
      <c r="AZ29" s="163"/>
      <c r="BA29" s="163"/>
      <c r="BB29" s="162"/>
      <c r="BC29" s="168"/>
      <c r="BD29" s="168"/>
      <c r="BE29" s="163"/>
      <c r="BF29" s="163"/>
      <c r="BG29" s="162"/>
      <c r="BH29" s="168"/>
      <c r="BI29" s="168"/>
      <c r="BJ29" s="163"/>
      <c r="BK29" s="163"/>
      <c r="BL29" s="162"/>
      <c r="BM29" s="168"/>
      <c r="BN29" s="168"/>
      <c r="BO29" s="145"/>
      <c r="BP29" s="145"/>
      <c r="BQ29" s="146"/>
      <c r="BR29" s="114"/>
      <c r="BS29" s="114"/>
      <c r="BT29" s="168"/>
      <c r="BU29" s="145"/>
      <c r="BV29" s="145"/>
      <c r="BW29" s="145"/>
      <c r="BX29" s="168"/>
      <c r="BY29" s="163"/>
      <c r="BZ29" s="163"/>
      <c r="CA29" s="114"/>
      <c r="CB29" s="145"/>
      <c r="CC29" s="146"/>
      <c r="CD29" s="145"/>
      <c r="CE29" s="148"/>
      <c r="CF29" s="148"/>
      <c r="CG29" s="148"/>
      <c r="CH29" s="148"/>
      <c r="CI29" s="148"/>
      <c r="CJ29" s="148"/>
      <c r="CK29" s="148"/>
      <c r="CL29" s="148"/>
      <c r="CM29" s="148"/>
      <c r="CN29" s="148"/>
      <c r="CO29" s="148"/>
      <c r="CP29" s="148"/>
      <c r="CQ29" s="148"/>
      <c r="CR29" s="148"/>
      <c r="CS29" s="148"/>
      <c r="CT29" s="148"/>
      <c r="CU29" s="148"/>
      <c r="CV29" s="148"/>
      <c r="CW29" s="148"/>
      <c r="CX29" s="148"/>
      <c r="CY29" s="148"/>
      <c r="CZ29" s="148"/>
      <c r="DA29" s="148"/>
      <c r="DB29" s="148"/>
      <c r="DC29" s="148"/>
      <c r="DD29" s="148"/>
    </row>
    <row r="30" spans="1:108" ht="21" customHeight="1" thickTop="1" thickBot="1">
      <c r="A30" s="421"/>
      <c r="B30" s="423"/>
      <c r="C30" s="423"/>
      <c r="D30" s="423"/>
      <c r="E30" s="424"/>
      <c r="F30" s="423"/>
      <c r="G30" s="423"/>
      <c r="H30" s="423"/>
      <c r="I30" s="423"/>
      <c r="J30" s="421"/>
      <c r="K30" s="421"/>
      <c r="L30" s="411"/>
      <c r="M30" s="413"/>
      <c r="N30" s="162">
        <v>2</v>
      </c>
      <c r="O30" s="167"/>
      <c r="P30" s="163"/>
      <c r="Q30" s="163"/>
      <c r="R30" s="163"/>
      <c r="S30" s="163"/>
      <c r="T30" s="163"/>
      <c r="U30" s="163"/>
      <c r="V30" s="163"/>
      <c r="W30" s="263">
        <v>0</v>
      </c>
      <c r="X30" s="343" t="s">
        <v>485</v>
      </c>
      <c r="Y30" s="339"/>
      <c r="Z30" s="340" t="s">
        <v>536</v>
      </c>
      <c r="AA30" s="263" t="s">
        <v>537</v>
      </c>
      <c r="AB30" s="163"/>
      <c r="AC30" s="494"/>
      <c r="AD30" s="494"/>
      <c r="AE30" s="493"/>
      <c r="AF30" s="493"/>
      <c r="AG30" s="491"/>
      <c r="AH30" s="491"/>
      <c r="AI30" s="492"/>
      <c r="AJ30" s="492"/>
      <c r="AK30" s="411"/>
      <c r="AL30" s="413"/>
      <c r="AM30" s="489"/>
      <c r="AN30" s="163"/>
      <c r="AO30" s="162"/>
      <c r="AP30" s="168"/>
      <c r="AQ30" s="168"/>
      <c r="AR30" s="163"/>
      <c r="AS30" s="168"/>
      <c r="AT30" s="163"/>
      <c r="AU30" s="168"/>
      <c r="AV30" s="163"/>
      <c r="AW30" s="114"/>
      <c r="AX30" s="145"/>
      <c r="AY30" s="146"/>
      <c r="AZ30" s="163"/>
      <c r="BA30" s="163"/>
      <c r="BB30" s="162"/>
      <c r="BC30" s="168"/>
      <c r="BD30" s="168"/>
      <c r="BE30" s="163"/>
      <c r="BF30" s="163"/>
      <c r="BG30" s="162"/>
      <c r="BH30" s="168"/>
      <c r="BI30" s="168"/>
      <c r="BJ30" s="163"/>
      <c r="BK30" s="163"/>
      <c r="BL30" s="162"/>
      <c r="BM30" s="168"/>
      <c r="BN30" s="168"/>
      <c r="BO30" s="145"/>
      <c r="BP30" s="145"/>
      <c r="BQ30" s="146"/>
      <c r="BR30" s="114"/>
      <c r="BS30" s="114"/>
      <c r="BT30" s="168"/>
      <c r="BU30" s="145"/>
      <c r="BV30" s="145"/>
      <c r="BW30" s="145"/>
      <c r="BX30" s="168"/>
      <c r="BY30" s="163"/>
      <c r="BZ30" s="163"/>
      <c r="CA30" s="114"/>
      <c r="CB30" s="145"/>
      <c r="CC30" s="146"/>
      <c r="CD30" s="145"/>
      <c r="CE30" s="148"/>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row>
    <row r="31" spans="1:108" ht="21" customHeight="1" thickTop="1" thickBot="1">
      <c r="A31" s="421"/>
      <c r="B31" s="423"/>
      <c r="C31" s="423"/>
      <c r="D31" s="423"/>
      <c r="E31" s="424"/>
      <c r="F31" s="423"/>
      <c r="G31" s="423"/>
      <c r="H31" s="423"/>
      <c r="I31" s="423"/>
      <c r="J31" s="421"/>
      <c r="K31" s="421"/>
      <c r="L31" s="411"/>
      <c r="M31" s="413"/>
      <c r="N31" s="162">
        <v>3</v>
      </c>
      <c r="O31" s="173"/>
      <c r="P31" s="163"/>
      <c r="Q31" s="163"/>
      <c r="R31" s="163"/>
      <c r="S31" s="163"/>
      <c r="T31" s="163"/>
      <c r="U31" s="163"/>
      <c r="V31" s="163"/>
      <c r="W31" s="263">
        <v>0</v>
      </c>
      <c r="X31" s="343" t="s">
        <v>485</v>
      </c>
      <c r="Y31" s="339"/>
      <c r="Z31" s="340" t="s">
        <v>536</v>
      </c>
      <c r="AA31" s="263" t="s">
        <v>537</v>
      </c>
      <c r="AB31" s="163"/>
      <c r="AC31" s="494"/>
      <c r="AD31" s="494"/>
      <c r="AE31" s="493"/>
      <c r="AF31" s="493"/>
      <c r="AG31" s="491"/>
      <c r="AH31" s="491"/>
      <c r="AI31" s="492"/>
      <c r="AJ31" s="492"/>
      <c r="AK31" s="411"/>
      <c r="AL31" s="413"/>
      <c r="AM31" s="489"/>
      <c r="AN31" s="163"/>
      <c r="AO31" s="162"/>
      <c r="AP31" s="168"/>
      <c r="AQ31" s="168"/>
      <c r="AR31" s="163"/>
      <c r="AS31" s="168"/>
      <c r="AT31" s="163"/>
      <c r="AU31" s="168"/>
      <c r="AV31" s="163"/>
      <c r="AW31" s="114"/>
      <c r="AX31" s="145"/>
      <c r="AY31" s="146"/>
      <c r="AZ31" s="163"/>
      <c r="BA31" s="163"/>
      <c r="BB31" s="162"/>
      <c r="BC31" s="168"/>
      <c r="BD31" s="168"/>
      <c r="BE31" s="163"/>
      <c r="BF31" s="163"/>
      <c r="BG31" s="162"/>
      <c r="BH31" s="168"/>
      <c r="BI31" s="168"/>
      <c r="BJ31" s="163"/>
      <c r="BK31" s="163"/>
      <c r="BL31" s="162"/>
      <c r="BM31" s="168"/>
      <c r="BN31" s="168"/>
      <c r="BO31" s="145"/>
      <c r="BP31" s="145"/>
      <c r="BQ31" s="146"/>
      <c r="BR31" s="114"/>
      <c r="BS31" s="114"/>
      <c r="BT31" s="168"/>
      <c r="BU31" s="145"/>
      <c r="BV31" s="145"/>
      <c r="BW31" s="145"/>
      <c r="BX31" s="168"/>
      <c r="BY31" s="163"/>
      <c r="BZ31" s="163"/>
      <c r="CA31" s="114"/>
      <c r="CB31" s="145"/>
      <c r="CC31" s="146"/>
      <c r="CD31" s="145"/>
      <c r="CE31" s="148"/>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row>
    <row r="32" spans="1:108" ht="21" customHeight="1" thickTop="1" thickBot="1">
      <c r="A32" s="421"/>
      <c r="B32" s="423"/>
      <c r="C32" s="423"/>
      <c r="D32" s="423"/>
      <c r="E32" s="424"/>
      <c r="F32" s="423"/>
      <c r="G32" s="423"/>
      <c r="H32" s="423"/>
      <c r="I32" s="423"/>
      <c r="J32" s="421"/>
      <c r="K32" s="421"/>
      <c r="L32" s="411"/>
      <c r="M32" s="413"/>
      <c r="N32" s="162">
        <v>4</v>
      </c>
      <c r="O32" s="167"/>
      <c r="P32" s="163"/>
      <c r="Q32" s="163"/>
      <c r="R32" s="163"/>
      <c r="S32" s="163"/>
      <c r="T32" s="163"/>
      <c r="U32" s="163"/>
      <c r="V32" s="163"/>
      <c r="W32" s="263">
        <v>0</v>
      </c>
      <c r="X32" s="343" t="s">
        <v>485</v>
      </c>
      <c r="Y32" s="339"/>
      <c r="Z32" s="340" t="s">
        <v>536</v>
      </c>
      <c r="AA32" s="263" t="s">
        <v>537</v>
      </c>
      <c r="AB32" s="163"/>
      <c r="AC32" s="494"/>
      <c r="AD32" s="494"/>
      <c r="AE32" s="493"/>
      <c r="AF32" s="493"/>
      <c r="AG32" s="491"/>
      <c r="AH32" s="491"/>
      <c r="AI32" s="492"/>
      <c r="AJ32" s="492"/>
      <c r="AK32" s="411"/>
      <c r="AL32" s="413"/>
      <c r="AM32" s="489"/>
      <c r="AN32" s="163"/>
      <c r="AO32" s="162"/>
      <c r="AP32" s="168"/>
      <c r="AQ32" s="168"/>
      <c r="AR32" s="163"/>
      <c r="AS32" s="168"/>
      <c r="AT32" s="163"/>
      <c r="AU32" s="168"/>
      <c r="AV32" s="163"/>
      <c r="AW32" s="114"/>
      <c r="AX32" s="145"/>
      <c r="AY32" s="146"/>
      <c r="AZ32" s="163"/>
      <c r="BA32" s="163"/>
      <c r="BB32" s="162"/>
      <c r="BC32" s="168"/>
      <c r="BD32" s="168"/>
      <c r="BE32" s="163"/>
      <c r="BF32" s="163"/>
      <c r="BG32" s="162"/>
      <c r="BH32" s="168"/>
      <c r="BI32" s="168"/>
      <c r="BJ32" s="163"/>
      <c r="BK32" s="163"/>
      <c r="BL32" s="162"/>
      <c r="BM32" s="168"/>
      <c r="BN32" s="168"/>
      <c r="BO32" s="145"/>
      <c r="BP32" s="145"/>
      <c r="BQ32" s="146"/>
      <c r="BR32" s="114"/>
      <c r="BS32" s="114"/>
      <c r="BT32" s="168"/>
      <c r="BU32" s="145"/>
      <c r="BV32" s="145"/>
      <c r="BW32" s="145"/>
      <c r="BX32" s="168"/>
      <c r="BY32" s="163"/>
      <c r="BZ32" s="163"/>
      <c r="CA32" s="114"/>
      <c r="CB32" s="145"/>
      <c r="CC32" s="146"/>
      <c r="CD32" s="145"/>
      <c r="CE32" s="148"/>
      <c r="CF32" s="148"/>
      <c r="CG32" s="148"/>
      <c r="CH32" s="148"/>
      <c r="CI32" s="148"/>
      <c r="CJ32" s="148"/>
      <c r="CK32" s="148"/>
      <c r="CL32" s="148"/>
      <c r="CM32" s="148"/>
      <c r="CN32" s="148"/>
      <c r="CO32" s="148"/>
      <c r="CP32" s="148"/>
      <c r="CQ32" s="148"/>
      <c r="CR32" s="148"/>
      <c r="CS32" s="148"/>
      <c r="CT32" s="148"/>
      <c r="CU32" s="148"/>
      <c r="CV32" s="148"/>
      <c r="CW32" s="148"/>
      <c r="CX32" s="148"/>
      <c r="CY32" s="148"/>
      <c r="CZ32" s="148"/>
      <c r="DA32" s="148"/>
      <c r="DB32" s="148"/>
      <c r="DC32" s="148"/>
      <c r="DD32" s="148"/>
    </row>
    <row r="33" spans="1:108" ht="21" customHeight="1" thickTop="1" thickBot="1">
      <c r="A33" s="421"/>
      <c r="B33" s="423"/>
      <c r="C33" s="423"/>
      <c r="D33" s="423"/>
      <c r="E33" s="424"/>
      <c r="F33" s="423"/>
      <c r="G33" s="423"/>
      <c r="H33" s="423"/>
      <c r="I33" s="423"/>
      <c r="J33" s="421"/>
      <c r="K33" s="421"/>
      <c r="L33" s="411"/>
      <c r="M33" s="413"/>
      <c r="N33" s="162">
        <v>5</v>
      </c>
      <c r="O33" s="167"/>
      <c r="P33" s="163"/>
      <c r="Q33" s="163"/>
      <c r="R33" s="163"/>
      <c r="S33" s="163"/>
      <c r="T33" s="163"/>
      <c r="U33" s="163"/>
      <c r="V33" s="163"/>
      <c r="W33" s="263">
        <v>0</v>
      </c>
      <c r="X33" s="343" t="s">
        <v>485</v>
      </c>
      <c r="Y33" s="339"/>
      <c r="Z33" s="340" t="s">
        <v>536</v>
      </c>
      <c r="AA33" s="263" t="s">
        <v>537</v>
      </c>
      <c r="AB33" s="163"/>
      <c r="AC33" s="494"/>
      <c r="AD33" s="494"/>
      <c r="AE33" s="493"/>
      <c r="AF33" s="493"/>
      <c r="AG33" s="491"/>
      <c r="AH33" s="491"/>
      <c r="AI33" s="492"/>
      <c r="AJ33" s="492"/>
      <c r="AK33" s="411"/>
      <c r="AL33" s="413"/>
      <c r="AM33" s="489"/>
      <c r="AN33" s="163"/>
      <c r="AO33" s="162"/>
      <c r="AP33" s="168"/>
      <c r="AQ33" s="168"/>
      <c r="AR33" s="163"/>
      <c r="AS33" s="168"/>
      <c r="AT33" s="163"/>
      <c r="AU33" s="168"/>
      <c r="AV33" s="163"/>
      <c r="AW33" s="114"/>
      <c r="AX33" s="145"/>
      <c r="AY33" s="146"/>
      <c r="AZ33" s="163"/>
      <c r="BA33" s="163"/>
      <c r="BB33" s="162"/>
      <c r="BC33" s="168"/>
      <c r="BD33" s="168"/>
      <c r="BE33" s="163"/>
      <c r="BF33" s="163"/>
      <c r="BG33" s="162"/>
      <c r="BH33" s="168"/>
      <c r="BI33" s="168"/>
      <c r="BJ33" s="163"/>
      <c r="BK33" s="163"/>
      <c r="BL33" s="162"/>
      <c r="BM33" s="168"/>
      <c r="BN33" s="168"/>
      <c r="BO33" s="145"/>
      <c r="BP33" s="145"/>
      <c r="BQ33" s="146"/>
      <c r="BR33" s="114"/>
      <c r="BS33" s="114"/>
      <c r="BT33" s="168"/>
      <c r="BU33" s="145"/>
      <c r="BV33" s="145"/>
      <c r="BW33" s="145"/>
      <c r="BX33" s="168"/>
      <c r="BY33" s="163"/>
      <c r="BZ33" s="163"/>
      <c r="CA33" s="114"/>
      <c r="CB33" s="145"/>
      <c r="CC33" s="146"/>
      <c r="CD33" s="145"/>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row>
    <row r="34" spans="1:108" ht="21" customHeight="1" thickTop="1" thickBot="1">
      <c r="A34" s="421"/>
      <c r="B34" s="423"/>
      <c r="C34" s="423"/>
      <c r="D34" s="423"/>
      <c r="E34" s="424"/>
      <c r="F34" s="423"/>
      <c r="G34" s="423"/>
      <c r="H34" s="423"/>
      <c r="I34" s="423"/>
      <c r="J34" s="421"/>
      <c r="K34" s="421"/>
      <c r="L34" s="411"/>
      <c r="M34" s="414"/>
      <c r="N34" s="162">
        <v>6</v>
      </c>
      <c r="O34" s="167"/>
      <c r="P34" s="163"/>
      <c r="Q34" s="163"/>
      <c r="R34" s="163"/>
      <c r="S34" s="163"/>
      <c r="T34" s="163"/>
      <c r="U34" s="163"/>
      <c r="V34" s="163"/>
      <c r="W34" s="263">
        <v>0</v>
      </c>
      <c r="X34" s="343" t="s">
        <v>485</v>
      </c>
      <c r="Y34" s="339"/>
      <c r="Z34" s="340" t="s">
        <v>536</v>
      </c>
      <c r="AA34" s="263" t="s">
        <v>537</v>
      </c>
      <c r="AB34" s="163"/>
      <c r="AC34" s="494"/>
      <c r="AD34" s="494"/>
      <c r="AE34" s="493"/>
      <c r="AF34" s="493"/>
      <c r="AG34" s="491"/>
      <c r="AH34" s="491"/>
      <c r="AI34" s="492"/>
      <c r="AJ34" s="492"/>
      <c r="AK34" s="411"/>
      <c r="AL34" s="414"/>
      <c r="AM34" s="490"/>
      <c r="AN34" s="163"/>
      <c r="AO34" s="162"/>
      <c r="AP34" s="168"/>
      <c r="AQ34" s="168"/>
      <c r="AR34" s="163"/>
      <c r="AS34" s="168"/>
      <c r="AT34" s="163"/>
      <c r="AU34" s="168"/>
      <c r="AV34" s="163"/>
      <c r="AW34" s="114"/>
      <c r="AX34" s="145"/>
      <c r="AY34" s="146"/>
      <c r="AZ34" s="163"/>
      <c r="BA34" s="163"/>
      <c r="BB34" s="162"/>
      <c r="BC34" s="168"/>
      <c r="BD34" s="168"/>
      <c r="BE34" s="163"/>
      <c r="BF34" s="163"/>
      <c r="BG34" s="162"/>
      <c r="BH34" s="168"/>
      <c r="BI34" s="168"/>
      <c r="BJ34" s="163"/>
      <c r="BK34" s="163"/>
      <c r="BL34" s="162"/>
      <c r="BM34" s="168"/>
      <c r="BN34" s="168"/>
      <c r="BO34" s="145"/>
      <c r="BP34" s="145"/>
      <c r="BQ34" s="146"/>
      <c r="BR34" s="114"/>
      <c r="BS34" s="114"/>
      <c r="BT34" s="168"/>
      <c r="BU34" s="145"/>
      <c r="BV34" s="145"/>
      <c r="BW34" s="145"/>
      <c r="BX34" s="168"/>
      <c r="BY34" s="163"/>
      <c r="BZ34" s="163"/>
      <c r="CA34" s="114"/>
      <c r="CB34" s="145"/>
      <c r="CC34" s="146"/>
      <c r="CD34" s="145"/>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row>
    <row r="35" spans="1:108" ht="21" customHeight="1" thickTop="1" thickBot="1">
      <c r="A35" s="421">
        <v>6</v>
      </c>
      <c r="B35" s="423"/>
      <c r="C35" s="423"/>
      <c r="D35" s="423"/>
      <c r="E35" s="424"/>
      <c r="F35" s="423"/>
      <c r="G35" s="423"/>
      <c r="H35" s="423"/>
      <c r="I35" s="423"/>
      <c r="J35" s="421"/>
      <c r="K35" s="421"/>
      <c r="L35" s="411">
        <v>0</v>
      </c>
      <c r="M35" s="412" t="b">
        <v>0</v>
      </c>
      <c r="N35" s="162">
        <v>1</v>
      </c>
      <c r="O35" s="167"/>
      <c r="P35" s="163"/>
      <c r="Q35" s="163"/>
      <c r="R35" s="163"/>
      <c r="S35" s="163"/>
      <c r="T35" s="163"/>
      <c r="U35" s="163"/>
      <c r="V35" s="163"/>
      <c r="W35" s="263">
        <v>0</v>
      </c>
      <c r="X35" s="343" t="s">
        <v>485</v>
      </c>
      <c r="Y35" s="339"/>
      <c r="Z35" s="340" t="s">
        <v>536</v>
      </c>
      <c r="AA35" s="263" t="s">
        <v>537</v>
      </c>
      <c r="AB35" s="163"/>
      <c r="AC35" s="494">
        <v>0</v>
      </c>
      <c r="AD35" s="494" t="s">
        <v>485</v>
      </c>
      <c r="AE35" s="493"/>
      <c r="AF35" s="493"/>
      <c r="AG35" s="491" t="s">
        <v>538</v>
      </c>
      <c r="AH35" s="491" t="s">
        <v>538</v>
      </c>
      <c r="AI35" s="492"/>
      <c r="AJ35" s="492"/>
      <c r="AK35" s="411">
        <v>0</v>
      </c>
      <c r="AL35" s="412" t="b">
        <v>0</v>
      </c>
      <c r="AM35" s="488"/>
      <c r="AN35" s="163"/>
      <c r="AO35" s="162"/>
      <c r="AP35" s="168"/>
      <c r="AQ35" s="168"/>
      <c r="AR35" s="163"/>
      <c r="AS35" s="168"/>
      <c r="AT35" s="163"/>
      <c r="AU35" s="168"/>
      <c r="AV35" s="163"/>
      <c r="AW35" s="114"/>
      <c r="AX35" s="145"/>
      <c r="AY35" s="146"/>
      <c r="AZ35" s="163"/>
      <c r="BA35" s="163"/>
      <c r="BB35" s="162"/>
      <c r="BC35" s="168"/>
      <c r="BD35" s="168"/>
      <c r="BE35" s="163"/>
      <c r="BF35" s="163"/>
      <c r="BG35" s="162"/>
      <c r="BH35" s="168"/>
      <c r="BI35" s="168"/>
      <c r="BJ35" s="163"/>
      <c r="BK35" s="163"/>
      <c r="BL35" s="162"/>
      <c r="BM35" s="168"/>
      <c r="BN35" s="168"/>
      <c r="BO35" s="145"/>
      <c r="BP35" s="145"/>
      <c r="BQ35" s="146"/>
      <c r="BR35" s="114"/>
      <c r="BS35" s="114"/>
      <c r="BT35" s="168"/>
      <c r="BU35" s="145"/>
      <c r="BV35" s="145"/>
      <c r="BW35" s="145"/>
      <c r="BX35" s="168"/>
      <c r="BY35" s="163"/>
      <c r="BZ35" s="163"/>
      <c r="CA35" s="114"/>
      <c r="CB35" s="145"/>
      <c r="CC35" s="146"/>
      <c r="CD35" s="145"/>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C35" s="148"/>
      <c r="DD35" s="148"/>
    </row>
    <row r="36" spans="1:108" ht="21" customHeight="1" thickTop="1" thickBot="1">
      <c r="A36" s="421"/>
      <c r="B36" s="423"/>
      <c r="C36" s="423"/>
      <c r="D36" s="423"/>
      <c r="E36" s="424"/>
      <c r="F36" s="423"/>
      <c r="G36" s="423"/>
      <c r="H36" s="423"/>
      <c r="I36" s="423"/>
      <c r="J36" s="421"/>
      <c r="K36" s="421"/>
      <c r="L36" s="411"/>
      <c r="M36" s="413"/>
      <c r="N36" s="162">
        <v>2</v>
      </c>
      <c r="O36" s="167"/>
      <c r="P36" s="163"/>
      <c r="Q36" s="163"/>
      <c r="R36" s="163"/>
      <c r="S36" s="163"/>
      <c r="T36" s="163"/>
      <c r="U36" s="163"/>
      <c r="V36" s="163"/>
      <c r="W36" s="263">
        <v>0</v>
      </c>
      <c r="X36" s="343" t="s">
        <v>485</v>
      </c>
      <c r="Y36" s="339"/>
      <c r="Z36" s="340" t="s">
        <v>536</v>
      </c>
      <c r="AA36" s="263" t="s">
        <v>537</v>
      </c>
      <c r="AB36" s="163"/>
      <c r="AC36" s="494"/>
      <c r="AD36" s="494"/>
      <c r="AE36" s="493"/>
      <c r="AF36" s="493"/>
      <c r="AG36" s="491"/>
      <c r="AH36" s="491"/>
      <c r="AI36" s="492"/>
      <c r="AJ36" s="492"/>
      <c r="AK36" s="411"/>
      <c r="AL36" s="413"/>
      <c r="AM36" s="489"/>
      <c r="AN36" s="163"/>
      <c r="AO36" s="162"/>
      <c r="AP36" s="168"/>
      <c r="AQ36" s="168"/>
      <c r="AR36" s="163"/>
      <c r="AS36" s="168"/>
      <c r="AT36" s="163"/>
      <c r="AU36" s="168"/>
      <c r="AV36" s="163"/>
      <c r="AW36" s="114"/>
      <c r="AX36" s="145"/>
      <c r="AY36" s="146"/>
      <c r="AZ36" s="163"/>
      <c r="BA36" s="163"/>
      <c r="BB36" s="162"/>
      <c r="BC36" s="168"/>
      <c r="BD36" s="168"/>
      <c r="BE36" s="163"/>
      <c r="BF36" s="163"/>
      <c r="BG36" s="162"/>
      <c r="BH36" s="168"/>
      <c r="BI36" s="168"/>
      <c r="BJ36" s="163"/>
      <c r="BK36" s="163"/>
      <c r="BL36" s="162"/>
      <c r="BM36" s="168"/>
      <c r="BN36" s="168"/>
      <c r="BO36" s="145"/>
      <c r="BP36" s="145"/>
      <c r="BQ36" s="146"/>
      <c r="BR36" s="114"/>
      <c r="BS36" s="114"/>
      <c r="BT36" s="168"/>
      <c r="BU36" s="145"/>
      <c r="BV36" s="145"/>
      <c r="BW36" s="145"/>
      <c r="BX36" s="168"/>
      <c r="BY36" s="163"/>
      <c r="BZ36" s="163"/>
      <c r="CA36" s="114"/>
      <c r="CB36" s="145"/>
      <c r="CC36" s="146"/>
      <c r="CD36" s="145"/>
      <c r="CE36" s="148"/>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8"/>
    </row>
    <row r="37" spans="1:108" ht="21" customHeight="1" thickTop="1" thickBot="1">
      <c r="A37" s="421"/>
      <c r="B37" s="423"/>
      <c r="C37" s="423"/>
      <c r="D37" s="423"/>
      <c r="E37" s="424"/>
      <c r="F37" s="423"/>
      <c r="G37" s="423"/>
      <c r="H37" s="423"/>
      <c r="I37" s="423"/>
      <c r="J37" s="421"/>
      <c r="K37" s="421"/>
      <c r="L37" s="411"/>
      <c r="M37" s="413"/>
      <c r="N37" s="162">
        <v>3</v>
      </c>
      <c r="O37" s="173"/>
      <c r="P37" s="163"/>
      <c r="Q37" s="163"/>
      <c r="R37" s="163"/>
      <c r="S37" s="163"/>
      <c r="T37" s="163"/>
      <c r="U37" s="163"/>
      <c r="V37" s="163"/>
      <c r="W37" s="263">
        <v>0</v>
      </c>
      <c r="X37" s="343" t="s">
        <v>485</v>
      </c>
      <c r="Y37" s="339"/>
      <c r="Z37" s="340" t="s">
        <v>536</v>
      </c>
      <c r="AA37" s="263" t="s">
        <v>537</v>
      </c>
      <c r="AB37" s="163"/>
      <c r="AC37" s="494"/>
      <c r="AD37" s="494"/>
      <c r="AE37" s="493"/>
      <c r="AF37" s="493"/>
      <c r="AG37" s="491"/>
      <c r="AH37" s="491"/>
      <c r="AI37" s="492"/>
      <c r="AJ37" s="492"/>
      <c r="AK37" s="411"/>
      <c r="AL37" s="413"/>
      <c r="AM37" s="489"/>
      <c r="AN37" s="163"/>
      <c r="AO37" s="162"/>
      <c r="AP37" s="168"/>
      <c r="AQ37" s="168"/>
      <c r="AR37" s="163"/>
      <c r="AS37" s="168"/>
      <c r="AT37" s="163"/>
      <c r="AU37" s="168"/>
      <c r="AV37" s="163"/>
      <c r="AW37" s="114"/>
      <c r="AX37" s="145"/>
      <c r="AY37" s="146"/>
      <c r="AZ37" s="163"/>
      <c r="BA37" s="163"/>
      <c r="BB37" s="162"/>
      <c r="BC37" s="168"/>
      <c r="BD37" s="168"/>
      <c r="BE37" s="163"/>
      <c r="BF37" s="163"/>
      <c r="BG37" s="162"/>
      <c r="BH37" s="168"/>
      <c r="BI37" s="168"/>
      <c r="BJ37" s="163"/>
      <c r="BK37" s="163"/>
      <c r="BL37" s="162"/>
      <c r="BM37" s="168"/>
      <c r="BN37" s="168"/>
      <c r="BO37" s="145"/>
      <c r="BP37" s="145"/>
      <c r="BQ37" s="146"/>
      <c r="BR37" s="114"/>
      <c r="BS37" s="114"/>
      <c r="BT37" s="168"/>
      <c r="BU37" s="145"/>
      <c r="BV37" s="145"/>
      <c r="BW37" s="145"/>
      <c r="BX37" s="168"/>
      <c r="BY37" s="163"/>
      <c r="BZ37" s="163"/>
      <c r="CA37" s="114"/>
      <c r="CB37" s="145"/>
      <c r="CC37" s="146"/>
      <c r="CD37" s="145"/>
      <c r="CE37" s="148"/>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row>
    <row r="38" spans="1:108" ht="21" customHeight="1" thickTop="1" thickBot="1">
      <c r="A38" s="421"/>
      <c r="B38" s="423"/>
      <c r="C38" s="423"/>
      <c r="D38" s="423"/>
      <c r="E38" s="424"/>
      <c r="F38" s="423"/>
      <c r="G38" s="423"/>
      <c r="H38" s="423"/>
      <c r="I38" s="423"/>
      <c r="J38" s="421"/>
      <c r="K38" s="421"/>
      <c r="L38" s="411"/>
      <c r="M38" s="413"/>
      <c r="N38" s="162">
        <v>4</v>
      </c>
      <c r="O38" s="167"/>
      <c r="P38" s="163"/>
      <c r="Q38" s="163"/>
      <c r="R38" s="163"/>
      <c r="S38" s="163"/>
      <c r="T38" s="163"/>
      <c r="U38" s="163"/>
      <c r="V38" s="163"/>
      <c r="W38" s="263">
        <v>0</v>
      </c>
      <c r="X38" s="343" t="s">
        <v>485</v>
      </c>
      <c r="Y38" s="339"/>
      <c r="Z38" s="340" t="s">
        <v>536</v>
      </c>
      <c r="AA38" s="263" t="s">
        <v>537</v>
      </c>
      <c r="AB38" s="163"/>
      <c r="AC38" s="494"/>
      <c r="AD38" s="494"/>
      <c r="AE38" s="493"/>
      <c r="AF38" s="493"/>
      <c r="AG38" s="491"/>
      <c r="AH38" s="491"/>
      <c r="AI38" s="492"/>
      <c r="AJ38" s="492"/>
      <c r="AK38" s="411"/>
      <c r="AL38" s="413"/>
      <c r="AM38" s="489"/>
      <c r="AN38" s="163"/>
      <c r="AO38" s="162"/>
      <c r="AP38" s="168"/>
      <c r="AQ38" s="168"/>
      <c r="AR38" s="163"/>
      <c r="AS38" s="168"/>
      <c r="AT38" s="163"/>
      <c r="AU38" s="168"/>
      <c r="AV38" s="163"/>
      <c r="AW38" s="114"/>
      <c r="AX38" s="145"/>
      <c r="AY38" s="146"/>
      <c r="AZ38" s="163"/>
      <c r="BA38" s="163"/>
      <c r="BB38" s="162"/>
      <c r="BC38" s="168"/>
      <c r="BD38" s="168"/>
      <c r="BE38" s="163"/>
      <c r="BF38" s="163"/>
      <c r="BG38" s="162"/>
      <c r="BH38" s="168"/>
      <c r="BI38" s="168"/>
      <c r="BJ38" s="163"/>
      <c r="BK38" s="163"/>
      <c r="BL38" s="162"/>
      <c r="BM38" s="168"/>
      <c r="BN38" s="168"/>
      <c r="BO38" s="145"/>
      <c r="BP38" s="145"/>
      <c r="BQ38" s="146"/>
      <c r="BR38" s="114"/>
      <c r="BS38" s="114"/>
      <c r="BT38" s="168"/>
      <c r="BU38" s="145"/>
      <c r="BV38" s="145"/>
      <c r="BW38" s="145"/>
      <c r="BX38" s="168"/>
      <c r="BY38" s="163"/>
      <c r="BZ38" s="163"/>
      <c r="CA38" s="114"/>
      <c r="CB38" s="145"/>
      <c r="CC38" s="146"/>
      <c r="CD38" s="145"/>
      <c r="CE38" s="148"/>
      <c r="CF38" s="148"/>
      <c r="CG38" s="148"/>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148"/>
    </row>
    <row r="39" spans="1:108" ht="21" customHeight="1" thickTop="1" thickBot="1">
      <c r="A39" s="421"/>
      <c r="B39" s="423"/>
      <c r="C39" s="423"/>
      <c r="D39" s="423"/>
      <c r="E39" s="424"/>
      <c r="F39" s="423"/>
      <c r="G39" s="423"/>
      <c r="H39" s="423"/>
      <c r="I39" s="423"/>
      <c r="J39" s="421"/>
      <c r="K39" s="421"/>
      <c r="L39" s="411"/>
      <c r="M39" s="413"/>
      <c r="N39" s="162">
        <v>5</v>
      </c>
      <c r="O39" s="167"/>
      <c r="P39" s="163"/>
      <c r="Q39" s="163"/>
      <c r="R39" s="163"/>
      <c r="S39" s="163"/>
      <c r="T39" s="163"/>
      <c r="U39" s="163"/>
      <c r="V39" s="163"/>
      <c r="W39" s="263">
        <v>0</v>
      </c>
      <c r="X39" s="343" t="s">
        <v>485</v>
      </c>
      <c r="Y39" s="339"/>
      <c r="Z39" s="340" t="s">
        <v>536</v>
      </c>
      <c r="AA39" s="263" t="s">
        <v>537</v>
      </c>
      <c r="AB39" s="163"/>
      <c r="AC39" s="494"/>
      <c r="AD39" s="494"/>
      <c r="AE39" s="493"/>
      <c r="AF39" s="493"/>
      <c r="AG39" s="491"/>
      <c r="AH39" s="491"/>
      <c r="AI39" s="492"/>
      <c r="AJ39" s="492"/>
      <c r="AK39" s="411"/>
      <c r="AL39" s="413"/>
      <c r="AM39" s="489"/>
      <c r="AN39" s="163"/>
      <c r="AO39" s="162"/>
      <c r="AP39" s="168"/>
      <c r="AQ39" s="168"/>
      <c r="AR39" s="163"/>
      <c r="AS39" s="168"/>
      <c r="AT39" s="163"/>
      <c r="AU39" s="168"/>
      <c r="AV39" s="163"/>
      <c r="AW39" s="114"/>
      <c r="AX39" s="145"/>
      <c r="AY39" s="146"/>
      <c r="AZ39" s="163"/>
      <c r="BA39" s="163"/>
      <c r="BB39" s="162"/>
      <c r="BC39" s="168"/>
      <c r="BD39" s="168"/>
      <c r="BE39" s="163"/>
      <c r="BF39" s="163"/>
      <c r="BG39" s="162"/>
      <c r="BH39" s="168"/>
      <c r="BI39" s="168"/>
      <c r="BJ39" s="163"/>
      <c r="BK39" s="163"/>
      <c r="BL39" s="162"/>
      <c r="BM39" s="168"/>
      <c r="BN39" s="168"/>
      <c r="BO39" s="145"/>
      <c r="BP39" s="145"/>
      <c r="BQ39" s="146"/>
      <c r="BR39" s="114"/>
      <c r="BS39" s="114"/>
      <c r="BT39" s="168"/>
      <c r="BU39" s="145"/>
      <c r="BV39" s="145"/>
      <c r="BW39" s="145"/>
      <c r="BX39" s="168"/>
      <c r="BY39" s="163"/>
      <c r="BZ39" s="163"/>
      <c r="CA39" s="114"/>
      <c r="CB39" s="145"/>
      <c r="CC39" s="146"/>
      <c r="CD39" s="145"/>
      <c r="CE39" s="148"/>
      <c r="CF39" s="148"/>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8"/>
    </row>
    <row r="40" spans="1:108" ht="21" customHeight="1" thickTop="1" thickBot="1">
      <c r="A40" s="421"/>
      <c r="B40" s="423"/>
      <c r="C40" s="423"/>
      <c r="D40" s="423"/>
      <c r="E40" s="424"/>
      <c r="F40" s="423"/>
      <c r="G40" s="423"/>
      <c r="H40" s="423"/>
      <c r="I40" s="423"/>
      <c r="J40" s="421"/>
      <c r="K40" s="421"/>
      <c r="L40" s="411"/>
      <c r="M40" s="414"/>
      <c r="N40" s="162">
        <v>6</v>
      </c>
      <c r="O40" s="167"/>
      <c r="P40" s="163"/>
      <c r="Q40" s="163"/>
      <c r="R40" s="163"/>
      <c r="S40" s="163"/>
      <c r="T40" s="163"/>
      <c r="U40" s="163"/>
      <c r="V40" s="163"/>
      <c r="W40" s="263">
        <v>0</v>
      </c>
      <c r="X40" s="343" t="s">
        <v>485</v>
      </c>
      <c r="Y40" s="339"/>
      <c r="Z40" s="340" t="s">
        <v>536</v>
      </c>
      <c r="AA40" s="263" t="s">
        <v>537</v>
      </c>
      <c r="AB40" s="163"/>
      <c r="AC40" s="494"/>
      <c r="AD40" s="494"/>
      <c r="AE40" s="493"/>
      <c r="AF40" s="493"/>
      <c r="AG40" s="491"/>
      <c r="AH40" s="491"/>
      <c r="AI40" s="492"/>
      <c r="AJ40" s="492"/>
      <c r="AK40" s="411"/>
      <c r="AL40" s="414"/>
      <c r="AM40" s="490"/>
      <c r="AN40" s="163"/>
      <c r="AO40" s="162"/>
      <c r="AP40" s="168"/>
      <c r="AQ40" s="168"/>
      <c r="AR40" s="163"/>
      <c r="AS40" s="168"/>
      <c r="AT40" s="163"/>
      <c r="AU40" s="168"/>
      <c r="AV40" s="163"/>
      <c r="AW40" s="114"/>
      <c r="AX40" s="145"/>
      <c r="AY40" s="146"/>
      <c r="AZ40" s="163"/>
      <c r="BA40" s="163"/>
      <c r="BB40" s="162"/>
      <c r="BC40" s="168"/>
      <c r="BD40" s="168"/>
      <c r="BE40" s="163"/>
      <c r="BF40" s="163"/>
      <c r="BG40" s="162"/>
      <c r="BH40" s="168"/>
      <c r="BI40" s="168"/>
      <c r="BJ40" s="163"/>
      <c r="BK40" s="163"/>
      <c r="BL40" s="162"/>
      <c r="BM40" s="168"/>
      <c r="BN40" s="168"/>
      <c r="BO40" s="145"/>
      <c r="BP40" s="145"/>
      <c r="BQ40" s="146"/>
      <c r="BR40" s="114"/>
      <c r="BS40" s="114"/>
      <c r="BT40" s="168"/>
      <c r="BU40" s="145"/>
      <c r="BV40" s="145"/>
      <c r="BW40" s="145"/>
      <c r="BX40" s="168"/>
      <c r="BY40" s="163"/>
      <c r="BZ40" s="163"/>
      <c r="CA40" s="114"/>
      <c r="CB40" s="145"/>
      <c r="CC40" s="146"/>
      <c r="CD40" s="145"/>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row>
    <row r="41" spans="1:108" ht="21" customHeight="1" thickTop="1" thickBot="1">
      <c r="A41" s="421">
        <v>7</v>
      </c>
      <c r="B41" s="423"/>
      <c r="C41" s="423"/>
      <c r="D41" s="423"/>
      <c r="E41" s="424"/>
      <c r="F41" s="423"/>
      <c r="G41" s="423"/>
      <c r="H41" s="423"/>
      <c r="I41" s="423"/>
      <c r="J41" s="421"/>
      <c r="K41" s="421"/>
      <c r="L41" s="411">
        <v>0</v>
      </c>
      <c r="M41" s="412" t="b">
        <v>0</v>
      </c>
      <c r="N41" s="162">
        <v>1</v>
      </c>
      <c r="O41" s="167"/>
      <c r="P41" s="163"/>
      <c r="Q41" s="163"/>
      <c r="R41" s="163"/>
      <c r="S41" s="163"/>
      <c r="T41" s="163"/>
      <c r="U41" s="163"/>
      <c r="V41" s="163"/>
      <c r="W41" s="263">
        <v>0</v>
      </c>
      <c r="X41" s="343" t="s">
        <v>485</v>
      </c>
      <c r="Y41" s="339"/>
      <c r="Z41" s="340" t="s">
        <v>536</v>
      </c>
      <c r="AA41" s="263" t="s">
        <v>537</v>
      </c>
      <c r="AB41" s="163"/>
      <c r="AC41" s="494">
        <v>0</v>
      </c>
      <c r="AD41" s="494" t="s">
        <v>485</v>
      </c>
      <c r="AE41" s="493"/>
      <c r="AF41" s="493"/>
      <c r="AG41" s="491" t="s">
        <v>538</v>
      </c>
      <c r="AH41" s="491" t="s">
        <v>538</v>
      </c>
      <c r="AI41" s="492"/>
      <c r="AJ41" s="492"/>
      <c r="AK41" s="411">
        <v>0</v>
      </c>
      <c r="AL41" s="412" t="b">
        <v>0</v>
      </c>
      <c r="AM41" s="488"/>
      <c r="AN41" s="163"/>
      <c r="AO41" s="162"/>
      <c r="AP41" s="168"/>
      <c r="AQ41" s="168"/>
      <c r="AR41" s="163"/>
      <c r="AS41" s="168"/>
      <c r="AT41" s="163"/>
      <c r="AU41" s="168"/>
      <c r="AV41" s="163"/>
      <c r="AW41" s="114"/>
      <c r="AX41" s="145"/>
      <c r="AY41" s="146"/>
      <c r="AZ41" s="163"/>
      <c r="BA41" s="163"/>
      <c r="BB41" s="162"/>
      <c r="BC41" s="168"/>
      <c r="BD41" s="168"/>
      <c r="BE41" s="163"/>
      <c r="BF41" s="163"/>
      <c r="BG41" s="162"/>
      <c r="BH41" s="168"/>
      <c r="BI41" s="168"/>
      <c r="BJ41" s="163"/>
      <c r="BK41" s="163"/>
      <c r="BL41" s="162"/>
      <c r="BM41" s="168"/>
      <c r="BN41" s="168"/>
      <c r="BO41" s="145"/>
      <c r="BP41" s="145"/>
      <c r="BQ41" s="146"/>
      <c r="BR41" s="114"/>
      <c r="BS41" s="114"/>
      <c r="BT41" s="168"/>
      <c r="BU41" s="145"/>
      <c r="BV41" s="145"/>
      <c r="BW41" s="145"/>
      <c r="BX41" s="168"/>
      <c r="BY41" s="163"/>
      <c r="BZ41" s="163"/>
      <c r="CA41" s="114"/>
      <c r="CB41" s="145"/>
      <c r="CC41" s="146"/>
      <c r="CD41" s="145"/>
      <c r="CE41" s="148"/>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8"/>
      <c r="DB41" s="148"/>
      <c r="DC41" s="148"/>
      <c r="DD41" s="148"/>
    </row>
    <row r="42" spans="1:108" ht="21" customHeight="1" thickTop="1" thickBot="1">
      <c r="A42" s="421"/>
      <c r="B42" s="423"/>
      <c r="C42" s="423"/>
      <c r="D42" s="423"/>
      <c r="E42" s="424"/>
      <c r="F42" s="423"/>
      <c r="G42" s="423"/>
      <c r="H42" s="423"/>
      <c r="I42" s="423"/>
      <c r="J42" s="421"/>
      <c r="K42" s="421"/>
      <c r="L42" s="411"/>
      <c r="M42" s="413"/>
      <c r="N42" s="162">
        <v>2</v>
      </c>
      <c r="O42" s="167"/>
      <c r="P42" s="163"/>
      <c r="Q42" s="163"/>
      <c r="R42" s="163"/>
      <c r="S42" s="163"/>
      <c r="T42" s="163"/>
      <c r="U42" s="163"/>
      <c r="V42" s="163"/>
      <c r="W42" s="263">
        <v>0</v>
      </c>
      <c r="X42" s="343" t="s">
        <v>485</v>
      </c>
      <c r="Y42" s="339"/>
      <c r="Z42" s="340" t="s">
        <v>536</v>
      </c>
      <c r="AA42" s="263" t="s">
        <v>537</v>
      </c>
      <c r="AB42" s="163"/>
      <c r="AC42" s="494"/>
      <c r="AD42" s="494"/>
      <c r="AE42" s="493"/>
      <c r="AF42" s="493"/>
      <c r="AG42" s="491"/>
      <c r="AH42" s="491"/>
      <c r="AI42" s="492"/>
      <c r="AJ42" s="492"/>
      <c r="AK42" s="411"/>
      <c r="AL42" s="413"/>
      <c r="AM42" s="489"/>
      <c r="AN42" s="163"/>
      <c r="AO42" s="162"/>
      <c r="AP42" s="168"/>
      <c r="AQ42" s="168"/>
      <c r="AR42" s="163"/>
      <c r="AS42" s="168"/>
      <c r="AT42" s="163"/>
      <c r="AU42" s="168"/>
      <c r="AV42" s="163"/>
      <c r="AW42" s="114"/>
      <c r="AX42" s="145"/>
      <c r="AY42" s="146"/>
      <c r="AZ42" s="163"/>
      <c r="BA42" s="163"/>
      <c r="BB42" s="162"/>
      <c r="BC42" s="168"/>
      <c r="BD42" s="168"/>
      <c r="BE42" s="163"/>
      <c r="BF42" s="163"/>
      <c r="BG42" s="162"/>
      <c r="BH42" s="168"/>
      <c r="BI42" s="168"/>
      <c r="BJ42" s="163"/>
      <c r="BK42" s="163"/>
      <c r="BL42" s="162"/>
      <c r="BM42" s="168"/>
      <c r="BN42" s="168"/>
      <c r="BO42" s="145"/>
      <c r="BP42" s="145"/>
      <c r="BQ42" s="146"/>
      <c r="BR42" s="114"/>
      <c r="BS42" s="114"/>
      <c r="BT42" s="168"/>
      <c r="BU42" s="145"/>
      <c r="BV42" s="145"/>
      <c r="BW42" s="145"/>
      <c r="BX42" s="168"/>
      <c r="BY42" s="163"/>
      <c r="BZ42" s="163"/>
      <c r="CA42" s="114"/>
      <c r="CB42" s="145"/>
      <c r="CC42" s="146"/>
      <c r="CD42" s="145"/>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row>
    <row r="43" spans="1:108" ht="21" customHeight="1" thickTop="1" thickBot="1">
      <c r="A43" s="421"/>
      <c r="B43" s="423"/>
      <c r="C43" s="423"/>
      <c r="D43" s="423"/>
      <c r="E43" s="424"/>
      <c r="F43" s="423"/>
      <c r="G43" s="423"/>
      <c r="H43" s="423"/>
      <c r="I43" s="423"/>
      <c r="J43" s="421"/>
      <c r="K43" s="421"/>
      <c r="L43" s="411"/>
      <c r="M43" s="413"/>
      <c r="N43" s="162">
        <v>3</v>
      </c>
      <c r="O43" s="173"/>
      <c r="P43" s="163"/>
      <c r="Q43" s="163"/>
      <c r="R43" s="163"/>
      <c r="S43" s="163"/>
      <c r="T43" s="163"/>
      <c r="U43" s="163"/>
      <c r="V43" s="163"/>
      <c r="W43" s="263">
        <v>0</v>
      </c>
      <c r="X43" s="343" t="s">
        <v>485</v>
      </c>
      <c r="Y43" s="339"/>
      <c r="Z43" s="340" t="s">
        <v>536</v>
      </c>
      <c r="AA43" s="263" t="s">
        <v>537</v>
      </c>
      <c r="AB43" s="163"/>
      <c r="AC43" s="494"/>
      <c r="AD43" s="494"/>
      <c r="AE43" s="493"/>
      <c r="AF43" s="493"/>
      <c r="AG43" s="491"/>
      <c r="AH43" s="491"/>
      <c r="AI43" s="492"/>
      <c r="AJ43" s="492"/>
      <c r="AK43" s="411"/>
      <c r="AL43" s="413"/>
      <c r="AM43" s="489"/>
      <c r="AN43" s="163"/>
      <c r="AO43" s="162"/>
      <c r="AP43" s="168"/>
      <c r="AQ43" s="168"/>
      <c r="AR43" s="163"/>
      <c r="AS43" s="168"/>
      <c r="AT43" s="163"/>
      <c r="AU43" s="168"/>
      <c r="AV43" s="163"/>
      <c r="AW43" s="114"/>
      <c r="AX43" s="145"/>
      <c r="AY43" s="146"/>
      <c r="AZ43" s="163"/>
      <c r="BA43" s="163"/>
      <c r="BB43" s="162"/>
      <c r="BC43" s="168"/>
      <c r="BD43" s="168"/>
      <c r="BE43" s="163"/>
      <c r="BF43" s="163"/>
      <c r="BG43" s="162"/>
      <c r="BH43" s="168"/>
      <c r="BI43" s="168"/>
      <c r="BJ43" s="163"/>
      <c r="BK43" s="163"/>
      <c r="BL43" s="162"/>
      <c r="BM43" s="168"/>
      <c r="BN43" s="168"/>
      <c r="BO43" s="145"/>
      <c r="BP43" s="145"/>
      <c r="BQ43" s="146"/>
      <c r="BR43" s="114"/>
      <c r="BS43" s="114"/>
      <c r="BT43" s="168"/>
      <c r="BU43" s="145"/>
      <c r="BV43" s="145"/>
      <c r="BW43" s="145"/>
      <c r="BX43" s="168"/>
      <c r="BY43" s="163"/>
      <c r="BZ43" s="163"/>
      <c r="CA43" s="114"/>
      <c r="CB43" s="145"/>
      <c r="CC43" s="146"/>
      <c r="CD43" s="145"/>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row>
    <row r="44" spans="1:108" ht="21" customHeight="1" thickTop="1" thickBot="1">
      <c r="A44" s="421"/>
      <c r="B44" s="423"/>
      <c r="C44" s="423"/>
      <c r="D44" s="423"/>
      <c r="E44" s="424"/>
      <c r="F44" s="423"/>
      <c r="G44" s="423"/>
      <c r="H44" s="423"/>
      <c r="I44" s="423"/>
      <c r="J44" s="421"/>
      <c r="K44" s="421"/>
      <c r="L44" s="411"/>
      <c r="M44" s="413"/>
      <c r="N44" s="162">
        <v>4</v>
      </c>
      <c r="O44" s="167"/>
      <c r="P44" s="163"/>
      <c r="Q44" s="163"/>
      <c r="R44" s="163"/>
      <c r="S44" s="163"/>
      <c r="T44" s="163"/>
      <c r="U44" s="163"/>
      <c r="V44" s="163"/>
      <c r="W44" s="263">
        <v>0</v>
      </c>
      <c r="X44" s="343" t="s">
        <v>485</v>
      </c>
      <c r="Y44" s="339"/>
      <c r="Z44" s="340" t="s">
        <v>536</v>
      </c>
      <c r="AA44" s="263" t="s">
        <v>537</v>
      </c>
      <c r="AB44" s="163"/>
      <c r="AC44" s="494"/>
      <c r="AD44" s="494"/>
      <c r="AE44" s="493"/>
      <c r="AF44" s="493"/>
      <c r="AG44" s="491"/>
      <c r="AH44" s="491"/>
      <c r="AI44" s="492"/>
      <c r="AJ44" s="492"/>
      <c r="AK44" s="411"/>
      <c r="AL44" s="413"/>
      <c r="AM44" s="489"/>
      <c r="AN44" s="163"/>
      <c r="AO44" s="162"/>
      <c r="AP44" s="168"/>
      <c r="AQ44" s="168"/>
      <c r="AR44" s="163"/>
      <c r="AS44" s="168"/>
      <c r="AT44" s="163"/>
      <c r="AU44" s="168"/>
      <c r="AV44" s="163"/>
      <c r="AW44" s="114"/>
      <c r="AX44" s="145"/>
      <c r="AY44" s="146"/>
      <c r="AZ44" s="163"/>
      <c r="BA44" s="163"/>
      <c r="BB44" s="162"/>
      <c r="BC44" s="168"/>
      <c r="BD44" s="168"/>
      <c r="BE44" s="163"/>
      <c r="BF44" s="163"/>
      <c r="BG44" s="162"/>
      <c r="BH44" s="168"/>
      <c r="BI44" s="168"/>
      <c r="BJ44" s="163"/>
      <c r="BK44" s="163"/>
      <c r="BL44" s="162"/>
      <c r="BM44" s="168"/>
      <c r="BN44" s="168"/>
      <c r="BO44" s="145"/>
      <c r="BP44" s="145"/>
      <c r="BQ44" s="146"/>
      <c r="BR44" s="114"/>
      <c r="BS44" s="114"/>
      <c r="BT44" s="168"/>
      <c r="BU44" s="145"/>
      <c r="BV44" s="145"/>
      <c r="BW44" s="145"/>
      <c r="BX44" s="168"/>
      <c r="BY44" s="163"/>
      <c r="BZ44" s="163"/>
      <c r="CA44" s="114"/>
      <c r="CB44" s="145"/>
      <c r="CC44" s="146"/>
      <c r="CD44" s="145"/>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row>
    <row r="45" spans="1:108" ht="21" customHeight="1" thickTop="1" thickBot="1">
      <c r="A45" s="421"/>
      <c r="B45" s="423"/>
      <c r="C45" s="423"/>
      <c r="D45" s="423"/>
      <c r="E45" s="424"/>
      <c r="F45" s="423"/>
      <c r="G45" s="423"/>
      <c r="H45" s="423"/>
      <c r="I45" s="423"/>
      <c r="J45" s="421"/>
      <c r="K45" s="421"/>
      <c r="L45" s="411"/>
      <c r="M45" s="413"/>
      <c r="N45" s="162">
        <v>5</v>
      </c>
      <c r="O45" s="167"/>
      <c r="P45" s="163"/>
      <c r="Q45" s="163"/>
      <c r="R45" s="163"/>
      <c r="S45" s="163"/>
      <c r="T45" s="163"/>
      <c r="U45" s="163"/>
      <c r="V45" s="163"/>
      <c r="W45" s="263">
        <v>0</v>
      </c>
      <c r="X45" s="343" t="s">
        <v>485</v>
      </c>
      <c r="Y45" s="339"/>
      <c r="Z45" s="340" t="s">
        <v>536</v>
      </c>
      <c r="AA45" s="263" t="s">
        <v>537</v>
      </c>
      <c r="AB45" s="163"/>
      <c r="AC45" s="494"/>
      <c r="AD45" s="494"/>
      <c r="AE45" s="493"/>
      <c r="AF45" s="493"/>
      <c r="AG45" s="491"/>
      <c r="AH45" s="491"/>
      <c r="AI45" s="492"/>
      <c r="AJ45" s="492"/>
      <c r="AK45" s="411"/>
      <c r="AL45" s="413"/>
      <c r="AM45" s="489"/>
      <c r="AN45" s="163"/>
      <c r="AO45" s="162"/>
      <c r="AP45" s="168"/>
      <c r="AQ45" s="168"/>
      <c r="AR45" s="163"/>
      <c r="AS45" s="168"/>
      <c r="AT45" s="163"/>
      <c r="AU45" s="168"/>
      <c r="AV45" s="163"/>
      <c r="AW45" s="114"/>
      <c r="AX45" s="145"/>
      <c r="AY45" s="146"/>
      <c r="AZ45" s="163"/>
      <c r="BA45" s="163"/>
      <c r="BB45" s="162"/>
      <c r="BC45" s="168"/>
      <c r="BD45" s="168"/>
      <c r="BE45" s="163"/>
      <c r="BF45" s="163"/>
      <c r="BG45" s="162"/>
      <c r="BH45" s="168"/>
      <c r="BI45" s="168"/>
      <c r="BJ45" s="163"/>
      <c r="BK45" s="163"/>
      <c r="BL45" s="162"/>
      <c r="BM45" s="168"/>
      <c r="BN45" s="168"/>
      <c r="BO45" s="145"/>
      <c r="BP45" s="145"/>
      <c r="BQ45" s="146"/>
      <c r="BR45" s="114"/>
      <c r="BS45" s="114"/>
      <c r="BT45" s="168"/>
      <c r="BU45" s="145"/>
      <c r="BV45" s="145"/>
      <c r="BW45" s="145"/>
      <c r="BX45" s="168"/>
      <c r="BY45" s="163"/>
      <c r="BZ45" s="163"/>
      <c r="CA45" s="114"/>
      <c r="CB45" s="145"/>
      <c r="CC45" s="146"/>
      <c r="CD45" s="145"/>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row>
    <row r="46" spans="1:108" ht="21" customHeight="1" thickTop="1" thickBot="1">
      <c r="A46" s="421"/>
      <c r="B46" s="423"/>
      <c r="C46" s="423"/>
      <c r="D46" s="423"/>
      <c r="E46" s="424"/>
      <c r="F46" s="423"/>
      <c r="G46" s="423"/>
      <c r="H46" s="423"/>
      <c r="I46" s="423"/>
      <c r="J46" s="421"/>
      <c r="K46" s="421"/>
      <c r="L46" s="411"/>
      <c r="M46" s="414"/>
      <c r="N46" s="162">
        <v>6</v>
      </c>
      <c r="O46" s="167"/>
      <c r="P46" s="163"/>
      <c r="Q46" s="163"/>
      <c r="R46" s="163"/>
      <c r="S46" s="163"/>
      <c r="T46" s="163"/>
      <c r="U46" s="163"/>
      <c r="V46" s="163"/>
      <c r="W46" s="263">
        <v>0</v>
      </c>
      <c r="X46" s="343" t="s">
        <v>485</v>
      </c>
      <c r="Y46" s="339"/>
      <c r="Z46" s="340" t="s">
        <v>536</v>
      </c>
      <c r="AA46" s="263" t="s">
        <v>537</v>
      </c>
      <c r="AB46" s="163"/>
      <c r="AC46" s="494"/>
      <c r="AD46" s="494"/>
      <c r="AE46" s="493"/>
      <c r="AF46" s="493"/>
      <c r="AG46" s="491"/>
      <c r="AH46" s="491"/>
      <c r="AI46" s="492"/>
      <c r="AJ46" s="492"/>
      <c r="AK46" s="411"/>
      <c r="AL46" s="414"/>
      <c r="AM46" s="490"/>
      <c r="AN46" s="163"/>
      <c r="AO46" s="162"/>
      <c r="AP46" s="168"/>
      <c r="AQ46" s="168"/>
      <c r="AR46" s="163"/>
      <c r="AS46" s="168"/>
      <c r="AT46" s="163"/>
      <c r="AU46" s="168"/>
      <c r="AV46" s="163"/>
      <c r="AW46" s="114"/>
      <c r="AX46" s="145"/>
      <c r="AY46" s="146"/>
      <c r="AZ46" s="163"/>
      <c r="BA46" s="163"/>
      <c r="BB46" s="162"/>
      <c r="BC46" s="168"/>
      <c r="BD46" s="168"/>
      <c r="BE46" s="163"/>
      <c r="BF46" s="163"/>
      <c r="BG46" s="162"/>
      <c r="BH46" s="168"/>
      <c r="BI46" s="168"/>
      <c r="BJ46" s="163"/>
      <c r="BK46" s="163"/>
      <c r="BL46" s="162"/>
      <c r="BM46" s="168"/>
      <c r="BN46" s="168"/>
      <c r="BO46" s="145"/>
      <c r="BP46" s="145"/>
      <c r="BQ46" s="146"/>
      <c r="BR46" s="114"/>
      <c r="BS46" s="114"/>
      <c r="BT46" s="168"/>
      <c r="BU46" s="145"/>
      <c r="BV46" s="145"/>
      <c r="BW46" s="145"/>
      <c r="BX46" s="168"/>
      <c r="BY46" s="163"/>
      <c r="BZ46" s="163"/>
      <c r="CA46" s="114"/>
      <c r="CB46" s="145"/>
      <c r="CC46" s="146"/>
      <c r="CD46" s="145"/>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row>
    <row r="47" spans="1:108" ht="21" customHeight="1" thickTop="1" thickBot="1">
      <c r="A47" s="421">
        <v>8</v>
      </c>
      <c r="B47" s="423"/>
      <c r="C47" s="423"/>
      <c r="D47" s="423"/>
      <c r="E47" s="424"/>
      <c r="F47" s="423"/>
      <c r="G47" s="423"/>
      <c r="H47" s="423"/>
      <c r="I47" s="423"/>
      <c r="J47" s="421"/>
      <c r="K47" s="421"/>
      <c r="L47" s="411">
        <v>0</v>
      </c>
      <c r="M47" s="412" t="b">
        <v>0</v>
      </c>
      <c r="N47" s="162">
        <v>1</v>
      </c>
      <c r="O47" s="167"/>
      <c r="P47" s="163"/>
      <c r="Q47" s="163"/>
      <c r="R47" s="163"/>
      <c r="S47" s="163"/>
      <c r="T47" s="163"/>
      <c r="U47" s="163"/>
      <c r="V47" s="163"/>
      <c r="W47" s="263">
        <v>0</v>
      </c>
      <c r="X47" s="343" t="s">
        <v>485</v>
      </c>
      <c r="Y47" s="339"/>
      <c r="Z47" s="340" t="s">
        <v>536</v>
      </c>
      <c r="AA47" s="263" t="s">
        <v>537</v>
      </c>
      <c r="AB47" s="163"/>
      <c r="AC47" s="494">
        <v>0</v>
      </c>
      <c r="AD47" s="494" t="s">
        <v>485</v>
      </c>
      <c r="AE47" s="493"/>
      <c r="AF47" s="493"/>
      <c r="AG47" s="491" t="s">
        <v>538</v>
      </c>
      <c r="AH47" s="491" t="s">
        <v>538</v>
      </c>
      <c r="AI47" s="492"/>
      <c r="AJ47" s="492"/>
      <c r="AK47" s="411">
        <v>0</v>
      </c>
      <c r="AL47" s="412" t="b">
        <v>0</v>
      </c>
      <c r="AM47" s="488"/>
      <c r="AN47" s="163"/>
      <c r="AO47" s="162"/>
      <c r="AP47" s="168"/>
      <c r="AQ47" s="168"/>
      <c r="AR47" s="163"/>
      <c r="AS47" s="168"/>
      <c r="AT47" s="163"/>
      <c r="AU47" s="168"/>
      <c r="AV47" s="163"/>
      <c r="AW47" s="114"/>
      <c r="AX47" s="145"/>
      <c r="AY47" s="146"/>
      <c r="AZ47" s="163"/>
      <c r="BA47" s="163"/>
      <c r="BB47" s="162"/>
      <c r="BC47" s="168"/>
      <c r="BD47" s="168"/>
      <c r="BE47" s="163"/>
      <c r="BF47" s="163"/>
      <c r="BG47" s="162"/>
      <c r="BH47" s="168"/>
      <c r="BI47" s="168"/>
      <c r="BJ47" s="163"/>
      <c r="BK47" s="163"/>
      <c r="BL47" s="162"/>
      <c r="BM47" s="168"/>
      <c r="BN47" s="168"/>
      <c r="BO47" s="145"/>
      <c r="BP47" s="145"/>
      <c r="BQ47" s="146"/>
      <c r="BR47" s="114"/>
      <c r="BS47" s="114"/>
      <c r="BT47" s="168"/>
      <c r="BU47" s="145"/>
      <c r="BV47" s="145"/>
      <c r="BW47" s="145"/>
      <c r="BX47" s="168"/>
      <c r="BY47" s="163"/>
      <c r="BZ47" s="163"/>
      <c r="CA47" s="114"/>
      <c r="CB47" s="145"/>
      <c r="CC47" s="146"/>
      <c r="CD47" s="145"/>
      <c r="CE47" s="148"/>
      <c r="CF47" s="148"/>
      <c r="CG47" s="148"/>
      <c r="CH47" s="148"/>
      <c r="CI47" s="148"/>
      <c r="CJ47" s="148"/>
      <c r="CK47" s="148"/>
      <c r="CL47" s="148"/>
      <c r="CM47" s="148"/>
      <c r="CN47" s="148"/>
      <c r="CO47" s="148"/>
      <c r="CP47" s="148"/>
      <c r="CQ47" s="148"/>
      <c r="CR47" s="148"/>
      <c r="CS47" s="148"/>
      <c r="CT47" s="148"/>
      <c r="CU47" s="148"/>
      <c r="CV47" s="148"/>
      <c r="CW47" s="148"/>
      <c r="CX47" s="148"/>
      <c r="CY47" s="148"/>
      <c r="CZ47" s="148"/>
      <c r="DA47" s="148"/>
      <c r="DB47" s="148"/>
      <c r="DC47" s="148"/>
      <c r="DD47" s="148"/>
    </row>
    <row r="48" spans="1:108" ht="21" customHeight="1" thickTop="1" thickBot="1">
      <c r="A48" s="421"/>
      <c r="B48" s="423"/>
      <c r="C48" s="423"/>
      <c r="D48" s="423"/>
      <c r="E48" s="424"/>
      <c r="F48" s="423"/>
      <c r="G48" s="423"/>
      <c r="H48" s="423"/>
      <c r="I48" s="423"/>
      <c r="J48" s="421"/>
      <c r="K48" s="421"/>
      <c r="L48" s="411"/>
      <c r="M48" s="413"/>
      <c r="N48" s="162">
        <v>2</v>
      </c>
      <c r="O48" s="167"/>
      <c r="P48" s="163"/>
      <c r="Q48" s="163"/>
      <c r="R48" s="163"/>
      <c r="S48" s="163"/>
      <c r="T48" s="163"/>
      <c r="U48" s="163"/>
      <c r="V48" s="163"/>
      <c r="W48" s="263">
        <v>0</v>
      </c>
      <c r="X48" s="343" t="s">
        <v>485</v>
      </c>
      <c r="Y48" s="339"/>
      <c r="Z48" s="340" t="s">
        <v>536</v>
      </c>
      <c r="AA48" s="263" t="s">
        <v>537</v>
      </c>
      <c r="AB48" s="163"/>
      <c r="AC48" s="494"/>
      <c r="AD48" s="494"/>
      <c r="AE48" s="493"/>
      <c r="AF48" s="493"/>
      <c r="AG48" s="491"/>
      <c r="AH48" s="491"/>
      <c r="AI48" s="492"/>
      <c r="AJ48" s="492"/>
      <c r="AK48" s="411"/>
      <c r="AL48" s="413"/>
      <c r="AM48" s="489"/>
      <c r="AN48" s="163"/>
      <c r="AO48" s="162"/>
      <c r="AP48" s="168"/>
      <c r="AQ48" s="168"/>
      <c r="AR48" s="163"/>
      <c r="AS48" s="168"/>
      <c r="AT48" s="163"/>
      <c r="AU48" s="168"/>
      <c r="AV48" s="163"/>
      <c r="AW48" s="114"/>
      <c r="AX48" s="145"/>
      <c r="AY48" s="146"/>
      <c r="AZ48" s="163"/>
      <c r="BA48" s="163"/>
      <c r="BB48" s="162"/>
      <c r="BC48" s="168"/>
      <c r="BD48" s="168"/>
      <c r="BE48" s="163"/>
      <c r="BF48" s="163"/>
      <c r="BG48" s="162"/>
      <c r="BH48" s="168"/>
      <c r="BI48" s="168"/>
      <c r="BJ48" s="163"/>
      <c r="BK48" s="163"/>
      <c r="BL48" s="162"/>
      <c r="BM48" s="168"/>
      <c r="BN48" s="168"/>
      <c r="BO48" s="145"/>
      <c r="BP48" s="145"/>
      <c r="BQ48" s="146"/>
      <c r="BR48" s="114"/>
      <c r="BS48" s="114"/>
      <c r="BT48" s="168"/>
      <c r="BU48" s="145"/>
      <c r="BV48" s="145"/>
      <c r="BW48" s="145"/>
      <c r="BX48" s="168"/>
      <c r="BY48" s="163"/>
      <c r="BZ48" s="163"/>
      <c r="CA48" s="114"/>
      <c r="CB48" s="145"/>
      <c r="CC48" s="146"/>
      <c r="CD48" s="145"/>
      <c r="CE48" s="148"/>
      <c r="CF48" s="148"/>
      <c r="CG48" s="148"/>
      <c r="CH48" s="148"/>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row>
    <row r="49" spans="1:108" ht="21" customHeight="1" thickTop="1" thickBot="1">
      <c r="A49" s="421"/>
      <c r="B49" s="423"/>
      <c r="C49" s="423"/>
      <c r="D49" s="423"/>
      <c r="E49" s="424"/>
      <c r="F49" s="423"/>
      <c r="G49" s="423"/>
      <c r="H49" s="423"/>
      <c r="I49" s="423"/>
      <c r="J49" s="421"/>
      <c r="K49" s="421"/>
      <c r="L49" s="411"/>
      <c r="M49" s="413"/>
      <c r="N49" s="162">
        <v>3</v>
      </c>
      <c r="O49" s="173"/>
      <c r="P49" s="163"/>
      <c r="Q49" s="163"/>
      <c r="R49" s="163"/>
      <c r="S49" s="163"/>
      <c r="T49" s="163"/>
      <c r="U49" s="163"/>
      <c r="V49" s="163"/>
      <c r="W49" s="263">
        <v>0</v>
      </c>
      <c r="X49" s="343" t="s">
        <v>485</v>
      </c>
      <c r="Y49" s="339"/>
      <c r="Z49" s="340" t="s">
        <v>536</v>
      </c>
      <c r="AA49" s="263" t="s">
        <v>537</v>
      </c>
      <c r="AB49" s="163"/>
      <c r="AC49" s="494"/>
      <c r="AD49" s="494"/>
      <c r="AE49" s="493"/>
      <c r="AF49" s="493"/>
      <c r="AG49" s="491"/>
      <c r="AH49" s="491"/>
      <c r="AI49" s="492"/>
      <c r="AJ49" s="492"/>
      <c r="AK49" s="411"/>
      <c r="AL49" s="413"/>
      <c r="AM49" s="489"/>
      <c r="AN49" s="163"/>
      <c r="AO49" s="162"/>
      <c r="AP49" s="168"/>
      <c r="AQ49" s="168"/>
      <c r="AR49" s="163"/>
      <c r="AS49" s="168"/>
      <c r="AT49" s="163"/>
      <c r="AU49" s="168"/>
      <c r="AV49" s="163"/>
      <c r="AW49" s="114"/>
      <c r="AX49" s="145"/>
      <c r="AY49" s="146"/>
      <c r="AZ49" s="163"/>
      <c r="BA49" s="163"/>
      <c r="BB49" s="162"/>
      <c r="BC49" s="168"/>
      <c r="BD49" s="168"/>
      <c r="BE49" s="163"/>
      <c r="BF49" s="163"/>
      <c r="BG49" s="162"/>
      <c r="BH49" s="168"/>
      <c r="BI49" s="168"/>
      <c r="BJ49" s="163"/>
      <c r="BK49" s="163"/>
      <c r="BL49" s="162"/>
      <c r="BM49" s="168"/>
      <c r="BN49" s="168"/>
      <c r="BO49" s="145"/>
      <c r="BP49" s="145"/>
      <c r="BQ49" s="146"/>
      <c r="BR49" s="114"/>
      <c r="BS49" s="114"/>
      <c r="BT49" s="168"/>
      <c r="BU49" s="145"/>
      <c r="BV49" s="145"/>
      <c r="BW49" s="145"/>
      <c r="BX49" s="168"/>
      <c r="BY49" s="163"/>
      <c r="BZ49" s="163"/>
      <c r="CA49" s="114"/>
      <c r="CB49" s="145"/>
      <c r="CC49" s="146"/>
      <c r="CD49" s="145"/>
      <c r="CE49" s="148"/>
      <c r="CF49" s="148"/>
      <c r="CG49" s="148"/>
      <c r="CH49" s="148"/>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row>
    <row r="50" spans="1:108" ht="21" customHeight="1" thickTop="1" thickBot="1">
      <c r="A50" s="421"/>
      <c r="B50" s="423"/>
      <c r="C50" s="423"/>
      <c r="D50" s="423"/>
      <c r="E50" s="424"/>
      <c r="F50" s="423"/>
      <c r="G50" s="423"/>
      <c r="H50" s="423"/>
      <c r="I50" s="423"/>
      <c r="J50" s="421"/>
      <c r="K50" s="421"/>
      <c r="L50" s="411"/>
      <c r="M50" s="413"/>
      <c r="N50" s="162">
        <v>4</v>
      </c>
      <c r="O50" s="167"/>
      <c r="P50" s="163"/>
      <c r="Q50" s="163"/>
      <c r="R50" s="163"/>
      <c r="S50" s="163"/>
      <c r="T50" s="163"/>
      <c r="U50" s="163"/>
      <c r="V50" s="163"/>
      <c r="W50" s="263">
        <v>0</v>
      </c>
      <c r="X50" s="343" t="s">
        <v>485</v>
      </c>
      <c r="Y50" s="339"/>
      <c r="Z50" s="340" t="s">
        <v>536</v>
      </c>
      <c r="AA50" s="263" t="s">
        <v>537</v>
      </c>
      <c r="AB50" s="163"/>
      <c r="AC50" s="494"/>
      <c r="AD50" s="494"/>
      <c r="AE50" s="493"/>
      <c r="AF50" s="493"/>
      <c r="AG50" s="491"/>
      <c r="AH50" s="491"/>
      <c r="AI50" s="492"/>
      <c r="AJ50" s="492"/>
      <c r="AK50" s="411"/>
      <c r="AL50" s="413"/>
      <c r="AM50" s="489"/>
      <c r="AN50" s="163"/>
      <c r="AO50" s="162"/>
      <c r="AP50" s="168"/>
      <c r="AQ50" s="168"/>
      <c r="AR50" s="163"/>
      <c r="AS50" s="168"/>
      <c r="AT50" s="163"/>
      <c r="AU50" s="168"/>
      <c r="AV50" s="163"/>
      <c r="AW50" s="114"/>
      <c r="AX50" s="145"/>
      <c r="AY50" s="146"/>
      <c r="AZ50" s="163"/>
      <c r="BA50" s="163"/>
      <c r="BB50" s="162"/>
      <c r="BC50" s="168"/>
      <c r="BD50" s="168"/>
      <c r="BE50" s="163"/>
      <c r="BF50" s="163"/>
      <c r="BG50" s="162"/>
      <c r="BH50" s="168"/>
      <c r="BI50" s="168"/>
      <c r="BJ50" s="163"/>
      <c r="BK50" s="163"/>
      <c r="BL50" s="162"/>
      <c r="BM50" s="168"/>
      <c r="BN50" s="168"/>
      <c r="BO50" s="145"/>
      <c r="BP50" s="145"/>
      <c r="BQ50" s="146"/>
      <c r="BR50" s="114"/>
      <c r="BS50" s="114"/>
      <c r="BT50" s="168"/>
      <c r="BU50" s="145"/>
      <c r="BV50" s="145"/>
      <c r="BW50" s="145"/>
      <c r="BX50" s="168"/>
      <c r="BY50" s="163"/>
      <c r="BZ50" s="163"/>
      <c r="CA50" s="114"/>
      <c r="CB50" s="145"/>
      <c r="CC50" s="146"/>
      <c r="CD50" s="145"/>
      <c r="CE50" s="148"/>
      <c r="CF50" s="148"/>
      <c r="CG50" s="148"/>
      <c r="CH50" s="148"/>
      <c r="CI50" s="148"/>
      <c r="CJ50" s="148"/>
      <c r="CK50" s="148"/>
      <c r="CL50" s="148"/>
      <c r="CM50" s="148"/>
      <c r="CN50" s="148"/>
      <c r="CO50" s="148"/>
      <c r="CP50" s="148"/>
      <c r="CQ50" s="148"/>
      <c r="CR50" s="148"/>
      <c r="CS50" s="148"/>
      <c r="CT50" s="148"/>
      <c r="CU50" s="148"/>
      <c r="CV50" s="148"/>
      <c r="CW50" s="148"/>
      <c r="CX50" s="148"/>
      <c r="CY50" s="148"/>
      <c r="CZ50" s="148"/>
      <c r="DA50" s="148"/>
      <c r="DB50" s="148"/>
      <c r="DC50" s="148"/>
      <c r="DD50" s="148"/>
    </row>
    <row r="51" spans="1:108" ht="21" customHeight="1" thickTop="1" thickBot="1">
      <c r="A51" s="421"/>
      <c r="B51" s="423"/>
      <c r="C51" s="423"/>
      <c r="D51" s="423"/>
      <c r="E51" s="424"/>
      <c r="F51" s="423"/>
      <c r="G51" s="423"/>
      <c r="H51" s="423"/>
      <c r="I51" s="423"/>
      <c r="J51" s="421"/>
      <c r="K51" s="421"/>
      <c r="L51" s="411"/>
      <c r="M51" s="413"/>
      <c r="N51" s="162">
        <v>5</v>
      </c>
      <c r="O51" s="167"/>
      <c r="P51" s="163"/>
      <c r="Q51" s="163"/>
      <c r="R51" s="163"/>
      <c r="S51" s="163"/>
      <c r="T51" s="163"/>
      <c r="U51" s="163"/>
      <c r="V51" s="163"/>
      <c r="W51" s="263">
        <v>0</v>
      </c>
      <c r="X51" s="343" t="s">
        <v>485</v>
      </c>
      <c r="Y51" s="339"/>
      <c r="Z51" s="340" t="s">
        <v>536</v>
      </c>
      <c r="AA51" s="263" t="s">
        <v>537</v>
      </c>
      <c r="AB51" s="163"/>
      <c r="AC51" s="494"/>
      <c r="AD51" s="494"/>
      <c r="AE51" s="493"/>
      <c r="AF51" s="493"/>
      <c r="AG51" s="491"/>
      <c r="AH51" s="491"/>
      <c r="AI51" s="492"/>
      <c r="AJ51" s="492"/>
      <c r="AK51" s="411"/>
      <c r="AL51" s="413"/>
      <c r="AM51" s="489"/>
      <c r="AN51" s="163"/>
      <c r="AO51" s="162"/>
      <c r="AP51" s="168"/>
      <c r="AQ51" s="168"/>
      <c r="AR51" s="163"/>
      <c r="AS51" s="168"/>
      <c r="AT51" s="163"/>
      <c r="AU51" s="168"/>
      <c r="AV51" s="163"/>
      <c r="AW51" s="114"/>
      <c r="AX51" s="145"/>
      <c r="AY51" s="146"/>
      <c r="AZ51" s="163"/>
      <c r="BA51" s="163"/>
      <c r="BB51" s="162"/>
      <c r="BC51" s="168"/>
      <c r="BD51" s="168"/>
      <c r="BE51" s="163"/>
      <c r="BF51" s="163"/>
      <c r="BG51" s="162"/>
      <c r="BH51" s="168"/>
      <c r="BI51" s="168"/>
      <c r="BJ51" s="163"/>
      <c r="BK51" s="163"/>
      <c r="BL51" s="162"/>
      <c r="BM51" s="168"/>
      <c r="BN51" s="168"/>
      <c r="BO51" s="145"/>
      <c r="BP51" s="145"/>
      <c r="BQ51" s="146"/>
      <c r="BR51" s="114"/>
      <c r="BS51" s="114"/>
      <c r="BT51" s="168"/>
      <c r="BU51" s="145"/>
      <c r="BV51" s="145"/>
      <c r="BW51" s="145"/>
      <c r="BX51" s="168"/>
      <c r="BY51" s="163"/>
      <c r="BZ51" s="163"/>
      <c r="CA51" s="114"/>
      <c r="CB51" s="145"/>
      <c r="CC51" s="146"/>
      <c r="CD51" s="145"/>
      <c r="CE51" s="148"/>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c r="DC51" s="148"/>
      <c r="DD51" s="148"/>
    </row>
    <row r="52" spans="1:108" ht="21" customHeight="1" thickTop="1" thickBot="1">
      <c r="A52" s="421"/>
      <c r="B52" s="423"/>
      <c r="C52" s="423"/>
      <c r="D52" s="423"/>
      <c r="E52" s="424"/>
      <c r="F52" s="423"/>
      <c r="G52" s="423"/>
      <c r="H52" s="423"/>
      <c r="I52" s="423"/>
      <c r="J52" s="421"/>
      <c r="K52" s="421"/>
      <c r="L52" s="411"/>
      <c r="M52" s="414"/>
      <c r="N52" s="162">
        <v>6</v>
      </c>
      <c r="O52" s="167"/>
      <c r="P52" s="163"/>
      <c r="Q52" s="163"/>
      <c r="R52" s="163"/>
      <c r="S52" s="163"/>
      <c r="T52" s="163"/>
      <c r="U52" s="163"/>
      <c r="V52" s="163"/>
      <c r="W52" s="263">
        <v>0</v>
      </c>
      <c r="X52" s="343" t="s">
        <v>485</v>
      </c>
      <c r="Y52" s="339"/>
      <c r="Z52" s="340" t="s">
        <v>536</v>
      </c>
      <c r="AA52" s="263" t="s">
        <v>537</v>
      </c>
      <c r="AB52" s="163"/>
      <c r="AC52" s="494"/>
      <c r="AD52" s="494"/>
      <c r="AE52" s="493"/>
      <c r="AF52" s="493"/>
      <c r="AG52" s="491"/>
      <c r="AH52" s="491"/>
      <c r="AI52" s="492"/>
      <c r="AJ52" s="492"/>
      <c r="AK52" s="411"/>
      <c r="AL52" s="414"/>
      <c r="AM52" s="490"/>
      <c r="AN52" s="163"/>
      <c r="AO52" s="162"/>
      <c r="AP52" s="168"/>
      <c r="AQ52" s="168"/>
      <c r="AR52" s="163"/>
      <c r="AS52" s="168"/>
      <c r="AT52" s="163"/>
      <c r="AU52" s="168"/>
      <c r="AV52" s="163"/>
      <c r="AW52" s="114"/>
      <c r="AX52" s="145"/>
      <c r="AY52" s="146"/>
      <c r="AZ52" s="163"/>
      <c r="BA52" s="163"/>
      <c r="BB52" s="162"/>
      <c r="BC52" s="168"/>
      <c r="BD52" s="168"/>
      <c r="BE52" s="163"/>
      <c r="BF52" s="163"/>
      <c r="BG52" s="162"/>
      <c r="BH52" s="168"/>
      <c r="BI52" s="168"/>
      <c r="BJ52" s="163"/>
      <c r="BK52" s="163"/>
      <c r="BL52" s="162"/>
      <c r="BM52" s="168"/>
      <c r="BN52" s="168"/>
      <c r="BO52" s="145"/>
      <c r="BP52" s="145"/>
      <c r="BQ52" s="146"/>
      <c r="BR52" s="114"/>
      <c r="BS52" s="114"/>
      <c r="BT52" s="168"/>
      <c r="BU52" s="145"/>
      <c r="BV52" s="145"/>
      <c r="BW52" s="145"/>
      <c r="BX52" s="168"/>
      <c r="BY52" s="163"/>
      <c r="BZ52" s="163"/>
      <c r="CA52" s="114"/>
      <c r="CB52" s="145"/>
      <c r="CC52" s="146"/>
      <c r="CD52" s="145"/>
      <c r="CE52" s="148"/>
      <c r="CF52" s="148"/>
      <c r="CG52" s="148"/>
      <c r="CH52" s="148"/>
      <c r="CI52" s="148"/>
      <c r="CJ52" s="148"/>
      <c r="CK52" s="148"/>
      <c r="CL52" s="148"/>
      <c r="CM52" s="148"/>
      <c r="CN52" s="148"/>
      <c r="CO52" s="148"/>
      <c r="CP52" s="148"/>
      <c r="CQ52" s="148"/>
      <c r="CR52" s="148"/>
      <c r="CS52" s="148"/>
      <c r="CT52" s="148"/>
      <c r="CU52" s="148"/>
      <c r="CV52" s="148"/>
      <c r="CW52" s="148"/>
      <c r="CX52" s="148"/>
      <c r="CY52" s="148"/>
      <c r="CZ52" s="148"/>
      <c r="DA52" s="148"/>
      <c r="DB52" s="148"/>
      <c r="DC52" s="148"/>
      <c r="DD52" s="148"/>
    </row>
    <row r="53" spans="1:108" ht="21" customHeight="1" thickTop="1" thickBot="1">
      <c r="A53" s="421">
        <v>9</v>
      </c>
      <c r="B53" s="423"/>
      <c r="C53" s="423"/>
      <c r="D53" s="423"/>
      <c r="E53" s="424"/>
      <c r="F53" s="423"/>
      <c r="G53" s="423"/>
      <c r="H53" s="423"/>
      <c r="I53" s="423"/>
      <c r="J53" s="421"/>
      <c r="K53" s="421"/>
      <c r="L53" s="411">
        <v>0</v>
      </c>
      <c r="M53" s="412" t="b">
        <v>0</v>
      </c>
      <c r="N53" s="162">
        <v>1</v>
      </c>
      <c r="O53" s="167"/>
      <c r="P53" s="163"/>
      <c r="Q53" s="163"/>
      <c r="R53" s="163"/>
      <c r="S53" s="163"/>
      <c r="T53" s="163"/>
      <c r="U53" s="163"/>
      <c r="V53" s="163"/>
      <c r="W53" s="263">
        <v>0</v>
      </c>
      <c r="X53" s="343" t="s">
        <v>485</v>
      </c>
      <c r="Y53" s="339"/>
      <c r="Z53" s="340" t="s">
        <v>536</v>
      </c>
      <c r="AA53" s="263" t="s">
        <v>537</v>
      </c>
      <c r="AB53" s="163"/>
      <c r="AC53" s="494">
        <v>0</v>
      </c>
      <c r="AD53" s="494" t="s">
        <v>485</v>
      </c>
      <c r="AE53" s="493"/>
      <c r="AF53" s="493"/>
      <c r="AG53" s="491" t="s">
        <v>538</v>
      </c>
      <c r="AH53" s="491" t="s">
        <v>538</v>
      </c>
      <c r="AI53" s="492"/>
      <c r="AJ53" s="492"/>
      <c r="AK53" s="411">
        <v>0</v>
      </c>
      <c r="AL53" s="412" t="b">
        <v>0</v>
      </c>
      <c r="AM53" s="488"/>
      <c r="AN53" s="163"/>
      <c r="AO53" s="162"/>
      <c r="AP53" s="168"/>
      <c r="AQ53" s="168"/>
      <c r="AR53" s="163"/>
      <c r="AS53" s="168"/>
      <c r="AT53" s="163"/>
      <c r="AU53" s="168"/>
      <c r="AV53" s="163"/>
      <c r="AW53" s="114"/>
      <c r="AX53" s="145"/>
      <c r="AY53" s="146"/>
      <c r="AZ53" s="163"/>
      <c r="BA53" s="163"/>
      <c r="BB53" s="162"/>
      <c r="BC53" s="168"/>
      <c r="BD53" s="168"/>
      <c r="BE53" s="163"/>
      <c r="BF53" s="163"/>
      <c r="BG53" s="162"/>
      <c r="BH53" s="168"/>
      <c r="BI53" s="168"/>
      <c r="BJ53" s="163"/>
      <c r="BK53" s="163"/>
      <c r="BL53" s="162"/>
      <c r="BM53" s="168"/>
      <c r="BN53" s="168"/>
      <c r="BO53" s="145"/>
      <c r="BP53" s="145"/>
      <c r="BQ53" s="146"/>
      <c r="BR53" s="114"/>
      <c r="BS53" s="114"/>
      <c r="BT53" s="168"/>
      <c r="BU53" s="145"/>
      <c r="BV53" s="145"/>
      <c r="BW53" s="145"/>
      <c r="BX53" s="168"/>
      <c r="BY53" s="163"/>
      <c r="BZ53" s="163"/>
      <c r="CA53" s="114"/>
      <c r="CB53" s="145"/>
      <c r="CC53" s="146"/>
      <c r="CD53" s="145"/>
      <c r="CE53" s="148"/>
      <c r="CF53" s="148"/>
      <c r="CG53" s="148"/>
      <c r="CH53" s="148"/>
      <c r="CI53" s="148"/>
      <c r="CJ53" s="148"/>
      <c r="CK53" s="148"/>
      <c r="CL53" s="148"/>
      <c r="CM53" s="148"/>
      <c r="CN53" s="148"/>
      <c r="CO53" s="148"/>
      <c r="CP53" s="148"/>
      <c r="CQ53" s="148"/>
      <c r="CR53" s="148"/>
      <c r="CS53" s="148"/>
      <c r="CT53" s="148"/>
      <c r="CU53" s="148"/>
      <c r="CV53" s="148"/>
      <c r="CW53" s="148"/>
      <c r="CX53" s="148"/>
      <c r="CY53" s="148"/>
      <c r="CZ53" s="148"/>
      <c r="DA53" s="148"/>
      <c r="DB53" s="148"/>
      <c r="DC53" s="148"/>
      <c r="DD53" s="148"/>
    </row>
    <row r="54" spans="1:108" ht="21" customHeight="1" thickTop="1" thickBot="1">
      <c r="A54" s="421"/>
      <c r="B54" s="423"/>
      <c r="C54" s="423"/>
      <c r="D54" s="423"/>
      <c r="E54" s="424"/>
      <c r="F54" s="423"/>
      <c r="G54" s="423"/>
      <c r="H54" s="423"/>
      <c r="I54" s="423"/>
      <c r="J54" s="421"/>
      <c r="K54" s="421"/>
      <c r="L54" s="411"/>
      <c r="M54" s="413"/>
      <c r="N54" s="162">
        <v>2</v>
      </c>
      <c r="O54" s="167"/>
      <c r="P54" s="163"/>
      <c r="Q54" s="163"/>
      <c r="R54" s="163"/>
      <c r="S54" s="163"/>
      <c r="T54" s="163"/>
      <c r="U54" s="163"/>
      <c r="V54" s="163"/>
      <c r="W54" s="263">
        <v>0</v>
      </c>
      <c r="X54" s="343" t="s">
        <v>485</v>
      </c>
      <c r="Y54" s="339"/>
      <c r="Z54" s="340" t="s">
        <v>536</v>
      </c>
      <c r="AA54" s="263" t="s">
        <v>537</v>
      </c>
      <c r="AB54" s="163"/>
      <c r="AC54" s="494"/>
      <c r="AD54" s="494"/>
      <c r="AE54" s="493"/>
      <c r="AF54" s="493"/>
      <c r="AG54" s="491"/>
      <c r="AH54" s="491"/>
      <c r="AI54" s="492"/>
      <c r="AJ54" s="492"/>
      <c r="AK54" s="411"/>
      <c r="AL54" s="413"/>
      <c r="AM54" s="489"/>
      <c r="AN54" s="163"/>
      <c r="AO54" s="162"/>
      <c r="AP54" s="168"/>
      <c r="AQ54" s="168"/>
      <c r="AR54" s="163"/>
      <c r="AS54" s="168"/>
      <c r="AT54" s="163"/>
      <c r="AU54" s="168"/>
      <c r="AV54" s="163"/>
      <c r="AW54" s="114"/>
      <c r="AX54" s="145"/>
      <c r="AY54" s="146"/>
      <c r="AZ54" s="163"/>
      <c r="BA54" s="163"/>
      <c r="BB54" s="162"/>
      <c r="BC54" s="168"/>
      <c r="BD54" s="168"/>
      <c r="BE54" s="163"/>
      <c r="BF54" s="163"/>
      <c r="BG54" s="162"/>
      <c r="BH54" s="168"/>
      <c r="BI54" s="168"/>
      <c r="BJ54" s="163"/>
      <c r="BK54" s="163"/>
      <c r="BL54" s="162"/>
      <c r="BM54" s="168"/>
      <c r="BN54" s="168"/>
      <c r="BO54" s="145"/>
      <c r="BP54" s="145"/>
      <c r="BQ54" s="146"/>
      <c r="BR54" s="114"/>
      <c r="BS54" s="114"/>
      <c r="BT54" s="168"/>
      <c r="BU54" s="145"/>
      <c r="BV54" s="145"/>
      <c r="BW54" s="145"/>
      <c r="BX54" s="168"/>
      <c r="BY54" s="163"/>
      <c r="BZ54" s="163"/>
      <c r="CA54" s="114"/>
      <c r="CB54" s="145"/>
      <c r="CC54" s="146"/>
      <c r="CD54" s="145"/>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row>
    <row r="55" spans="1:108" ht="21" customHeight="1" thickTop="1" thickBot="1">
      <c r="A55" s="421"/>
      <c r="B55" s="423"/>
      <c r="C55" s="423"/>
      <c r="D55" s="423"/>
      <c r="E55" s="424"/>
      <c r="F55" s="423"/>
      <c r="G55" s="423"/>
      <c r="H55" s="423"/>
      <c r="I55" s="423"/>
      <c r="J55" s="421"/>
      <c r="K55" s="421"/>
      <c r="L55" s="411"/>
      <c r="M55" s="413"/>
      <c r="N55" s="162">
        <v>3</v>
      </c>
      <c r="O55" s="173"/>
      <c r="P55" s="163"/>
      <c r="Q55" s="163"/>
      <c r="R55" s="163"/>
      <c r="S55" s="163"/>
      <c r="T55" s="163"/>
      <c r="U55" s="163"/>
      <c r="V55" s="163"/>
      <c r="W55" s="263">
        <v>0</v>
      </c>
      <c r="X55" s="343" t="s">
        <v>485</v>
      </c>
      <c r="Y55" s="339"/>
      <c r="Z55" s="340" t="s">
        <v>536</v>
      </c>
      <c r="AA55" s="263" t="s">
        <v>537</v>
      </c>
      <c r="AB55" s="163"/>
      <c r="AC55" s="494"/>
      <c r="AD55" s="494"/>
      <c r="AE55" s="493"/>
      <c r="AF55" s="493"/>
      <c r="AG55" s="491"/>
      <c r="AH55" s="491"/>
      <c r="AI55" s="492"/>
      <c r="AJ55" s="492"/>
      <c r="AK55" s="411"/>
      <c r="AL55" s="413"/>
      <c r="AM55" s="489"/>
      <c r="AN55" s="163"/>
      <c r="AO55" s="162"/>
      <c r="AP55" s="168"/>
      <c r="AQ55" s="168"/>
      <c r="AR55" s="163"/>
      <c r="AS55" s="114"/>
      <c r="AT55" s="145"/>
      <c r="AU55" s="168"/>
      <c r="AV55" s="163"/>
      <c r="AW55" s="114"/>
      <c r="AX55" s="145"/>
      <c r="AY55" s="146"/>
      <c r="AZ55" s="163"/>
      <c r="BA55" s="163"/>
      <c r="BB55" s="162"/>
      <c r="BC55" s="168"/>
      <c r="BD55" s="168"/>
      <c r="BE55" s="163"/>
      <c r="BF55" s="163"/>
      <c r="BG55" s="162"/>
      <c r="BH55" s="168"/>
      <c r="BI55" s="168"/>
      <c r="BJ55" s="163"/>
      <c r="BK55" s="163"/>
      <c r="BL55" s="162"/>
      <c r="BM55" s="168"/>
      <c r="BN55" s="168"/>
      <c r="BO55" s="145"/>
      <c r="BP55" s="145"/>
      <c r="BQ55" s="146"/>
      <c r="BR55" s="114"/>
      <c r="BS55" s="114"/>
      <c r="BT55" s="168"/>
      <c r="BU55" s="145"/>
      <c r="BV55" s="145"/>
      <c r="BW55" s="145"/>
      <c r="BX55" s="168"/>
      <c r="BY55" s="163"/>
      <c r="BZ55" s="163"/>
      <c r="CA55" s="114"/>
      <c r="CB55" s="145"/>
      <c r="CC55" s="146"/>
      <c r="CD55" s="145"/>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row>
    <row r="56" spans="1:108" ht="21" customHeight="1" thickTop="1" thickBot="1">
      <c r="A56" s="421"/>
      <c r="B56" s="423"/>
      <c r="C56" s="423"/>
      <c r="D56" s="423"/>
      <c r="E56" s="424"/>
      <c r="F56" s="423"/>
      <c r="G56" s="423"/>
      <c r="H56" s="423"/>
      <c r="I56" s="423"/>
      <c r="J56" s="421"/>
      <c r="K56" s="421"/>
      <c r="L56" s="411"/>
      <c r="M56" s="413"/>
      <c r="N56" s="162">
        <v>4</v>
      </c>
      <c r="O56" s="167"/>
      <c r="P56" s="163"/>
      <c r="Q56" s="163"/>
      <c r="R56" s="163"/>
      <c r="S56" s="163"/>
      <c r="T56" s="163"/>
      <c r="U56" s="163"/>
      <c r="V56" s="163"/>
      <c r="W56" s="263">
        <v>0</v>
      </c>
      <c r="X56" s="343" t="s">
        <v>485</v>
      </c>
      <c r="Y56" s="339"/>
      <c r="Z56" s="340" t="s">
        <v>536</v>
      </c>
      <c r="AA56" s="263" t="s">
        <v>537</v>
      </c>
      <c r="AB56" s="163"/>
      <c r="AC56" s="494"/>
      <c r="AD56" s="494"/>
      <c r="AE56" s="493"/>
      <c r="AF56" s="493"/>
      <c r="AG56" s="491"/>
      <c r="AH56" s="491"/>
      <c r="AI56" s="492"/>
      <c r="AJ56" s="492"/>
      <c r="AK56" s="411"/>
      <c r="AL56" s="413"/>
      <c r="AM56" s="489"/>
      <c r="AN56" s="163"/>
      <c r="AO56" s="162"/>
      <c r="AP56" s="168"/>
      <c r="AQ56" s="168"/>
      <c r="AR56" s="163"/>
      <c r="AS56" s="114"/>
      <c r="AT56" s="145"/>
      <c r="AU56" s="168"/>
      <c r="AV56" s="163"/>
      <c r="AW56" s="114"/>
      <c r="AX56" s="145"/>
      <c r="AY56" s="146"/>
      <c r="AZ56" s="163"/>
      <c r="BA56" s="163"/>
      <c r="BB56" s="162"/>
      <c r="BC56" s="168"/>
      <c r="BD56" s="168"/>
      <c r="BE56" s="163"/>
      <c r="BF56" s="163"/>
      <c r="BG56" s="162"/>
      <c r="BH56" s="168"/>
      <c r="BI56" s="168"/>
      <c r="BJ56" s="163"/>
      <c r="BK56" s="163"/>
      <c r="BL56" s="162"/>
      <c r="BM56" s="168"/>
      <c r="BN56" s="168"/>
      <c r="BO56" s="145"/>
      <c r="BP56" s="145"/>
      <c r="BQ56" s="146"/>
      <c r="BR56" s="114"/>
      <c r="BS56" s="114"/>
      <c r="BT56" s="168"/>
      <c r="BU56" s="145"/>
      <c r="BV56" s="145"/>
      <c r="BW56" s="145"/>
      <c r="BX56" s="168"/>
      <c r="BY56" s="163"/>
      <c r="BZ56" s="163"/>
      <c r="CA56" s="114"/>
      <c r="CB56" s="145"/>
      <c r="CC56" s="146"/>
      <c r="CD56" s="145"/>
      <c r="CE56" s="148"/>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row>
    <row r="57" spans="1:108" ht="21" customHeight="1" thickTop="1" thickBot="1">
      <c r="A57" s="421"/>
      <c r="B57" s="423"/>
      <c r="C57" s="423"/>
      <c r="D57" s="423"/>
      <c r="E57" s="424"/>
      <c r="F57" s="423"/>
      <c r="G57" s="423"/>
      <c r="H57" s="423"/>
      <c r="I57" s="423"/>
      <c r="J57" s="421"/>
      <c r="K57" s="421"/>
      <c r="L57" s="411"/>
      <c r="M57" s="413"/>
      <c r="N57" s="162">
        <v>5</v>
      </c>
      <c r="O57" s="167"/>
      <c r="P57" s="163"/>
      <c r="Q57" s="163"/>
      <c r="R57" s="163"/>
      <c r="S57" s="163"/>
      <c r="T57" s="163"/>
      <c r="U57" s="163"/>
      <c r="V57" s="163"/>
      <c r="W57" s="263">
        <v>0</v>
      </c>
      <c r="X57" s="343" t="s">
        <v>485</v>
      </c>
      <c r="Y57" s="339"/>
      <c r="Z57" s="340" t="s">
        <v>536</v>
      </c>
      <c r="AA57" s="263" t="s">
        <v>537</v>
      </c>
      <c r="AB57" s="163"/>
      <c r="AC57" s="494"/>
      <c r="AD57" s="494"/>
      <c r="AE57" s="493"/>
      <c r="AF57" s="493"/>
      <c r="AG57" s="491"/>
      <c r="AH57" s="491"/>
      <c r="AI57" s="492"/>
      <c r="AJ57" s="492"/>
      <c r="AK57" s="411"/>
      <c r="AL57" s="413"/>
      <c r="AM57" s="489"/>
      <c r="AN57" s="163"/>
      <c r="AO57" s="162"/>
      <c r="AP57" s="168"/>
      <c r="AQ57" s="168"/>
      <c r="AR57" s="163"/>
      <c r="AS57" s="114"/>
      <c r="AT57" s="145"/>
      <c r="AU57" s="168"/>
      <c r="AV57" s="163"/>
      <c r="AW57" s="114"/>
      <c r="AX57" s="145"/>
      <c r="AY57" s="146"/>
      <c r="AZ57" s="163"/>
      <c r="BA57" s="163"/>
      <c r="BB57" s="162"/>
      <c r="BC57" s="168"/>
      <c r="BD57" s="168"/>
      <c r="BE57" s="163"/>
      <c r="BF57" s="163"/>
      <c r="BG57" s="162"/>
      <c r="BH57" s="168"/>
      <c r="BI57" s="168"/>
      <c r="BJ57" s="163"/>
      <c r="BK57" s="163"/>
      <c r="BL57" s="162"/>
      <c r="BM57" s="168"/>
      <c r="BN57" s="168"/>
      <c r="BO57" s="145"/>
      <c r="BP57" s="145"/>
      <c r="BQ57" s="146"/>
      <c r="BR57" s="114"/>
      <c r="BS57" s="114"/>
      <c r="BT57" s="168"/>
      <c r="BU57" s="145"/>
      <c r="BV57" s="145"/>
      <c r="BW57" s="145"/>
      <c r="BX57" s="168"/>
      <c r="BY57" s="163"/>
      <c r="BZ57" s="163"/>
      <c r="CA57" s="114"/>
      <c r="CB57" s="145"/>
      <c r="CC57" s="146"/>
      <c r="CD57" s="145"/>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row>
    <row r="58" spans="1:108" ht="21" customHeight="1" thickTop="1" thickBot="1">
      <c r="A58" s="421"/>
      <c r="B58" s="423"/>
      <c r="C58" s="423"/>
      <c r="D58" s="423"/>
      <c r="E58" s="424"/>
      <c r="F58" s="423"/>
      <c r="G58" s="423"/>
      <c r="H58" s="423"/>
      <c r="I58" s="423"/>
      <c r="J58" s="421"/>
      <c r="K58" s="421"/>
      <c r="L58" s="411"/>
      <c r="M58" s="414"/>
      <c r="N58" s="162">
        <v>6</v>
      </c>
      <c r="O58" s="167"/>
      <c r="P58" s="163"/>
      <c r="Q58" s="163"/>
      <c r="R58" s="163"/>
      <c r="S58" s="163"/>
      <c r="T58" s="163"/>
      <c r="U58" s="163"/>
      <c r="V58" s="163"/>
      <c r="W58" s="263">
        <v>0</v>
      </c>
      <c r="X58" s="343" t="s">
        <v>485</v>
      </c>
      <c r="Y58" s="339"/>
      <c r="Z58" s="340" t="s">
        <v>536</v>
      </c>
      <c r="AA58" s="263" t="s">
        <v>537</v>
      </c>
      <c r="AB58" s="163"/>
      <c r="AC58" s="494"/>
      <c r="AD58" s="494"/>
      <c r="AE58" s="493"/>
      <c r="AF58" s="493"/>
      <c r="AG58" s="491"/>
      <c r="AH58" s="491"/>
      <c r="AI58" s="492"/>
      <c r="AJ58" s="492"/>
      <c r="AK58" s="411"/>
      <c r="AL58" s="414"/>
      <c r="AM58" s="490"/>
      <c r="AN58" s="163"/>
      <c r="AO58" s="162"/>
      <c r="AP58" s="168"/>
      <c r="AQ58" s="168"/>
      <c r="AR58" s="163"/>
      <c r="AS58" s="114"/>
      <c r="AT58" s="145"/>
      <c r="AU58" s="168"/>
      <c r="AV58" s="163"/>
      <c r="AW58" s="114"/>
      <c r="AX58" s="145"/>
      <c r="AY58" s="146"/>
      <c r="AZ58" s="163"/>
      <c r="BA58" s="163"/>
      <c r="BB58" s="162"/>
      <c r="BC58" s="168"/>
      <c r="BD58" s="168"/>
      <c r="BE58" s="163"/>
      <c r="BF58" s="163"/>
      <c r="BG58" s="162"/>
      <c r="BH58" s="168"/>
      <c r="BI58" s="168"/>
      <c r="BJ58" s="163"/>
      <c r="BK58" s="163"/>
      <c r="BL58" s="162"/>
      <c r="BM58" s="168"/>
      <c r="BN58" s="168"/>
      <c r="BO58" s="145"/>
      <c r="BP58" s="145"/>
      <c r="BQ58" s="146"/>
      <c r="BR58" s="114"/>
      <c r="BS58" s="114"/>
      <c r="BT58" s="168"/>
      <c r="BU58" s="145"/>
      <c r="BV58" s="145"/>
      <c r="BW58" s="145"/>
      <c r="BX58" s="168"/>
      <c r="BY58" s="163"/>
      <c r="BZ58" s="163"/>
      <c r="CA58" s="114"/>
      <c r="CB58" s="145"/>
      <c r="CC58" s="146"/>
      <c r="CD58" s="145"/>
      <c r="CE58" s="148"/>
      <c r="CF58" s="148"/>
      <c r="CG58" s="148"/>
      <c r="CH58" s="148"/>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row>
    <row r="59" spans="1:108" ht="21" customHeight="1" thickTop="1" thickBot="1">
      <c r="A59" s="421">
        <v>10</v>
      </c>
      <c r="B59" s="423"/>
      <c r="C59" s="423"/>
      <c r="D59" s="423"/>
      <c r="E59" s="424"/>
      <c r="F59" s="423"/>
      <c r="G59" s="423"/>
      <c r="H59" s="423"/>
      <c r="I59" s="423"/>
      <c r="J59" s="421"/>
      <c r="K59" s="421"/>
      <c r="L59" s="411">
        <v>0</v>
      </c>
      <c r="M59" s="412" t="b">
        <v>0</v>
      </c>
      <c r="N59" s="162">
        <v>1</v>
      </c>
      <c r="O59" s="167"/>
      <c r="P59" s="163"/>
      <c r="Q59" s="163"/>
      <c r="R59" s="163"/>
      <c r="S59" s="163"/>
      <c r="T59" s="163"/>
      <c r="U59" s="163"/>
      <c r="V59" s="163"/>
      <c r="W59" s="263">
        <v>0</v>
      </c>
      <c r="X59" s="343" t="s">
        <v>485</v>
      </c>
      <c r="Y59" s="339"/>
      <c r="Z59" s="340" t="s">
        <v>536</v>
      </c>
      <c r="AA59" s="263" t="s">
        <v>537</v>
      </c>
      <c r="AB59" s="163"/>
      <c r="AC59" s="494">
        <v>0</v>
      </c>
      <c r="AD59" s="494" t="s">
        <v>485</v>
      </c>
      <c r="AE59" s="493"/>
      <c r="AF59" s="493"/>
      <c r="AG59" s="491" t="s">
        <v>538</v>
      </c>
      <c r="AH59" s="491" t="s">
        <v>538</v>
      </c>
      <c r="AI59" s="492"/>
      <c r="AJ59" s="492"/>
      <c r="AK59" s="411">
        <v>0</v>
      </c>
      <c r="AL59" s="412" t="b">
        <v>0</v>
      </c>
      <c r="AM59" s="488"/>
      <c r="AN59" s="163"/>
      <c r="AO59" s="162"/>
      <c r="AP59" s="168"/>
      <c r="AQ59" s="114"/>
      <c r="AR59" s="145"/>
      <c r="AS59" s="114"/>
      <c r="AT59" s="145"/>
      <c r="AU59" s="168"/>
      <c r="AV59" s="163"/>
      <c r="AW59" s="114"/>
      <c r="AX59" s="145"/>
      <c r="AY59" s="146"/>
      <c r="AZ59" s="163"/>
      <c r="BA59" s="163"/>
      <c r="BB59" s="162"/>
      <c r="BC59" s="168"/>
      <c r="BD59" s="168"/>
      <c r="BE59" s="163"/>
      <c r="BF59" s="163"/>
      <c r="BG59" s="162"/>
      <c r="BH59" s="168"/>
      <c r="BI59" s="168"/>
      <c r="BJ59" s="163"/>
      <c r="BK59" s="163"/>
      <c r="BL59" s="162"/>
      <c r="BM59" s="168"/>
      <c r="BN59" s="168"/>
      <c r="BO59" s="145"/>
      <c r="BP59" s="145"/>
      <c r="BQ59" s="146"/>
      <c r="BR59" s="114"/>
      <c r="BS59" s="114"/>
      <c r="BT59" s="168"/>
      <c r="BU59" s="145"/>
      <c r="BV59" s="145"/>
      <c r="BW59" s="145"/>
      <c r="BX59" s="168"/>
      <c r="BY59" s="163"/>
      <c r="BZ59" s="163"/>
      <c r="CA59" s="114"/>
      <c r="CB59" s="145"/>
      <c r="CC59" s="146"/>
      <c r="CD59" s="145"/>
      <c r="CE59" s="148"/>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row>
    <row r="60" spans="1:108" ht="21" customHeight="1" thickTop="1" thickBot="1">
      <c r="A60" s="421"/>
      <c r="B60" s="423"/>
      <c r="C60" s="423"/>
      <c r="D60" s="423"/>
      <c r="E60" s="424"/>
      <c r="F60" s="423"/>
      <c r="G60" s="423"/>
      <c r="H60" s="423"/>
      <c r="I60" s="423"/>
      <c r="J60" s="421"/>
      <c r="K60" s="421"/>
      <c r="L60" s="411"/>
      <c r="M60" s="413"/>
      <c r="N60" s="162">
        <v>2</v>
      </c>
      <c r="O60" s="167"/>
      <c r="P60" s="163"/>
      <c r="Q60" s="163"/>
      <c r="R60" s="163"/>
      <c r="S60" s="163"/>
      <c r="T60" s="163"/>
      <c r="U60" s="163"/>
      <c r="V60" s="163"/>
      <c r="W60" s="263">
        <v>0</v>
      </c>
      <c r="X60" s="343" t="s">
        <v>485</v>
      </c>
      <c r="Y60" s="339"/>
      <c r="Z60" s="340" t="s">
        <v>536</v>
      </c>
      <c r="AA60" s="263" t="s">
        <v>537</v>
      </c>
      <c r="AB60" s="163"/>
      <c r="AC60" s="494"/>
      <c r="AD60" s="494"/>
      <c r="AE60" s="493"/>
      <c r="AF60" s="493"/>
      <c r="AG60" s="491"/>
      <c r="AH60" s="491"/>
      <c r="AI60" s="492"/>
      <c r="AJ60" s="492"/>
      <c r="AK60" s="411"/>
      <c r="AL60" s="413"/>
      <c r="AM60" s="489"/>
      <c r="AN60" s="163"/>
      <c r="AO60" s="162"/>
      <c r="AP60" s="168"/>
      <c r="AQ60" s="114"/>
      <c r="AR60" s="145"/>
      <c r="AS60" s="114"/>
      <c r="AT60" s="145"/>
      <c r="AU60" s="168"/>
      <c r="AV60" s="163"/>
      <c r="AW60" s="114"/>
      <c r="AX60" s="145"/>
      <c r="AY60" s="146"/>
      <c r="AZ60" s="163"/>
      <c r="BA60" s="163"/>
      <c r="BB60" s="162"/>
      <c r="BC60" s="168"/>
      <c r="BD60" s="168"/>
      <c r="BE60" s="163"/>
      <c r="BF60" s="163"/>
      <c r="BG60" s="162"/>
      <c r="BH60" s="168"/>
      <c r="BI60" s="168"/>
      <c r="BJ60" s="163"/>
      <c r="BK60" s="163"/>
      <c r="BL60" s="162"/>
      <c r="BM60" s="168"/>
      <c r="BN60" s="168"/>
      <c r="BO60" s="145"/>
      <c r="BP60" s="145"/>
      <c r="BQ60" s="146"/>
      <c r="BR60" s="114"/>
      <c r="BS60" s="114"/>
      <c r="BT60" s="168"/>
      <c r="BU60" s="145"/>
      <c r="BV60" s="145"/>
      <c r="BW60" s="145"/>
      <c r="BX60" s="168"/>
      <c r="BY60" s="163"/>
      <c r="BZ60" s="163"/>
      <c r="CA60" s="114"/>
      <c r="CB60" s="145"/>
      <c r="CC60" s="146"/>
      <c r="CD60" s="145"/>
    </row>
    <row r="61" spans="1:108" ht="21" customHeight="1" thickTop="1" thickBot="1">
      <c r="A61" s="421"/>
      <c r="B61" s="423"/>
      <c r="C61" s="423"/>
      <c r="D61" s="423"/>
      <c r="E61" s="424"/>
      <c r="F61" s="423"/>
      <c r="G61" s="423"/>
      <c r="H61" s="423"/>
      <c r="I61" s="423"/>
      <c r="J61" s="421"/>
      <c r="K61" s="421"/>
      <c r="L61" s="411"/>
      <c r="M61" s="413"/>
      <c r="N61" s="162">
        <v>3</v>
      </c>
      <c r="O61" s="173"/>
      <c r="P61" s="163"/>
      <c r="Q61" s="163"/>
      <c r="R61" s="163"/>
      <c r="S61" s="163"/>
      <c r="T61" s="163"/>
      <c r="U61" s="163"/>
      <c r="V61" s="163"/>
      <c r="W61" s="263">
        <v>0</v>
      </c>
      <c r="X61" s="343" t="s">
        <v>485</v>
      </c>
      <c r="Y61" s="339"/>
      <c r="Z61" s="340" t="s">
        <v>536</v>
      </c>
      <c r="AA61" s="263" t="s">
        <v>537</v>
      </c>
      <c r="AB61" s="163"/>
      <c r="AC61" s="494"/>
      <c r="AD61" s="494"/>
      <c r="AE61" s="493"/>
      <c r="AF61" s="493"/>
      <c r="AG61" s="491"/>
      <c r="AH61" s="491"/>
      <c r="AI61" s="492"/>
      <c r="AJ61" s="492"/>
      <c r="AK61" s="411"/>
      <c r="AL61" s="413"/>
      <c r="AM61" s="489"/>
      <c r="AN61" s="163"/>
      <c r="AO61" s="162"/>
      <c r="AP61" s="168"/>
      <c r="AQ61" s="114"/>
      <c r="AR61" s="145"/>
      <c r="AS61" s="114"/>
      <c r="AT61" s="145"/>
      <c r="AU61" s="168"/>
      <c r="AV61" s="163"/>
      <c r="AW61" s="114"/>
      <c r="AX61" s="145"/>
      <c r="AY61" s="146"/>
      <c r="AZ61" s="163"/>
      <c r="BA61" s="163"/>
      <c r="BB61" s="162"/>
      <c r="BC61" s="168"/>
      <c r="BD61" s="168"/>
      <c r="BE61" s="163"/>
      <c r="BF61" s="163"/>
      <c r="BG61" s="162"/>
      <c r="BH61" s="168"/>
      <c r="BI61" s="168"/>
      <c r="BJ61" s="163"/>
      <c r="BK61" s="163"/>
      <c r="BL61" s="162"/>
      <c r="BM61" s="168"/>
      <c r="BN61" s="168"/>
      <c r="BO61" s="145"/>
      <c r="BP61" s="145"/>
      <c r="BQ61" s="146"/>
      <c r="BR61" s="114"/>
      <c r="BS61" s="114"/>
      <c r="BT61" s="168"/>
      <c r="BU61" s="145"/>
      <c r="BV61" s="145"/>
      <c r="BW61" s="145"/>
      <c r="BX61" s="168"/>
      <c r="BY61" s="163"/>
      <c r="BZ61" s="163"/>
      <c r="CA61" s="114"/>
      <c r="CB61" s="145"/>
      <c r="CC61" s="146"/>
      <c r="CD61" s="145"/>
    </row>
    <row r="62" spans="1:108" ht="21" customHeight="1" thickTop="1" thickBot="1">
      <c r="A62" s="421"/>
      <c r="B62" s="423"/>
      <c r="C62" s="423"/>
      <c r="D62" s="423"/>
      <c r="E62" s="424"/>
      <c r="F62" s="423"/>
      <c r="G62" s="423"/>
      <c r="H62" s="423"/>
      <c r="I62" s="423"/>
      <c r="J62" s="421"/>
      <c r="K62" s="421"/>
      <c r="L62" s="411"/>
      <c r="M62" s="413"/>
      <c r="N62" s="162">
        <v>4</v>
      </c>
      <c r="O62" s="167"/>
      <c r="P62" s="163"/>
      <c r="Q62" s="163"/>
      <c r="R62" s="163"/>
      <c r="S62" s="163"/>
      <c r="T62" s="163"/>
      <c r="U62" s="163"/>
      <c r="V62" s="163"/>
      <c r="W62" s="263">
        <v>0</v>
      </c>
      <c r="X62" s="343" t="s">
        <v>485</v>
      </c>
      <c r="Y62" s="339"/>
      <c r="Z62" s="340" t="s">
        <v>536</v>
      </c>
      <c r="AA62" s="263" t="s">
        <v>537</v>
      </c>
      <c r="AB62" s="163"/>
      <c r="AC62" s="494"/>
      <c r="AD62" s="494"/>
      <c r="AE62" s="493"/>
      <c r="AF62" s="493"/>
      <c r="AG62" s="491"/>
      <c r="AH62" s="491"/>
      <c r="AI62" s="492"/>
      <c r="AJ62" s="492"/>
      <c r="AK62" s="411"/>
      <c r="AL62" s="413"/>
      <c r="AM62" s="489"/>
      <c r="AN62" s="163"/>
      <c r="AO62" s="162"/>
      <c r="AP62" s="168"/>
      <c r="AQ62" s="114"/>
      <c r="AR62" s="145"/>
      <c r="AS62" s="114"/>
      <c r="AT62" s="145"/>
      <c r="AU62" s="168"/>
      <c r="AV62" s="163"/>
      <c r="AW62" s="114"/>
      <c r="AX62" s="145"/>
      <c r="AY62" s="146"/>
      <c r="AZ62" s="163"/>
      <c r="BA62" s="163"/>
      <c r="BB62" s="162"/>
      <c r="BC62" s="168"/>
      <c r="BD62" s="168"/>
      <c r="BE62" s="163"/>
      <c r="BF62" s="163"/>
      <c r="BG62" s="162"/>
      <c r="BH62" s="168"/>
      <c r="BI62" s="168"/>
      <c r="BJ62" s="163"/>
      <c r="BK62" s="163"/>
      <c r="BL62" s="162"/>
      <c r="BM62" s="168"/>
      <c r="BN62" s="168"/>
      <c r="BO62" s="145"/>
      <c r="BP62" s="145"/>
      <c r="BQ62" s="146"/>
      <c r="BR62" s="114"/>
      <c r="BS62" s="114"/>
      <c r="BT62" s="168"/>
      <c r="BU62" s="145"/>
      <c r="BV62" s="145"/>
      <c r="BW62" s="145"/>
      <c r="BX62" s="168"/>
      <c r="BY62" s="163"/>
      <c r="BZ62" s="163"/>
      <c r="CA62" s="114"/>
      <c r="CB62" s="145"/>
      <c r="CC62" s="146"/>
      <c r="CD62" s="145"/>
    </row>
    <row r="63" spans="1:108" ht="21" customHeight="1" thickTop="1" thickBot="1">
      <c r="A63" s="421"/>
      <c r="B63" s="423"/>
      <c r="C63" s="423"/>
      <c r="D63" s="423"/>
      <c r="E63" s="424"/>
      <c r="F63" s="423"/>
      <c r="G63" s="423"/>
      <c r="H63" s="423"/>
      <c r="I63" s="423"/>
      <c r="J63" s="421"/>
      <c r="K63" s="421"/>
      <c r="L63" s="411"/>
      <c r="M63" s="413"/>
      <c r="N63" s="162">
        <v>5</v>
      </c>
      <c r="O63" s="167"/>
      <c r="P63" s="163"/>
      <c r="Q63" s="163"/>
      <c r="R63" s="163"/>
      <c r="S63" s="163"/>
      <c r="T63" s="163"/>
      <c r="U63" s="163"/>
      <c r="V63" s="163"/>
      <c r="W63" s="263">
        <v>0</v>
      </c>
      <c r="X63" s="343" t="s">
        <v>485</v>
      </c>
      <c r="Y63" s="339"/>
      <c r="Z63" s="340" t="s">
        <v>536</v>
      </c>
      <c r="AA63" s="263" t="s">
        <v>537</v>
      </c>
      <c r="AB63" s="163"/>
      <c r="AC63" s="494"/>
      <c r="AD63" s="494"/>
      <c r="AE63" s="493"/>
      <c r="AF63" s="493"/>
      <c r="AG63" s="491"/>
      <c r="AH63" s="491"/>
      <c r="AI63" s="492"/>
      <c r="AJ63" s="492"/>
      <c r="AK63" s="411"/>
      <c r="AL63" s="413"/>
      <c r="AM63" s="489"/>
      <c r="AN63" s="163"/>
      <c r="AO63" s="162"/>
      <c r="AP63" s="168"/>
      <c r="AQ63" s="114"/>
      <c r="AR63" s="145"/>
      <c r="AS63" s="114"/>
      <c r="AT63" s="145"/>
      <c r="AU63" s="168"/>
      <c r="AV63" s="163"/>
      <c r="AW63" s="114"/>
      <c r="AX63" s="145"/>
      <c r="AY63" s="146"/>
      <c r="AZ63" s="163"/>
      <c r="BA63" s="163"/>
      <c r="BB63" s="162"/>
      <c r="BC63" s="168"/>
      <c r="BD63" s="168"/>
      <c r="BE63" s="163"/>
      <c r="BF63" s="163"/>
      <c r="BG63" s="162"/>
      <c r="BH63" s="168"/>
      <c r="BI63" s="168"/>
      <c r="BJ63" s="163"/>
      <c r="BK63" s="163"/>
      <c r="BL63" s="162"/>
      <c r="BM63" s="168"/>
      <c r="BN63" s="168"/>
      <c r="BO63" s="145"/>
      <c r="BP63" s="145"/>
      <c r="BQ63" s="146"/>
      <c r="BR63" s="114"/>
      <c r="BS63" s="114"/>
      <c r="BT63" s="168"/>
      <c r="BU63" s="145"/>
      <c r="BV63" s="145"/>
      <c r="BW63" s="145"/>
      <c r="BX63" s="168"/>
      <c r="BY63" s="163"/>
      <c r="BZ63" s="163"/>
      <c r="CA63" s="114"/>
      <c r="CB63" s="145"/>
      <c r="CC63" s="146"/>
      <c r="CD63" s="145"/>
    </row>
    <row r="64" spans="1:108" ht="21" customHeight="1" thickTop="1" thickBot="1">
      <c r="A64" s="421"/>
      <c r="B64" s="423"/>
      <c r="C64" s="423"/>
      <c r="D64" s="423"/>
      <c r="E64" s="424"/>
      <c r="F64" s="423"/>
      <c r="G64" s="423"/>
      <c r="H64" s="423"/>
      <c r="I64" s="423"/>
      <c r="J64" s="421"/>
      <c r="K64" s="421"/>
      <c r="L64" s="411"/>
      <c r="M64" s="414"/>
      <c r="N64" s="162">
        <v>6</v>
      </c>
      <c r="O64" s="167"/>
      <c r="P64" s="163"/>
      <c r="Q64" s="163"/>
      <c r="R64" s="163"/>
      <c r="S64" s="163"/>
      <c r="T64" s="163"/>
      <c r="U64" s="163"/>
      <c r="V64" s="163"/>
      <c r="W64" s="263">
        <v>0</v>
      </c>
      <c r="X64" s="343" t="s">
        <v>485</v>
      </c>
      <c r="Y64" s="339"/>
      <c r="Z64" s="340" t="s">
        <v>536</v>
      </c>
      <c r="AA64" s="263" t="s">
        <v>537</v>
      </c>
      <c r="AB64" s="163"/>
      <c r="AC64" s="494"/>
      <c r="AD64" s="494"/>
      <c r="AE64" s="493"/>
      <c r="AF64" s="493"/>
      <c r="AG64" s="491"/>
      <c r="AH64" s="491"/>
      <c r="AI64" s="492"/>
      <c r="AJ64" s="492"/>
      <c r="AK64" s="411"/>
      <c r="AL64" s="414"/>
      <c r="AM64" s="490"/>
      <c r="AN64" s="163"/>
      <c r="AO64" s="162"/>
      <c r="AP64" s="168"/>
      <c r="AQ64" s="114"/>
      <c r="AR64" s="145"/>
      <c r="AS64" s="114"/>
      <c r="AT64" s="145"/>
      <c r="AU64" s="168"/>
      <c r="AV64" s="163"/>
      <c r="AW64" s="114"/>
      <c r="AX64" s="145"/>
      <c r="AY64" s="146"/>
      <c r="AZ64" s="163"/>
      <c r="BA64" s="163"/>
      <c r="BB64" s="162"/>
      <c r="BC64" s="168"/>
      <c r="BD64" s="168"/>
      <c r="BE64" s="163"/>
      <c r="BF64" s="163"/>
      <c r="BG64" s="162"/>
      <c r="BH64" s="168"/>
      <c r="BI64" s="168"/>
      <c r="BJ64" s="163"/>
      <c r="BK64" s="163"/>
      <c r="BL64" s="162"/>
      <c r="BM64" s="168"/>
      <c r="BN64" s="168"/>
      <c r="BO64" s="145"/>
      <c r="BP64" s="145"/>
      <c r="BQ64" s="146"/>
      <c r="BR64" s="114"/>
      <c r="BS64" s="114"/>
      <c r="BT64" s="168"/>
      <c r="BU64" s="145"/>
      <c r="BV64" s="145"/>
      <c r="BW64" s="145"/>
      <c r="BX64" s="168"/>
      <c r="BY64" s="163"/>
      <c r="BZ64" s="163"/>
      <c r="CA64" s="114"/>
      <c r="CB64" s="145"/>
      <c r="CC64" s="146"/>
      <c r="CD64" s="145"/>
    </row>
    <row r="65" ht="21" customHeight="1" thickTop="1"/>
  </sheetData>
  <mergeCells count="333">
    <mergeCell ref="BT2:BW2"/>
    <mergeCell ref="BX2:BZ2"/>
    <mergeCell ref="CA2:CD2"/>
    <mergeCell ref="A2:I2"/>
    <mergeCell ref="J2:M2"/>
    <mergeCell ref="N2:AH2"/>
    <mergeCell ref="AI2:AL2"/>
    <mergeCell ref="AN2:AY2"/>
    <mergeCell ref="AZ2:BD2"/>
    <mergeCell ref="A3:A4"/>
    <mergeCell ref="B3:B4"/>
    <mergeCell ref="C3:C4"/>
    <mergeCell ref="D3:D4"/>
    <mergeCell ref="E3:E4"/>
    <mergeCell ref="F3:F4"/>
    <mergeCell ref="BE2:BI2"/>
    <mergeCell ref="BJ2:BN2"/>
    <mergeCell ref="BO2:BS2"/>
    <mergeCell ref="M3:M4"/>
    <mergeCell ref="N3:N4"/>
    <mergeCell ref="O3:O4"/>
    <mergeCell ref="P3:P4"/>
    <mergeCell ref="Q3:Q4"/>
    <mergeCell ref="R3:R4"/>
    <mergeCell ref="G3:G4"/>
    <mergeCell ref="H3:H4"/>
    <mergeCell ref="I3:I4"/>
    <mergeCell ref="J3:J4"/>
    <mergeCell ref="K3:K4"/>
    <mergeCell ref="L3:L4"/>
    <mergeCell ref="Y3:Y4"/>
    <mergeCell ref="Z3:Z4"/>
    <mergeCell ref="AA3:AA4"/>
    <mergeCell ref="AB3:AB4"/>
    <mergeCell ref="AC3:AD4"/>
    <mergeCell ref="AE3:AE4"/>
    <mergeCell ref="S3:S4"/>
    <mergeCell ref="T3:T4"/>
    <mergeCell ref="U3:U4"/>
    <mergeCell ref="V3:V4"/>
    <mergeCell ref="W3:W4"/>
    <mergeCell ref="X3:X4"/>
    <mergeCell ref="AL3:AL4"/>
    <mergeCell ref="AM3:AM4"/>
    <mergeCell ref="AN3:AN4"/>
    <mergeCell ref="AO3:AO4"/>
    <mergeCell ref="AP3:AP4"/>
    <mergeCell ref="AQ3:AQ4"/>
    <mergeCell ref="AF3:AF4"/>
    <mergeCell ref="AG3:AG4"/>
    <mergeCell ref="AH3:AH4"/>
    <mergeCell ref="AI3:AI4"/>
    <mergeCell ref="AJ3:AJ4"/>
    <mergeCell ref="AK3:AK4"/>
    <mergeCell ref="AX3:AX4"/>
    <mergeCell ref="AY3:AY4"/>
    <mergeCell ref="AZ3:AZ4"/>
    <mergeCell ref="BA3:BA4"/>
    <mergeCell ref="BB3:BB4"/>
    <mergeCell ref="BC3:BC4"/>
    <mergeCell ref="AR3:AR4"/>
    <mergeCell ref="AS3:AS4"/>
    <mergeCell ref="AT3:AT4"/>
    <mergeCell ref="AU3:AU4"/>
    <mergeCell ref="AV3:AV4"/>
    <mergeCell ref="AW3:AW4"/>
    <mergeCell ref="BL3:BL4"/>
    <mergeCell ref="BM3:BM4"/>
    <mergeCell ref="BN3:BN4"/>
    <mergeCell ref="BO3:BO4"/>
    <mergeCell ref="BD3:BD4"/>
    <mergeCell ref="BE3:BE4"/>
    <mergeCell ref="BF3:BF4"/>
    <mergeCell ref="BG3:BG4"/>
    <mergeCell ref="BH3:BH4"/>
    <mergeCell ref="BI3:BI4"/>
    <mergeCell ref="CB3:CB4"/>
    <mergeCell ref="CC3:CC4"/>
    <mergeCell ref="CD3:CD4"/>
    <mergeCell ref="A5:A10"/>
    <mergeCell ref="B5:B10"/>
    <mergeCell ref="C5:C10"/>
    <mergeCell ref="D5:D10"/>
    <mergeCell ref="E5:E10"/>
    <mergeCell ref="F5:F10"/>
    <mergeCell ref="G5:G10"/>
    <mergeCell ref="BV3:BV4"/>
    <mergeCell ref="BW3:BW4"/>
    <mergeCell ref="BX3:BX4"/>
    <mergeCell ref="BY3:BY4"/>
    <mergeCell ref="BZ3:BZ4"/>
    <mergeCell ref="CA3:CA4"/>
    <mergeCell ref="BP3:BP4"/>
    <mergeCell ref="BQ3:BQ4"/>
    <mergeCell ref="BR3:BR4"/>
    <mergeCell ref="BS3:BS4"/>
    <mergeCell ref="BT3:BT4"/>
    <mergeCell ref="BU3:BU4"/>
    <mergeCell ref="BJ3:BJ4"/>
    <mergeCell ref="BK3:BK4"/>
    <mergeCell ref="A11:A16"/>
    <mergeCell ref="B11:B16"/>
    <mergeCell ref="C11:C16"/>
    <mergeCell ref="D11:D16"/>
    <mergeCell ref="E11:E16"/>
    <mergeCell ref="AC5:AC10"/>
    <mergeCell ref="AD5:AD10"/>
    <mergeCell ref="AE5:AE10"/>
    <mergeCell ref="AF5:AF10"/>
    <mergeCell ref="H5:H10"/>
    <mergeCell ref="I5:I10"/>
    <mergeCell ref="J5:J10"/>
    <mergeCell ref="K5:K10"/>
    <mergeCell ref="L5:L10"/>
    <mergeCell ref="M5:M10"/>
    <mergeCell ref="H11:H16"/>
    <mergeCell ref="I11:I16"/>
    <mergeCell ref="J11:J16"/>
    <mergeCell ref="K11:K16"/>
    <mergeCell ref="M11:M16"/>
    <mergeCell ref="AC11:AC16"/>
    <mergeCell ref="AD11:AD16"/>
    <mergeCell ref="AE11:AE16"/>
    <mergeCell ref="AF11:AF16"/>
    <mergeCell ref="AI5:AI10"/>
    <mergeCell ref="AJ5:AJ10"/>
    <mergeCell ref="AK5:AK10"/>
    <mergeCell ref="AL5:AL10"/>
    <mergeCell ref="AM5:AM10"/>
    <mergeCell ref="AG5:AG10"/>
    <mergeCell ref="AH5:AH10"/>
    <mergeCell ref="AM11:AM16"/>
    <mergeCell ref="A17:A22"/>
    <mergeCell ref="B17:B22"/>
    <mergeCell ref="C17:C22"/>
    <mergeCell ref="D17:D22"/>
    <mergeCell ref="E17:E22"/>
    <mergeCell ref="F17:F22"/>
    <mergeCell ref="G17:G22"/>
    <mergeCell ref="H17:H22"/>
    <mergeCell ref="I17:I22"/>
    <mergeCell ref="AG11:AG16"/>
    <mergeCell ref="AH11:AH16"/>
    <mergeCell ref="AI11:AI16"/>
    <mergeCell ref="AJ11:AJ16"/>
    <mergeCell ref="AK11:AK16"/>
    <mergeCell ref="AL11:AL16"/>
    <mergeCell ref="L11:L16"/>
    <mergeCell ref="F11:F16"/>
    <mergeCell ref="G11:G16"/>
    <mergeCell ref="AK17:AK22"/>
    <mergeCell ref="AL17:AL22"/>
    <mergeCell ref="AM17:AM22"/>
    <mergeCell ref="A23:A28"/>
    <mergeCell ref="B23:B28"/>
    <mergeCell ref="C23:C28"/>
    <mergeCell ref="D23:D28"/>
    <mergeCell ref="E23:E28"/>
    <mergeCell ref="F23:F28"/>
    <mergeCell ref="G23:G28"/>
    <mergeCell ref="AE17:AE22"/>
    <mergeCell ref="AF17:AF22"/>
    <mergeCell ref="AG17:AG22"/>
    <mergeCell ref="AH17:AH22"/>
    <mergeCell ref="AI17:AI22"/>
    <mergeCell ref="AJ17:AJ22"/>
    <mergeCell ref="J17:J22"/>
    <mergeCell ref="K17:K22"/>
    <mergeCell ref="L17:L22"/>
    <mergeCell ref="M17:M22"/>
    <mergeCell ref="AC17:AC22"/>
    <mergeCell ref="AD17:AD22"/>
    <mergeCell ref="A29:A34"/>
    <mergeCell ref="B29:B34"/>
    <mergeCell ref="C29:C34"/>
    <mergeCell ref="D29:D34"/>
    <mergeCell ref="E29:E34"/>
    <mergeCell ref="AC23:AC28"/>
    <mergeCell ref="AD23:AD28"/>
    <mergeCell ref="AE23:AE28"/>
    <mergeCell ref="AF23:AF28"/>
    <mergeCell ref="H23:H28"/>
    <mergeCell ref="I23:I28"/>
    <mergeCell ref="J23:J28"/>
    <mergeCell ref="K23:K28"/>
    <mergeCell ref="L23:L28"/>
    <mergeCell ref="M23:M28"/>
    <mergeCell ref="H29:H34"/>
    <mergeCell ref="I29:I34"/>
    <mergeCell ref="J29:J34"/>
    <mergeCell ref="K29:K34"/>
    <mergeCell ref="M29:M34"/>
    <mergeCell ref="AC29:AC34"/>
    <mergeCell ref="AD29:AD34"/>
    <mergeCell ref="AE29:AE34"/>
    <mergeCell ref="AF29:AF34"/>
    <mergeCell ref="AI23:AI28"/>
    <mergeCell ref="AJ23:AJ28"/>
    <mergeCell ref="AK23:AK28"/>
    <mergeCell ref="AL23:AL28"/>
    <mergeCell ref="AM23:AM28"/>
    <mergeCell ref="AG23:AG28"/>
    <mergeCell ref="AH23:AH28"/>
    <mergeCell ref="AM29:AM34"/>
    <mergeCell ref="A35:A40"/>
    <mergeCell ref="B35:B40"/>
    <mergeCell ref="C35:C40"/>
    <mergeCell ref="D35:D40"/>
    <mergeCell ref="E35:E40"/>
    <mergeCell ref="F35:F40"/>
    <mergeCell ref="G35:G40"/>
    <mergeCell ref="H35:H40"/>
    <mergeCell ref="I35:I40"/>
    <mergeCell ref="AG29:AG34"/>
    <mergeCell ref="AH29:AH34"/>
    <mergeCell ref="AI29:AI34"/>
    <mergeCell ref="AJ29:AJ34"/>
    <mergeCell ref="AK29:AK34"/>
    <mergeCell ref="AL29:AL34"/>
    <mergeCell ref="L29:L34"/>
    <mergeCell ref="F29:F34"/>
    <mergeCell ref="G29:G34"/>
    <mergeCell ref="AK35:AK40"/>
    <mergeCell ref="AL35:AL40"/>
    <mergeCell ref="AM35:AM40"/>
    <mergeCell ref="A41:A46"/>
    <mergeCell ref="B41:B46"/>
    <mergeCell ref="C41:C46"/>
    <mergeCell ref="D41:D46"/>
    <mergeCell ref="E41:E46"/>
    <mergeCell ref="F41:F46"/>
    <mergeCell ref="G41:G46"/>
    <mergeCell ref="AE35:AE40"/>
    <mergeCell ref="AF35:AF40"/>
    <mergeCell ref="AG35:AG40"/>
    <mergeCell ref="AH35:AH40"/>
    <mergeCell ref="AI35:AI40"/>
    <mergeCell ref="AJ35:AJ40"/>
    <mergeCell ref="J35:J40"/>
    <mergeCell ref="K35:K40"/>
    <mergeCell ref="L35:L40"/>
    <mergeCell ref="M35:M40"/>
    <mergeCell ref="AC35:AC40"/>
    <mergeCell ref="AD35:AD40"/>
    <mergeCell ref="H47:H52"/>
    <mergeCell ref="I47:I52"/>
    <mergeCell ref="J47:J52"/>
    <mergeCell ref="K47:K52"/>
    <mergeCell ref="M47:M52"/>
    <mergeCell ref="AC47:AC52"/>
    <mergeCell ref="AD47:AD52"/>
    <mergeCell ref="AE47:AE52"/>
    <mergeCell ref="AF47:AF52"/>
    <mergeCell ref="AC41:AC46"/>
    <mergeCell ref="AD41:AD46"/>
    <mergeCell ref="AE41:AE46"/>
    <mergeCell ref="AF41:AF46"/>
    <mergeCell ref="H41:H46"/>
    <mergeCell ref="I41:I46"/>
    <mergeCell ref="J41:J46"/>
    <mergeCell ref="K41:K46"/>
    <mergeCell ref="L41:L46"/>
    <mergeCell ref="M41:M46"/>
    <mergeCell ref="AI41:AI46"/>
    <mergeCell ref="AJ41:AJ46"/>
    <mergeCell ref="AK41:AK46"/>
    <mergeCell ref="AL41:AL46"/>
    <mergeCell ref="AM41:AM46"/>
    <mergeCell ref="AG41:AG46"/>
    <mergeCell ref="AH41:AH46"/>
    <mergeCell ref="AM47:AM52"/>
    <mergeCell ref="A53:A58"/>
    <mergeCell ref="B53:B58"/>
    <mergeCell ref="C53:C58"/>
    <mergeCell ref="D53:D58"/>
    <mergeCell ref="E53:E58"/>
    <mergeCell ref="F53:F58"/>
    <mergeCell ref="G53:G58"/>
    <mergeCell ref="H53:H58"/>
    <mergeCell ref="I53:I58"/>
    <mergeCell ref="AG47:AG52"/>
    <mergeCell ref="AH47:AH52"/>
    <mergeCell ref="AI47:AI52"/>
    <mergeCell ref="AJ47:AJ52"/>
    <mergeCell ref="AK47:AK52"/>
    <mergeCell ref="AL47:AL52"/>
    <mergeCell ref="L47:L52"/>
    <mergeCell ref="F47:F52"/>
    <mergeCell ref="G47:G52"/>
    <mergeCell ref="A59:A64"/>
    <mergeCell ref="B59:B64"/>
    <mergeCell ref="C59:C64"/>
    <mergeCell ref="D59:D64"/>
    <mergeCell ref="E59:E64"/>
    <mergeCell ref="F59:F64"/>
    <mergeCell ref="G59:G64"/>
    <mergeCell ref="A47:A52"/>
    <mergeCell ref="B47:B52"/>
    <mergeCell ref="C47:C52"/>
    <mergeCell ref="D47:D52"/>
    <mergeCell ref="E47:E52"/>
    <mergeCell ref="AE53:AE58"/>
    <mergeCell ref="AF53:AF58"/>
    <mergeCell ref="J53:J58"/>
    <mergeCell ref="K53:K58"/>
    <mergeCell ref="L53:L58"/>
    <mergeCell ref="M53:M58"/>
    <mergeCell ref="AC53:AC58"/>
    <mergeCell ref="AD53:AD58"/>
    <mergeCell ref="H59:H64"/>
    <mergeCell ref="I59:I64"/>
    <mergeCell ref="J59:J64"/>
    <mergeCell ref="K59:K64"/>
    <mergeCell ref="L59:L64"/>
    <mergeCell ref="M59:M64"/>
    <mergeCell ref="AC59:AC64"/>
    <mergeCell ref="AD59:AD64"/>
    <mergeCell ref="AE59:AE64"/>
    <mergeCell ref="AF59:AF64"/>
    <mergeCell ref="AK53:AK58"/>
    <mergeCell ref="AL53:AL58"/>
    <mergeCell ref="AM53:AM58"/>
    <mergeCell ref="AG53:AG58"/>
    <mergeCell ref="AH53:AH58"/>
    <mergeCell ref="AI53:AI58"/>
    <mergeCell ref="AJ53:AJ58"/>
    <mergeCell ref="AI59:AI64"/>
    <mergeCell ref="AJ59:AJ64"/>
    <mergeCell ref="AK59:AK64"/>
    <mergeCell ref="AL59:AL64"/>
    <mergeCell ref="AM59:AM64"/>
    <mergeCell ref="AG59:AG64"/>
    <mergeCell ref="AH59:AH64"/>
  </mergeCells>
  <conditionalFormatting sqref="M5 M11 M17 M23 M29 M35 M41 M47 M53 M59">
    <cfRule type="cellIs" dxfId="249" priority="32" stopIfTrue="1" operator="equal">
      <formula>"Muy Alta"</formula>
    </cfRule>
    <cfRule type="containsText" dxfId="248" priority="33" operator="containsText" text="ZONA RIESGO ALTA">
      <formula>NOT(ISERROR(SEARCH("ZONA RIESGO ALTA",M5)))</formula>
    </cfRule>
    <cfRule type="containsText" dxfId="247" priority="34" operator="containsText" text="ZONA RIESGO MODERADA">
      <formula>NOT(ISERROR(SEARCH("ZONA RIESGO MODERADA",M5)))</formula>
    </cfRule>
    <cfRule type="containsText" dxfId="246" priority="35" operator="containsText" text="ZONA RIESGO BAJA">
      <formula>NOT(ISERROR(SEARCH("ZONA RIESGO BAJA",M5)))</formula>
    </cfRule>
    <cfRule type="cellIs" dxfId="245" priority="36" operator="equal">
      <formula>"Muy Baja"</formula>
    </cfRule>
  </conditionalFormatting>
  <conditionalFormatting sqref="M5:M64">
    <cfRule type="containsText" dxfId="244" priority="31" operator="containsText" text="ZONA RIESGO EXTREMA">
      <formula>NOT(ISERROR(SEARCH("ZONA RIESGO EXTREMA",M5)))</formula>
    </cfRule>
  </conditionalFormatting>
  <conditionalFormatting sqref="X5:X64">
    <cfRule type="containsText" dxfId="243" priority="28" operator="containsText" text="DEBIL">
      <formula>NOT(ISERROR(SEARCH("DEBIL",X5)))</formula>
    </cfRule>
    <cfRule type="containsText" dxfId="242" priority="29" operator="containsText" text="MODERADO">
      <formula>NOT(ISERROR(SEARCH("MODERADO",X5)))</formula>
    </cfRule>
    <cfRule type="containsText" dxfId="241" priority="30" operator="containsText" text="FUERTE">
      <formula>NOT(ISERROR(SEARCH("FUERTE",X5)))</formula>
    </cfRule>
  </conditionalFormatting>
  <conditionalFormatting sqref="AC5 AC11 AC17 AC23 AC41 AC59 AC29 AC47 AC35 AC53">
    <cfRule type="containsText" dxfId="240" priority="25" operator="containsText" text="DEBIL">
      <formula>NOT(ISERROR(SEARCH("DEBIL",AC5)))</formula>
    </cfRule>
    <cfRule type="containsText" dxfId="239" priority="26" operator="containsText" text="MODERADO">
      <formula>NOT(ISERROR(SEARCH("MODERADO",AC5)))</formula>
    </cfRule>
    <cfRule type="containsText" dxfId="238" priority="27" operator="containsText" text="FUERTE">
      <formula>NOT(ISERROR(SEARCH("FUERTE",AC5)))</formula>
    </cfRule>
  </conditionalFormatting>
  <conditionalFormatting sqref="AI5 AI11 AI17 AI23 AI29 AI35 AI41 AI47 AI53 AI59">
    <cfRule type="containsText" dxfId="237" priority="20" operator="containsText" text="casi seguro">
      <formula>NOT(ISERROR(SEARCH("casi seguro",AI5)))</formula>
    </cfRule>
    <cfRule type="containsText" dxfId="236" priority="21" operator="containsText" text="PROBABLE">
      <formula>NOT(ISERROR(SEARCH("PROBABLE",AI5)))</formula>
    </cfRule>
    <cfRule type="containsText" dxfId="235" priority="22" operator="containsText" text="posible">
      <formula>NOT(ISERROR(SEARCH("posible",AI5)))</formula>
    </cfRule>
    <cfRule type="containsText" dxfId="234" priority="23" operator="containsText" text="Improbable">
      <formula>NOT(ISERROR(SEARCH("Improbable",AI5)))</formula>
    </cfRule>
    <cfRule type="containsText" dxfId="233" priority="24" operator="containsText" text="Rara vez">
      <formula>NOT(ISERROR(SEARCH("Rara vez",AI5)))</formula>
    </cfRule>
  </conditionalFormatting>
  <conditionalFormatting sqref="AD5 AD11 AD17 AD23 AD41 AD59 AD29 AD47 AD35 AD53">
    <cfRule type="containsText" dxfId="232" priority="17" operator="containsText" text="DEBIL">
      <formula>NOT(ISERROR(SEARCH("DEBIL",AD5)))</formula>
    </cfRule>
    <cfRule type="containsText" dxfId="231" priority="18" operator="containsText" text="MODERADO">
      <formula>NOT(ISERROR(SEARCH("MODERADO",AD5)))</formula>
    </cfRule>
    <cfRule type="containsText" dxfId="230" priority="19" operator="containsText" text="FUERTE">
      <formula>NOT(ISERROR(SEARCH("FUERTE",AD5)))</formula>
    </cfRule>
  </conditionalFormatting>
  <conditionalFormatting sqref="AL5 AL11 AL17 AL23 AL29 AL35 AL41 AL47 AL53 AL59">
    <cfRule type="cellIs" dxfId="229" priority="12" stopIfTrue="1" operator="equal">
      <formula>"Muy Alta"</formula>
    </cfRule>
    <cfRule type="containsText" dxfId="228" priority="13" operator="containsText" text="ZONA RIESGO ALTA">
      <formula>NOT(ISERROR(SEARCH("ZONA RIESGO ALTA",AL5)))</formula>
    </cfRule>
    <cfRule type="containsText" dxfId="227" priority="14" operator="containsText" text="ZONA RIESGO MODERADA">
      <formula>NOT(ISERROR(SEARCH("ZONA RIESGO MODERADA",AL5)))</formula>
    </cfRule>
    <cfRule type="containsText" dxfId="226" priority="15" operator="containsText" text="ZONA RIESGO BAJA">
      <formula>NOT(ISERROR(SEARCH("ZONA RIESGO BAJA",AL5)))</formula>
    </cfRule>
    <cfRule type="cellIs" dxfId="225" priority="16" operator="equal">
      <formula>"Muy Baja"</formula>
    </cfRule>
  </conditionalFormatting>
  <conditionalFormatting sqref="AL5:AL64">
    <cfRule type="containsText" dxfId="224" priority="11" operator="containsText" text="ZONA RIESGO EXTREMA">
      <formula>NOT(ISERROR(SEARCH("ZONA RIESGO EXTREMA",AL5)))</formula>
    </cfRule>
  </conditionalFormatting>
  <conditionalFormatting sqref="AJ5 AJ11 AJ17 AJ23 AJ29 AJ35 AJ41 AJ47 AJ53 AJ59">
    <cfRule type="containsText" dxfId="223" priority="1" operator="containsText" text="casi seguro">
      <formula>NOT(ISERROR(SEARCH("casi seguro",AJ5)))</formula>
    </cfRule>
    <cfRule type="containsText" dxfId="222" priority="2" operator="containsText" text="PROBABLE">
      <formula>NOT(ISERROR(SEARCH("PROBABLE",AJ5)))</formula>
    </cfRule>
    <cfRule type="containsText" dxfId="221" priority="3" operator="containsText" text="posible">
      <formula>NOT(ISERROR(SEARCH("posible",AJ5)))</formula>
    </cfRule>
    <cfRule type="containsText" dxfId="220" priority="4" operator="containsText" text="Improbable">
      <formula>NOT(ISERROR(SEARCH("Improbable",AJ5)))</formula>
    </cfRule>
    <cfRule type="containsText" dxfId="219" priority="5" operator="containsText" text="Rara vez">
      <formula>NOT(ISERROR(SEARCH("Rara vez",AJ5)))</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64" xr:uid="{A4D8444F-CD99-4065-B473-043826C20DEC}"/>
  </dataValidation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37" operator="containsText" id="{83C2EA85-92FB-49B6-9CC8-88576E2E6391}">
            <xm:f>NOT(ISERROR(SEARCH(#REF!,AI5)))</xm:f>
            <xm:f>#REF!</xm:f>
            <x14:dxf>
              <fill>
                <gradientFill degree="180">
                  <stop position="0">
                    <color rgb="FF008744"/>
                  </stop>
                  <stop position="1">
                    <color theme="0"/>
                  </stop>
                </gradientFill>
              </fill>
            </x14:dxf>
          </x14:cfRule>
          <x14:cfRule type="containsText" priority="38" operator="containsText" id="{C282F754-B9AB-42F0-B119-B00CE17F9DD2}">
            <xm:f>NOT(ISERROR(SEARCH(#REF!,AI5)))</xm:f>
            <xm:f>#REF!</xm:f>
            <x14:dxf>
              <fill>
                <gradientFill degree="180">
                  <stop position="0">
                    <color rgb="FF008744"/>
                  </stop>
                  <stop position="1">
                    <color theme="0"/>
                  </stop>
                </gradientFill>
              </fill>
            </x14:dxf>
          </x14:cfRule>
          <x14:cfRule type="containsText" priority="39" operator="containsText" id="{500149D0-E039-4982-AFC7-A9E4774F1595}">
            <xm:f>NOT(ISERROR(SEARCH(#REF!,AI5)))</xm:f>
            <xm:f>#REF!</xm:f>
            <x14:dxf>
              <fill>
                <gradientFill degree="180">
                  <stop position="0">
                    <color rgb="FF008744"/>
                  </stop>
                  <stop position="1">
                    <color rgb="FFFFFFFF"/>
                  </stop>
                </gradientFill>
              </fill>
            </x14:dxf>
          </x14:cfRule>
          <x14:cfRule type="containsText" priority="40" operator="containsText" id="{4E171014-C6B1-426F-81B4-204CB32C4163}">
            <xm:f>NOT(ISERROR(SEARCH(#REF!,AI5)))</xm:f>
            <xm:f>#REF!</xm:f>
            <x14:dxf>
              <fill>
                <gradientFill>
                  <stop position="0">
                    <color theme="0"/>
                  </stop>
                  <stop position="1">
                    <color rgb="FFFFFF00"/>
                  </stop>
                </gradientFill>
              </fill>
            </x14:dxf>
          </x14:cfRule>
          <x14:cfRule type="containsText" priority="41" operator="containsText" id="{14189606-DAE7-4AB7-8984-23DDEA48AE57}">
            <xm:f>NOT(ISERROR(SEARCH(#REF!,AI5)))</xm:f>
            <xm:f>#REF!</xm:f>
            <x14:dxf>
              <fill>
                <gradientFill degree="180">
                  <stop position="0">
                    <color rgb="FFFFA700"/>
                  </stop>
                  <stop position="1">
                    <color theme="0"/>
                  </stop>
                </gradientFill>
              </fill>
            </x14:dxf>
          </x14:cfRule>
          <xm:sqref>AI5 AI11 AI17 AI23 AI29 AI35 AI41 AI47 AI53 AI59</xm:sqref>
        </x14:conditionalFormatting>
        <x14:conditionalFormatting xmlns:xm="http://schemas.microsoft.com/office/excel/2006/main">
          <x14:cfRule type="containsText" priority="6" operator="containsText" id="{8126798F-3696-425C-852D-C53B4DEE223E}">
            <xm:f>NOT(ISERROR(SEARCH(#REF!,AJ5)))</xm:f>
            <xm:f>#REF!</xm:f>
            <x14:dxf>
              <fill>
                <gradientFill degree="180">
                  <stop position="0">
                    <color rgb="FF008744"/>
                  </stop>
                  <stop position="1">
                    <color theme="0"/>
                  </stop>
                </gradientFill>
              </fill>
            </x14:dxf>
          </x14:cfRule>
          <x14:cfRule type="containsText" priority="7" operator="containsText" id="{1D89C44B-A196-4B6D-8BA4-E9E7543B0269}">
            <xm:f>NOT(ISERROR(SEARCH(#REF!,AJ5)))</xm:f>
            <xm:f>#REF!</xm:f>
            <x14:dxf>
              <fill>
                <gradientFill degree="180">
                  <stop position="0">
                    <color rgb="FF008744"/>
                  </stop>
                  <stop position="1">
                    <color theme="0"/>
                  </stop>
                </gradientFill>
              </fill>
            </x14:dxf>
          </x14:cfRule>
          <x14:cfRule type="containsText" priority="8" operator="containsText" id="{F2D943C1-33D9-4FC9-8DC7-7F5054DBD747}">
            <xm:f>NOT(ISERROR(SEARCH(#REF!,AJ5)))</xm:f>
            <xm:f>#REF!</xm:f>
            <x14:dxf>
              <fill>
                <gradientFill degree="180">
                  <stop position="0">
                    <color rgb="FF008744"/>
                  </stop>
                  <stop position="1">
                    <color rgb="FFFFFFFF"/>
                  </stop>
                </gradientFill>
              </fill>
            </x14:dxf>
          </x14:cfRule>
          <x14:cfRule type="containsText" priority="9" operator="containsText" id="{CA243CD5-4BF1-44A6-B8EA-2F784AEF271E}">
            <xm:f>NOT(ISERROR(SEARCH(#REF!,AJ5)))</xm:f>
            <xm:f>#REF!</xm:f>
            <x14:dxf>
              <fill>
                <gradientFill>
                  <stop position="0">
                    <color theme="0"/>
                  </stop>
                  <stop position="1">
                    <color rgb="FFFFFF00"/>
                  </stop>
                </gradientFill>
              </fill>
            </x14:dxf>
          </x14:cfRule>
          <x14:cfRule type="containsText" priority="10" operator="containsText" id="{FD3B1243-A71F-4B51-BDFC-7A0B1493DED6}">
            <xm:f>NOT(ISERROR(SEARCH(#REF!,AJ5)))</xm:f>
            <xm:f>#REF!</xm:f>
            <x14:dxf>
              <fill>
                <gradientFill degree="180">
                  <stop position="0">
                    <color rgb="FFFFA700"/>
                  </stop>
                  <stop position="1">
                    <color theme="0"/>
                  </stop>
                </gradientFill>
              </fill>
            </x14:dxf>
          </x14:cfRule>
          <xm:sqref>AJ5 AJ11 AJ17 AJ23 AJ29 AJ35 AJ41 AJ47 AJ53 AJ59</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A4449-8E70-4DE6-9850-F2573486230E}">
  <dimension ref="A1:DD65"/>
  <sheetViews>
    <sheetView topLeftCell="BY3" workbookViewId="0">
      <selection activeCell="CC5" sqref="CC5"/>
    </sheetView>
  </sheetViews>
  <sheetFormatPr baseColWidth="10" defaultColWidth="11.42578125" defaultRowHeight="16.5"/>
  <cols>
    <col min="1" max="1" width="4" style="152" bestFit="1" customWidth="1"/>
    <col min="2" max="4" width="18.7109375" style="153" customWidth="1"/>
    <col min="5" max="5" width="32.42578125" style="149" customWidth="1"/>
    <col min="6" max="6" width="14.140625" style="152" customWidth="1"/>
    <col min="7" max="7" width="13.140625" style="152" customWidth="1"/>
    <col min="8" max="8" width="18.5703125" style="152" customWidth="1"/>
    <col min="9" max="9" width="19" style="154" customWidth="1"/>
    <col min="10" max="12" width="17.85546875" style="149" customWidth="1"/>
    <col min="13" max="13" width="16.5703125" style="149" customWidth="1"/>
    <col min="14" max="14" width="5.85546875" style="149" customWidth="1"/>
    <col min="15" max="15" width="48.42578125" style="348" customWidth="1"/>
    <col min="16" max="24" width="31" style="149" hidden="1" customWidth="1"/>
    <col min="25" max="25" width="31" style="155" hidden="1" customWidth="1"/>
    <col min="26" max="26" width="31" style="156" hidden="1" customWidth="1"/>
    <col min="27" max="36" width="31" style="149" hidden="1" customWidth="1"/>
    <col min="37" max="37" width="17.85546875" style="149" hidden="1" customWidth="1"/>
    <col min="38" max="38" width="16.5703125" style="149" hidden="1" customWidth="1"/>
    <col min="39" max="39" width="31" style="149" hidden="1" customWidth="1"/>
    <col min="40" max="40" width="23" style="348" customWidth="1"/>
    <col min="41" max="41" width="18.85546875" style="149" hidden="1" customWidth="1"/>
    <col min="42" max="42" width="22.140625" style="149" hidden="1" customWidth="1"/>
    <col min="43" max="43" width="20.5703125" style="149" hidden="1" customWidth="1"/>
    <col min="44" max="44" width="18.5703125" style="149" hidden="1" customWidth="1"/>
    <col min="45" max="45" width="20.5703125" style="149" hidden="1" customWidth="1"/>
    <col min="46" max="46" width="18.5703125" style="149" hidden="1" customWidth="1"/>
    <col min="47" max="47" width="20.5703125" style="1" customWidth="1"/>
    <col min="48" max="48" width="42.85546875" style="1" customWidth="1"/>
    <col min="49" max="49" width="20.5703125" style="149" customWidth="1"/>
    <col min="50" max="50" width="18.5703125" style="149" customWidth="1"/>
    <col min="51" max="51" width="21" style="149" customWidth="1"/>
    <col min="52" max="53" width="23" style="1" hidden="1" customWidth="1"/>
    <col min="54" max="54" width="18.85546875" style="1" hidden="1" customWidth="1"/>
    <col min="55" max="55" width="16.85546875" style="1" hidden="1" customWidth="1"/>
    <col min="56" max="56" width="19.5703125" style="1" hidden="1" customWidth="1"/>
    <col min="57" max="58" width="23" style="1" hidden="1" customWidth="1"/>
    <col min="59" max="59" width="18.85546875" style="1" hidden="1" customWidth="1"/>
    <col min="60" max="60" width="16.85546875" style="1" hidden="1" customWidth="1"/>
    <col min="61" max="61" width="19.5703125" style="1" hidden="1" customWidth="1"/>
    <col min="62" max="62" width="23" style="1" customWidth="1"/>
    <col min="63" max="63" width="50.85546875" style="1" customWidth="1"/>
    <col min="64" max="64" width="18.85546875" style="1" customWidth="1"/>
    <col min="65" max="65" width="16.85546875" style="1" customWidth="1"/>
    <col min="66" max="66" width="19.5703125" style="1" customWidth="1"/>
    <col min="67" max="67" width="23" style="149" customWidth="1"/>
    <col min="68" max="68" width="39.7109375" style="149" customWidth="1"/>
    <col min="69" max="69" width="18.85546875" style="149" customWidth="1"/>
    <col min="70" max="70" width="16.85546875" style="149" customWidth="1"/>
    <col min="71" max="71" width="19.5703125" style="149" customWidth="1"/>
    <col min="72" max="72" width="28.85546875" style="149" customWidth="1"/>
    <col min="73" max="74" width="23" style="149" hidden="1" customWidth="1"/>
    <col min="75" max="75" width="18.5703125" style="149" hidden="1" customWidth="1"/>
    <col min="76" max="76" width="20.5703125" style="1" customWidth="1"/>
    <col min="77" max="77" width="23" style="1" customWidth="1"/>
    <col min="78" max="78" width="18.5703125" style="1" customWidth="1"/>
    <col min="79" max="79" width="20.5703125" style="149" customWidth="1"/>
    <col min="80" max="80" width="65.42578125" style="149" customWidth="1"/>
    <col min="81" max="81" width="46.28515625" style="149" customWidth="1"/>
    <col min="82" max="82" width="54.85546875" style="149" customWidth="1"/>
    <col min="83" max="16384" width="11.42578125" style="149"/>
  </cols>
  <sheetData>
    <row r="1" spans="1:108" ht="21" customHeight="1">
      <c r="O1" s="149"/>
      <c r="AN1" s="149"/>
      <c r="AO1" s="148"/>
      <c r="AP1" s="148"/>
      <c r="AQ1" s="148"/>
      <c r="AR1" s="148"/>
      <c r="AS1" s="148"/>
      <c r="AT1" s="148"/>
      <c r="AU1" s="148"/>
      <c r="AV1" s="148"/>
      <c r="AW1" s="148"/>
      <c r="AX1" s="148"/>
      <c r="AY1" s="148"/>
      <c r="AZ1" s="2"/>
      <c r="BA1" s="2"/>
      <c r="BB1" s="2"/>
      <c r="BC1" s="2"/>
      <c r="BD1" s="2"/>
      <c r="BE1" s="2"/>
      <c r="BF1" s="2"/>
      <c r="BG1" s="2"/>
      <c r="BH1" s="2"/>
      <c r="BI1" s="2"/>
      <c r="BJ1" s="2"/>
      <c r="BK1" s="2"/>
      <c r="BL1" s="2"/>
      <c r="BM1" s="2"/>
      <c r="BN1" s="2"/>
      <c r="BO1" s="148"/>
      <c r="BP1" s="148"/>
      <c r="BQ1" s="148"/>
      <c r="BR1" s="148"/>
      <c r="BS1" s="148"/>
    </row>
    <row r="2" spans="1:108" ht="21" customHeight="1">
      <c r="A2" s="448" t="s">
        <v>66</v>
      </c>
      <c r="B2" s="449"/>
      <c r="C2" s="449"/>
      <c r="D2" s="449"/>
      <c r="E2" s="449"/>
      <c r="F2" s="449"/>
      <c r="G2" s="449"/>
      <c r="H2" s="449"/>
      <c r="I2" s="450"/>
      <c r="J2" s="448" t="s">
        <v>67</v>
      </c>
      <c r="K2" s="449"/>
      <c r="L2" s="449"/>
      <c r="M2" s="450"/>
      <c r="N2" s="448" t="s">
        <v>68</v>
      </c>
      <c r="O2" s="449"/>
      <c r="P2" s="449"/>
      <c r="Q2" s="449"/>
      <c r="R2" s="449"/>
      <c r="S2" s="449"/>
      <c r="T2" s="449"/>
      <c r="U2" s="449"/>
      <c r="V2" s="449"/>
      <c r="W2" s="449"/>
      <c r="X2" s="449"/>
      <c r="Y2" s="449"/>
      <c r="Z2" s="449"/>
      <c r="AA2" s="449"/>
      <c r="AB2" s="449"/>
      <c r="AC2" s="449"/>
      <c r="AD2" s="449"/>
      <c r="AE2" s="449"/>
      <c r="AF2" s="449"/>
      <c r="AG2" s="449"/>
      <c r="AH2" s="450"/>
      <c r="AI2" s="448" t="s">
        <v>120</v>
      </c>
      <c r="AJ2" s="449"/>
      <c r="AK2" s="449"/>
      <c r="AL2" s="450"/>
      <c r="AM2" s="161"/>
      <c r="AN2" s="451" t="s">
        <v>69</v>
      </c>
      <c r="AO2" s="451"/>
      <c r="AP2" s="451"/>
      <c r="AQ2" s="451"/>
      <c r="AR2" s="451"/>
      <c r="AS2" s="451"/>
      <c r="AT2" s="451"/>
      <c r="AU2" s="451"/>
      <c r="AV2" s="451"/>
      <c r="AW2" s="451"/>
      <c r="AX2" s="451"/>
      <c r="AY2" s="451"/>
      <c r="AZ2" s="441" t="s">
        <v>70</v>
      </c>
      <c r="BA2" s="441"/>
      <c r="BB2" s="441"/>
      <c r="BC2" s="441"/>
      <c r="BD2" s="441"/>
      <c r="BE2" s="441" t="s">
        <v>71</v>
      </c>
      <c r="BF2" s="441"/>
      <c r="BG2" s="441"/>
      <c r="BH2" s="441"/>
      <c r="BI2" s="441"/>
      <c r="BJ2" s="441" t="s">
        <v>72</v>
      </c>
      <c r="BK2" s="441"/>
      <c r="BL2" s="441"/>
      <c r="BM2" s="441"/>
      <c r="BN2" s="441"/>
      <c r="BO2" s="441" t="s">
        <v>73</v>
      </c>
      <c r="BP2" s="441"/>
      <c r="BQ2" s="441"/>
      <c r="BR2" s="441"/>
      <c r="BS2" s="441"/>
      <c r="BT2" s="443" t="s">
        <v>74</v>
      </c>
      <c r="BU2" s="443"/>
      <c r="BV2" s="443"/>
      <c r="BW2" s="443"/>
      <c r="BX2" s="444" t="s">
        <v>75</v>
      </c>
      <c r="BY2" s="444"/>
      <c r="BZ2" s="444"/>
      <c r="CA2" s="445" t="s">
        <v>76</v>
      </c>
      <c r="CB2" s="446"/>
      <c r="CC2" s="446"/>
      <c r="CD2" s="447"/>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row>
    <row r="3" spans="1:108" s="158" customFormat="1" ht="21" customHeight="1">
      <c r="A3" s="439" t="s">
        <v>77</v>
      </c>
      <c r="B3" s="434" t="s">
        <v>7</v>
      </c>
      <c r="C3" s="434" t="s">
        <v>9</v>
      </c>
      <c r="D3" s="434" t="s">
        <v>11</v>
      </c>
      <c r="E3" s="501" t="s">
        <v>21</v>
      </c>
      <c r="F3" s="440" t="s">
        <v>15</v>
      </c>
      <c r="G3" s="434" t="s">
        <v>17</v>
      </c>
      <c r="H3" s="434" t="s">
        <v>19</v>
      </c>
      <c r="I3" s="434" t="s">
        <v>23</v>
      </c>
      <c r="J3" s="434" t="s">
        <v>121</v>
      </c>
      <c r="K3" s="434" t="s">
        <v>15</v>
      </c>
      <c r="L3" s="434" t="s">
        <v>122</v>
      </c>
      <c r="M3" s="432" t="s">
        <v>29</v>
      </c>
      <c r="N3" s="442" t="s">
        <v>78</v>
      </c>
      <c r="O3" s="502" t="s">
        <v>31</v>
      </c>
      <c r="P3" s="434" t="s">
        <v>123</v>
      </c>
      <c r="Q3" s="432" t="s">
        <v>80</v>
      </c>
      <c r="R3" s="434" t="s">
        <v>80</v>
      </c>
      <c r="S3" s="434" t="s">
        <v>124</v>
      </c>
      <c r="T3" s="434" t="s">
        <v>125</v>
      </c>
      <c r="U3" s="434" t="s">
        <v>126</v>
      </c>
      <c r="V3" s="434" t="s">
        <v>127</v>
      </c>
      <c r="W3" s="434" t="s">
        <v>128</v>
      </c>
      <c r="X3" s="434" t="s">
        <v>129</v>
      </c>
      <c r="Y3" s="434" t="s">
        <v>130</v>
      </c>
      <c r="Z3" s="434" t="s">
        <v>131</v>
      </c>
      <c r="AA3" s="434" t="s">
        <v>132</v>
      </c>
      <c r="AB3" s="434" t="s">
        <v>133</v>
      </c>
      <c r="AC3" s="435" t="s">
        <v>134</v>
      </c>
      <c r="AD3" s="436"/>
      <c r="AE3" s="434" t="s">
        <v>135</v>
      </c>
      <c r="AF3" s="434" t="s">
        <v>136</v>
      </c>
      <c r="AG3" s="434" t="s">
        <v>137</v>
      </c>
      <c r="AH3" s="434" t="s">
        <v>138</v>
      </c>
      <c r="AI3" s="434" t="s">
        <v>121</v>
      </c>
      <c r="AJ3" s="434" t="s">
        <v>15</v>
      </c>
      <c r="AK3" s="434" t="s">
        <v>122</v>
      </c>
      <c r="AL3" s="432" t="s">
        <v>139</v>
      </c>
      <c r="AM3" s="434" t="s">
        <v>140</v>
      </c>
      <c r="AN3" s="500" t="s">
        <v>79</v>
      </c>
      <c r="AO3" s="431" t="s">
        <v>80</v>
      </c>
      <c r="AP3" s="431" t="s">
        <v>81</v>
      </c>
      <c r="AQ3" s="431" t="s">
        <v>82</v>
      </c>
      <c r="AR3" s="431" t="s">
        <v>83</v>
      </c>
      <c r="AS3" s="431" t="s">
        <v>82</v>
      </c>
      <c r="AT3" s="429" t="s">
        <v>84</v>
      </c>
      <c r="AU3" s="431" t="s">
        <v>82</v>
      </c>
      <c r="AV3" s="431" t="s">
        <v>85</v>
      </c>
      <c r="AW3" s="431" t="s">
        <v>82</v>
      </c>
      <c r="AX3" s="429" t="s">
        <v>86</v>
      </c>
      <c r="AY3" s="431" t="s">
        <v>53</v>
      </c>
      <c r="AZ3" s="428" t="s">
        <v>87</v>
      </c>
      <c r="BA3" s="428" t="s">
        <v>88</v>
      </c>
      <c r="BB3" s="428" t="s">
        <v>80</v>
      </c>
      <c r="BC3" s="428" t="s">
        <v>89</v>
      </c>
      <c r="BD3" s="428" t="s">
        <v>90</v>
      </c>
      <c r="BE3" s="428" t="s">
        <v>87</v>
      </c>
      <c r="BF3" s="428" t="s">
        <v>88</v>
      </c>
      <c r="BG3" s="428" t="s">
        <v>80</v>
      </c>
      <c r="BH3" s="428" t="s">
        <v>89</v>
      </c>
      <c r="BI3" s="428" t="s">
        <v>90</v>
      </c>
      <c r="BJ3" s="428" t="s">
        <v>87</v>
      </c>
      <c r="BK3" s="428" t="s">
        <v>88</v>
      </c>
      <c r="BL3" s="428" t="s">
        <v>80</v>
      </c>
      <c r="BM3" s="428" t="s">
        <v>89</v>
      </c>
      <c r="BN3" s="428" t="s">
        <v>90</v>
      </c>
      <c r="BO3" s="428" t="s">
        <v>87</v>
      </c>
      <c r="BP3" s="428" t="s">
        <v>88</v>
      </c>
      <c r="BQ3" s="428" t="s">
        <v>80</v>
      </c>
      <c r="BR3" s="428" t="s">
        <v>89</v>
      </c>
      <c r="BS3" s="428" t="s">
        <v>90</v>
      </c>
      <c r="BT3" s="426" t="s">
        <v>141</v>
      </c>
      <c r="BU3" s="426" t="s">
        <v>91</v>
      </c>
      <c r="BV3" s="426" t="s">
        <v>92</v>
      </c>
      <c r="BW3" s="426" t="s">
        <v>88</v>
      </c>
      <c r="BX3" s="427" t="s">
        <v>82</v>
      </c>
      <c r="BY3" s="427" t="s">
        <v>93</v>
      </c>
      <c r="BZ3" s="427" t="s">
        <v>94</v>
      </c>
      <c r="CA3" s="425" t="s">
        <v>95</v>
      </c>
      <c r="CB3" s="425" t="s">
        <v>96</v>
      </c>
      <c r="CC3" s="425" t="s">
        <v>97</v>
      </c>
      <c r="CD3" s="425" t="s">
        <v>98</v>
      </c>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row>
    <row r="4" spans="1:108" s="160" customFormat="1" ht="21" customHeight="1" thickBot="1">
      <c r="A4" s="439"/>
      <c r="B4" s="434"/>
      <c r="C4" s="434"/>
      <c r="D4" s="434"/>
      <c r="E4" s="501"/>
      <c r="F4" s="440"/>
      <c r="G4" s="434"/>
      <c r="H4" s="434"/>
      <c r="I4" s="434"/>
      <c r="J4" s="434"/>
      <c r="K4" s="434"/>
      <c r="L4" s="434"/>
      <c r="M4" s="433"/>
      <c r="N4" s="442"/>
      <c r="O4" s="502"/>
      <c r="P4" s="434"/>
      <c r="Q4" s="433"/>
      <c r="R4" s="434" t="s">
        <v>80</v>
      </c>
      <c r="S4" s="434"/>
      <c r="T4" s="434"/>
      <c r="U4" s="434"/>
      <c r="V4" s="434"/>
      <c r="W4" s="434" t="s">
        <v>128</v>
      </c>
      <c r="X4" s="434"/>
      <c r="Y4" s="434" t="s">
        <v>128</v>
      </c>
      <c r="Z4" s="434"/>
      <c r="AA4" s="434" t="s">
        <v>132</v>
      </c>
      <c r="AB4" s="434"/>
      <c r="AC4" s="437"/>
      <c r="AD4" s="438"/>
      <c r="AE4" s="434"/>
      <c r="AF4" s="434"/>
      <c r="AG4" s="434"/>
      <c r="AH4" s="434"/>
      <c r="AI4" s="434"/>
      <c r="AJ4" s="434"/>
      <c r="AK4" s="434"/>
      <c r="AL4" s="433"/>
      <c r="AM4" s="434"/>
      <c r="AN4" s="500"/>
      <c r="AO4" s="431"/>
      <c r="AP4" s="431"/>
      <c r="AQ4" s="431"/>
      <c r="AR4" s="431"/>
      <c r="AS4" s="431"/>
      <c r="AT4" s="430"/>
      <c r="AU4" s="431"/>
      <c r="AV4" s="431"/>
      <c r="AW4" s="431"/>
      <c r="AX4" s="430"/>
      <c r="AY4" s="431"/>
      <c r="AZ4" s="428"/>
      <c r="BA4" s="428"/>
      <c r="BB4" s="428"/>
      <c r="BC4" s="428"/>
      <c r="BD4" s="428"/>
      <c r="BE4" s="428"/>
      <c r="BF4" s="428"/>
      <c r="BG4" s="428"/>
      <c r="BH4" s="428"/>
      <c r="BI4" s="428"/>
      <c r="BJ4" s="428"/>
      <c r="BK4" s="428"/>
      <c r="BL4" s="428"/>
      <c r="BM4" s="428"/>
      <c r="BN4" s="428"/>
      <c r="BO4" s="428"/>
      <c r="BP4" s="428"/>
      <c r="BQ4" s="428"/>
      <c r="BR4" s="428"/>
      <c r="BS4" s="428"/>
      <c r="BT4" s="426"/>
      <c r="BU4" s="426"/>
      <c r="BV4" s="426"/>
      <c r="BW4" s="426"/>
      <c r="BX4" s="427"/>
      <c r="BY4" s="427"/>
      <c r="BZ4" s="427"/>
      <c r="CA4" s="425"/>
      <c r="CB4" s="425"/>
      <c r="CC4" s="425"/>
      <c r="CD4" s="425"/>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row>
    <row r="5" spans="1:108" s="151" customFormat="1" ht="409.5" customHeight="1" thickTop="1" thickBot="1">
      <c r="A5" s="421">
        <v>1</v>
      </c>
      <c r="B5" s="423" t="s">
        <v>466</v>
      </c>
      <c r="C5" s="423" t="s">
        <v>467</v>
      </c>
      <c r="D5" s="423" t="s">
        <v>917</v>
      </c>
      <c r="E5" s="424" t="s">
        <v>918</v>
      </c>
      <c r="F5" s="423" t="s">
        <v>104</v>
      </c>
      <c r="G5" s="423" t="s">
        <v>919</v>
      </c>
      <c r="H5" s="423" t="s">
        <v>920</v>
      </c>
      <c r="I5" s="423" t="s">
        <v>144</v>
      </c>
      <c r="J5" s="421">
        <v>1</v>
      </c>
      <c r="K5" s="421">
        <v>5</v>
      </c>
      <c r="L5" s="411">
        <v>20</v>
      </c>
      <c r="M5" s="412"/>
      <c r="N5" s="162">
        <v>1</v>
      </c>
      <c r="O5" s="344" t="s">
        <v>921</v>
      </c>
      <c r="P5" s="171">
        <v>15</v>
      </c>
      <c r="Q5" s="171">
        <v>15</v>
      </c>
      <c r="R5" s="171">
        <v>15</v>
      </c>
      <c r="S5" s="171">
        <v>15</v>
      </c>
      <c r="T5" s="171">
        <v>15</v>
      </c>
      <c r="U5" s="171">
        <v>15</v>
      </c>
      <c r="V5" s="171">
        <v>10</v>
      </c>
      <c r="W5" s="116">
        <v>100</v>
      </c>
      <c r="X5" s="117" t="s">
        <v>146</v>
      </c>
      <c r="Y5" s="172" t="s">
        <v>146</v>
      </c>
      <c r="Z5" s="118" t="s">
        <v>146</v>
      </c>
      <c r="AA5" s="116" t="s">
        <v>502</v>
      </c>
      <c r="AB5" s="171" t="s">
        <v>839</v>
      </c>
      <c r="AC5" s="422">
        <v>100</v>
      </c>
      <c r="AD5" s="422" t="s">
        <v>146</v>
      </c>
      <c r="AE5" s="420" t="s">
        <v>147</v>
      </c>
      <c r="AF5" s="420" t="s">
        <v>487</v>
      </c>
      <c r="AG5" s="418">
        <v>2</v>
      </c>
      <c r="AH5" s="418">
        <v>1</v>
      </c>
      <c r="AI5" s="419">
        <v>1</v>
      </c>
      <c r="AJ5" s="419">
        <v>4</v>
      </c>
      <c r="AK5" s="411">
        <v>16</v>
      </c>
      <c r="AL5" s="412" t="s">
        <v>503</v>
      </c>
      <c r="AM5" s="415" t="s">
        <v>148</v>
      </c>
      <c r="AN5" s="345" t="s">
        <v>922</v>
      </c>
      <c r="AO5" s="163" t="s">
        <v>923</v>
      </c>
      <c r="AP5" s="168">
        <v>44926</v>
      </c>
      <c r="AQ5" s="170">
        <v>44297</v>
      </c>
      <c r="AR5" s="163" t="s">
        <v>924</v>
      </c>
      <c r="AS5" s="170" t="s">
        <v>925</v>
      </c>
      <c r="AT5" s="163" t="s">
        <v>926</v>
      </c>
      <c r="AU5" s="170" t="s">
        <v>927</v>
      </c>
      <c r="AV5" s="163" t="s">
        <v>928</v>
      </c>
      <c r="AW5" s="114"/>
      <c r="AX5" s="145"/>
      <c r="AY5" s="146"/>
      <c r="AZ5" s="259">
        <v>44677</v>
      </c>
      <c r="BA5" s="185" t="s">
        <v>929</v>
      </c>
      <c r="BB5" s="185" t="s">
        <v>930</v>
      </c>
      <c r="BC5" s="185" t="s">
        <v>931</v>
      </c>
      <c r="BD5" s="193" t="s">
        <v>116</v>
      </c>
      <c r="BE5" s="170" t="s">
        <v>932</v>
      </c>
      <c r="BF5" s="185" t="s">
        <v>933</v>
      </c>
      <c r="BG5" s="185" t="s">
        <v>930</v>
      </c>
      <c r="BH5" s="185" t="s">
        <v>931</v>
      </c>
      <c r="BI5" s="193" t="s">
        <v>116</v>
      </c>
      <c r="BJ5" s="170" t="s">
        <v>934</v>
      </c>
      <c r="BK5" s="185" t="s">
        <v>935</v>
      </c>
      <c r="BL5" s="185" t="s">
        <v>930</v>
      </c>
      <c r="BM5" s="185" t="s">
        <v>931</v>
      </c>
      <c r="BN5" s="193" t="s">
        <v>116</v>
      </c>
      <c r="BO5" s="346" t="s">
        <v>936</v>
      </c>
      <c r="BP5" s="215" t="s">
        <v>937</v>
      </c>
      <c r="BQ5" s="215" t="s">
        <v>930</v>
      </c>
      <c r="BR5" s="215" t="s">
        <v>931</v>
      </c>
      <c r="BS5" s="216" t="s">
        <v>116</v>
      </c>
      <c r="BT5" s="170" t="s">
        <v>938</v>
      </c>
      <c r="BU5" s="145"/>
      <c r="BV5" s="145"/>
      <c r="BW5" s="145"/>
      <c r="BX5" s="170" t="s">
        <v>939</v>
      </c>
      <c r="BY5" s="163" t="s">
        <v>940</v>
      </c>
      <c r="BZ5" s="163" t="s">
        <v>941</v>
      </c>
      <c r="CA5" s="248" t="s">
        <v>956</v>
      </c>
      <c r="CB5" s="234" t="s">
        <v>961</v>
      </c>
      <c r="CC5" s="234" t="s">
        <v>958</v>
      </c>
      <c r="CD5" s="234" t="s">
        <v>959</v>
      </c>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50"/>
      <c r="DD5" s="150"/>
    </row>
    <row r="6" spans="1:108" ht="372.95" customHeight="1" thickTop="1" thickBot="1">
      <c r="A6" s="421"/>
      <c r="B6" s="423"/>
      <c r="C6" s="423"/>
      <c r="D6" s="423"/>
      <c r="E6" s="424"/>
      <c r="F6" s="423"/>
      <c r="G6" s="423"/>
      <c r="H6" s="423"/>
      <c r="I6" s="423"/>
      <c r="J6" s="421"/>
      <c r="K6" s="421"/>
      <c r="L6" s="411"/>
      <c r="M6" s="413"/>
      <c r="N6" s="162">
        <v>2</v>
      </c>
      <c r="O6" s="344" t="s">
        <v>942</v>
      </c>
      <c r="P6" s="171">
        <v>15</v>
      </c>
      <c r="Q6" s="171">
        <v>15</v>
      </c>
      <c r="R6" s="171">
        <v>15</v>
      </c>
      <c r="S6" s="171">
        <v>15</v>
      </c>
      <c r="T6" s="171">
        <v>15</v>
      </c>
      <c r="U6" s="171">
        <v>15</v>
      </c>
      <c r="V6" s="171">
        <v>10</v>
      </c>
      <c r="W6" s="116">
        <v>100</v>
      </c>
      <c r="X6" s="117" t="s">
        <v>146</v>
      </c>
      <c r="Y6" s="172" t="s">
        <v>146</v>
      </c>
      <c r="Z6" s="118" t="s">
        <v>146</v>
      </c>
      <c r="AA6" s="116" t="s">
        <v>502</v>
      </c>
      <c r="AB6" s="171" t="s">
        <v>839</v>
      </c>
      <c r="AC6" s="422"/>
      <c r="AD6" s="422"/>
      <c r="AE6" s="420"/>
      <c r="AF6" s="420"/>
      <c r="AG6" s="418"/>
      <c r="AH6" s="418"/>
      <c r="AI6" s="419"/>
      <c r="AJ6" s="419"/>
      <c r="AK6" s="411"/>
      <c r="AL6" s="413"/>
      <c r="AM6" s="416"/>
      <c r="AN6" s="345" t="s">
        <v>943</v>
      </c>
      <c r="AO6" s="163" t="s">
        <v>923</v>
      </c>
      <c r="AP6" s="168">
        <v>44926</v>
      </c>
      <c r="AQ6" s="170">
        <v>44297</v>
      </c>
      <c r="AR6" s="163" t="s">
        <v>944</v>
      </c>
      <c r="AS6" s="170" t="s">
        <v>945</v>
      </c>
      <c r="AT6" s="163" t="s">
        <v>946</v>
      </c>
      <c r="AU6" s="170" t="s">
        <v>927</v>
      </c>
      <c r="AV6" s="163" t="s">
        <v>947</v>
      </c>
      <c r="AW6" s="114"/>
      <c r="AX6" s="145"/>
      <c r="AY6" s="146"/>
      <c r="AZ6" s="163"/>
      <c r="BA6" s="163"/>
      <c r="BB6" s="162"/>
      <c r="BC6" s="168"/>
      <c r="BD6" s="168"/>
      <c r="BE6" s="163" t="s">
        <v>948</v>
      </c>
      <c r="BF6" s="185" t="s">
        <v>949</v>
      </c>
      <c r="BG6" s="185" t="s">
        <v>950</v>
      </c>
      <c r="BH6" s="163" t="s">
        <v>951</v>
      </c>
      <c r="BI6" s="193" t="s">
        <v>116</v>
      </c>
      <c r="BJ6" s="170" t="s">
        <v>934</v>
      </c>
      <c r="BK6" s="185" t="s">
        <v>952</v>
      </c>
      <c r="BL6" s="185" t="s">
        <v>950</v>
      </c>
      <c r="BM6" s="163" t="s">
        <v>951</v>
      </c>
      <c r="BN6" s="193" t="s">
        <v>116</v>
      </c>
      <c r="BO6" s="346" t="s">
        <v>936</v>
      </c>
      <c r="BP6" s="215" t="s">
        <v>953</v>
      </c>
      <c r="BQ6" s="215" t="s">
        <v>950</v>
      </c>
      <c r="BR6" s="145" t="s">
        <v>951</v>
      </c>
      <c r="BS6" s="216" t="s">
        <v>116</v>
      </c>
      <c r="BT6" s="170" t="s">
        <v>954</v>
      </c>
      <c r="BU6" s="145"/>
      <c r="BV6" s="145"/>
      <c r="BW6" s="145"/>
      <c r="BX6" s="170" t="s">
        <v>939</v>
      </c>
      <c r="BY6" s="184" t="s">
        <v>955</v>
      </c>
      <c r="BZ6" s="184" t="s">
        <v>941</v>
      </c>
      <c r="CA6" s="250" t="s">
        <v>957</v>
      </c>
      <c r="CB6" s="252" t="s">
        <v>960</v>
      </c>
      <c r="CC6" s="252" t="s">
        <v>958</v>
      </c>
      <c r="CD6" s="252" t="s">
        <v>962</v>
      </c>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row>
    <row r="7" spans="1:108" ht="200.25" customHeight="1" thickTop="1" thickBot="1">
      <c r="A7" s="421"/>
      <c r="B7" s="423"/>
      <c r="C7" s="423"/>
      <c r="D7" s="423"/>
      <c r="E7" s="424"/>
      <c r="F7" s="423"/>
      <c r="G7" s="423"/>
      <c r="H7" s="423"/>
      <c r="I7" s="423"/>
      <c r="J7" s="421"/>
      <c r="K7" s="421"/>
      <c r="L7" s="411"/>
      <c r="M7" s="413"/>
      <c r="N7" s="162">
        <v>3</v>
      </c>
      <c r="O7" s="347"/>
      <c r="P7" s="171"/>
      <c r="Q7" s="171"/>
      <c r="R7" s="171"/>
      <c r="S7" s="171"/>
      <c r="T7" s="171"/>
      <c r="U7" s="171"/>
      <c r="V7" s="171"/>
      <c r="W7" s="116">
        <v>0</v>
      </c>
      <c r="X7" s="117" t="s">
        <v>485</v>
      </c>
      <c r="Y7" s="172"/>
      <c r="Z7" s="118" t="s">
        <v>536</v>
      </c>
      <c r="AA7" s="116" t="s">
        <v>537</v>
      </c>
      <c r="AB7" s="171"/>
      <c r="AC7" s="422"/>
      <c r="AD7" s="422"/>
      <c r="AE7" s="420"/>
      <c r="AF7" s="420"/>
      <c r="AG7" s="418"/>
      <c r="AH7" s="418"/>
      <c r="AI7" s="419"/>
      <c r="AJ7" s="419"/>
      <c r="AK7" s="411"/>
      <c r="AL7" s="413"/>
      <c r="AM7" s="416"/>
      <c r="AN7" s="345"/>
      <c r="AO7" s="162"/>
      <c r="AP7" s="168"/>
      <c r="AQ7" s="114"/>
      <c r="AR7" s="145"/>
      <c r="AS7" s="168"/>
      <c r="AT7" s="163"/>
      <c r="AU7" s="168"/>
      <c r="AV7" s="163"/>
      <c r="AW7" s="114"/>
      <c r="AX7" s="145"/>
      <c r="AY7" s="146"/>
      <c r="AZ7" s="163"/>
      <c r="BA7" s="163"/>
      <c r="BB7" s="162"/>
      <c r="BC7" s="168"/>
      <c r="BD7" s="168"/>
      <c r="BE7" s="163"/>
      <c r="BF7" s="163"/>
      <c r="BG7" s="162"/>
      <c r="BH7" s="168"/>
      <c r="BI7" s="168"/>
      <c r="BJ7" s="163"/>
      <c r="BK7" s="163"/>
      <c r="BL7" s="162"/>
      <c r="BM7" s="168"/>
      <c r="BN7" s="168"/>
      <c r="BO7" s="145"/>
      <c r="BP7" s="145"/>
      <c r="BQ7" s="146"/>
      <c r="BR7" s="114"/>
      <c r="BS7" s="114"/>
      <c r="BT7" s="168"/>
      <c r="BU7" s="145"/>
      <c r="BV7" s="145"/>
      <c r="BW7" s="145"/>
      <c r="BX7" s="168"/>
      <c r="BY7" s="163"/>
      <c r="BZ7" s="163"/>
      <c r="CA7" s="114"/>
      <c r="CB7" s="145"/>
      <c r="CC7" s="146"/>
      <c r="CD7" s="145"/>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row>
    <row r="8" spans="1:108" ht="200.25" customHeight="1" thickTop="1" thickBot="1">
      <c r="A8" s="421"/>
      <c r="B8" s="423"/>
      <c r="C8" s="423"/>
      <c r="D8" s="423"/>
      <c r="E8" s="424"/>
      <c r="F8" s="423"/>
      <c r="G8" s="423"/>
      <c r="H8" s="423"/>
      <c r="I8" s="423"/>
      <c r="J8" s="421"/>
      <c r="K8" s="421"/>
      <c r="L8" s="411"/>
      <c r="M8" s="413"/>
      <c r="N8" s="162">
        <v>4</v>
      </c>
      <c r="O8" s="344"/>
      <c r="P8" s="171"/>
      <c r="Q8" s="171"/>
      <c r="R8" s="171"/>
      <c r="S8" s="171"/>
      <c r="T8" s="171"/>
      <c r="U8" s="171"/>
      <c r="V8" s="171"/>
      <c r="W8" s="116">
        <v>0</v>
      </c>
      <c r="X8" s="117" t="s">
        <v>485</v>
      </c>
      <c r="Y8" s="172"/>
      <c r="Z8" s="118" t="s">
        <v>536</v>
      </c>
      <c r="AA8" s="116" t="s">
        <v>537</v>
      </c>
      <c r="AB8" s="171"/>
      <c r="AC8" s="422"/>
      <c r="AD8" s="422"/>
      <c r="AE8" s="420"/>
      <c r="AF8" s="420"/>
      <c r="AG8" s="418"/>
      <c r="AH8" s="418"/>
      <c r="AI8" s="419"/>
      <c r="AJ8" s="419"/>
      <c r="AK8" s="411"/>
      <c r="AL8" s="413"/>
      <c r="AM8" s="416"/>
      <c r="AN8" s="345"/>
      <c r="AO8" s="162"/>
      <c r="AP8" s="168"/>
      <c r="AQ8" s="114"/>
      <c r="AR8" s="145"/>
      <c r="AS8" s="168"/>
      <c r="AT8" s="163"/>
      <c r="AU8" s="168"/>
      <c r="AV8" s="163"/>
      <c r="AW8" s="114"/>
      <c r="AX8" s="145"/>
      <c r="AY8" s="146"/>
      <c r="AZ8" s="163"/>
      <c r="BA8" s="163"/>
      <c r="BB8" s="162"/>
      <c r="BC8" s="168"/>
      <c r="BD8" s="168"/>
      <c r="BE8" s="163"/>
      <c r="BF8" s="163"/>
      <c r="BG8" s="162"/>
      <c r="BH8" s="168"/>
      <c r="BI8" s="168"/>
      <c r="BJ8" s="163"/>
      <c r="BK8" s="163"/>
      <c r="BL8" s="162"/>
      <c r="BM8" s="168"/>
      <c r="BN8" s="168"/>
      <c r="BO8" s="145"/>
      <c r="BP8" s="145"/>
      <c r="BQ8" s="146"/>
      <c r="BR8" s="114"/>
      <c r="BS8" s="114"/>
      <c r="BT8" s="168"/>
      <c r="BU8" s="145"/>
      <c r="BV8" s="145"/>
      <c r="BW8" s="145"/>
      <c r="BX8" s="168"/>
      <c r="BY8" s="163"/>
      <c r="BZ8" s="163"/>
      <c r="CA8" s="114"/>
      <c r="CB8" s="145"/>
      <c r="CC8" s="146"/>
      <c r="CD8" s="145"/>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row>
    <row r="9" spans="1:108" ht="200.25" customHeight="1" thickTop="1" thickBot="1">
      <c r="A9" s="421"/>
      <c r="B9" s="423"/>
      <c r="C9" s="423"/>
      <c r="D9" s="423"/>
      <c r="E9" s="424"/>
      <c r="F9" s="423"/>
      <c r="G9" s="423"/>
      <c r="H9" s="423"/>
      <c r="I9" s="423"/>
      <c r="J9" s="421"/>
      <c r="K9" s="421"/>
      <c r="L9" s="411"/>
      <c r="M9" s="413"/>
      <c r="N9" s="162">
        <v>5</v>
      </c>
      <c r="O9" s="344"/>
      <c r="P9" s="171"/>
      <c r="Q9" s="171"/>
      <c r="R9" s="171"/>
      <c r="S9" s="171"/>
      <c r="T9" s="171"/>
      <c r="U9" s="171"/>
      <c r="V9" s="171"/>
      <c r="W9" s="116">
        <v>0</v>
      </c>
      <c r="X9" s="117" t="s">
        <v>485</v>
      </c>
      <c r="Y9" s="172"/>
      <c r="Z9" s="118" t="s">
        <v>536</v>
      </c>
      <c r="AA9" s="116" t="s">
        <v>537</v>
      </c>
      <c r="AB9" s="171"/>
      <c r="AC9" s="422"/>
      <c r="AD9" s="422"/>
      <c r="AE9" s="420"/>
      <c r="AF9" s="420"/>
      <c r="AG9" s="418"/>
      <c r="AH9" s="418"/>
      <c r="AI9" s="419"/>
      <c r="AJ9" s="419"/>
      <c r="AK9" s="411"/>
      <c r="AL9" s="413"/>
      <c r="AM9" s="416"/>
      <c r="AN9" s="345"/>
      <c r="AO9" s="162"/>
      <c r="AP9" s="168"/>
      <c r="AQ9" s="114"/>
      <c r="AR9" s="145"/>
      <c r="AS9" s="168"/>
      <c r="AT9" s="163"/>
      <c r="AU9" s="168"/>
      <c r="AV9" s="163"/>
      <c r="AW9" s="114"/>
      <c r="AX9" s="145"/>
      <c r="AY9" s="146"/>
      <c r="AZ9" s="163"/>
      <c r="BA9" s="163"/>
      <c r="BB9" s="162"/>
      <c r="BC9" s="168"/>
      <c r="BD9" s="168"/>
      <c r="BE9" s="163"/>
      <c r="BF9" s="163"/>
      <c r="BG9" s="162"/>
      <c r="BH9" s="168"/>
      <c r="BI9" s="168"/>
      <c r="BJ9" s="163"/>
      <c r="BK9" s="163"/>
      <c r="BL9" s="162"/>
      <c r="BM9" s="168"/>
      <c r="BN9" s="168"/>
      <c r="BO9" s="145"/>
      <c r="BP9" s="145"/>
      <c r="BQ9" s="146"/>
      <c r="BR9" s="114"/>
      <c r="BS9" s="114"/>
      <c r="BT9" s="168"/>
      <c r="BU9" s="145"/>
      <c r="BV9" s="145"/>
      <c r="BW9" s="145"/>
      <c r="BX9" s="168"/>
      <c r="BY9" s="163"/>
      <c r="BZ9" s="163"/>
      <c r="CA9" s="114"/>
      <c r="CB9" s="145"/>
      <c r="CC9" s="146"/>
      <c r="CD9" s="145"/>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row>
    <row r="10" spans="1:108" ht="200.25" customHeight="1" thickTop="1" thickBot="1">
      <c r="A10" s="421"/>
      <c r="B10" s="423"/>
      <c r="C10" s="423"/>
      <c r="D10" s="423"/>
      <c r="E10" s="424"/>
      <c r="F10" s="423"/>
      <c r="G10" s="423"/>
      <c r="H10" s="423"/>
      <c r="I10" s="423"/>
      <c r="J10" s="421"/>
      <c r="K10" s="421"/>
      <c r="L10" s="411"/>
      <c r="M10" s="414"/>
      <c r="N10" s="162">
        <v>6</v>
      </c>
      <c r="O10" s="344"/>
      <c r="P10" s="171"/>
      <c r="Q10" s="171"/>
      <c r="R10" s="171"/>
      <c r="S10" s="171"/>
      <c r="T10" s="171"/>
      <c r="U10" s="171"/>
      <c r="V10" s="171"/>
      <c r="W10" s="116">
        <v>0</v>
      </c>
      <c r="X10" s="117" t="s">
        <v>485</v>
      </c>
      <c r="Y10" s="172"/>
      <c r="Z10" s="118" t="s">
        <v>536</v>
      </c>
      <c r="AA10" s="116" t="s">
        <v>537</v>
      </c>
      <c r="AB10" s="171"/>
      <c r="AC10" s="422"/>
      <c r="AD10" s="422"/>
      <c r="AE10" s="420"/>
      <c r="AF10" s="420"/>
      <c r="AG10" s="418"/>
      <c r="AH10" s="418"/>
      <c r="AI10" s="419"/>
      <c r="AJ10" s="419"/>
      <c r="AK10" s="411"/>
      <c r="AL10" s="414"/>
      <c r="AM10" s="417"/>
      <c r="AN10" s="345"/>
      <c r="AO10" s="162"/>
      <c r="AP10" s="168"/>
      <c r="AQ10" s="114"/>
      <c r="AR10" s="145"/>
      <c r="AS10" s="168"/>
      <c r="AT10" s="163"/>
      <c r="AU10" s="168"/>
      <c r="AV10" s="163"/>
      <c r="AW10" s="114"/>
      <c r="AX10" s="145"/>
      <c r="AY10" s="146"/>
      <c r="AZ10" s="163"/>
      <c r="BA10" s="163"/>
      <c r="BB10" s="162"/>
      <c r="BC10" s="168"/>
      <c r="BD10" s="168"/>
      <c r="BE10" s="163"/>
      <c r="BF10" s="163"/>
      <c r="BG10" s="162"/>
      <c r="BH10" s="168"/>
      <c r="BI10" s="168"/>
      <c r="BJ10" s="163"/>
      <c r="BK10" s="163"/>
      <c r="BL10" s="162"/>
      <c r="BM10" s="168"/>
      <c r="BN10" s="168"/>
      <c r="BO10" s="145"/>
      <c r="BP10" s="145"/>
      <c r="BQ10" s="146"/>
      <c r="BR10" s="114"/>
      <c r="BS10" s="114"/>
      <c r="BT10" s="168"/>
      <c r="BU10" s="145"/>
      <c r="BV10" s="145"/>
      <c r="BW10" s="145"/>
      <c r="BX10" s="168"/>
      <c r="BY10" s="163"/>
      <c r="BZ10" s="163"/>
      <c r="CA10" s="114"/>
      <c r="CB10" s="145"/>
      <c r="CC10" s="146"/>
      <c r="CD10" s="145"/>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row>
    <row r="11" spans="1:108" ht="21" customHeight="1" thickTop="1" thickBot="1">
      <c r="A11" s="421">
        <v>2</v>
      </c>
      <c r="B11" s="423"/>
      <c r="C11" s="423"/>
      <c r="D11" s="423"/>
      <c r="E11" s="424"/>
      <c r="F11" s="423"/>
      <c r="G11" s="423"/>
      <c r="H11" s="423"/>
      <c r="I11" s="423"/>
      <c r="J11" s="421"/>
      <c r="K11" s="421"/>
      <c r="L11" s="411">
        <v>0</v>
      </c>
      <c r="M11" s="412" t="b">
        <v>0</v>
      </c>
      <c r="N11" s="162">
        <v>1</v>
      </c>
      <c r="O11" s="344"/>
      <c r="P11" s="171"/>
      <c r="Q11" s="171"/>
      <c r="R11" s="171"/>
      <c r="S11" s="171"/>
      <c r="T11" s="171"/>
      <c r="U11" s="171"/>
      <c r="V11" s="171"/>
      <c r="W11" s="116">
        <v>0</v>
      </c>
      <c r="X11" s="117" t="s">
        <v>485</v>
      </c>
      <c r="Y11" s="172"/>
      <c r="Z11" s="118" t="s">
        <v>536</v>
      </c>
      <c r="AA11" s="116" t="s">
        <v>537</v>
      </c>
      <c r="AB11" s="171"/>
      <c r="AC11" s="422">
        <v>0</v>
      </c>
      <c r="AD11" s="422" t="s">
        <v>485</v>
      </c>
      <c r="AE11" s="420"/>
      <c r="AF11" s="420"/>
      <c r="AG11" s="418" t="s">
        <v>538</v>
      </c>
      <c r="AH11" s="418" t="s">
        <v>538</v>
      </c>
      <c r="AI11" s="419"/>
      <c r="AJ11" s="419"/>
      <c r="AK11" s="411">
        <v>0</v>
      </c>
      <c r="AL11" s="412" t="b">
        <v>0</v>
      </c>
      <c r="AM11" s="415"/>
      <c r="AN11" s="345"/>
      <c r="AO11" s="162"/>
      <c r="AP11" s="168"/>
      <c r="AQ11" s="114"/>
      <c r="AR11" s="145"/>
      <c r="AS11" s="168"/>
      <c r="AT11" s="163"/>
      <c r="AU11" s="168"/>
      <c r="AV11" s="163"/>
      <c r="AW11" s="114"/>
      <c r="AX11" s="145"/>
      <c r="AY11" s="146"/>
      <c r="AZ11" s="163"/>
      <c r="BA11" s="163"/>
      <c r="BB11" s="162"/>
      <c r="BC11" s="168"/>
      <c r="BD11" s="168"/>
      <c r="BE11" s="163"/>
      <c r="BF11" s="163"/>
      <c r="BG11" s="162"/>
      <c r="BH11" s="168"/>
      <c r="BI11" s="168"/>
      <c r="BJ11" s="163"/>
      <c r="BK11" s="163"/>
      <c r="BL11" s="162"/>
      <c r="BM11" s="168"/>
      <c r="BN11" s="168"/>
      <c r="BO11" s="145"/>
      <c r="BP11" s="145"/>
      <c r="BQ11" s="146"/>
      <c r="BR11" s="114"/>
      <c r="BS11" s="114"/>
      <c r="BT11" s="168"/>
      <c r="BU11" s="145"/>
      <c r="BV11" s="145"/>
      <c r="BW11" s="145"/>
      <c r="BX11" s="168"/>
      <c r="BY11" s="163"/>
      <c r="BZ11" s="163"/>
      <c r="CA11" s="114"/>
      <c r="CB11" s="145"/>
      <c r="CC11" s="146"/>
      <c r="CD11" s="145"/>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row>
    <row r="12" spans="1:108" ht="21" customHeight="1" thickTop="1" thickBot="1">
      <c r="A12" s="421"/>
      <c r="B12" s="423"/>
      <c r="C12" s="423"/>
      <c r="D12" s="423"/>
      <c r="E12" s="424"/>
      <c r="F12" s="423"/>
      <c r="G12" s="423"/>
      <c r="H12" s="423"/>
      <c r="I12" s="423"/>
      <c r="J12" s="421"/>
      <c r="K12" s="421"/>
      <c r="L12" s="411"/>
      <c r="M12" s="413"/>
      <c r="N12" s="162">
        <v>2</v>
      </c>
      <c r="O12" s="344"/>
      <c r="P12" s="171"/>
      <c r="Q12" s="171"/>
      <c r="R12" s="171"/>
      <c r="S12" s="171"/>
      <c r="T12" s="171"/>
      <c r="U12" s="171"/>
      <c r="V12" s="171"/>
      <c r="W12" s="116">
        <v>0</v>
      </c>
      <c r="X12" s="117" t="s">
        <v>485</v>
      </c>
      <c r="Y12" s="172"/>
      <c r="Z12" s="118" t="s">
        <v>536</v>
      </c>
      <c r="AA12" s="116" t="s">
        <v>537</v>
      </c>
      <c r="AB12" s="171"/>
      <c r="AC12" s="422"/>
      <c r="AD12" s="422"/>
      <c r="AE12" s="420"/>
      <c r="AF12" s="420"/>
      <c r="AG12" s="418"/>
      <c r="AH12" s="418"/>
      <c r="AI12" s="419"/>
      <c r="AJ12" s="419"/>
      <c r="AK12" s="411"/>
      <c r="AL12" s="413"/>
      <c r="AM12" s="416"/>
      <c r="AN12" s="345"/>
      <c r="AO12" s="162"/>
      <c r="AP12" s="168"/>
      <c r="AQ12" s="114"/>
      <c r="AR12" s="145"/>
      <c r="AS12" s="168"/>
      <c r="AT12" s="163"/>
      <c r="AU12" s="168"/>
      <c r="AV12" s="163"/>
      <c r="AW12" s="114"/>
      <c r="AX12" s="145"/>
      <c r="AY12" s="146"/>
      <c r="AZ12" s="163"/>
      <c r="BA12" s="163"/>
      <c r="BB12" s="162"/>
      <c r="BC12" s="168"/>
      <c r="BD12" s="168"/>
      <c r="BE12" s="163"/>
      <c r="BF12" s="163"/>
      <c r="BG12" s="162"/>
      <c r="BH12" s="168"/>
      <c r="BI12" s="168"/>
      <c r="BJ12" s="163"/>
      <c r="BK12" s="163"/>
      <c r="BL12" s="162"/>
      <c r="BM12" s="168"/>
      <c r="BN12" s="168"/>
      <c r="BO12" s="145"/>
      <c r="BP12" s="145"/>
      <c r="BQ12" s="146"/>
      <c r="BR12" s="114"/>
      <c r="BS12" s="114"/>
      <c r="BT12" s="168"/>
      <c r="BU12" s="145"/>
      <c r="BV12" s="145"/>
      <c r="BW12" s="145"/>
      <c r="BX12" s="168"/>
      <c r="BY12" s="163"/>
      <c r="BZ12" s="163"/>
      <c r="CA12" s="114"/>
      <c r="CB12" s="145"/>
      <c r="CC12" s="146"/>
      <c r="CD12" s="145"/>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row>
    <row r="13" spans="1:108" ht="21" customHeight="1" thickTop="1" thickBot="1">
      <c r="A13" s="421"/>
      <c r="B13" s="423"/>
      <c r="C13" s="423"/>
      <c r="D13" s="423"/>
      <c r="E13" s="424"/>
      <c r="F13" s="423"/>
      <c r="G13" s="423"/>
      <c r="H13" s="423"/>
      <c r="I13" s="423"/>
      <c r="J13" s="421"/>
      <c r="K13" s="421"/>
      <c r="L13" s="411"/>
      <c r="M13" s="413"/>
      <c r="N13" s="162">
        <v>3</v>
      </c>
      <c r="O13" s="347"/>
      <c r="P13" s="171"/>
      <c r="Q13" s="171"/>
      <c r="R13" s="171"/>
      <c r="S13" s="171"/>
      <c r="T13" s="171"/>
      <c r="U13" s="171"/>
      <c r="V13" s="171"/>
      <c r="W13" s="116">
        <v>0</v>
      </c>
      <c r="X13" s="117" t="s">
        <v>485</v>
      </c>
      <c r="Y13" s="172"/>
      <c r="Z13" s="118" t="s">
        <v>536</v>
      </c>
      <c r="AA13" s="116" t="s">
        <v>537</v>
      </c>
      <c r="AB13" s="171"/>
      <c r="AC13" s="422"/>
      <c r="AD13" s="422"/>
      <c r="AE13" s="420"/>
      <c r="AF13" s="420"/>
      <c r="AG13" s="418"/>
      <c r="AH13" s="418"/>
      <c r="AI13" s="419"/>
      <c r="AJ13" s="419"/>
      <c r="AK13" s="411"/>
      <c r="AL13" s="413"/>
      <c r="AM13" s="416"/>
      <c r="AN13" s="345"/>
      <c r="AO13" s="162"/>
      <c r="AP13" s="168"/>
      <c r="AQ13" s="114"/>
      <c r="AR13" s="145"/>
      <c r="AS13" s="168"/>
      <c r="AT13" s="163"/>
      <c r="AU13" s="168"/>
      <c r="AV13" s="163"/>
      <c r="AW13" s="114"/>
      <c r="AX13" s="145"/>
      <c r="AY13" s="146"/>
      <c r="AZ13" s="163"/>
      <c r="BA13" s="163"/>
      <c r="BB13" s="162"/>
      <c r="BC13" s="168"/>
      <c r="BD13" s="168"/>
      <c r="BE13" s="163"/>
      <c r="BF13" s="163"/>
      <c r="BG13" s="162"/>
      <c r="BH13" s="168"/>
      <c r="BI13" s="168"/>
      <c r="BJ13" s="163"/>
      <c r="BK13" s="163"/>
      <c r="BL13" s="162"/>
      <c r="BM13" s="168"/>
      <c r="BN13" s="168"/>
      <c r="BO13" s="145"/>
      <c r="BP13" s="145"/>
      <c r="BQ13" s="146"/>
      <c r="BR13" s="114"/>
      <c r="BS13" s="114"/>
      <c r="BT13" s="168"/>
      <c r="BU13" s="145"/>
      <c r="BV13" s="145"/>
      <c r="BW13" s="145"/>
      <c r="BX13" s="168"/>
      <c r="BY13" s="163"/>
      <c r="BZ13" s="163"/>
      <c r="CA13" s="114"/>
      <c r="CB13" s="145"/>
      <c r="CC13" s="146"/>
      <c r="CD13" s="145"/>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row>
    <row r="14" spans="1:108" ht="21" customHeight="1" thickTop="1" thickBot="1">
      <c r="A14" s="421"/>
      <c r="B14" s="423"/>
      <c r="C14" s="423"/>
      <c r="D14" s="423"/>
      <c r="E14" s="424"/>
      <c r="F14" s="423"/>
      <c r="G14" s="423"/>
      <c r="H14" s="423"/>
      <c r="I14" s="423"/>
      <c r="J14" s="421"/>
      <c r="K14" s="421"/>
      <c r="L14" s="411"/>
      <c r="M14" s="413"/>
      <c r="N14" s="162">
        <v>4</v>
      </c>
      <c r="O14" s="344"/>
      <c r="P14" s="171"/>
      <c r="Q14" s="171"/>
      <c r="R14" s="171"/>
      <c r="S14" s="171"/>
      <c r="T14" s="171"/>
      <c r="U14" s="171"/>
      <c r="V14" s="171"/>
      <c r="W14" s="116">
        <v>0</v>
      </c>
      <c r="X14" s="117" t="s">
        <v>485</v>
      </c>
      <c r="Y14" s="172"/>
      <c r="Z14" s="118" t="s">
        <v>536</v>
      </c>
      <c r="AA14" s="116" t="s">
        <v>537</v>
      </c>
      <c r="AB14" s="171"/>
      <c r="AC14" s="422"/>
      <c r="AD14" s="422"/>
      <c r="AE14" s="420"/>
      <c r="AF14" s="420"/>
      <c r="AG14" s="418"/>
      <c r="AH14" s="418"/>
      <c r="AI14" s="419"/>
      <c r="AJ14" s="419"/>
      <c r="AK14" s="411"/>
      <c r="AL14" s="413"/>
      <c r="AM14" s="416"/>
      <c r="AN14" s="345"/>
      <c r="AO14" s="162"/>
      <c r="AP14" s="168"/>
      <c r="AQ14" s="114"/>
      <c r="AR14" s="145"/>
      <c r="AS14" s="168"/>
      <c r="AT14" s="163"/>
      <c r="AU14" s="168"/>
      <c r="AV14" s="163"/>
      <c r="AW14" s="114"/>
      <c r="AX14" s="145"/>
      <c r="AY14" s="146"/>
      <c r="AZ14" s="163"/>
      <c r="BA14" s="163"/>
      <c r="BB14" s="162"/>
      <c r="BC14" s="168"/>
      <c r="BD14" s="168"/>
      <c r="BE14" s="163"/>
      <c r="BF14" s="163"/>
      <c r="BG14" s="162"/>
      <c r="BH14" s="168"/>
      <c r="BI14" s="168"/>
      <c r="BJ14" s="163"/>
      <c r="BK14" s="163"/>
      <c r="BL14" s="162"/>
      <c r="BM14" s="168"/>
      <c r="BN14" s="168"/>
      <c r="BO14" s="145"/>
      <c r="BP14" s="145"/>
      <c r="BQ14" s="146"/>
      <c r="BR14" s="114"/>
      <c r="BS14" s="114"/>
      <c r="BT14" s="168"/>
      <c r="BU14" s="145"/>
      <c r="BV14" s="145"/>
      <c r="BW14" s="145"/>
      <c r="BX14" s="168"/>
      <c r="BY14" s="163"/>
      <c r="BZ14" s="163"/>
      <c r="CA14" s="114"/>
      <c r="CB14" s="145"/>
      <c r="CC14" s="146"/>
      <c r="CD14" s="145"/>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row>
    <row r="15" spans="1:108" ht="21" customHeight="1" thickTop="1" thickBot="1">
      <c r="A15" s="421"/>
      <c r="B15" s="423"/>
      <c r="C15" s="423"/>
      <c r="D15" s="423"/>
      <c r="E15" s="424"/>
      <c r="F15" s="423"/>
      <c r="G15" s="423"/>
      <c r="H15" s="423"/>
      <c r="I15" s="423"/>
      <c r="J15" s="421"/>
      <c r="K15" s="421"/>
      <c r="L15" s="411"/>
      <c r="M15" s="413"/>
      <c r="N15" s="162">
        <v>5</v>
      </c>
      <c r="O15" s="344"/>
      <c r="P15" s="171"/>
      <c r="Q15" s="171"/>
      <c r="R15" s="171"/>
      <c r="S15" s="171"/>
      <c r="T15" s="171"/>
      <c r="U15" s="171"/>
      <c r="V15" s="171"/>
      <c r="W15" s="116">
        <v>0</v>
      </c>
      <c r="X15" s="117" t="s">
        <v>485</v>
      </c>
      <c r="Y15" s="172"/>
      <c r="Z15" s="118" t="s">
        <v>536</v>
      </c>
      <c r="AA15" s="116" t="s">
        <v>537</v>
      </c>
      <c r="AB15" s="171"/>
      <c r="AC15" s="422"/>
      <c r="AD15" s="422"/>
      <c r="AE15" s="420"/>
      <c r="AF15" s="420"/>
      <c r="AG15" s="418"/>
      <c r="AH15" s="418"/>
      <c r="AI15" s="419"/>
      <c r="AJ15" s="419"/>
      <c r="AK15" s="411"/>
      <c r="AL15" s="413"/>
      <c r="AM15" s="416"/>
      <c r="AN15" s="345"/>
      <c r="AO15" s="162"/>
      <c r="AP15" s="168"/>
      <c r="AQ15" s="114"/>
      <c r="AR15" s="145"/>
      <c r="AS15" s="168"/>
      <c r="AT15" s="163"/>
      <c r="AU15" s="168"/>
      <c r="AV15" s="163"/>
      <c r="AW15" s="114"/>
      <c r="AX15" s="145"/>
      <c r="AY15" s="146"/>
      <c r="AZ15" s="163"/>
      <c r="BA15" s="163"/>
      <c r="BB15" s="162"/>
      <c r="BC15" s="168"/>
      <c r="BD15" s="168"/>
      <c r="BE15" s="163"/>
      <c r="BF15" s="163"/>
      <c r="BG15" s="162"/>
      <c r="BH15" s="168"/>
      <c r="BI15" s="168"/>
      <c r="BJ15" s="163"/>
      <c r="BK15" s="163"/>
      <c r="BL15" s="162"/>
      <c r="BM15" s="168"/>
      <c r="BN15" s="168"/>
      <c r="BO15" s="145"/>
      <c r="BP15" s="145"/>
      <c r="BQ15" s="146"/>
      <c r="BR15" s="114"/>
      <c r="BS15" s="114"/>
      <c r="BT15" s="168"/>
      <c r="BU15" s="145"/>
      <c r="BV15" s="145"/>
      <c r="BW15" s="145"/>
      <c r="BX15" s="168"/>
      <c r="BY15" s="163"/>
      <c r="BZ15" s="163"/>
      <c r="CA15" s="114"/>
      <c r="CB15" s="145"/>
      <c r="CC15" s="146"/>
      <c r="CD15" s="145"/>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row>
    <row r="16" spans="1:108" ht="21" customHeight="1" thickTop="1" thickBot="1">
      <c r="A16" s="421"/>
      <c r="B16" s="423"/>
      <c r="C16" s="423"/>
      <c r="D16" s="423"/>
      <c r="E16" s="424"/>
      <c r="F16" s="423"/>
      <c r="G16" s="423"/>
      <c r="H16" s="423"/>
      <c r="I16" s="423"/>
      <c r="J16" s="421"/>
      <c r="K16" s="421"/>
      <c r="L16" s="411"/>
      <c r="M16" s="414"/>
      <c r="N16" s="162">
        <v>6</v>
      </c>
      <c r="O16" s="344"/>
      <c r="P16" s="171"/>
      <c r="Q16" s="171"/>
      <c r="R16" s="171"/>
      <c r="S16" s="171"/>
      <c r="T16" s="171"/>
      <c r="U16" s="171"/>
      <c r="V16" s="171"/>
      <c r="W16" s="116">
        <v>0</v>
      </c>
      <c r="X16" s="117" t="s">
        <v>485</v>
      </c>
      <c r="Y16" s="172"/>
      <c r="Z16" s="118" t="s">
        <v>536</v>
      </c>
      <c r="AA16" s="116" t="s">
        <v>537</v>
      </c>
      <c r="AB16" s="171"/>
      <c r="AC16" s="422"/>
      <c r="AD16" s="422"/>
      <c r="AE16" s="420"/>
      <c r="AF16" s="420"/>
      <c r="AG16" s="418"/>
      <c r="AH16" s="418"/>
      <c r="AI16" s="419"/>
      <c r="AJ16" s="419"/>
      <c r="AK16" s="411"/>
      <c r="AL16" s="414"/>
      <c r="AM16" s="417"/>
      <c r="AN16" s="345"/>
      <c r="AO16" s="162"/>
      <c r="AP16" s="168"/>
      <c r="AQ16" s="114"/>
      <c r="AR16" s="145"/>
      <c r="AS16" s="168"/>
      <c r="AT16" s="163"/>
      <c r="AU16" s="168"/>
      <c r="AV16" s="163"/>
      <c r="AW16" s="114"/>
      <c r="AX16" s="145"/>
      <c r="AY16" s="146"/>
      <c r="AZ16" s="163"/>
      <c r="BA16" s="163"/>
      <c r="BB16" s="162"/>
      <c r="BC16" s="168"/>
      <c r="BD16" s="168"/>
      <c r="BE16" s="163"/>
      <c r="BF16" s="163"/>
      <c r="BG16" s="162"/>
      <c r="BH16" s="168"/>
      <c r="BI16" s="168"/>
      <c r="BJ16" s="163"/>
      <c r="BK16" s="163"/>
      <c r="BL16" s="162"/>
      <c r="BM16" s="168"/>
      <c r="BN16" s="168"/>
      <c r="BO16" s="145"/>
      <c r="BP16" s="145"/>
      <c r="BQ16" s="146"/>
      <c r="BR16" s="114"/>
      <c r="BS16" s="114"/>
      <c r="BT16" s="168"/>
      <c r="BU16" s="145"/>
      <c r="BV16" s="145"/>
      <c r="BW16" s="145"/>
      <c r="BX16" s="168"/>
      <c r="BY16" s="163"/>
      <c r="BZ16" s="163"/>
      <c r="CA16" s="114"/>
      <c r="CB16" s="145"/>
      <c r="CC16" s="146"/>
      <c r="CD16" s="145"/>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row>
    <row r="17" spans="1:108" ht="21" customHeight="1" thickTop="1" thickBot="1">
      <c r="A17" s="421">
        <v>3</v>
      </c>
      <c r="B17" s="423"/>
      <c r="C17" s="423"/>
      <c r="D17" s="423"/>
      <c r="E17" s="424"/>
      <c r="F17" s="423"/>
      <c r="G17" s="423"/>
      <c r="H17" s="423"/>
      <c r="I17" s="423"/>
      <c r="J17" s="421"/>
      <c r="K17" s="421"/>
      <c r="L17" s="411">
        <v>0</v>
      </c>
      <c r="M17" s="412" t="b">
        <v>0</v>
      </c>
      <c r="N17" s="162">
        <v>1</v>
      </c>
      <c r="O17" s="344"/>
      <c r="P17" s="171"/>
      <c r="Q17" s="171"/>
      <c r="R17" s="171"/>
      <c r="S17" s="171"/>
      <c r="T17" s="171"/>
      <c r="U17" s="171"/>
      <c r="V17" s="171"/>
      <c r="W17" s="116">
        <v>0</v>
      </c>
      <c r="X17" s="117" t="s">
        <v>485</v>
      </c>
      <c r="Y17" s="172"/>
      <c r="Z17" s="118" t="s">
        <v>536</v>
      </c>
      <c r="AA17" s="116" t="s">
        <v>537</v>
      </c>
      <c r="AB17" s="171"/>
      <c r="AC17" s="422">
        <v>0</v>
      </c>
      <c r="AD17" s="422" t="s">
        <v>485</v>
      </c>
      <c r="AE17" s="420"/>
      <c r="AF17" s="420"/>
      <c r="AG17" s="418" t="s">
        <v>538</v>
      </c>
      <c r="AH17" s="418" t="s">
        <v>538</v>
      </c>
      <c r="AI17" s="419"/>
      <c r="AJ17" s="419"/>
      <c r="AK17" s="411">
        <v>0</v>
      </c>
      <c r="AL17" s="412" t="b">
        <v>0</v>
      </c>
      <c r="AM17" s="415"/>
      <c r="AN17" s="345"/>
      <c r="AO17" s="162"/>
      <c r="AP17" s="168"/>
      <c r="AQ17" s="114"/>
      <c r="AR17" s="145"/>
      <c r="AS17" s="168"/>
      <c r="AT17" s="163"/>
      <c r="AU17" s="168"/>
      <c r="AV17" s="163"/>
      <c r="AW17" s="114"/>
      <c r="AX17" s="145"/>
      <c r="AY17" s="146"/>
      <c r="AZ17" s="163"/>
      <c r="BA17" s="163"/>
      <c r="BB17" s="162"/>
      <c r="BC17" s="168"/>
      <c r="BD17" s="168"/>
      <c r="BE17" s="163"/>
      <c r="BF17" s="163"/>
      <c r="BG17" s="162"/>
      <c r="BH17" s="168"/>
      <c r="BI17" s="168"/>
      <c r="BJ17" s="163"/>
      <c r="BK17" s="163"/>
      <c r="BL17" s="162"/>
      <c r="BM17" s="168"/>
      <c r="BN17" s="168"/>
      <c r="BO17" s="145"/>
      <c r="BP17" s="145"/>
      <c r="BQ17" s="146"/>
      <c r="BR17" s="114"/>
      <c r="BS17" s="114"/>
      <c r="BT17" s="168"/>
      <c r="BU17" s="145"/>
      <c r="BV17" s="145"/>
      <c r="BW17" s="145"/>
      <c r="BX17" s="168"/>
      <c r="BY17" s="163"/>
      <c r="BZ17" s="163"/>
      <c r="CA17" s="114"/>
      <c r="CB17" s="145"/>
      <c r="CC17" s="146"/>
      <c r="CD17" s="145"/>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row>
    <row r="18" spans="1:108" ht="21" customHeight="1" thickTop="1" thickBot="1">
      <c r="A18" s="421"/>
      <c r="B18" s="423"/>
      <c r="C18" s="423"/>
      <c r="D18" s="423"/>
      <c r="E18" s="424"/>
      <c r="F18" s="423"/>
      <c r="G18" s="423"/>
      <c r="H18" s="423"/>
      <c r="I18" s="423"/>
      <c r="J18" s="421"/>
      <c r="K18" s="421"/>
      <c r="L18" s="411"/>
      <c r="M18" s="413"/>
      <c r="N18" s="162">
        <v>2</v>
      </c>
      <c r="O18" s="344"/>
      <c r="P18" s="171"/>
      <c r="Q18" s="171"/>
      <c r="R18" s="171"/>
      <c r="S18" s="171"/>
      <c r="T18" s="171"/>
      <c r="U18" s="171"/>
      <c r="V18" s="171"/>
      <c r="W18" s="116">
        <v>0</v>
      </c>
      <c r="X18" s="117" t="s">
        <v>485</v>
      </c>
      <c r="Y18" s="172"/>
      <c r="Z18" s="118" t="s">
        <v>536</v>
      </c>
      <c r="AA18" s="116" t="s">
        <v>537</v>
      </c>
      <c r="AB18" s="171"/>
      <c r="AC18" s="422"/>
      <c r="AD18" s="422"/>
      <c r="AE18" s="420"/>
      <c r="AF18" s="420"/>
      <c r="AG18" s="418"/>
      <c r="AH18" s="418"/>
      <c r="AI18" s="419"/>
      <c r="AJ18" s="419"/>
      <c r="AK18" s="411"/>
      <c r="AL18" s="413"/>
      <c r="AM18" s="416"/>
      <c r="AN18" s="345"/>
      <c r="AO18" s="162"/>
      <c r="AP18" s="168"/>
      <c r="AQ18" s="114"/>
      <c r="AR18" s="145"/>
      <c r="AS18" s="168"/>
      <c r="AT18" s="163"/>
      <c r="AU18" s="168"/>
      <c r="AV18" s="163"/>
      <c r="AW18" s="114"/>
      <c r="AX18" s="145"/>
      <c r="AY18" s="146"/>
      <c r="AZ18" s="163"/>
      <c r="BA18" s="163"/>
      <c r="BB18" s="162"/>
      <c r="BC18" s="168"/>
      <c r="BD18" s="168"/>
      <c r="BE18" s="163"/>
      <c r="BF18" s="163"/>
      <c r="BG18" s="162"/>
      <c r="BH18" s="168"/>
      <c r="BI18" s="168"/>
      <c r="BJ18" s="163"/>
      <c r="BK18" s="163"/>
      <c r="BL18" s="162"/>
      <c r="BM18" s="168"/>
      <c r="BN18" s="168"/>
      <c r="BO18" s="145"/>
      <c r="BP18" s="145"/>
      <c r="BQ18" s="146"/>
      <c r="BR18" s="114"/>
      <c r="BS18" s="114"/>
      <c r="BT18" s="168"/>
      <c r="BU18" s="145"/>
      <c r="BV18" s="145"/>
      <c r="BW18" s="145"/>
      <c r="BX18" s="168"/>
      <c r="BY18" s="163"/>
      <c r="BZ18" s="163"/>
      <c r="CA18" s="114"/>
      <c r="CB18" s="145"/>
      <c r="CC18" s="146"/>
      <c r="CD18" s="145"/>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row>
    <row r="19" spans="1:108" ht="21" customHeight="1" thickTop="1" thickBot="1">
      <c r="A19" s="421"/>
      <c r="B19" s="423"/>
      <c r="C19" s="423"/>
      <c r="D19" s="423"/>
      <c r="E19" s="424"/>
      <c r="F19" s="423"/>
      <c r="G19" s="423"/>
      <c r="H19" s="423"/>
      <c r="I19" s="423"/>
      <c r="J19" s="421"/>
      <c r="K19" s="421"/>
      <c r="L19" s="411"/>
      <c r="M19" s="413"/>
      <c r="N19" s="162">
        <v>3</v>
      </c>
      <c r="O19" s="347"/>
      <c r="P19" s="171"/>
      <c r="Q19" s="171"/>
      <c r="R19" s="171"/>
      <c r="S19" s="171"/>
      <c r="T19" s="171"/>
      <c r="U19" s="171"/>
      <c r="V19" s="171"/>
      <c r="W19" s="116">
        <v>0</v>
      </c>
      <c r="X19" s="117" t="s">
        <v>485</v>
      </c>
      <c r="Y19" s="172"/>
      <c r="Z19" s="118" t="s">
        <v>536</v>
      </c>
      <c r="AA19" s="116" t="s">
        <v>537</v>
      </c>
      <c r="AB19" s="171"/>
      <c r="AC19" s="422"/>
      <c r="AD19" s="422"/>
      <c r="AE19" s="420"/>
      <c r="AF19" s="420"/>
      <c r="AG19" s="418"/>
      <c r="AH19" s="418"/>
      <c r="AI19" s="419"/>
      <c r="AJ19" s="419"/>
      <c r="AK19" s="411"/>
      <c r="AL19" s="413"/>
      <c r="AM19" s="416"/>
      <c r="AN19" s="345"/>
      <c r="AO19" s="162"/>
      <c r="AP19" s="168"/>
      <c r="AQ19" s="114"/>
      <c r="AR19" s="145"/>
      <c r="AS19" s="168"/>
      <c r="AT19" s="163"/>
      <c r="AU19" s="168"/>
      <c r="AV19" s="163"/>
      <c r="AW19" s="114"/>
      <c r="AX19" s="145"/>
      <c r="AY19" s="146"/>
      <c r="AZ19" s="163"/>
      <c r="BA19" s="163"/>
      <c r="BB19" s="162"/>
      <c r="BC19" s="168"/>
      <c r="BD19" s="168"/>
      <c r="BE19" s="163"/>
      <c r="BF19" s="163"/>
      <c r="BG19" s="162"/>
      <c r="BH19" s="168"/>
      <c r="BI19" s="168"/>
      <c r="BJ19" s="163"/>
      <c r="BK19" s="163"/>
      <c r="BL19" s="162"/>
      <c r="BM19" s="168"/>
      <c r="BN19" s="168"/>
      <c r="BO19" s="145"/>
      <c r="BP19" s="145"/>
      <c r="BQ19" s="146"/>
      <c r="BR19" s="114"/>
      <c r="BS19" s="114"/>
      <c r="BT19" s="168"/>
      <c r="BU19" s="145"/>
      <c r="BV19" s="145"/>
      <c r="BW19" s="145"/>
      <c r="BX19" s="168"/>
      <c r="BY19" s="163"/>
      <c r="BZ19" s="163"/>
      <c r="CA19" s="114"/>
      <c r="CB19" s="145"/>
      <c r="CC19" s="146"/>
      <c r="CD19" s="145"/>
      <c r="CE19" s="148"/>
      <c r="CF19" s="148"/>
      <c r="CG19" s="148"/>
      <c r="CH19" s="148"/>
      <c r="CI19" s="148"/>
      <c r="CJ19" s="148"/>
      <c r="CK19" s="148"/>
      <c r="CL19" s="148"/>
      <c r="CM19" s="148"/>
      <c r="CN19" s="148"/>
      <c r="CO19" s="148"/>
      <c r="CP19" s="148"/>
      <c r="CQ19" s="148"/>
      <c r="CR19" s="148"/>
      <c r="CS19" s="148"/>
      <c r="CT19" s="148"/>
      <c r="CU19" s="148"/>
      <c r="CV19" s="148"/>
      <c r="CW19" s="148"/>
      <c r="CX19" s="148"/>
      <c r="CY19" s="148"/>
      <c r="CZ19" s="148"/>
      <c r="DA19" s="148"/>
      <c r="DB19" s="148"/>
      <c r="DC19" s="148"/>
      <c r="DD19" s="148"/>
    </row>
    <row r="20" spans="1:108" ht="21" customHeight="1" thickTop="1" thickBot="1">
      <c r="A20" s="421"/>
      <c r="B20" s="423"/>
      <c r="C20" s="423"/>
      <c r="D20" s="423"/>
      <c r="E20" s="424"/>
      <c r="F20" s="423"/>
      <c r="G20" s="423"/>
      <c r="H20" s="423"/>
      <c r="I20" s="423"/>
      <c r="J20" s="421"/>
      <c r="K20" s="421"/>
      <c r="L20" s="411"/>
      <c r="M20" s="413"/>
      <c r="N20" s="162">
        <v>4</v>
      </c>
      <c r="O20" s="344"/>
      <c r="P20" s="171"/>
      <c r="Q20" s="171"/>
      <c r="R20" s="171"/>
      <c r="S20" s="171"/>
      <c r="T20" s="171"/>
      <c r="U20" s="171"/>
      <c r="V20" s="171"/>
      <c r="W20" s="116">
        <v>0</v>
      </c>
      <c r="X20" s="117" t="s">
        <v>485</v>
      </c>
      <c r="Y20" s="172"/>
      <c r="Z20" s="118" t="s">
        <v>536</v>
      </c>
      <c r="AA20" s="116" t="s">
        <v>537</v>
      </c>
      <c r="AB20" s="171"/>
      <c r="AC20" s="422"/>
      <c r="AD20" s="422"/>
      <c r="AE20" s="420"/>
      <c r="AF20" s="420"/>
      <c r="AG20" s="418"/>
      <c r="AH20" s="418"/>
      <c r="AI20" s="419"/>
      <c r="AJ20" s="419"/>
      <c r="AK20" s="411"/>
      <c r="AL20" s="413"/>
      <c r="AM20" s="416"/>
      <c r="AN20" s="345"/>
      <c r="AO20" s="162"/>
      <c r="AP20" s="168"/>
      <c r="AQ20" s="114"/>
      <c r="AR20" s="145"/>
      <c r="AS20" s="168"/>
      <c r="AT20" s="163"/>
      <c r="AU20" s="168"/>
      <c r="AV20" s="163"/>
      <c r="AW20" s="114"/>
      <c r="AX20" s="145"/>
      <c r="AY20" s="146"/>
      <c r="AZ20" s="163"/>
      <c r="BA20" s="163"/>
      <c r="BB20" s="162"/>
      <c r="BC20" s="168"/>
      <c r="BD20" s="168"/>
      <c r="BE20" s="163"/>
      <c r="BF20" s="163"/>
      <c r="BG20" s="162"/>
      <c r="BH20" s="168"/>
      <c r="BI20" s="168"/>
      <c r="BJ20" s="163"/>
      <c r="BK20" s="163"/>
      <c r="BL20" s="162"/>
      <c r="BM20" s="168"/>
      <c r="BN20" s="168"/>
      <c r="BO20" s="145"/>
      <c r="BP20" s="145"/>
      <c r="BQ20" s="146"/>
      <c r="BR20" s="114"/>
      <c r="BS20" s="114"/>
      <c r="BT20" s="168"/>
      <c r="BU20" s="145"/>
      <c r="BV20" s="145"/>
      <c r="BW20" s="145"/>
      <c r="BX20" s="168"/>
      <c r="BY20" s="163"/>
      <c r="BZ20" s="163"/>
      <c r="CA20" s="114"/>
      <c r="CB20" s="145"/>
      <c r="CC20" s="146"/>
      <c r="CD20" s="145"/>
      <c r="CE20" s="148"/>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row>
    <row r="21" spans="1:108" ht="21" customHeight="1" thickTop="1" thickBot="1">
      <c r="A21" s="421"/>
      <c r="B21" s="423"/>
      <c r="C21" s="423"/>
      <c r="D21" s="423"/>
      <c r="E21" s="424"/>
      <c r="F21" s="423"/>
      <c r="G21" s="423"/>
      <c r="H21" s="423"/>
      <c r="I21" s="423"/>
      <c r="J21" s="421"/>
      <c r="K21" s="421"/>
      <c r="L21" s="411"/>
      <c r="M21" s="413"/>
      <c r="N21" s="162">
        <v>5</v>
      </c>
      <c r="O21" s="344"/>
      <c r="P21" s="171"/>
      <c r="Q21" s="171"/>
      <c r="R21" s="171"/>
      <c r="S21" s="171"/>
      <c r="T21" s="171"/>
      <c r="U21" s="171"/>
      <c r="V21" s="171"/>
      <c r="W21" s="116">
        <v>0</v>
      </c>
      <c r="X21" s="117" t="s">
        <v>485</v>
      </c>
      <c r="Y21" s="172"/>
      <c r="Z21" s="118" t="s">
        <v>536</v>
      </c>
      <c r="AA21" s="116" t="s">
        <v>537</v>
      </c>
      <c r="AB21" s="171"/>
      <c r="AC21" s="422"/>
      <c r="AD21" s="422"/>
      <c r="AE21" s="420"/>
      <c r="AF21" s="420"/>
      <c r="AG21" s="418"/>
      <c r="AH21" s="418"/>
      <c r="AI21" s="419"/>
      <c r="AJ21" s="419"/>
      <c r="AK21" s="411"/>
      <c r="AL21" s="413"/>
      <c r="AM21" s="416"/>
      <c r="AN21" s="345"/>
      <c r="AO21" s="162"/>
      <c r="AP21" s="168"/>
      <c r="AQ21" s="114"/>
      <c r="AR21" s="145"/>
      <c r="AS21" s="168"/>
      <c r="AT21" s="163"/>
      <c r="AU21" s="168"/>
      <c r="AV21" s="163"/>
      <c r="AW21" s="114"/>
      <c r="AX21" s="145"/>
      <c r="AY21" s="146"/>
      <c r="AZ21" s="163"/>
      <c r="BA21" s="163"/>
      <c r="BB21" s="162"/>
      <c r="BC21" s="168"/>
      <c r="BD21" s="168"/>
      <c r="BE21" s="163"/>
      <c r="BF21" s="163"/>
      <c r="BG21" s="162"/>
      <c r="BH21" s="168"/>
      <c r="BI21" s="168"/>
      <c r="BJ21" s="163"/>
      <c r="BK21" s="163"/>
      <c r="BL21" s="162"/>
      <c r="BM21" s="168"/>
      <c r="BN21" s="168"/>
      <c r="BO21" s="145"/>
      <c r="BP21" s="145"/>
      <c r="BQ21" s="146"/>
      <c r="BR21" s="114"/>
      <c r="BS21" s="114"/>
      <c r="BT21" s="168"/>
      <c r="BU21" s="145"/>
      <c r="BV21" s="145"/>
      <c r="BW21" s="145"/>
      <c r="BX21" s="168"/>
      <c r="BY21" s="163"/>
      <c r="BZ21" s="163"/>
      <c r="CA21" s="114"/>
      <c r="CB21" s="145"/>
      <c r="CC21" s="146"/>
      <c r="CD21" s="145"/>
      <c r="CE21" s="148"/>
      <c r="CF21" s="148"/>
      <c r="CG21" s="148"/>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row>
    <row r="22" spans="1:108" ht="21" customHeight="1" thickTop="1" thickBot="1">
      <c r="A22" s="421"/>
      <c r="B22" s="423"/>
      <c r="C22" s="423"/>
      <c r="D22" s="423"/>
      <c r="E22" s="424"/>
      <c r="F22" s="423"/>
      <c r="G22" s="423"/>
      <c r="H22" s="423"/>
      <c r="I22" s="423"/>
      <c r="J22" s="421"/>
      <c r="K22" s="421"/>
      <c r="L22" s="411"/>
      <c r="M22" s="414"/>
      <c r="N22" s="162">
        <v>6</v>
      </c>
      <c r="O22" s="344"/>
      <c r="P22" s="171"/>
      <c r="Q22" s="171"/>
      <c r="R22" s="171"/>
      <c r="S22" s="171"/>
      <c r="T22" s="171"/>
      <c r="U22" s="171"/>
      <c r="V22" s="171"/>
      <c r="W22" s="116">
        <v>0</v>
      </c>
      <c r="X22" s="117" t="s">
        <v>485</v>
      </c>
      <c r="Y22" s="172"/>
      <c r="Z22" s="118" t="s">
        <v>536</v>
      </c>
      <c r="AA22" s="116" t="s">
        <v>537</v>
      </c>
      <c r="AB22" s="171"/>
      <c r="AC22" s="422"/>
      <c r="AD22" s="422"/>
      <c r="AE22" s="420"/>
      <c r="AF22" s="420"/>
      <c r="AG22" s="418"/>
      <c r="AH22" s="418"/>
      <c r="AI22" s="419"/>
      <c r="AJ22" s="419"/>
      <c r="AK22" s="411"/>
      <c r="AL22" s="414"/>
      <c r="AM22" s="417"/>
      <c r="AN22" s="345"/>
      <c r="AO22" s="162"/>
      <c r="AP22" s="168"/>
      <c r="AQ22" s="114"/>
      <c r="AR22" s="145"/>
      <c r="AS22" s="168"/>
      <c r="AT22" s="163"/>
      <c r="AU22" s="168"/>
      <c r="AV22" s="163"/>
      <c r="AW22" s="114"/>
      <c r="AX22" s="145"/>
      <c r="AY22" s="146"/>
      <c r="AZ22" s="163"/>
      <c r="BA22" s="163"/>
      <c r="BB22" s="162"/>
      <c r="BC22" s="168"/>
      <c r="BD22" s="168"/>
      <c r="BE22" s="163"/>
      <c r="BF22" s="163"/>
      <c r="BG22" s="162"/>
      <c r="BH22" s="168"/>
      <c r="BI22" s="168"/>
      <c r="BJ22" s="163"/>
      <c r="BK22" s="163"/>
      <c r="BL22" s="162"/>
      <c r="BM22" s="168"/>
      <c r="BN22" s="168"/>
      <c r="BO22" s="145"/>
      <c r="BP22" s="145"/>
      <c r="BQ22" s="146"/>
      <c r="BR22" s="114"/>
      <c r="BS22" s="114"/>
      <c r="BT22" s="168"/>
      <c r="BU22" s="145"/>
      <c r="BV22" s="145"/>
      <c r="BW22" s="145"/>
      <c r="BX22" s="168"/>
      <c r="BY22" s="163"/>
      <c r="BZ22" s="163"/>
      <c r="CA22" s="114"/>
      <c r="CB22" s="145"/>
      <c r="CC22" s="146"/>
      <c r="CD22" s="145"/>
      <c r="CE22" s="148"/>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row>
    <row r="23" spans="1:108" ht="21" customHeight="1" thickTop="1" thickBot="1">
      <c r="A23" s="421">
        <v>4</v>
      </c>
      <c r="B23" s="423"/>
      <c r="C23" s="423"/>
      <c r="D23" s="423"/>
      <c r="E23" s="424"/>
      <c r="F23" s="423"/>
      <c r="G23" s="423"/>
      <c r="H23" s="423"/>
      <c r="I23" s="423"/>
      <c r="J23" s="421"/>
      <c r="K23" s="421"/>
      <c r="L23" s="411">
        <v>0</v>
      </c>
      <c r="M23" s="412" t="b">
        <v>0</v>
      </c>
      <c r="N23" s="162">
        <v>1</v>
      </c>
      <c r="O23" s="344"/>
      <c r="P23" s="171"/>
      <c r="Q23" s="171"/>
      <c r="R23" s="171"/>
      <c r="S23" s="171"/>
      <c r="T23" s="171"/>
      <c r="U23" s="171"/>
      <c r="V23" s="171"/>
      <c r="W23" s="116">
        <v>0</v>
      </c>
      <c r="X23" s="117" t="s">
        <v>485</v>
      </c>
      <c r="Y23" s="172"/>
      <c r="Z23" s="118" t="s">
        <v>536</v>
      </c>
      <c r="AA23" s="116" t="s">
        <v>537</v>
      </c>
      <c r="AB23" s="171"/>
      <c r="AC23" s="422">
        <v>0</v>
      </c>
      <c r="AD23" s="422" t="s">
        <v>485</v>
      </c>
      <c r="AE23" s="420"/>
      <c r="AF23" s="420"/>
      <c r="AG23" s="418" t="s">
        <v>538</v>
      </c>
      <c r="AH23" s="418" t="s">
        <v>538</v>
      </c>
      <c r="AI23" s="419"/>
      <c r="AJ23" s="419"/>
      <c r="AK23" s="411">
        <v>0</v>
      </c>
      <c r="AL23" s="412" t="b">
        <v>0</v>
      </c>
      <c r="AM23" s="415"/>
      <c r="AN23" s="345"/>
      <c r="AO23" s="162"/>
      <c r="AP23" s="168"/>
      <c r="AQ23" s="114"/>
      <c r="AR23" s="145"/>
      <c r="AS23" s="168"/>
      <c r="AT23" s="163"/>
      <c r="AU23" s="168"/>
      <c r="AV23" s="163"/>
      <c r="AW23" s="114"/>
      <c r="AX23" s="145"/>
      <c r="AY23" s="146"/>
      <c r="AZ23" s="163"/>
      <c r="BA23" s="163"/>
      <c r="BB23" s="162"/>
      <c r="BC23" s="168"/>
      <c r="BD23" s="168"/>
      <c r="BE23" s="163"/>
      <c r="BF23" s="163"/>
      <c r="BG23" s="162"/>
      <c r="BH23" s="168"/>
      <c r="BI23" s="168"/>
      <c r="BJ23" s="163"/>
      <c r="BK23" s="163"/>
      <c r="BL23" s="162"/>
      <c r="BM23" s="168"/>
      <c r="BN23" s="168"/>
      <c r="BO23" s="145"/>
      <c r="BP23" s="145"/>
      <c r="BQ23" s="146"/>
      <c r="BR23" s="114"/>
      <c r="BS23" s="114"/>
      <c r="BT23" s="168"/>
      <c r="BU23" s="145"/>
      <c r="BV23" s="145"/>
      <c r="BW23" s="145"/>
      <c r="BX23" s="168"/>
      <c r="BY23" s="163"/>
      <c r="BZ23" s="163"/>
      <c r="CA23" s="114"/>
      <c r="CB23" s="145"/>
      <c r="CC23" s="146"/>
      <c r="CD23" s="145"/>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row>
    <row r="24" spans="1:108" ht="21" customHeight="1" thickTop="1" thickBot="1">
      <c r="A24" s="421"/>
      <c r="B24" s="423"/>
      <c r="C24" s="423"/>
      <c r="D24" s="423"/>
      <c r="E24" s="424"/>
      <c r="F24" s="423"/>
      <c r="G24" s="423"/>
      <c r="H24" s="423"/>
      <c r="I24" s="423"/>
      <c r="J24" s="421"/>
      <c r="K24" s="421"/>
      <c r="L24" s="411"/>
      <c r="M24" s="413"/>
      <c r="N24" s="162">
        <v>2</v>
      </c>
      <c r="O24" s="344"/>
      <c r="P24" s="171"/>
      <c r="Q24" s="171"/>
      <c r="R24" s="171"/>
      <c r="S24" s="171"/>
      <c r="T24" s="171"/>
      <c r="U24" s="171"/>
      <c r="V24" s="171"/>
      <c r="W24" s="116">
        <v>0</v>
      </c>
      <c r="X24" s="117" t="s">
        <v>485</v>
      </c>
      <c r="Y24" s="172"/>
      <c r="Z24" s="118" t="s">
        <v>536</v>
      </c>
      <c r="AA24" s="116" t="s">
        <v>537</v>
      </c>
      <c r="AB24" s="171"/>
      <c r="AC24" s="422"/>
      <c r="AD24" s="422"/>
      <c r="AE24" s="420"/>
      <c r="AF24" s="420"/>
      <c r="AG24" s="418"/>
      <c r="AH24" s="418"/>
      <c r="AI24" s="419"/>
      <c r="AJ24" s="419"/>
      <c r="AK24" s="411"/>
      <c r="AL24" s="413"/>
      <c r="AM24" s="416"/>
      <c r="AN24" s="345"/>
      <c r="AO24" s="162"/>
      <c r="AP24" s="168"/>
      <c r="AQ24" s="114"/>
      <c r="AR24" s="145"/>
      <c r="AS24" s="168"/>
      <c r="AT24" s="163"/>
      <c r="AU24" s="168"/>
      <c r="AV24" s="163"/>
      <c r="AW24" s="114"/>
      <c r="AX24" s="145"/>
      <c r="AY24" s="146"/>
      <c r="AZ24" s="163"/>
      <c r="BA24" s="163"/>
      <c r="BB24" s="162"/>
      <c r="BC24" s="168"/>
      <c r="BD24" s="168"/>
      <c r="BE24" s="163"/>
      <c r="BF24" s="163"/>
      <c r="BG24" s="162"/>
      <c r="BH24" s="168"/>
      <c r="BI24" s="168"/>
      <c r="BJ24" s="163"/>
      <c r="BK24" s="163"/>
      <c r="BL24" s="162"/>
      <c r="BM24" s="168"/>
      <c r="BN24" s="168"/>
      <c r="BO24" s="145"/>
      <c r="BP24" s="145"/>
      <c r="BQ24" s="146"/>
      <c r="BR24" s="114"/>
      <c r="BS24" s="114"/>
      <c r="BT24" s="168"/>
      <c r="BU24" s="145"/>
      <c r="BV24" s="145"/>
      <c r="BW24" s="145"/>
      <c r="BX24" s="168"/>
      <c r="BY24" s="163"/>
      <c r="BZ24" s="163"/>
      <c r="CA24" s="114"/>
      <c r="CB24" s="145"/>
      <c r="CC24" s="146"/>
      <c r="CD24" s="145"/>
      <c r="CE24" s="148"/>
      <c r="CF24" s="148"/>
      <c r="CG24" s="148"/>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row>
    <row r="25" spans="1:108" ht="21" customHeight="1" thickTop="1" thickBot="1">
      <c r="A25" s="421"/>
      <c r="B25" s="423"/>
      <c r="C25" s="423"/>
      <c r="D25" s="423"/>
      <c r="E25" s="424"/>
      <c r="F25" s="423"/>
      <c r="G25" s="423"/>
      <c r="H25" s="423"/>
      <c r="I25" s="423"/>
      <c r="J25" s="421"/>
      <c r="K25" s="421"/>
      <c r="L25" s="411"/>
      <c r="M25" s="413"/>
      <c r="N25" s="162">
        <v>3</v>
      </c>
      <c r="O25" s="347"/>
      <c r="P25" s="171"/>
      <c r="Q25" s="171"/>
      <c r="R25" s="171"/>
      <c r="S25" s="171"/>
      <c r="T25" s="171"/>
      <c r="U25" s="171"/>
      <c r="V25" s="171"/>
      <c r="W25" s="116">
        <v>0</v>
      </c>
      <c r="X25" s="117" t="s">
        <v>485</v>
      </c>
      <c r="Y25" s="172"/>
      <c r="Z25" s="118" t="s">
        <v>536</v>
      </c>
      <c r="AA25" s="116" t="s">
        <v>537</v>
      </c>
      <c r="AB25" s="171"/>
      <c r="AC25" s="422"/>
      <c r="AD25" s="422"/>
      <c r="AE25" s="420"/>
      <c r="AF25" s="420"/>
      <c r="AG25" s="418"/>
      <c r="AH25" s="418"/>
      <c r="AI25" s="419"/>
      <c r="AJ25" s="419"/>
      <c r="AK25" s="411"/>
      <c r="AL25" s="413"/>
      <c r="AM25" s="416"/>
      <c r="AN25" s="345"/>
      <c r="AO25" s="162"/>
      <c r="AP25" s="168"/>
      <c r="AQ25" s="114"/>
      <c r="AR25" s="145"/>
      <c r="AS25" s="168"/>
      <c r="AT25" s="163"/>
      <c r="AU25" s="168"/>
      <c r="AV25" s="163"/>
      <c r="AW25" s="114"/>
      <c r="AX25" s="145"/>
      <c r="AY25" s="146"/>
      <c r="AZ25" s="163"/>
      <c r="BA25" s="163"/>
      <c r="BB25" s="162"/>
      <c r="BC25" s="168"/>
      <c r="BD25" s="168"/>
      <c r="BE25" s="163"/>
      <c r="BF25" s="163"/>
      <c r="BG25" s="162"/>
      <c r="BH25" s="168"/>
      <c r="BI25" s="168"/>
      <c r="BJ25" s="163"/>
      <c r="BK25" s="163"/>
      <c r="BL25" s="162"/>
      <c r="BM25" s="168"/>
      <c r="BN25" s="168"/>
      <c r="BO25" s="145"/>
      <c r="BP25" s="145"/>
      <c r="BQ25" s="146"/>
      <c r="BR25" s="114"/>
      <c r="BS25" s="114"/>
      <c r="BT25" s="168"/>
      <c r="BU25" s="145"/>
      <c r="BV25" s="145"/>
      <c r="BW25" s="145"/>
      <c r="BX25" s="168"/>
      <c r="BY25" s="163"/>
      <c r="BZ25" s="163"/>
      <c r="CA25" s="114"/>
      <c r="CB25" s="145"/>
      <c r="CC25" s="146"/>
      <c r="CD25" s="145"/>
      <c r="CE25" s="148"/>
      <c r="CF25" s="148"/>
      <c r="CG25" s="148"/>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row>
    <row r="26" spans="1:108" ht="21" customHeight="1" thickTop="1" thickBot="1">
      <c r="A26" s="421"/>
      <c r="B26" s="423"/>
      <c r="C26" s="423"/>
      <c r="D26" s="423"/>
      <c r="E26" s="424"/>
      <c r="F26" s="423"/>
      <c r="G26" s="423"/>
      <c r="H26" s="423"/>
      <c r="I26" s="423"/>
      <c r="J26" s="421"/>
      <c r="K26" s="421"/>
      <c r="L26" s="411"/>
      <c r="M26" s="413"/>
      <c r="N26" s="162">
        <v>4</v>
      </c>
      <c r="O26" s="344"/>
      <c r="P26" s="171"/>
      <c r="Q26" s="171"/>
      <c r="R26" s="171"/>
      <c r="S26" s="171"/>
      <c r="T26" s="171"/>
      <c r="U26" s="171"/>
      <c r="V26" s="171"/>
      <c r="W26" s="116">
        <v>0</v>
      </c>
      <c r="X26" s="117" t="s">
        <v>485</v>
      </c>
      <c r="Y26" s="172"/>
      <c r="Z26" s="118" t="s">
        <v>536</v>
      </c>
      <c r="AA26" s="116" t="s">
        <v>537</v>
      </c>
      <c r="AB26" s="171"/>
      <c r="AC26" s="422"/>
      <c r="AD26" s="422"/>
      <c r="AE26" s="420"/>
      <c r="AF26" s="420"/>
      <c r="AG26" s="418"/>
      <c r="AH26" s="418"/>
      <c r="AI26" s="419"/>
      <c r="AJ26" s="419"/>
      <c r="AK26" s="411"/>
      <c r="AL26" s="413"/>
      <c r="AM26" s="416"/>
      <c r="AN26" s="345"/>
      <c r="AO26" s="162"/>
      <c r="AP26" s="168"/>
      <c r="AQ26" s="114"/>
      <c r="AR26" s="145"/>
      <c r="AS26" s="168"/>
      <c r="AT26" s="163"/>
      <c r="AU26" s="168"/>
      <c r="AV26" s="163"/>
      <c r="AW26" s="114"/>
      <c r="AX26" s="145"/>
      <c r="AY26" s="146"/>
      <c r="AZ26" s="163"/>
      <c r="BA26" s="163"/>
      <c r="BB26" s="162"/>
      <c r="BC26" s="168"/>
      <c r="BD26" s="168"/>
      <c r="BE26" s="163"/>
      <c r="BF26" s="163"/>
      <c r="BG26" s="162"/>
      <c r="BH26" s="168"/>
      <c r="BI26" s="168"/>
      <c r="BJ26" s="163"/>
      <c r="BK26" s="163"/>
      <c r="BL26" s="162"/>
      <c r="BM26" s="168"/>
      <c r="BN26" s="168"/>
      <c r="BO26" s="145"/>
      <c r="BP26" s="145"/>
      <c r="BQ26" s="146"/>
      <c r="BR26" s="114"/>
      <c r="BS26" s="114"/>
      <c r="BT26" s="168"/>
      <c r="BU26" s="145"/>
      <c r="BV26" s="145"/>
      <c r="BW26" s="145"/>
      <c r="BX26" s="168"/>
      <c r="BY26" s="163"/>
      <c r="BZ26" s="163"/>
      <c r="CA26" s="114"/>
      <c r="CB26" s="145"/>
      <c r="CC26" s="146"/>
      <c r="CD26" s="145"/>
      <c r="CE26" s="148"/>
      <c r="CF26" s="148"/>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row>
    <row r="27" spans="1:108" ht="21" customHeight="1" thickTop="1" thickBot="1">
      <c r="A27" s="421"/>
      <c r="B27" s="423"/>
      <c r="C27" s="423"/>
      <c r="D27" s="423"/>
      <c r="E27" s="424"/>
      <c r="F27" s="423"/>
      <c r="G27" s="423"/>
      <c r="H27" s="423"/>
      <c r="I27" s="423"/>
      <c r="J27" s="421"/>
      <c r="K27" s="421"/>
      <c r="L27" s="411"/>
      <c r="M27" s="413"/>
      <c r="N27" s="162">
        <v>5</v>
      </c>
      <c r="O27" s="344"/>
      <c r="P27" s="171"/>
      <c r="Q27" s="171"/>
      <c r="R27" s="171"/>
      <c r="S27" s="171"/>
      <c r="T27" s="171"/>
      <c r="U27" s="171"/>
      <c r="V27" s="171"/>
      <c r="W27" s="116">
        <v>0</v>
      </c>
      <c r="X27" s="117" t="s">
        <v>485</v>
      </c>
      <c r="Y27" s="172"/>
      <c r="Z27" s="118" t="s">
        <v>536</v>
      </c>
      <c r="AA27" s="116" t="s">
        <v>537</v>
      </c>
      <c r="AB27" s="171"/>
      <c r="AC27" s="422"/>
      <c r="AD27" s="422"/>
      <c r="AE27" s="420"/>
      <c r="AF27" s="420"/>
      <c r="AG27" s="418"/>
      <c r="AH27" s="418"/>
      <c r="AI27" s="419"/>
      <c r="AJ27" s="419"/>
      <c r="AK27" s="411"/>
      <c r="AL27" s="413"/>
      <c r="AM27" s="416"/>
      <c r="AN27" s="345"/>
      <c r="AO27" s="162"/>
      <c r="AP27" s="168"/>
      <c r="AQ27" s="114"/>
      <c r="AR27" s="145"/>
      <c r="AS27" s="168"/>
      <c r="AT27" s="163"/>
      <c r="AU27" s="168"/>
      <c r="AV27" s="163"/>
      <c r="AW27" s="114"/>
      <c r="AX27" s="145"/>
      <c r="AY27" s="146"/>
      <c r="AZ27" s="163"/>
      <c r="BA27" s="163"/>
      <c r="BB27" s="162"/>
      <c r="BC27" s="168"/>
      <c r="BD27" s="168"/>
      <c r="BE27" s="163"/>
      <c r="BF27" s="163"/>
      <c r="BG27" s="162"/>
      <c r="BH27" s="168"/>
      <c r="BI27" s="168"/>
      <c r="BJ27" s="163"/>
      <c r="BK27" s="163"/>
      <c r="BL27" s="162"/>
      <c r="BM27" s="168"/>
      <c r="BN27" s="168"/>
      <c r="BO27" s="145"/>
      <c r="BP27" s="145"/>
      <c r="BQ27" s="146"/>
      <c r="BR27" s="114"/>
      <c r="BS27" s="114"/>
      <c r="BT27" s="168"/>
      <c r="BU27" s="145"/>
      <c r="BV27" s="145"/>
      <c r="BW27" s="145"/>
      <c r="BX27" s="168"/>
      <c r="BY27" s="163"/>
      <c r="BZ27" s="163"/>
      <c r="CA27" s="114"/>
      <c r="CB27" s="145"/>
      <c r="CC27" s="146"/>
      <c r="CD27" s="145"/>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row>
    <row r="28" spans="1:108" ht="21" customHeight="1" thickTop="1" thickBot="1">
      <c r="A28" s="421"/>
      <c r="B28" s="423"/>
      <c r="C28" s="423"/>
      <c r="D28" s="423"/>
      <c r="E28" s="424"/>
      <c r="F28" s="423"/>
      <c r="G28" s="423"/>
      <c r="H28" s="423"/>
      <c r="I28" s="423"/>
      <c r="J28" s="421"/>
      <c r="K28" s="421"/>
      <c r="L28" s="411"/>
      <c r="M28" s="414"/>
      <c r="N28" s="162">
        <v>6</v>
      </c>
      <c r="O28" s="344"/>
      <c r="P28" s="171"/>
      <c r="Q28" s="171"/>
      <c r="R28" s="171"/>
      <c r="S28" s="171"/>
      <c r="T28" s="171"/>
      <c r="U28" s="171"/>
      <c r="V28" s="171"/>
      <c r="W28" s="116">
        <v>0</v>
      </c>
      <c r="X28" s="117" t="s">
        <v>485</v>
      </c>
      <c r="Y28" s="172"/>
      <c r="Z28" s="118" t="s">
        <v>536</v>
      </c>
      <c r="AA28" s="116" t="s">
        <v>537</v>
      </c>
      <c r="AB28" s="171"/>
      <c r="AC28" s="422"/>
      <c r="AD28" s="422"/>
      <c r="AE28" s="420"/>
      <c r="AF28" s="420"/>
      <c r="AG28" s="418"/>
      <c r="AH28" s="418"/>
      <c r="AI28" s="419"/>
      <c r="AJ28" s="419"/>
      <c r="AK28" s="411"/>
      <c r="AL28" s="414"/>
      <c r="AM28" s="417"/>
      <c r="AN28" s="345"/>
      <c r="AO28" s="162"/>
      <c r="AP28" s="168"/>
      <c r="AQ28" s="114"/>
      <c r="AR28" s="145"/>
      <c r="AS28" s="168"/>
      <c r="AT28" s="163"/>
      <c r="AU28" s="168"/>
      <c r="AV28" s="163"/>
      <c r="AW28" s="114"/>
      <c r="AX28" s="145"/>
      <c r="AY28" s="146"/>
      <c r="AZ28" s="163"/>
      <c r="BA28" s="163"/>
      <c r="BB28" s="162"/>
      <c r="BC28" s="168"/>
      <c r="BD28" s="168"/>
      <c r="BE28" s="163"/>
      <c r="BF28" s="163"/>
      <c r="BG28" s="162"/>
      <c r="BH28" s="168"/>
      <c r="BI28" s="168"/>
      <c r="BJ28" s="163"/>
      <c r="BK28" s="163"/>
      <c r="BL28" s="162"/>
      <c r="BM28" s="168"/>
      <c r="BN28" s="168"/>
      <c r="BO28" s="145"/>
      <c r="BP28" s="145"/>
      <c r="BQ28" s="146"/>
      <c r="BR28" s="114"/>
      <c r="BS28" s="114"/>
      <c r="BT28" s="168"/>
      <c r="BU28" s="145"/>
      <c r="BV28" s="145"/>
      <c r="BW28" s="145"/>
      <c r="BX28" s="168"/>
      <c r="BY28" s="163"/>
      <c r="BZ28" s="163"/>
      <c r="CA28" s="114"/>
      <c r="CB28" s="145"/>
      <c r="CC28" s="146"/>
      <c r="CD28" s="145"/>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row>
    <row r="29" spans="1:108" ht="21" customHeight="1" thickTop="1" thickBot="1">
      <c r="A29" s="421">
        <v>5</v>
      </c>
      <c r="B29" s="423"/>
      <c r="C29" s="423"/>
      <c r="D29" s="423"/>
      <c r="E29" s="424"/>
      <c r="F29" s="423"/>
      <c r="G29" s="423"/>
      <c r="H29" s="423"/>
      <c r="I29" s="423"/>
      <c r="J29" s="421"/>
      <c r="K29" s="421"/>
      <c r="L29" s="411">
        <v>0</v>
      </c>
      <c r="M29" s="412" t="b">
        <v>0</v>
      </c>
      <c r="N29" s="162">
        <v>1</v>
      </c>
      <c r="O29" s="344"/>
      <c r="P29" s="171"/>
      <c r="Q29" s="171"/>
      <c r="R29" s="171"/>
      <c r="S29" s="171"/>
      <c r="T29" s="171"/>
      <c r="U29" s="171"/>
      <c r="V29" s="171"/>
      <c r="W29" s="116">
        <v>0</v>
      </c>
      <c r="X29" s="117" t="s">
        <v>485</v>
      </c>
      <c r="Y29" s="172"/>
      <c r="Z29" s="118" t="s">
        <v>536</v>
      </c>
      <c r="AA29" s="116" t="s">
        <v>537</v>
      </c>
      <c r="AB29" s="171"/>
      <c r="AC29" s="422">
        <v>0</v>
      </c>
      <c r="AD29" s="422" t="s">
        <v>485</v>
      </c>
      <c r="AE29" s="420"/>
      <c r="AF29" s="420"/>
      <c r="AG29" s="418" t="s">
        <v>538</v>
      </c>
      <c r="AH29" s="418" t="s">
        <v>538</v>
      </c>
      <c r="AI29" s="419"/>
      <c r="AJ29" s="419"/>
      <c r="AK29" s="411">
        <v>0</v>
      </c>
      <c r="AL29" s="412" t="b">
        <v>0</v>
      </c>
      <c r="AM29" s="415"/>
      <c r="AN29" s="345"/>
      <c r="AO29" s="162"/>
      <c r="AP29" s="168"/>
      <c r="AQ29" s="114"/>
      <c r="AR29" s="145"/>
      <c r="AS29" s="168"/>
      <c r="AT29" s="163"/>
      <c r="AU29" s="168"/>
      <c r="AV29" s="163"/>
      <c r="AW29" s="114"/>
      <c r="AX29" s="145"/>
      <c r="AY29" s="146"/>
      <c r="AZ29" s="163"/>
      <c r="BA29" s="163"/>
      <c r="BB29" s="162"/>
      <c r="BC29" s="168"/>
      <c r="BD29" s="168"/>
      <c r="BE29" s="163"/>
      <c r="BF29" s="163"/>
      <c r="BG29" s="162"/>
      <c r="BH29" s="168"/>
      <c r="BI29" s="168"/>
      <c r="BJ29" s="163"/>
      <c r="BK29" s="163"/>
      <c r="BL29" s="162"/>
      <c r="BM29" s="168"/>
      <c r="BN29" s="168"/>
      <c r="BO29" s="145"/>
      <c r="BP29" s="145"/>
      <c r="BQ29" s="146"/>
      <c r="BR29" s="114"/>
      <c r="BS29" s="114"/>
      <c r="BT29" s="168"/>
      <c r="BU29" s="145"/>
      <c r="BV29" s="145"/>
      <c r="BW29" s="145"/>
      <c r="BX29" s="168"/>
      <c r="BY29" s="163"/>
      <c r="BZ29" s="163"/>
      <c r="CA29" s="114"/>
      <c r="CB29" s="145"/>
      <c r="CC29" s="146"/>
      <c r="CD29" s="145"/>
      <c r="CE29" s="148"/>
      <c r="CF29" s="148"/>
      <c r="CG29" s="148"/>
      <c r="CH29" s="148"/>
      <c r="CI29" s="148"/>
      <c r="CJ29" s="148"/>
      <c r="CK29" s="148"/>
      <c r="CL29" s="148"/>
      <c r="CM29" s="148"/>
      <c r="CN29" s="148"/>
      <c r="CO29" s="148"/>
      <c r="CP29" s="148"/>
      <c r="CQ29" s="148"/>
      <c r="CR29" s="148"/>
      <c r="CS29" s="148"/>
      <c r="CT29" s="148"/>
      <c r="CU29" s="148"/>
      <c r="CV29" s="148"/>
      <c r="CW29" s="148"/>
      <c r="CX29" s="148"/>
      <c r="CY29" s="148"/>
      <c r="CZ29" s="148"/>
      <c r="DA29" s="148"/>
      <c r="DB29" s="148"/>
      <c r="DC29" s="148"/>
      <c r="DD29" s="148"/>
    </row>
    <row r="30" spans="1:108" ht="21" customHeight="1" thickTop="1" thickBot="1">
      <c r="A30" s="421"/>
      <c r="B30" s="423"/>
      <c r="C30" s="423"/>
      <c r="D30" s="423"/>
      <c r="E30" s="424"/>
      <c r="F30" s="423"/>
      <c r="G30" s="423"/>
      <c r="H30" s="423"/>
      <c r="I30" s="423"/>
      <c r="J30" s="421"/>
      <c r="K30" s="421"/>
      <c r="L30" s="411"/>
      <c r="M30" s="413"/>
      <c r="N30" s="162">
        <v>2</v>
      </c>
      <c r="O30" s="344"/>
      <c r="P30" s="171"/>
      <c r="Q30" s="171"/>
      <c r="R30" s="171"/>
      <c r="S30" s="171"/>
      <c r="T30" s="171"/>
      <c r="U30" s="171"/>
      <c r="V30" s="171"/>
      <c r="W30" s="116">
        <v>0</v>
      </c>
      <c r="X30" s="117" t="s">
        <v>485</v>
      </c>
      <c r="Y30" s="172"/>
      <c r="Z30" s="118" t="s">
        <v>536</v>
      </c>
      <c r="AA30" s="116" t="s">
        <v>537</v>
      </c>
      <c r="AB30" s="171"/>
      <c r="AC30" s="422"/>
      <c r="AD30" s="422"/>
      <c r="AE30" s="420"/>
      <c r="AF30" s="420"/>
      <c r="AG30" s="418"/>
      <c r="AH30" s="418"/>
      <c r="AI30" s="419"/>
      <c r="AJ30" s="419"/>
      <c r="AK30" s="411"/>
      <c r="AL30" s="413"/>
      <c r="AM30" s="416"/>
      <c r="AN30" s="345"/>
      <c r="AO30" s="162"/>
      <c r="AP30" s="168"/>
      <c r="AQ30" s="114"/>
      <c r="AR30" s="145"/>
      <c r="AS30" s="168"/>
      <c r="AT30" s="163"/>
      <c r="AU30" s="168"/>
      <c r="AV30" s="163"/>
      <c r="AW30" s="114"/>
      <c r="AX30" s="145"/>
      <c r="AY30" s="146"/>
      <c r="AZ30" s="163"/>
      <c r="BA30" s="163"/>
      <c r="BB30" s="162"/>
      <c r="BC30" s="168"/>
      <c r="BD30" s="168"/>
      <c r="BE30" s="163"/>
      <c r="BF30" s="163"/>
      <c r="BG30" s="162"/>
      <c r="BH30" s="168"/>
      <c r="BI30" s="168"/>
      <c r="BJ30" s="163"/>
      <c r="BK30" s="163"/>
      <c r="BL30" s="162"/>
      <c r="BM30" s="168"/>
      <c r="BN30" s="168"/>
      <c r="BO30" s="145"/>
      <c r="BP30" s="145"/>
      <c r="BQ30" s="146"/>
      <c r="BR30" s="114"/>
      <c r="BS30" s="114"/>
      <c r="BT30" s="168"/>
      <c r="BU30" s="145"/>
      <c r="BV30" s="145"/>
      <c r="BW30" s="145"/>
      <c r="BX30" s="168"/>
      <c r="BY30" s="163"/>
      <c r="BZ30" s="163"/>
      <c r="CA30" s="114"/>
      <c r="CB30" s="145"/>
      <c r="CC30" s="146"/>
      <c r="CD30" s="145"/>
      <c r="CE30" s="148"/>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row>
    <row r="31" spans="1:108" ht="21" customHeight="1" thickTop="1" thickBot="1">
      <c r="A31" s="421"/>
      <c r="B31" s="423"/>
      <c r="C31" s="423"/>
      <c r="D31" s="423"/>
      <c r="E31" s="424"/>
      <c r="F31" s="423"/>
      <c r="G31" s="423"/>
      <c r="H31" s="423"/>
      <c r="I31" s="423"/>
      <c r="J31" s="421"/>
      <c r="K31" s="421"/>
      <c r="L31" s="411"/>
      <c r="M31" s="413"/>
      <c r="N31" s="162">
        <v>3</v>
      </c>
      <c r="O31" s="347"/>
      <c r="P31" s="171"/>
      <c r="Q31" s="171"/>
      <c r="R31" s="171"/>
      <c r="S31" s="171"/>
      <c r="T31" s="171"/>
      <c r="U31" s="171"/>
      <c r="V31" s="171"/>
      <c r="W31" s="116">
        <v>0</v>
      </c>
      <c r="X31" s="117" t="s">
        <v>485</v>
      </c>
      <c r="Y31" s="172"/>
      <c r="Z31" s="118" t="s">
        <v>536</v>
      </c>
      <c r="AA31" s="116" t="s">
        <v>537</v>
      </c>
      <c r="AB31" s="171"/>
      <c r="AC31" s="422"/>
      <c r="AD31" s="422"/>
      <c r="AE31" s="420"/>
      <c r="AF31" s="420"/>
      <c r="AG31" s="418"/>
      <c r="AH31" s="418"/>
      <c r="AI31" s="419"/>
      <c r="AJ31" s="419"/>
      <c r="AK31" s="411"/>
      <c r="AL31" s="413"/>
      <c r="AM31" s="416"/>
      <c r="AN31" s="345"/>
      <c r="AO31" s="162"/>
      <c r="AP31" s="168"/>
      <c r="AQ31" s="114"/>
      <c r="AR31" s="145"/>
      <c r="AS31" s="168"/>
      <c r="AT31" s="163"/>
      <c r="AU31" s="168"/>
      <c r="AV31" s="163"/>
      <c r="AW31" s="114"/>
      <c r="AX31" s="145"/>
      <c r="AY31" s="146"/>
      <c r="AZ31" s="163"/>
      <c r="BA31" s="163"/>
      <c r="BB31" s="162"/>
      <c r="BC31" s="168"/>
      <c r="BD31" s="168"/>
      <c r="BE31" s="163"/>
      <c r="BF31" s="163"/>
      <c r="BG31" s="162"/>
      <c r="BH31" s="168"/>
      <c r="BI31" s="168"/>
      <c r="BJ31" s="163"/>
      <c r="BK31" s="163"/>
      <c r="BL31" s="162"/>
      <c r="BM31" s="168"/>
      <c r="BN31" s="168"/>
      <c r="BO31" s="145"/>
      <c r="BP31" s="145"/>
      <c r="BQ31" s="146"/>
      <c r="BR31" s="114"/>
      <c r="BS31" s="114"/>
      <c r="BT31" s="168"/>
      <c r="BU31" s="145"/>
      <c r="BV31" s="145"/>
      <c r="BW31" s="145"/>
      <c r="BX31" s="168"/>
      <c r="BY31" s="163"/>
      <c r="BZ31" s="163"/>
      <c r="CA31" s="114"/>
      <c r="CB31" s="145"/>
      <c r="CC31" s="146"/>
      <c r="CD31" s="145"/>
      <c r="CE31" s="148"/>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row>
    <row r="32" spans="1:108" ht="21" customHeight="1" thickTop="1" thickBot="1">
      <c r="A32" s="421"/>
      <c r="B32" s="423"/>
      <c r="C32" s="423"/>
      <c r="D32" s="423"/>
      <c r="E32" s="424"/>
      <c r="F32" s="423"/>
      <c r="G32" s="423"/>
      <c r="H32" s="423"/>
      <c r="I32" s="423"/>
      <c r="J32" s="421"/>
      <c r="K32" s="421"/>
      <c r="L32" s="411"/>
      <c r="M32" s="413"/>
      <c r="N32" s="162">
        <v>4</v>
      </c>
      <c r="O32" s="344"/>
      <c r="P32" s="171"/>
      <c r="Q32" s="171"/>
      <c r="R32" s="171"/>
      <c r="S32" s="171"/>
      <c r="T32" s="171"/>
      <c r="U32" s="171"/>
      <c r="V32" s="171"/>
      <c r="W32" s="116">
        <v>0</v>
      </c>
      <c r="X32" s="117" t="s">
        <v>485</v>
      </c>
      <c r="Y32" s="172"/>
      <c r="Z32" s="118" t="s">
        <v>536</v>
      </c>
      <c r="AA32" s="116" t="s">
        <v>537</v>
      </c>
      <c r="AB32" s="171"/>
      <c r="AC32" s="422"/>
      <c r="AD32" s="422"/>
      <c r="AE32" s="420"/>
      <c r="AF32" s="420"/>
      <c r="AG32" s="418"/>
      <c r="AH32" s="418"/>
      <c r="AI32" s="419"/>
      <c r="AJ32" s="419"/>
      <c r="AK32" s="411"/>
      <c r="AL32" s="413"/>
      <c r="AM32" s="416"/>
      <c r="AN32" s="345"/>
      <c r="AO32" s="162"/>
      <c r="AP32" s="168"/>
      <c r="AQ32" s="114"/>
      <c r="AR32" s="145"/>
      <c r="AS32" s="168"/>
      <c r="AT32" s="163"/>
      <c r="AU32" s="168"/>
      <c r="AV32" s="163"/>
      <c r="AW32" s="114"/>
      <c r="AX32" s="145"/>
      <c r="AY32" s="146"/>
      <c r="AZ32" s="163"/>
      <c r="BA32" s="163"/>
      <c r="BB32" s="162"/>
      <c r="BC32" s="168"/>
      <c r="BD32" s="168"/>
      <c r="BE32" s="163"/>
      <c r="BF32" s="163"/>
      <c r="BG32" s="162"/>
      <c r="BH32" s="168"/>
      <c r="BI32" s="168"/>
      <c r="BJ32" s="163"/>
      <c r="BK32" s="163"/>
      <c r="BL32" s="162"/>
      <c r="BM32" s="168"/>
      <c r="BN32" s="168"/>
      <c r="BO32" s="145"/>
      <c r="BP32" s="145"/>
      <c r="BQ32" s="146"/>
      <c r="BR32" s="114"/>
      <c r="BS32" s="114"/>
      <c r="BT32" s="168"/>
      <c r="BU32" s="145"/>
      <c r="BV32" s="145"/>
      <c r="BW32" s="145"/>
      <c r="BX32" s="168"/>
      <c r="BY32" s="163"/>
      <c r="BZ32" s="163"/>
      <c r="CA32" s="114"/>
      <c r="CB32" s="145"/>
      <c r="CC32" s="146"/>
      <c r="CD32" s="145"/>
      <c r="CE32" s="148"/>
      <c r="CF32" s="148"/>
      <c r="CG32" s="148"/>
      <c r="CH32" s="148"/>
      <c r="CI32" s="148"/>
      <c r="CJ32" s="148"/>
      <c r="CK32" s="148"/>
      <c r="CL32" s="148"/>
      <c r="CM32" s="148"/>
      <c r="CN32" s="148"/>
      <c r="CO32" s="148"/>
      <c r="CP32" s="148"/>
      <c r="CQ32" s="148"/>
      <c r="CR32" s="148"/>
      <c r="CS32" s="148"/>
      <c r="CT32" s="148"/>
      <c r="CU32" s="148"/>
      <c r="CV32" s="148"/>
      <c r="CW32" s="148"/>
      <c r="CX32" s="148"/>
      <c r="CY32" s="148"/>
      <c r="CZ32" s="148"/>
      <c r="DA32" s="148"/>
      <c r="DB32" s="148"/>
      <c r="DC32" s="148"/>
      <c r="DD32" s="148"/>
    </row>
    <row r="33" spans="1:108" ht="21" customHeight="1" thickTop="1" thickBot="1">
      <c r="A33" s="421"/>
      <c r="B33" s="423"/>
      <c r="C33" s="423"/>
      <c r="D33" s="423"/>
      <c r="E33" s="424"/>
      <c r="F33" s="423"/>
      <c r="G33" s="423"/>
      <c r="H33" s="423"/>
      <c r="I33" s="423"/>
      <c r="J33" s="421"/>
      <c r="K33" s="421"/>
      <c r="L33" s="411"/>
      <c r="M33" s="413"/>
      <c r="N33" s="162">
        <v>5</v>
      </c>
      <c r="O33" s="344"/>
      <c r="P33" s="171"/>
      <c r="Q33" s="171"/>
      <c r="R33" s="171"/>
      <c r="S33" s="171"/>
      <c r="T33" s="171"/>
      <c r="U33" s="171"/>
      <c r="V33" s="171"/>
      <c r="W33" s="116">
        <v>0</v>
      </c>
      <c r="X33" s="117" t="s">
        <v>485</v>
      </c>
      <c r="Y33" s="172"/>
      <c r="Z33" s="118" t="s">
        <v>536</v>
      </c>
      <c r="AA33" s="116" t="s">
        <v>537</v>
      </c>
      <c r="AB33" s="171"/>
      <c r="AC33" s="422"/>
      <c r="AD33" s="422"/>
      <c r="AE33" s="420"/>
      <c r="AF33" s="420"/>
      <c r="AG33" s="418"/>
      <c r="AH33" s="418"/>
      <c r="AI33" s="419"/>
      <c r="AJ33" s="419"/>
      <c r="AK33" s="411"/>
      <c r="AL33" s="413"/>
      <c r="AM33" s="416"/>
      <c r="AN33" s="345"/>
      <c r="AO33" s="162"/>
      <c r="AP33" s="168"/>
      <c r="AQ33" s="114"/>
      <c r="AR33" s="145"/>
      <c r="AS33" s="168"/>
      <c r="AT33" s="163"/>
      <c r="AU33" s="168"/>
      <c r="AV33" s="163"/>
      <c r="AW33" s="114"/>
      <c r="AX33" s="145"/>
      <c r="AY33" s="146"/>
      <c r="AZ33" s="163"/>
      <c r="BA33" s="163"/>
      <c r="BB33" s="162"/>
      <c r="BC33" s="168"/>
      <c r="BD33" s="168"/>
      <c r="BE33" s="163"/>
      <c r="BF33" s="163"/>
      <c r="BG33" s="162"/>
      <c r="BH33" s="168"/>
      <c r="BI33" s="168"/>
      <c r="BJ33" s="163"/>
      <c r="BK33" s="163"/>
      <c r="BL33" s="162"/>
      <c r="BM33" s="168"/>
      <c r="BN33" s="168"/>
      <c r="BO33" s="145"/>
      <c r="BP33" s="145"/>
      <c r="BQ33" s="146"/>
      <c r="BR33" s="114"/>
      <c r="BS33" s="114"/>
      <c r="BT33" s="168"/>
      <c r="BU33" s="145"/>
      <c r="BV33" s="145"/>
      <c r="BW33" s="145"/>
      <c r="BX33" s="168"/>
      <c r="BY33" s="163"/>
      <c r="BZ33" s="163"/>
      <c r="CA33" s="114"/>
      <c r="CB33" s="145"/>
      <c r="CC33" s="146"/>
      <c r="CD33" s="145"/>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row>
    <row r="34" spans="1:108" ht="21" customHeight="1" thickTop="1" thickBot="1">
      <c r="A34" s="421"/>
      <c r="B34" s="423"/>
      <c r="C34" s="423"/>
      <c r="D34" s="423"/>
      <c r="E34" s="424"/>
      <c r="F34" s="423"/>
      <c r="G34" s="423"/>
      <c r="H34" s="423"/>
      <c r="I34" s="423"/>
      <c r="J34" s="421"/>
      <c r="K34" s="421"/>
      <c r="L34" s="411"/>
      <c r="M34" s="414"/>
      <c r="N34" s="162">
        <v>6</v>
      </c>
      <c r="O34" s="344"/>
      <c r="P34" s="171"/>
      <c r="Q34" s="171"/>
      <c r="R34" s="171"/>
      <c r="S34" s="171"/>
      <c r="T34" s="171"/>
      <c r="U34" s="171"/>
      <c r="V34" s="171"/>
      <c r="W34" s="116">
        <v>0</v>
      </c>
      <c r="X34" s="117" t="s">
        <v>485</v>
      </c>
      <c r="Y34" s="172"/>
      <c r="Z34" s="118" t="s">
        <v>536</v>
      </c>
      <c r="AA34" s="116" t="s">
        <v>537</v>
      </c>
      <c r="AB34" s="171"/>
      <c r="AC34" s="422"/>
      <c r="AD34" s="422"/>
      <c r="AE34" s="420"/>
      <c r="AF34" s="420"/>
      <c r="AG34" s="418"/>
      <c r="AH34" s="418"/>
      <c r="AI34" s="419"/>
      <c r="AJ34" s="419"/>
      <c r="AK34" s="411"/>
      <c r="AL34" s="414"/>
      <c r="AM34" s="417"/>
      <c r="AN34" s="345"/>
      <c r="AO34" s="162"/>
      <c r="AP34" s="168"/>
      <c r="AQ34" s="114"/>
      <c r="AR34" s="145"/>
      <c r="AS34" s="168"/>
      <c r="AT34" s="163"/>
      <c r="AU34" s="168"/>
      <c r="AV34" s="163"/>
      <c r="AW34" s="114"/>
      <c r="AX34" s="145"/>
      <c r="AY34" s="146"/>
      <c r="AZ34" s="163"/>
      <c r="BA34" s="163"/>
      <c r="BB34" s="162"/>
      <c r="BC34" s="168"/>
      <c r="BD34" s="168"/>
      <c r="BE34" s="163"/>
      <c r="BF34" s="163"/>
      <c r="BG34" s="162"/>
      <c r="BH34" s="168"/>
      <c r="BI34" s="168"/>
      <c r="BJ34" s="163"/>
      <c r="BK34" s="163"/>
      <c r="BL34" s="162"/>
      <c r="BM34" s="168"/>
      <c r="BN34" s="168"/>
      <c r="BO34" s="145"/>
      <c r="BP34" s="145"/>
      <c r="BQ34" s="146"/>
      <c r="BR34" s="114"/>
      <c r="BS34" s="114"/>
      <c r="BT34" s="168"/>
      <c r="BU34" s="145"/>
      <c r="BV34" s="145"/>
      <c r="BW34" s="145"/>
      <c r="BX34" s="168"/>
      <c r="BY34" s="163"/>
      <c r="BZ34" s="163"/>
      <c r="CA34" s="114"/>
      <c r="CB34" s="145"/>
      <c r="CC34" s="146"/>
      <c r="CD34" s="145"/>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row>
    <row r="35" spans="1:108" ht="21" customHeight="1" thickTop="1" thickBot="1">
      <c r="A35" s="421">
        <v>6</v>
      </c>
      <c r="B35" s="423"/>
      <c r="C35" s="423"/>
      <c r="D35" s="423"/>
      <c r="E35" s="424"/>
      <c r="F35" s="423"/>
      <c r="G35" s="423"/>
      <c r="H35" s="423"/>
      <c r="I35" s="423"/>
      <c r="J35" s="421"/>
      <c r="K35" s="421"/>
      <c r="L35" s="411">
        <v>0</v>
      </c>
      <c r="M35" s="412" t="b">
        <v>0</v>
      </c>
      <c r="N35" s="162">
        <v>1</v>
      </c>
      <c r="O35" s="344"/>
      <c r="P35" s="171"/>
      <c r="Q35" s="171"/>
      <c r="R35" s="171"/>
      <c r="S35" s="171"/>
      <c r="T35" s="171"/>
      <c r="U35" s="171"/>
      <c r="V35" s="171"/>
      <c r="W35" s="116">
        <v>0</v>
      </c>
      <c r="X35" s="117" t="s">
        <v>485</v>
      </c>
      <c r="Y35" s="172"/>
      <c r="Z35" s="118" t="s">
        <v>536</v>
      </c>
      <c r="AA35" s="116" t="s">
        <v>537</v>
      </c>
      <c r="AB35" s="171"/>
      <c r="AC35" s="422">
        <v>0</v>
      </c>
      <c r="AD35" s="422" t="s">
        <v>485</v>
      </c>
      <c r="AE35" s="420"/>
      <c r="AF35" s="420"/>
      <c r="AG35" s="418" t="s">
        <v>538</v>
      </c>
      <c r="AH35" s="418" t="s">
        <v>538</v>
      </c>
      <c r="AI35" s="419"/>
      <c r="AJ35" s="419"/>
      <c r="AK35" s="411">
        <v>0</v>
      </c>
      <c r="AL35" s="412" t="b">
        <v>0</v>
      </c>
      <c r="AM35" s="415"/>
      <c r="AN35" s="345"/>
      <c r="AO35" s="162"/>
      <c r="AP35" s="168"/>
      <c r="AQ35" s="114"/>
      <c r="AR35" s="145"/>
      <c r="AS35" s="168"/>
      <c r="AT35" s="163"/>
      <c r="AU35" s="168"/>
      <c r="AV35" s="163"/>
      <c r="AW35" s="114"/>
      <c r="AX35" s="145"/>
      <c r="AY35" s="146"/>
      <c r="AZ35" s="163"/>
      <c r="BA35" s="163"/>
      <c r="BB35" s="162"/>
      <c r="BC35" s="168"/>
      <c r="BD35" s="168"/>
      <c r="BE35" s="163"/>
      <c r="BF35" s="163"/>
      <c r="BG35" s="162"/>
      <c r="BH35" s="168"/>
      <c r="BI35" s="168"/>
      <c r="BJ35" s="163"/>
      <c r="BK35" s="163"/>
      <c r="BL35" s="162"/>
      <c r="BM35" s="168"/>
      <c r="BN35" s="168"/>
      <c r="BO35" s="145"/>
      <c r="BP35" s="145"/>
      <c r="BQ35" s="146"/>
      <c r="BR35" s="114"/>
      <c r="BS35" s="114"/>
      <c r="BT35" s="168"/>
      <c r="BU35" s="145"/>
      <c r="BV35" s="145"/>
      <c r="BW35" s="145"/>
      <c r="BX35" s="168"/>
      <c r="BY35" s="163"/>
      <c r="BZ35" s="163"/>
      <c r="CA35" s="114"/>
      <c r="CB35" s="145"/>
      <c r="CC35" s="146"/>
      <c r="CD35" s="145"/>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C35" s="148"/>
      <c r="DD35" s="148"/>
    </row>
    <row r="36" spans="1:108" ht="21" customHeight="1" thickTop="1" thickBot="1">
      <c r="A36" s="421"/>
      <c r="B36" s="423"/>
      <c r="C36" s="423"/>
      <c r="D36" s="423"/>
      <c r="E36" s="424"/>
      <c r="F36" s="423"/>
      <c r="G36" s="423"/>
      <c r="H36" s="423"/>
      <c r="I36" s="423"/>
      <c r="J36" s="421"/>
      <c r="K36" s="421"/>
      <c r="L36" s="411"/>
      <c r="M36" s="413"/>
      <c r="N36" s="162">
        <v>2</v>
      </c>
      <c r="O36" s="344"/>
      <c r="P36" s="171"/>
      <c r="Q36" s="171"/>
      <c r="R36" s="171"/>
      <c r="S36" s="171"/>
      <c r="T36" s="171"/>
      <c r="U36" s="171"/>
      <c r="V36" s="171"/>
      <c r="W36" s="116">
        <v>0</v>
      </c>
      <c r="X36" s="117" t="s">
        <v>485</v>
      </c>
      <c r="Y36" s="172"/>
      <c r="Z36" s="118" t="s">
        <v>536</v>
      </c>
      <c r="AA36" s="116" t="s">
        <v>537</v>
      </c>
      <c r="AB36" s="171"/>
      <c r="AC36" s="422"/>
      <c r="AD36" s="422"/>
      <c r="AE36" s="420"/>
      <c r="AF36" s="420"/>
      <c r="AG36" s="418"/>
      <c r="AH36" s="418"/>
      <c r="AI36" s="419"/>
      <c r="AJ36" s="419"/>
      <c r="AK36" s="411"/>
      <c r="AL36" s="413"/>
      <c r="AM36" s="416"/>
      <c r="AN36" s="345"/>
      <c r="AO36" s="162"/>
      <c r="AP36" s="168"/>
      <c r="AQ36" s="114"/>
      <c r="AR36" s="145"/>
      <c r="AS36" s="168"/>
      <c r="AT36" s="163"/>
      <c r="AU36" s="168"/>
      <c r="AV36" s="163"/>
      <c r="AW36" s="114"/>
      <c r="AX36" s="145"/>
      <c r="AY36" s="146"/>
      <c r="AZ36" s="163"/>
      <c r="BA36" s="163"/>
      <c r="BB36" s="162"/>
      <c r="BC36" s="168"/>
      <c r="BD36" s="168"/>
      <c r="BE36" s="163"/>
      <c r="BF36" s="163"/>
      <c r="BG36" s="162"/>
      <c r="BH36" s="168"/>
      <c r="BI36" s="168"/>
      <c r="BJ36" s="163"/>
      <c r="BK36" s="163"/>
      <c r="BL36" s="162"/>
      <c r="BM36" s="168"/>
      <c r="BN36" s="168"/>
      <c r="BO36" s="145"/>
      <c r="BP36" s="145"/>
      <c r="BQ36" s="146"/>
      <c r="BR36" s="114"/>
      <c r="BS36" s="114"/>
      <c r="BT36" s="168"/>
      <c r="BU36" s="145"/>
      <c r="BV36" s="145"/>
      <c r="BW36" s="145"/>
      <c r="BX36" s="168"/>
      <c r="BY36" s="163"/>
      <c r="BZ36" s="163"/>
      <c r="CA36" s="114"/>
      <c r="CB36" s="145"/>
      <c r="CC36" s="146"/>
      <c r="CD36" s="145"/>
      <c r="CE36" s="148"/>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8"/>
    </row>
    <row r="37" spans="1:108" ht="21" customHeight="1" thickTop="1" thickBot="1">
      <c r="A37" s="421"/>
      <c r="B37" s="423"/>
      <c r="C37" s="423"/>
      <c r="D37" s="423"/>
      <c r="E37" s="424"/>
      <c r="F37" s="423"/>
      <c r="G37" s="423"/>
      <c r="H37" s="423"/>
      <c r="I37" s="423"/>
      <c r="J37" s="421"/>
      <c r="K37" s="421"/>
      <c r="L37" s="411"/>
      <c r="M37" s="413"/>
      <c r="N37" s="162">
        <v>3</v>
      </c>
      <c r="O37" s="347"/>
      <c r="P37" s="171"/>
      <c r="Q37" s="171"/>
      <c r="R37" s="171"/>
      <c r="S37" s="171"/>
      <c r="T37" s="171"/>
      <c r="U37" s="171"/>
      <c r="V37" s="171"/>
      <c r="W37" s="116">
        <v>0</v>
      </c>
      <c r="X37" s="117" t="s">
        <v>485</v>
      </c>
      <c r="Y37" s="172"/>
      <c r="Z37" s="118" t="s">
        <v>536</v>
      </c>
      <c r="AA37" s="116" t="s">
        <v>537</v>
      </c>
      <c r="AB37" s="171"/>
      <c r="AC37" s="422"/>
      <c r="AD37" s="422"/>
      <c r="AE37" s="420"/>
      <c r="AF37" s="420"/>
      <c r="AG37" s="418"/>
      <c r="AH37" s="418"/>
      <c r="AI37" s="419"/>
      <c r="AJ37" s="419"/>
      <c r="AK37" s="411"/>
      <c r="AL37" s="413"/>
      <c r="AM37" s="416"/>
      <c r="AN37" s="345"/>
      <c r="AO37" s="162"/>
      <c r="AP37" s="168"/>
      <c r="AQ37" s="114"/>
      <c r="AR37" s="145"/>
      <c r="AS37" s="168"/>
      <c r="AT37" s="163"/>
      <c r="AU37" s="168"/>
      <c r="AV37" s="163"/>
      <c r="AW37" s="114"/>
      <c r="AX37" s="145"/>
      <c r="AY37" s="146"/>
      <c r="AZ37" s="163"/>
      <c r="BA37" s="163"/>
      <c r="BB37" s="162"/>
      <c r="BC37" s="168"/>
      <c r="BD37" s="168"/>
      <c r="BE37" s="163"/>
      <c r="BF37" s="163"/>
      <c r="BG37" s="162"/>
      <c r="BH37" s="168"/>
      <c r="BI37" s="168"/>
      <c r="BJ37" s="163"/>
      <c r="BK37" s="163"/>
      <c r="BL37" s="162"/>
      <c r="BM37" s="168"/>
      <c r="BN37" s="168"/>
      <c r="BO37" s="145"/>
      <c r="BP37" s="145"/>
      <c r="BQ37" s="146"/>
      <c r="BR37" s="114"/>
      <c r="BS37" s="114"/>
      <c r="BT37" s="168"/>
      <c r="BU37" s="145"/>
      <c r="BV37" s="145"/>
      <c r="BW37" s="145"/>
      <c r="BX37" s="168"/>
      <c r="BY37" s="163"/>
      <c r="BZ37" s="163"/>
      <c r="CA37" s="114"/>
      <c r="CB37" s="145"/>
      <c r="CC37" s="146"/>
      <c r="CD37" s="145"/>
      <c r="CE37" s="148"/>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row>
    <row r="38" spans="1:108" ht="21" customHeight="1" thickTop="1" thickBot="1">
      <c r="A38" s="421"/>
      <c r="B38" s="423"/>
      <c r="C38" s="423"/>
      <c r="D38" s="423"/>
      <c r="E38" s="424"/>
      <c r="F38" s="423"/>
      <c r="G38" s="423"/>
      <c r="H38" s="423"/>
      <c r="I38" s="423"/>
      <c r="J38" s="421"/>
      <c r="K38" s="421"/>
      <c r="L38" s="411"/>
      <c r="M38" s="413"/>
      <c r="N38" s="162">
        <v>4</v>
      </c>
      <c r="O38" s="344"/>
      <c r="P38" s="171"/>
      <c r="Q38" s="171"/>
      <c r="R38" s="171"/>
      <c r="S38" s="171"/>
      <c r="T38" s="171"/>
      <c r="U38" s="171"/>
      <c r="V38" s="171"/>
      <c r="W38" s="116">
        <v>0</v>
      </c>
      <c r="X38" s="117" t="s">
        <v>485</v>
      </c>
      <c r="Y38" s="172"/>
      <c r="Z38" s="118" t="s">
        <v>536</v>
      </c>
      <c r="AA38" s="116" t="s">
        <v>537</v>
      </c>
      <c r="AB38" s="171"/>
      <c r="AC38" s="422"/>
      <c r="AD38" s="422"/>
      <c r="AE38" s="420"/>
      <c r="AF38" s="420"/>
      <c r="AG38" s="418"/>
      <c r="AH38" s="418"/>
      <c r="AI38" s="419"/>
      <c r="AJ38" s="419"/>
      <c r="AK38" s="411"/>
      <c r="AL38" s="413"/>
      <c r="AM38" s="416"/>
      <c r="AN38" s="345"/>
      <c r="AO38" s="162"/>
      <c r="AP38" s="168"/>
      <c r="AQ38" s="114"/>
      <c r="AR38" s="145"/>
      <c r="AS38" s="168"/>
      <c r="AT38" s="163"/>
      <c r="AU38" s="168"/>
      <c r="AV38" s="163"/>
      <c r="AW38" s="114"/>
      <c r="AX38" s="145"/>
      <c r="AY38" s="146"/>
      <c r="AZ38" s="163"/>
      <c r="BA38" s="163"/>
      <c r="BB38" s="162"/>
      <c r="BC38" s="168"/>
      <c r="BD38" s="168"/>
      <c r="BE38" s="163"/>
      <c r="BF38" s="163"/>
      <c r="BG38" s="162"/>
      <c r="BH38" s="168"/>
      <c r="BI38" s="168"/>
      <c r="BJ38" s="163"/>
      <c r="BK38" s="163"/>
      <c r="BL38" s="162"/>
      <c r="BM38" s="168"/>
      <c r="BN38" s="168"/>
      <c r="BO38" s="145"/>
      <c r="BP38" s="145"/>
      <c r="BQ38" s="146"/>
      <c r="BR38" s="114"/>
      <c r="BS38" s="114"/>
      <c r="BT38" s="168"/>
      <c r="BU38" s="145"/>
      <c r="BV38" s="145"/>
      <c r="BW38" s="145"/>
      <c r="BX38" s="168"/>
      <c r="BY38" s="163"/>
      <c r="BZ38" s="163"/>
      <c r="CA38" s="114"/>
      <c r="CB38" s="145"/>
      <c r="CC38" s="146"/>
      <c r="CD38" s="145"/>
      <c r="CE38" s="148"/>
      <c r="CF38" s="148"/>
      <c r="CG38" s="148"/>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148"/>
    </row>
    <row r="39" spans="1:108" ht="21" customHeight="1" thickTop="1" thickBot="1">
      <c r="A39" s="421"/>
      <c r="B39" s="423"/>
      <c r="C39" s="423"/>
      <c r="D39" s="423"/>
      <c r="E39" s="424"/>
      <c r="F39" s="423"/>
      <c r="G39" s="423"/>
      <c r="H39" s="423"/>
      <c r="I39" s="423"/>
      <c r="J39" s="421"/>
      <c r="K39" s="421"/>
      <c r="L39" s="411"/>
      <c r="M39" s="413"/>
      <c r="N39" s="162">
        <v>5</v>
      </c>
      <c r="O39" s="344"/>
      <c r="P39" s="171"/>
      <c r="Q39" s="171"/>
      <c r="R39" s="171"/>
      <c r="S39" s="171"/>
      <c r="T39" s="171"/>
      <c r="U39" s="171"/>
      <c r="V39" s="171"/>
      <c r="W39" s="116">
        <v>0</v>
      </c>
      <c r="X39" s="117" t="s">
        <v>485</v>
      </c>
      <c r="Y39" s="172"/>
      <c r="Z39" s="118" t="s">
        <v>536</v>
      </c>
      <c r="AA39" s="116" t="s">
        <v>537</v>
      </c>
      <c r="AB39" s="171"/>
      <c r="AC39" s="422"/>
      <c r="AD39" s="422"/>
      <c r="AE39" s="420"/>
      <c r="AF39" s="420"/>
      <c r="AG39" s="418"/>
      <c r="AH39" s="418"/>
      <c r="AI39" s="419"/>
      <c r="AJ39" s="419"/>
      <c r="AK39" s="411"/>
      <c r="AL39" s="413"/>
      <c r="AM39" s="416"/>
      <c r="AN39" s="345"/>
      <c r="AO39" s="162"/>
      <c r="AP39" s="168"/>
      <c r="AQ39" s="114"/>
      <c r="AR39" s="145"/>
      <c r="AS39" s="168"/>
      <c r="AT39" s="163"/>
      <c r="AU39" s="168"/>
      <c r="AV39" s="163"/>
      <c r="AW39" s="114"/>
      <c r="AX39" s="145"/>
      <c r="AY39" s="146"/>
      <c r="AZ39" s="163"/>
      <c r="BA39" s="163"/>
      <c r="BB39" s="162"/>
      <c r="BC39" s="168"/>
      <c r="BD39" s="168"/>
      <c r="BE39" s="163"/>
      <c r="BF39" s="163"/>
      <c r="BG39" s="162"/>
      <c r="BH39" s="168"/>
      <c r="BI39" s="168"/>
      <c r="BJ39" s="163"/>
      <c r="BK39" s="163"/>
      <c r="BL39" s="162"/>
      <c r="BM39" s="168"/>
      <c r="BN39" s="168"/>
      <c r="BO39" s="145"/>
      <c r="BP39" s="145"/>
      <c r="BQ39" s="146"/>
      <c r="BR39" s="114"/>
      <c r="BS39" s="114"/>
      <c r="BT39" s="168"/>
      <c r="BU39" s="145"/>
      <c r="BV39" s="145"/>
      <c r="BW39" s="145"/>
      <c r="BX39" s="168"/>
      <c r="BY39" s="163"/>
      <c r="BZ39" s="163"/>
      <c r="CA39" s="114"/>
      <c r="CB39" s="145"/>
      <c r="CC39" s="146"/>
      <c r="CD39" s="145"/>
      <c r="CE39" s="148"/>
      <c r="CF39" s="148"/>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8"/>
    </row>
    <row r="40" spans="1:108" ht="21" customHeight="1" thickTop="1" thickBot="1">
      <c r="A40" s="421"/>
      <c r="B40" s="423"/>
      <c r="C40" s="423"/>
      <c r="D40" s="423"/>
      <c r="E40" s="424"/>
      <c r="F40" s="423"/>
      <c r="G40" s="423"/>
      <c r="H40" s="423"/>
      <c r="I40" s="423"/>
      <c r="J40" s="421"/>
      <c r="K40" s="421"/>
      <c r="L40" s="411"/>
      <c r="M40" s="414"/>
      <c r="N40" s="162">
        <v>6</v>
      </c>
      <c r="O40" s="344"/>
      <c r="P40" s="171"/>
      <c r="Q40" s="171"/>
      <c r="R40" s="171"/>
      <c r="S40" s="171"/>
      <c r="T40" s="171"/>
      <c r="U40" s="171"/>
      <c r="V40" s="171"/>
      <c r="W40" s="116">
        <v>0</v>
      </c>
      <c r="X40" s="117" t="s">
        <v>485</v>
      </c>
      <c r="Y40" s="172"/>
      <c r="Z40" s="118" t="s">
        <v>536</v>
      </c>
      <c r="AA40" s="116" t="s">
        <v>537</v>
      </c>
      <c r="AB40" s="171"/>
      <c r="AC40" s="422"/>
      <c r="AD40" s="422"/>
      <c r="AE40" s="420"/>
      <c r="AF40" s="420"/>
      <c r="AG40" s="418"/>
      <c r="AH40" s="418"/>
      <c r="AI40" s="419"/>
      <c r="AJ40" s="419"/>
      <c r="AK40" s="411"/>
      <c r="AL40" s="414"/>
      <c r="AM40" s="417"/>
      <c r="AN40" s="345"/>
      <c r="AO40" s="162"/>
      <c r="AP40" s="168"/>
      <c r="AQ40" s="114"/>
      <c r="AR40" s="145"/>
      <c r="AS40" s="168"/>
      <c r="AT40" s="163"/>
      <c r="AU40" s="168"/>
      <c r="AV40" s="163"/>
      <c r="AW40" s="114"/>
      <c r="AX40" s="145"/>
      <c r="AY40" s="146"/>
      <c r="AZ40" s="163"/>
      <c r="BA40" s="163"/>
      <c r="BB40" s="162"/>
      <c r="BC40" s="168"/>
      <c r="BD40" s="168"/>
      <c r="BE40" s="163"/>
      <c r="BF40" s="163"/>
      <c r="BG40" s="162"/>
      <c r="BH40" s="168"/>
      <c r="BI40" s="168"/>
      <c r="BJ40" s="163"/>
      <c r="BK40" s="163"/>
      <c r="BL40" s="162"/>
      <c r="BM40" s="168"/>
      <c r="BN40" s="168"/>
      <c r="BO40" s="145"/>
      <c r="BP40" s="145"/>
      <c r="BQ40" s="146"/>
      <c r="BR40" s="114"/>
      <c r="BS40" s="114"/>
      <c r="BT40" s="168"/>
      <c r="BU40" s="145"/>
      <c r="BV40" s="145"/>
      <c r="BW40" s="145"/>
      <c r="BX40" s="168"/>
      <c r="BY40" s="163"/>
      <c r="BZ40" s="163"/>
      <c r="CA40" s="114"/>
      <c r="CB40" s="145"/>
      <c r="CC40" s="146"/>
      <c r="CD40" s="145"/>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row>
    <row r="41" spans="1:108" ht="21" customHeight="1" thickTop="1" thickBot="1">
      <c r="A41" s="421">
        <v>7</v>
      </c>
      <c r="B41" s="423"/>
      <c r="C41" s="423"/>
      <c r="D41" s="423"/>
      <c r="E41" s="424"/>
      <c r="F41" s="423"/>
      <c r="G41" s="423"/>
      <c r="H41" s="423"/>
      <c r="I41" s="423"/>
      <c r="J41" s="421"/>
      <c r="K41" s="421"/>
      <c r="L41" s="411">
        <v>0</v>
      </c>
      <c r="M41" s="412" t="b">
        <v>0</v>
      </c>
      <c r="N41" s="162">
        <v>1</v>
      </c>
      <c r="O41" s="344"/>
      <c r="P41" s="171"/>
      <c r="Q41" s="171"/>
      <c r="R41" s="171"/>
      <c r="S41" s="171"/>
      <c r="T41" s="171"/>
      <c r="U41" s="171"/>
      <c r="V41" s="171"/>
      <c r="W41" s="116">
        <v>0</v>
      </c>
      <c r="X41" s="117" t="s">
        <v>485</v>
      </c>
      <c r="Y41" s="172"/>
      <c r="Z41" s="118" t="s">
        <v>536</v>
      </c>
      <c r="AA41" s="116" t="s">
        <v>537</v>
      </c>
      <c r="AB41" s="171"/>
      <c r="AC41" s="422">
        <v>0</v>
      </c>
      <c r="AD41" s="422" t="s">
        <v>485</v>
      </c>
      <c r="AE41" s="420"/>
      <c r="AF41" s="420"/>
      <c r="AG41" s="418" t="s">
        <v>538</v>
      </c>
      <c r="AH41" s="418" t="s">
        <v>538</v>
      </c>
      <c r="AI41" s="419"/>
      <c r="AJ41" s="419"/>
      <c r="AK41" s="411">
        <v>0</v>
      </c>
      <c r="AL41" s="412" t="b">
        <v>0</v>
      </c>
      <c r="AM41" s="415"/>
      <c r="AN41" s="345"/>
      <c r="AO41" s="162"/>
      <c r="AP41" s="168"/>
      <c r="AQ41" s="114"/>
      <c r="AR41" s="145"/>
      <c r="AS41" s="168"/>
      <c r="AT41" s="163"/>
      <c r="AU41" s="168"/>
      <c r="AV41" s="163"/>
      <c r="AW41" s="114"/>
      <c r="AX41" s="145"/>
      <c r="AY41" s="146"/>
      <c r="AZ41" s="163"/>
      <c r="BA41" s="163"/>
      <c r="BB41" s="162"/>
      <c r="BC41" s="168"/>
      <c r="BD41" s="168"/>
      <c r="BE41" s="163"/>
      <c r="BF41" s="163"/>
      <c r="BG41" s="162"/>
      <c r="BH41" s="168"/>
      <c r="BI41" s="168"/>
      <c r="BJ41" s="163"/>
      <c r="BK41" s="163"/>
      <c r="BL41" s="162"/>
      <c r="BM41" s="168"/>
      <c r="BN41" s="168"/>
      <c r="BO41" s="145"/>
      <c r="BP41" s="145"/>
      <c r="BQ41" s="146"/>
      <c r="BR41" s="114"/>
      <c r="BS41" s="114"/>
      <c r="BT41" s="168"/>
      <c r="BU41" s="145"/>
      <c r="BV41" s="145"/>
      <c r="BW41" s="145"/>
      <c r="BX41" s="168"/>
      <c r="BY41" s="163"/>
      <c r="BZ41" s="163"/>
      <c r="CA41" s="114"/>
      <c r="CB41" s="145"/>
      <c r="CC41" s="146"/>
      <c r="CD41" s="145"/>
      <c r="CE41" s="148"/>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8"/>
      <c r="DB41" s="148"/>
      <c r="DC41" s="148"/>
      <c r="DD41" s="148"/>
    </row>
    <row r="42" spans="1:108" ht="21" customHeight="1" thickTop="1" thickBot="1">
      <c r="A42" s="421"/>
      <c r="B42" s="423"/>
      <c r="C42" s="423"/>
      <c r="D42" s="423"/>
      <c r="E42" s="424"/>
      <c r="F42" s="423"/>
      <c r="G42" s="423"/>
      <c r="H42" s="423"/>
      <c r="I42" s="423"/>
      <c r="J42" s="421"/>
      <c r="K42" s="421"/>
      <c r="L42" s="411"/>
      <c r="M42" s="413"/>
      <c r="N42" s="162">
        <v>2</v>
      </c>
      <c r="O42" s="344"/>
      <c r="P42" s="171"/>
      <c r="Q42" s="171"/>
      <c r="R42" s="171"/>
      <c r="S42" s="171"/>
      <c r="T42" s="171"/>
      <c r="U42" s="171"/>
      <c r="V42" s="171"/>
      <c r="W42" s="116">
        <v>0</v>
      </c>
      <c r="X42" s="117" t="s">
        <v>485</v>
      </c>
      <c r="Y42" s="172"/>
      <c r="Z42" s="118" t="s">
        <v>536</v>
      </c>
      <c r="AA42" s="116" t="s">
        <v>537</v>
      </c>
      <c r="AB42" s="171"/>
      <c r="AC42" s="422"/>
      <c r="AD42" s="422"/>
      <c r="AE42" s="420"/>
      <c r="AF42" s="420"/>
      <c r="AG42" s="418"/>
      <c r="AH42" s="418"/>
      <c r="AI42" s="419"/>
      <c r="AJ42" s="419"/>
      <c r="AK42" s="411"/>
      <c r="AL42" s="413"/>
      <c r="AM42" s="416"/>
      <c r="AN42" s="345"/>
      <c r="AO42" s="162"/>
      <c r="AP42" s="168"/>
      <c r="AQ42" s="114"/>
      <c r="AR42" s="145"/>
      <c r="AS42" s="168"/>
      <c r="AT42" s="163"/>
      <c r="AU42" s="168"/>
      <c r="AV42" s="163"/>
      <c r="AW42" s="114"/>
      <c r="AX42" s="145"/>
      <c r="AY42" s="146"/>
      <c r="AZ42" s="163"/>
      <c r="BA42" s="163"/>
      <c r="BB42" s="162"/>
      <c r="BC42" s="168"/>
      <c r="BD42" s="168"/>
      <c r="BE42" s="163"/>
      <c r="BF42" s="163"/>
      <c r="BG42" s="162"/>
      <c r="BH42" s="168"/>
      <c r="BI42" s="168"/>
      <c r="BJ42" s="163"/>
      <c r="BK42" s="163"/>
      <c r="BL42" s="162"/>
      <c r="BM42" s="168"/>
      <c r="BN42" s="168"/>
      <c r="BO42" s="145"/>
      <c r="BP42" s="145"/>
      <c r="BQ42" s="146"/>
      <c r="BR42" s="114"/>
      <c r="BS42" s="114"/>
      <c r="BT42" s="168"/>
      <c r="BU42" s="145"/>
      <c r="BV42" s="145"/>
      <c r="BW42" s="145"/>
      <c r="BX42" s="168"/>
      <c r="BY42" s="163"/>
      <c r="BZ42" s="163"/>
      <c r="CA42" s="114"/>
      <c r="CB42" s="145"/>
      <c r="CC42" s="146"/>
      <c r="CD42" s="145"/>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row>
    <row r="43" spans="1:108" ht="21" customHeight="1" thickTop="1" thickBot="1">
      <c r="A43" s="421"/>
      <c r="B43" s="423"/>
      <c r="C43" s="423"/>
      <c r="D43" s="423"/>
      <c r="E43" s="424"/>
      <c r="F43" s="423"/>
      <c r="G43" s="423"/>
      <c r="H43" s="423"/>
      <c r="I43" s="423"/>
      <c r="J43" s="421"/>
      <c r="K43" s="421"/>
      <c r="L43" s="411"/>
      <c r="M43" s="413"/>
      <c r="N43" s="162">
        <v>3</v>
      </c>
      <c r="O43" s="347"/>
      <c r="P43" s="171"/>
      <c r="Q43" s="171"/>
      <c r="R43" s="171"/>
      <c r="S43" s="171"/>
      <c r="T43" s="171"/>
      <c r="U43" s="171"/>
      <c r="V43" s="171"/>
      <c r="W43" s="116">
        <v>0</v>
      </c>
      <c r="X43" s="117" t="s">
        <v>485</v>
      </c>
      <c r="Y43" s="172"/>
      <c r="Z43" s="118" t="s">
        <v>536</v>
      </c>
      <c r="AA43" s="116" t="s">
        <v>537</v>
      </c>
      <c r="AB43" s="171"/>
      <c r="AC43" s="422"/>
      <c r="AD43" s="422"/>
      <c r="AE43" s="420"/>
      <c r="AF43" s="420"/>
      <c r="AG43" s="418"/>
      <c r="AH43" s="418"/>
      <c r="AI43" s="419"/>
      <c r="AJ43" s="419"/>
      <c r="AK43" s="411"/>
      <c r="AL43" s="413"/>
      <c r="AM43" s="416"/>
      <c r="AN43" s="345"/>
      <c r="AO43" s="162"/>
      <c r="AP43" s="168"/>
      <c r="AQ43" s="114"/>
      <c r="AR43" s="145"/>
      <c r="AS43" s="168"/>
      <c r="AT43" s="163"/>
      <c r="AU43" s="168"/>
      <c r="AV43" s="163"/>
      <c r="AW43" s="114"/>
      <c r="AX43" s="145"/>
      <c r="AY43" s="146"/>
      <c r="AZ43" s="163"/>
      <c r="BA43" s="163"/>
      <c r="BB43" s="162"/>
      <c r="BC43" s="168"/>
      <c r="BD43" s="168"/>
      <c r="BE43" s="163"/>
      <c r="BF43" s="163"/>
      <c r="BG43" s="162"/>
      <c r="BH43" s="168"/>
      <c r="BI43" s="168"/>
      <c r="BJ43" s="163"/>
      <c r="BK43" s="163"/>
      <c r="BL43" s="162"/>
      <c r="BM43" s="168"/>
      <c r="BN43" s="168"/>
      <c r="BO43" s="145"/>
      <c r="BP43" s="145"/>
      <c r="BQ43" s="146"/>
      <c r="BR43" s="114"/>
      <c r="BS43" s="114"/>
      <c r="BT43" s="168"/>
      <c r="BU43" s="145"/>
      <c r="BV43" s="145"/>
      <c r="BW43" s="145"/>
      <c r="BX43" s="168"/>
      <c r="BY43" s="163"/>
      <c r="BZ43" s="163"/>
      <c r="CA43" s="114"/>
      <c r="CB43" s="145"/>
      <c r="CC43" s="146"/>
      <c r="CD43" s="145"/>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row>
    <row r="44" spans="1:108" ht="21" customHeight="1" thickTop="1" thickBot="1">
      <c r="A44" s="421"/>
      <c r="B44" s="423"/>
      <c r="C44" s="423"/>
      <c r="D44" s="423"/>
      <c r="E44" s="424"/>
      <c r="F44" s="423"/>
      <c r="G44" s="423"/>
      <c r="H44" s="423"/>
      <c r="I44" s="423"/>
      <c r="J44" s="421"/>
      <c r="K44" s="421"/>
      <c r="L44" s="411"/>
      <c r="M44" s="413"/>
      <c r="N44" s="162">
        <v>4</v>
      </c>
      <c r="O44" s="344"/>
      <c r="P44" s="171"/>
      <c r="Q44" s="171"/>
      <c r="R44" s="171"/>
      <c r="S44" s="171"/>
      <c r="T44" s="171"/>
      <c r="U44" s="171"/>
      <c r="V44" s="171"/>
      <c r="W44" s="116">
        <v>0</v>
      </c>
      <c r="X44" s="117" t="s">
        <v>485</v>
      </c>
      <c r="Y44" s="172"/>
      <c r="Z44" s="118" t="s">
        <v>536</v>
      </c>
      <c r="AA44" s="116" t="s">
        <v>537</v>
      </c>
      <c r="AB44" s="171"/>
      <c r="AC44" s="422"/>
      <c r="AD44" s="422"/>
      <c r="AE44" s="420"/>
      <c r="AF44" s="420"/>
      <c r="AG44" s="418"/>
      <c r="AH44" s="418"/>
      <c r="AI44" s="419"/>
      <c r="AJ44" s="419"/>
      <c r="AK44" s="411"/>
      <c r="AL44" s="413"/>
      <c r="AM44" s="416"/>
      <c r="AN44" s="345"/>
      <c r="AO44" s="162"/>
      <c r="AP44" s="168"/>
      <c r="AQ44" s="114"/>
      <c r="AR44" s="145"/>
      <c r="AS44" s="168"/>
      <c r="AT44" s="163"/>
      <c r="AU44" s="168"/>
      <c r="AV44" s="163"/>
      <c r="AW44" s="114"/>
      <c r="AX44" s="145"/>
      <c r="AY44" s="146"/>
      <c r="AZ44" s="163"/>
      <c r="BA44" s="163"/>
      <c r="BB44" s="162"/>
      <c r="BC44" s="168"/>
      <c r="BD44" s="168"/>
      <c r="BE44" s="163"/>
      <c r="BF44" s="163"/>
      <c r="BG44" s="162"/>
      <c r="BH44" s="168"/>
      <c r="BI44" s="168"/>
      <c r="BJ44" s="163"/>
      <c r="BK44" s="163"/>
      <c r="BL44" s="162"/>
      <c r="BM44" s="168"/>
      <c r="BN44" s="168"/>
      <c r="BO44" s="145"/>
      <c r="BP44" s="145"/>
      <c r="BQ44" s="146"/>
      <c r="BR44" s="114"/>
      <c r="BS44" s="114"/>
      <c r="BT44" s="168"/>
      <c r="BU44" s="145"/>
      <c r="BV44" s="145"/>
      <c r="BW44" s="145"/>
      <c r="BX44" s="168"/>
      <c r="BY44" s="163"/>
      <c r="BZ44" s="163"/>
      <c r="CA44" s="114"/>
      <c r="CB44" s="145"/>
      <c r="CC44" s="146"/>
      <c r="CD44" s="145"/>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row>
    <row r="45" spans="1:108" ht="21" customHeight="1" thickTop="1" thickBot="1">
      <c r="A45" s="421"/>
      <c r="B45" s="423"/>
      <c r="C45" s="423"/>
      <c r="D45" s="423"/>
      <c r="E45" s="424"/>
      <c r="F45" s="423"/>
      <c r="G45" s="423"/>
      <c r="H45" s="423"/>
      <c r="I45" s="423"/>
      <c r="J45" s="421"/>
      <c r="K45" s="421"/>
      <c r="L45" s="411"/>
      <c r="M45" s="413"/>
      <c r="N45" s="162">
        <v>5</v>
      </c>
      <c r="O45" s="344"/>
      <c r="P45" s="171"/>
      <c r="Q45" s="171"/>
      <c r="R45" s="171"/>
      <c r="S45" s="171"/>
      <c r="T45" s="171"/>
      <c r="U45" s="171"/>
      <c r="V45" s="171"/>
      <c r="W45" s="116">
        <v>0</v>
      </c>
      <c r="X45" s="117" t="s">
        <v>485</v>
      </c>
      <c r="Y45" s="172"/>
      <c r="Z45" s="118" t="s">
        <v>536</v>
      </c>
      <c r="AA45" s="116" t="s">
        <v>537</v>
      </c>
      <c r="AB45" s="171"/>
      <c r="AC45" s="422"/>
      <c r="AD45" s="422"/>
      <c r="AE45" s="420"/>
      <c r="AF45" s="420"/>
      <c r="AG45" s="418"/>
      <c r="AH45" s="418"/>
      <c r="AI45" s="419"/>
      <c r="AJ45" s="419"/>
      <c r="AK45" s="411"/>
      <c r="AL45" s="413"/>
      <c r="AM45" s="416"/>
      <c r="AN45" s="345"/>
      <c r="AO45" s="162"/>
      <c r="AP45" s="168"/>
      <c r="AQ45" s="114"/>
      <c r="AR45" s="145"/>
      <c r="AS45" s="168"/>
      <c r="AT45" s="163"/>
      <c r="AU45" s="168"/>
      <c r="AV45" s="163"/>
      <c r="AW45" s="114"/>
      <c r="AX45" s="145"/>
      <c r="AY45" s="146"/>
      <c r="AZ45" s="163"/>
      <c r="BA45" s="163"/>
      <c r="BB45" s="162"/>
      <c r="BC45" s="168"/>
      <c r="BD45" s="168"/>
      <c r="BE45" s="163"/>
      <c r="BF45" s="163"/>
      <c r="BG45" s="162"/>
      <c r="BH45" s="168"/>
      <c r="BI45" s="168"/>
      <c r="BJ45" s="163"/>
      <c r="BK45" s="163"/>
      <c r="BL45" s="162"/>
      <c r="BM45" s="168"/>
      <c r="BN45" s="168"/>
      <c r="BO45" s="145"/>
      <c r="BP45" s="145"/>
      <c r="BQ45" s="146"/>
      <c r="BR45" s="114"/>
      <c r="BS45" s="114"/>
      <c r="BT45" s="168"/>
      <c r="BU45" s="145"/>
      <c r="BV45" s="145"/>
      <c r="BW45" s="145"/>
      <c r="BX45" s="168"/>
      <c r="BY45" s="163"/>
      <c r="BZ45" s="163"/>
      <c r="CA45" s="114"/>
      <c r="CB45" s="145"/>
      <c r="CC45" s="146"/>
      <c r="CD45" s="145"/>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row>
    <row r="46" spans="1:108" ht="21" customHeight="1" thickTop="1" thickBot="1">
      <c r="A46" s="421"/>
      <c r="B46" s="423"/>
      <c r="C46" s="423"/>
      <c r="D46" s="423"/>
      <c r="E46" s="424"/>
      <c r="F46" s="423"/>
      <c r="G46" s="423"/>
      <c r="H46" s="423"/>
      <c r="I46" s="423"/>
      <c r="J46" s="421"/>
      <c r="K46" s="421"/>
      <c r="L46" s="411"/>
      <c r="M46" s="414"/>
      <c r="N46" s="162">
        <v>6</v>
      </c>
      <c r="O46" s="344"/>
      <c r="P46" s="171"/>
      <c r="Q46" s="171"/>
      <c r="R46" s="171"/>
      <c r="S46" s="171"/>
      <c r="T46" s="171"/>
      <c r="U46" s="171"/>
      <c r="V46" s="171"/>
      <c r="W46" s="116">
        <v>0</v>
      </c>
      <c r="X46" s="117" t="s">
        <v>485</v>
      </c>
      <c r="Y46" s="172"/>
      <c r="Z46" s="118" t="s">
        <v>536</v>
      </c>
      <c r="AA46" s="116" t="s">
        <v>537</v>
      </c>
      <c r="AB46" s="171"/>
      <c r="AC46" s="422"/>
      <c r="AD46" s="422"/>
      <c r="AE46" s="420"/>
      <c r="AF46" s="420"/>
      <c r="AG46" s="418"/>
      <c r="AH46" s="418"/>
      <c r="AI46" s="419"/>
      <c r="AJ46" s="419"/>
      <c r="AK46" s="411"/>
      <c r="AL46" s="414"/>
      <c r="AM46" s="417"/>
      <c r="AN46" s="345"/>
      <c r="AO46" s="162"/>
      <c r="AP46" s="168"/>
      <c r="AQ46" s="114"/>
      <c r="AR46" s="145"/>
      <c r="AS46" s="168"/>
      <c r="AT46" s="163"/>
      <c r="AU46" s="168"/>
      <c r="AV46" s="163"/>
      <c r="AW46" s="114"/>
      <c r="AX46" s="145"/>
      <c r="AY46" s="146"/>
      <c r="AZ46" s="163"/>
      <c r="BA46" s="163"/>
      <c r="BB46" s="162"/>
      <c r="BC46" s="168"/>
      <c r="BD46" s="168"/>
      <c r="BE46" s="163"/>
      <c r="BF46" s="163"/>
      <c r="BG46" s="162"/>
      <c r="BH46" s="168"/>
      <c r="BI46" s="168"/>
      <c r="BJ46" s="163"/>
      <c r="BK46" s="163"/>
      <c r="BL46" s="162"/>
      <c r="BM46" s="168"/>
      <c r="BN46" s="168"/>
      <c r="BO46" s="145"/>
      <c r="BP46" s="145"/>
      <c r="BQ46" s="146"/>
      <c r="BR46" s="114"/>
      <c r="BS46" s="114"/>
      <c r="BT46" s="168"/>
      <c r="BU46" s="145"/>
      <c r="BV46" s="145"/>
      <c r="BW46" s="145"/>
      <c r="BX46" s="168"/>
      <c r="BY46" s="163"/>
      <c r="BZ46" s="163"/>
      <c r="CA46" s="114"/>
      <c r="CB46" s="145"/>
      <c r="CC46" s="146"/>
      <c r="CD46" s="145"/>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row>
    <row r="47" spans="1:108" ht="21" customHeight="1" thickTop="1" thickBot="1">
      <c r="A47" s="421">
        <v>8</v>
      </c>
      <c r="B47" s="423"/>
      <c r="C47" s="423"/>
      <c r="D47" s="423"/>
      <c r="E47" s="424"/>
      <c r="F47" s="423"/>
      <c r="G47" s="423"/>
      <c r="H47" s="423"/>
      <c r="I47" s="423"/>
      <c r="J47" s="421"/>
      <c r="K47" s="421"/>
      <c r="L47" s="411">
        <v>0</v>
      </c>
      <c r="M47" s="412" t="b">
        <v>0</v>
      </c>
      <c r="N47" s="162">
        <v>1</v>
      </c>
      <c r="O47" s="344"/>
      <c r="P47" s="171"/>
      <c r="Q47" s="171"/>
      <c r="R47" s="171"/>
      <c r="S47" s="171"/>
      <c r="T47" s="171"/>
      <c r="U47" s="171"/>
      <c r="V47" s="171"/>
      <c r="W47" s="116">
        <v>0</v>
      </c>
      <c r="X47" s="117" t="s">
        <v>485</v>
      </c>
      <c r="Y47" s="172"/>
      <c r="Z47" s="118" t="s">
        <v>536</v>
      </c>
      <c r="AA47" s="116" t="s">
        <v>537</v>
      </c>
      <c r="AB47" s="171"/>
      <c r="AC47" s="422">
        <v>0</v>
      </c>
      <c r="AD47" s="422" t="s">
        <v>485</v>
      </c>
      <c r="AE47" s="420"/>
      <c r="AF47" s="420"/>
      <c r="AG47" s="418" t="s">
        <v>538</v>
      </c>
      <c r="AH47" s="418" t="s">
        <v>538</v>
      </c>
      <c r="AI47" s="419"/>
      <c r="AJ47" s="419"/>
      <c r="AK47" s="411">
        <v>0</v>
      </c>
      <c r="AL47" s="412" t="b">
        <v>0</v>
      </c>
      <c r="AM47" s="415"/>
      <c r="AN47" s="345"/>
      <c r="AO47" s="162"/>
      <c r="AP47" s="168"/>
      <c r="AQ47" s="114"/>
      <c r="AR47" s="145"/>
      <c r="AS47" s="114"/>
      <c r="AT47" s="145"/>
      <c r="AU47" s="168"/>
      <c r="AV47" s="163"/>
      <c r="AW47" s="114"/>
      <c r="AX47" s="145"/>
      <c r="AY47" s="146"/>
      <c r="AZ47" s="163"/>
      <c r="BA47" s="163"/>
      <c r="BB47" s="162"/>
      <c r="BC47" s="168"/>
      <c r="BD47" s="168"/>
      <c r="BE47" s="163"/>
      <c r="BF47" s="163"/>
      <c r="BG47" s="162"/>
      <c r="BH47" s="168"/>
      <c r="BI47" s="168"/>
      <c r="BJ47" s="163"/>
      <c r="BK47" s="163"/>
      <c r="BL47" s="162"/>
      <c r="BM47" s="168"/>
      <c r="BN47" s="168"/>
      <c r="BO47" s="145"/>
      <c r="BP47" s="145"/>
      <c r="BQ47" s="146"/>
      <c r="BR47" s="114"/>
      <c r="BS47" s="114"/>
      <c r="BT47" s="168"/>
      <c r="BU47" s="145"/>
      <c r="BV47" s="145"/>
      <c r="BW47" s="145"/>
      <c r="BX47" s="168"/>
      <c r="BY47" s="163"/>
      <c r="BZ47" s="163"/>
      <c r="CA47" s="114"/>
      <c r="CB47" s="145"/>
      <c r="CC47" s="146"/>
      <c r="CD47" s="145"/>
      <c r="CE47" s="148"/>
      <c r="CF47" s="148"/>
      <c r="CG47" s="148"/>
      <c r="CH47" s="148"/>
      <c r="CI47" s="148"/>
      <c r="CJ47" s="148"/>
      <c r="CK47" s="148"/>
      <c r="CL47" s="148"/>
      <c r="CM47" s="148"/>
      <c r="CN47" s="148"/>
      <c r="CO47" s="148"/>
      <c r="CP47" s="148"/>
      <c r="CQ47" s="148"/>
      <c r="CR47" s="148"/>
      <c r="CS47" s="148"/>
      <c r="CT47" s="148"/>
      <c r="CU47" s="148"/>
      <c r="CV47" s="148"/>
      <c r="CW47" s="148"/>
      <c r="CX47" s="148"/>
      <c r="CY47" s="148"/>
      <c r="CZ47" s="148"/>
      <c r="DA47" s="148"/>
      <c r="DB47" s="148"/>
      <c r="DC47" s="148"/>
      <c r="DD47" s="148"/>
    </row>
    <row r="48" spans="1:108" ht="21" customHeight="1" thickTop="1" thickBot="1">
      <c r="A48" s="421"/>
      <c r="B48" s="423"/>
      <c r="C48" s="423"/>
      <c r="D48" s="423"/>
      <c r="E48" s="424"/>
      <c r="F48" s="423"/>
      <c r="G48" s="423"/>
      <c r="H48" s="423"/>
      <c r="I48" s="423"/>
      <c r="J48" s="421"/>
      <c r="K48" s="421"/>
      <c r="L48" s="411"/>
      <c r="M48" s="413"/>
      <c r="N48" s="162">
        <v>2</v>
      </c>
      <c r="O48" s="344"/>
      <c r="P48" s="171"/>
      <c r="Q48" s="171"/>
      <c r="R48" s="171"/>
      <c r="S48" s="171"/>
      <c r="T48" s="171"/>
      <c r="U48" s="171"/>
      <c r="V48" s="171"/>
      <c r="W48" s="116">
        <v>0</v>
      </c>
      <c r="X48" s="117" t="s">
        <v>485</v>
      </c>
      <c r="Y48" s="172"/>
      <c r="Z48" s="118" t="s">
        <v>536</v>
      </c>
      <c r="AA48" s="116" t="s">
        <v>537</v>
      </c>
      <c r="AB48" s="171"/>
      <c r="AC48" s="422"/>
      <c r="AD48" s="422"/>
      <c r="AE48" s="420"/>
      <c r="AF48" s="420"/>
      <c r="AG48" s="418"/>
      <c r="AH48" s="418"/>
      <c r="AI48" s="419"/>
      <c r="AJ48" s="419"/>
      <c r="AK48" s="411"/>
      <c r="AL48" s="413"/>
      <c r="AM48" s="416"/>
      <c r="AN48" s="345"/>
      <c r="AO48" s="162"/>
      <c r="AP48" s="168"/>
      <c r="AQ48" s="114"/>
      <c r="AR48" s="145"/>
      <c r="AS48" s="114"/>
      <c r="AT48" s="145"/>
      <c r="AU48" s="168"/>
      <c r="AV48" s="163"/>
      <c r="AW48" s="114"/>
      <c r="AX48" s="145"/>
      <c r="AY48" s="146"/>
      <c r="AZ48" s="163"/>
      <c r="BA48" s="163"/>
      <c r="BB48" s="162"/>
      <c r="BC48" s="168"/>
      <c r="BD48" s="168"/>
      <c r="BE48" s="163"/>
      <c r="BF48" s="163"/>
      <c r="BG48" s="162"/>
      <c r="BH48" s="168"/>
      <c r="BI48" s="168"/>
      <c r="BJ48" s="163"/>
      <c r="BK48" s="163"/>
      <c r="BL48" s="162"/>
      <c r="BM48" s="168"/>
      <c r="BN48" s="168"/>
      <c r="BO48" s="145"/>
      <c r="BP48" s="145"/>
      <c r="BQ48" s="146"/>
      <c r="BR48" s="114"/>
      <c r="BS48" s="114"/>
      <c r="BT48" s="168"/>
      <c r="BU48" s="145"/>
      <c r="BV48" s="145"/>
      <c r="BW48" s="145"/>
      <c r="BX48" s="168"/>
      <c r="BY48" s="163"/>
      <c r="BZ48" s="163"/>
      <c r="CA48" s="114"/>
      <c r="CB48" s="145"/>
      <c r="CC48" s="146"/>
      <c r="CD48" s="145"/>
      <c r="CE48" s="148"/>
      <c r="CF48" s="148"/>
      <c r="CG48" s="148"/>
      <c r="CH48" s="148"/>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row>
    <row r="49" spans="1:108" ht="21" customHeight="1" thickTop="1" thickBot="1">
      <c r="A49" s="421"/>
      <c r="B49" s="423"/>
      <c r="C49" s="423"/>
      <c r="D49" s="423"/>
      <c r="E49" s="424"/>
      <c r="F49" s="423"/>
      <c r="G49" s="423"/>
      <c r="H49" s="423"/>
      <c r="I49" s="423"/>
      <c r="J49" s="421"/>
      <c r="K49" s="421"/>
      <c r="L49" s="411"/>
      <c r="M49" s="413"/>
      <c r="N49" s="162">
        <v>3</v>
      </c>
      <c r="O49" s="347"/>
      <c r="P49" s="171"/>
      <c r="Q49" s="171"/>
      <c r="R49" s="171"/>
      <c r="S49" s="171"/>
      <c r="T49" s="171"/>
      <c r="U49" s="171"/>
      <c r="V49" s="171"/>
      <c r="W49" s="116">
        <v>0</v>
      </c>
      <c r="X49" s="117" t="s">
        <v>485</v>
      </c>
      <c r="Y49" s="172"/>
      <c r="Z49" s="118" t="s">
        <v>536</v>
      </c>
      <c r="AA49" s="116" t="s">
        <v>537</v>
      </c>
      <c r="AB49" s="171"/>
      <c r="AC49" s="422"/>
      <c r="AD49" s="422"/>
      <c r="AE49" s="420"/>
      <c r="AF49" s="420"/>
      <c r="AG49" s="418"/>
      <c r="AH49" s="418"/>
      <c r="AI49" s="419"/>
      <c r="AJ49" s="419"/>
      <c r="AK49" s="411"/>
      <c r="AL49" s="413"/>
      <c r="AM49" s="416"/>
      <c r="AN49" s="345"/>
      <c r="AO49" s="162"/>
      <c r="AP49" s="168"/>
      <c r="AQ49" s="114"/>
      <c r="AR49" s="145"/>
      <c r="AS49" s="114"/>
      <c r="AT49" s="145"/>
      <c r="AU49" s="168"/>
      <c r="AV49" s="163"/>
      <c r="AW49" s="114"/>
      <c r="AX49" s="145"/>
      <c r="AY49" s="146"/>
      <c r="AZ49" s="163"/>
      <c r="BA49" s="163"/>
      <c r="BB49" s="162"/>
      <c r="BC49" s="168"/>
      <c r="BD49" s="168"/>
      <c r="BE49" s="163"/>
      <c r="BF49" s="163"/>
      <c r="BG49" s="162"/>
      <c r="BH49" s="168"/>
      <c r="BI49" s="168"/>
      <c r="BJ49" s="163"/>
      <c r="BK49" s="163"/>
      <c r="BL49" s="162"/>
      <c r="BM49" s="168"/>
      <c r="BN49" s="168"/>
      <c r="BO49" s="145"/>
      <c r="BP49" s="145"/>
      <c r="BQ49" s="146"/>
      <c r="BR49" s="114"/>
      <c r="BS49" s="114"/>
      <c r="BT49" s="168"/>
      <c r="BU49" s="145"/>
      <c r="BV49" s="145"/>
      <c r="BW49" s="145"/>
      <c r="BX49" s="168"/>
      <c r="BY49" s="163"/>
      <c r="BZ49" s="163"/>
      <c r="CA49" s="114"/>
      <c r="CB49" s="145"/>
      <c r="CC49" s="146"/>
      <c r="CD49" s="145"/>
      <c r="CE49" s="148"/>
      <c r="CF49" s="148"/>
      <c r="CG49" s="148"/>
      <c r="CH49" s="148"/>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row>
    <row r="50" spans="1:108" ht="21" customHeight="1" thickTop="1" thickBot="1">
      <c r="A50" s="421"/>
      <c r="B50" s="423"/>
      <c r="C50" s="423"/>
      <c r="D50" s="423"/>
      <c r="E50" s="424"/>
      <c r="F50" s="423"/>
      <c r="G50" s="423"/>
      <c r="H50" s="423"/>
      <c r="I50" s="423"/>
      <c r="J50" s="421"/>
      <c r="K50" s="421"/>
      <c r="L50" s="411"/>
      <c r="M50" s="413"/>
      <c r="N50" s="162">
        <v>4</v>
      </c>
      <c r="O50" s="344"/>
      <c r="P50" s="171"/>
      <c r="Q50" s="171"/>
      <c r="R50" s="171"/>
      <c r="S50" s="171"/>
      <c r="T50" s="171"/>
      <c r="U50" s="171"/>
      <c r="V50" s="171"/>
      <c r="W50" s="116">
        <v>0</v>
      </c>
      <c r="X50" s="117" t="s">
        <v>485</v>
      </c>
      <c r="Y50" s="172"/>
      <c r="Z50" s="118" t="s">
        <v>536</v>
      </c>
      <c r="AA50" s="116" t="s">
        <v>537</v>
      </c>
      <c r="AB50" s="171"/>
      <c r="AC50" s="422"/>
      <c r="AD50" s="422"/>
      <c r="AE50" s="420"/>
      <c r="AF50" s="420"/>
      <c r="AG50" s="418"/>
      <c r="AH50" s="418"/>
      <c r="AI50" s="419"/>
      <c r="AJ50" s="419"/>
      <c r="AK50" s="411"/>
      <c r="AL50" s="413"/>
      <c r="AM50" s="416"/>
      <c r="AN50" s="345"/>
      <c r="AO50" s="162"/>
      <c r="AP50" s="168"/>
      <c r="AQ50" s="114"/>
      <c r="AR50" s="145"/>
      <c r="AS50" s="114"/>
      <c r="AT50" s="145"/>
      <c r="AU50" s="168"/>
      <c r="AV50" s="163"/>
      <c r="AW50" s="114"/>
      <c r="AX50" s="145"/>
      <c r="AY50" s="146"/>
      <c r="AZ50" s="163"/>
      <c r="BA50" s="163"/>
      <c r="BB50" s="162"/>
      <c r="BC50" s="168"/>
      <c r="BD50" s="168"/>
      <c r="BE50" s="163"/>
      <c r="BF50" s="163"/>
      <c r="BG50" s="162"/>
      <c r="BH50" s="168"/>
      <c r="BI50" s="168"/>
      <c r="BJ50" s="163"/>
      <c r="BK50" s="163"/>
      <c r="BL50" s="162"/>
      <c r="BM50" s="168"/>
      <c r="BN50" s="168"/>
      <c r="BO50" s="145"/>
      <c r="BP50" s="145"/>
      <c r="BQ50" s="146"/>
      <c r="BR50" s="114"/>
      <c r="BS50" s="114"/>
      <c r="BT50" s="168"/>
      <c r="BU50" s="145"/>
      <c r="BV50" s="145"/>
      <c r="BW50" s="145"/>
      <c r="BX50" s="168"/>
      <c r="BY50" s="163"/>
      <c r="BZ50" s="163"/>
      <c r="CA50" s="114"/>
      <c r="CB50" s="145"/>
      <c r="CC50" s="146"/>
      <c r="CD50" s="145"/>
      <c r="CE50" s="148"/>
      <c r="CF50" s="148"/>
      <c r="CG50" s="148"/>
      <c r="CH50" s="148"/>
      <c r="CI50" s="148"/>
      <c r="CJ50" s="148"/>
      <c r="CK50" s="148"/>
      <c r="CL50" s="148"/>
      <c r="CM50" s="148"/>
      <c r="CN50" s="148"/>
      <c r="CO50" s="148"/>
      <c r="CP50" s="148"/>
      <c r="CQ50" s="148"/>
      <c r="CR50" s="148"/>
      <c r="CS50" s="148"/>
      <c r="CT50" s="148"/>
      <c r="CU50" s="148"/>
      <c r="CV50" s="148"/>
      <c r="CW50" s="148"/>
      <c r="CX50" s="148"/>
      <c r="CY50" s="148"/>
      <c r="CZ50" s="148"/>
      <c r="DA50" s="148"/>
      <c r="DB50" s="148"/>
      <c r="DC50" s="148"/>
      <c r="DD50" s="148"/>
    </row>
    <row r="51" spans="1:108" ht="21" customHeight="1" thickTop="1" thickBot="1">
      <c r="A51" s="421"/>
      <c r="B51" s="423"/>
      <c r="C51" s="423"/>
      <c r="D51" s="423"/>
      <c r="E51" s="424"/>
      <c r="F51" s="423"/>
      <c r="G51" s="423"/>
      <c r="H51" s="423"/>
      <c r="I51" s="423"/>
      <c r="J51" s="421"/>
      <c r="K51" s="421"/>
      <c r="L51" s="411"/>
      <c r="M51" s="413"/>
      <c r="N51" s="162">
        <v>5</v>
      </c>
      <c r="O51" s="344"/>
      <c r="P51" s="171"/>
      <c r="Q51" s="171"/>
      <c r="R51" s="171"/>
      <c r="S51" s="171"/>
      <c r="T51" s="171"/>
      <c r="U51" s="171"/>
      <c r="V51" s="171"/>
      <c r="W51" s="116">
        <v>0</v>
      </c>
      <c r="X51" s="117" t="s">
        <v>485</v>
      </c>
      <c r="Y51" s="172"/>
      <c r="Z51" s="118" t="s">
        <v>536</v>
      </c>
      <c r="AA51" s="116" t="s">
        <v>537</v>
      </c>
      <c r="AB51" s="171"/>
      <c r="AC51" s="422"/>
      <c r="AD51" s="422"/>
      <c r="AE51" s="420"/>
      <c r="AF51" s="420"/>
      <c r="AG51" s="418"/>
      <c r="AH51" s="418"/>
      <c r="AI51" s="419"/>
      <c r="AJ51" s="419"/>
      <c r="AK51" s="411"/>
      <c r="AL51" s="413"/>
      <c r="AM51" s="416"/>
      <c r="AN51" s="345"/>
      <c r="AO51" s="162"/>
      <c r="AP51" s="168"/>
      <c r="AQ51" s="114"/>
      <c r="AR51" s="145"/>
      <c r="AS51" s="114"/>
      <c r="AT51" s="145"/>
      <c r="AU51" s="168"/>
      <c r="AV51" s="163"/>
      <c r="AW51" s="114"/>
      <c r="AX51" s="145"/>
      <c r="AY51" s="146"/>
      <c r="AZ51" s="163"/>
      <c r="BA51" s="163"/>
      <c r="BB51" s="162"/>
      <c r="BC51" s="168"/>
      <c r="BD51" s="168"/>
      <c r="BE51" s="163"/>
      <c r="BF51" s="163"/>
      <c r="BG51" s="162"/>
      <c r="BH51" s="168"/>
      <c r="BI51" s="168"/>
      <c r="BJ51" s="163"/>
      <c r="BK51" s="163"/>
      <c r="BL51" s="162"/>
      <c r="BM51" s="168"/>
      <c r="BN51" s="168"/>
      <c r="BO51" s="145"/>
      <c r="BP51" s="145"/>
      <c r="BQ51" s="146"/>
      <c r="BR51" s="114"/>
      <c r="BS51" s="114"/>
      <c r="BT51" s="168"/>
      <c r="BU51" s="145"/>
      <c r="BV51" s="145"/>
      <c r="BW51" s="145"/>
      <c r="BX51" s="168"/>
      <c r="BY51" s="163"/>
      <c r="BZ51" s="163"/>
      <c r="CA51" s="114"/>
      <c r="CB51" s="145"/>
      <c r="CC51" s="146"/>
      <c r="CD51" s="145"/>
      <c r="CE51" s="148"/>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c r="DC51" s="148"/>
      <c r="DD51" s="148"/>
    </row>
    <row r="52" spans="1:108" ht="21" customHeight="1" thickTop="1" thickBot="1">
      <c r="A52" s="421"/>
      <c r="B52" s="423"/>
      <c r="C52" s="423"/>
      <c r="D52" s="423"/>
      <c r="E52" s="424"/>
      <c r="F52" s="423"/>
      <c r="G52" s="423"/>
      <c r="H52" s="423"/>
      <c r="I52" s="423"/>
      <c r="J52" s="421"/>
      <c r="K52" s="421"/>
      <c r="L52" s="411"/>
      <c r="M52" s="414"/>
      <c r="N52" s="162">
        <v>6</v>
      </c>
      <c r="O52" s="344"/>
      <c r="P52" s="171"/>
      <c r="Q52" s="171"/>
      <c r="R52" s="171"/>
      <c r="S52" s="171"/>
      <c r="T52" s="171"/>
      <c r="U52" s="171"/>
      <c r="V52" s="171"/>
      <c r="W52" s="116">
        <v>0</v>
      </c>
      <c r="X52" s="117" t="s">
        <v>485</v>
      </c>
      <c r="Y52" s="172"/>
      <c r="Z52" s="118" t="s">
        <v>536</v>
      </c>
      <c r="AA52" s="116" t="s">
        <v>537</v>
      </c>
      <c r="AB52" s="171"/>
      <c r="AC52" s="422"/>
      <c r="AD52" s="422"/>
      <c r="AE52" s="420"/>
      <c r="AF52" s="420"/>
      <c r="AG52" s="418"/>
      <c r="AH52" s="418"/>
      <c r="AI52" s="419"/>
      <c r="AJ52" s="419"/>
      <c r="AK52" s="411"/>
      <c r="AL52" s="414"/>
      <c r="AM52" s="417"/>
      <c r="AN52" s="345"/>
      <c r="AO52" s="162"/>
      <c r="AP52" s="168"/>
      <c r="AQ52" s="114"/>
      <c r="AR52" s="145"/>
      <c r="AS52" s="114"/>
      <c r="AT52" s="145"/>
      <c r="AU52" s="168"/>
      <c r="AV52" s="163"/>
      <c r="AW52" s="114"/>
      <c r="AX52" s="145"/>
      <c r="AY52" s="146"/>
      <c r="AZ52" s="163"/>
      <c r="BA52" s="163"/>
      <c r="BB52" s="162"/>
      <c r="BC52" s="168"/>
      <c r="BD52" s="168"/>
      <c r="BE52" s="163"/>
      <c r="BF52" s="163"/>
      <c r="BG52" s="162"/>
      <c r="BH52" s="168"/>
      <c r="BI52" s="168"/>
      <c r="BJ52" s="163"/>
      <c r="BK52" s="163"/>
      <c r="BL52" s="162"/>
      <c r="BM52" s="168"/>
      <c r="BN52" s="168"/>
      <c r="BO52" s="145"/>
      <c r="BP52" s="145"/>
      <c r="BQ52" s="146"/>
      <c r="BR52" s="114"/>
      <c r="BS52" s="114"/>
      <c r="BT52" s="168"/>
      <c r="BU52" s="145"/>
      <c r="BV52" s="145"/>
      <c r="BW52" s="145"/>
      <c r="BX52" s="168"/>
      <c r="BY52" s="163"/>
      <c r="BZ52" s="163"/>
      <c r="CA52" s="114"/>
      <c r="CB52" s="145"/>
      <c r="CC52" s="146"/>
      <c r="CD52" s="145"/>
      <c r="CE52" s="148"/>
      <c r="CF52" s="148"/>
      <c r="CG52" s="148"/>
      <c r="CH52" s="148"/>
      <c r="CI52" s="148"/>
      <c r="CJ52" s="148"/>
      <c r="CK52" s="148"/>
      <c r="CL52" s="148"/>
      <c r="CM52" s="148"/>
      <c r="CN52" s="148"/>
      <c r="CO52" s="148"/>
      <c r="CP52" s="148"/>
      <c r="CQ52" s="148"/>
      <c r="CR52" s="148"/>
      <c r="CS52" s="148"/>
      <c r="CT52" s="148"/>
      <c r="CU52" s="148"/>
      <c r="CV52" s="148"/>
      <c r="CW52" s="148"/>
      <c r="CX52" s="148"/>
      <c r="CY52" s="148"/>
      <c r="CZ52" s="148"/>
      <c r="DA52" s="148"/>
      <c r="DB52" s="148"/>
      <c r="DC52" s="148"/>
      <c r="DD52" s="148"/>
    </row>
    <row r="53" spans="1:108" ht="21" customHeight="1" thickTop="1" thickBot="1">
      <c r="A53" s="421">
        <v>9</v>
      </c>
      <c r="B53" s="423"/>
      <c r="C53" s="423"/>
      <c r="D53" s="423"/>
      <c r="E53" s="424"/>
      <c r="F53" s="423"/>
      <c r="G53" s="423"/>
      <c r="H53" s="423"/>
      <c r="I53" s="423"/>
      <c r="J53" s="421"/>
      <c r="K53" s="421"/>
      <c r="L53" s="411">
        <v>0</v>
      </c>
      <c r="M53" s="412" t="b">
        <v>0</v>
      </c>
      <c r="N53" s="162">
        <v>1</v>
      </c>
      <c r="O53" s="344"/>
      <c r="P53" s="171"/>
      <c r="Q53" s="171"/>
      <c r="R53" s="171"/>
      <c r="S53" s="171"/>
      <c r="T53" s="171"/>
      <c r="U53" s="171"/>
      <c r="V53" s="171"/>
      <c r="W53" s="116">
        <v>0</v>
      </c>
      <c r="X53" s="117" t="s">
        <v>485</v>
      </c>
      <c r="Y53" s="172"/>
      <c r="Z53" s="118" t="s">
        <v>536</v>
      </c>
      <c r="AA53" s="116" t="s">
        <v>537</v>
      </c>
      <c r="AB53" s="171"/>
      <c r="AC53" s="422">
        <v>0</v>
      </c>
      <c r="AD53" s="422" t="s">
        <v>485</v>
      </c>
      <c r="AE53" s="420"/>
      <c r="AF53" s="420"/>
      <c r="AG53" s="418" t="s">
        <v>538</v>
      </c>
      <c r="AH53" s="418" t="s">
        <v>538</v>
      </c>
      <c r="AI53" s="419"/>
      <c r="AJ53" s="419"/>
      <c r="AK53" s="411">
        <v>0</v>
      </c>
      <c r="AL53" s="412" t="b">
        <v>0</v>
      </c>
      <c r="AM53" s="415"/>
      <c r="AN53" s="345"/>
      <c r="AO53" s="162"/>
      <c r="AP53" s="168"/>
      <c r="AQ53" s="114"/>
      <c r="AR53" s="145"/>
      <c r="AS53" s="114"/>
      <c r="AT53" s="145"/>
      <c r="AU53" s="168"/>
      <c r="AV53" s="163"/>
      <c r="AW53" s="114"/>
      <c r="AX53" s="145"/>
      <c r="AY53" s="146"/>
      <c r="AZ53" s="163"/>
      <c r="BA53" s="163"/>
      <c r="BB53" s="162"/>
      <c r="BC53" s="168"/>
      <c r="BD53" s="168"/>
      <c r="BE53" s="163"/>
      <c r="BF53" s="163"/>
      <c r="BG53" s="162"/>
      <c r="BH53" s="168"/>
      <c r="BI53" s="168"/>
      <c r="BJ53" s="163"/>
      <c r="BK53" s="163"/>
      <c r="BL53" s="162"/>
      <c r="BM53" s="168"/>
      <c r="BN53" s="168"/>
      <c r="BO53" s="145"/>
      <c r="BP53" s="145"/>
      <c r="BQ53" s="146"/>
      <c r="BR53" s="114"/>
      <c r="BS53" s="114"/>
      <c r="BT53" s="168"/>
      <c r="BU53" s="145"/>
      <c r="BV53" s="145"/>
      <c r="BW53" s="145"/>
      <c r="BX53" s="168"/>
      <c r="BY53" s="163"/>
      <c r="BZ53" s="163"/>
      <c r="CA53" s="114"/>
      <c r="CB53" s="145"/>
      <c r="CC53" s="146"/>
      <c r="CD53" s="145"/>
      <c r="CE53" s="148"/>
      <c r="CF53" s="148"/>
      <c r="CG53" s="148"/>
      <c r="CH53" s="148"/>
      <c r="CI53" s="148"/>
      <c r="CJ53" s="148"/>
      <c r="CK53" s="148"/>
      <c r="CL53" s="148"/>
      <c r="CM53" s="148"/>
      <c r="CN53" s="148"/>
      <c r="CO53" s="148"/>
      <c r="CP53" s="148"/>
      <c r="CQ53" s="148"/>
      <c r="CR53" s="148"/>
      <c r="CS53" s="148"/>
      <c r="CT53" s="148"/>
      <c r="CU53" s="148"/>
      <c r="CV53" s="148"/>
      <c r="CW53" s="148"/>
      <c r="CX53" s="148"/>
      <c r="CY53" s="148"/>
      <c r="CZ53" s="148"/>
      <c r="DA53" s="148"/>
      <c r="DB53" s="148"/>
      <c r="DC53" s="148"/>
      <c r="DD53" s="148"/>
    </row>
    <row r="54" spans="1:108" ht="21" customHeight="1" thickTop="1" thickBot="1">
      <c r="A54" s="421"/>
      <c r="B54" s="423"/>
      <c r="C54" s="423"/>
      <c r="D54" s="423"/>
      <c r="E54" s="424"/>
      <c r="F54" s="423"/>
      <c r="G54" s="423"/>
      <c r="H54" s="423"/>
      <c r="I54" s="423"/>
      <c r="J54" s="421"/>
      <c r="K54" s="421"/>
      <c r="L54" s="411"/>
      <c r="M54" s="413"/>
      <c r="N54" s="162">
        <v>2</v>
      </c>
      <c r="O54" s="344"/>
      <c r="P54" s="171"/>
      <c r="Q54" s="171"/>
      <c r="R54" s="171"/>
      <c r="S54" s="171"/>
      <c r="T54" s="171"/>
      <c r="U54" s="171"/>
      <c r="V54" s="171"/>
      <c r="W54" s="116">
        <v>0</v>
      </c>
      <c r="X54" s="117" t="s">
        <v>485</v>
      </c>
      <c r="Y54" s="172"/>
      <c r="Z54" s="118" t="s">
        <v>536</v>
      </c>
      <c r="AA54" s="116" t="s">
        <v>537</v>
      </c>
      <c r="AB54" s="171"/>
      <c r="AC54" s="422"/>
      <c r="AD54" s="422"/>
      <c r="AE54" s="420"/>
      <c r="AF54" s="420"/>
      <c r="AG54" s="418"/>
      <c r="AH54" s="418"/>
      <c r="AI54" s="419"/>
      <c r="AJ54" s="419"/>
      <c r="AK54" s="411"/>
      <c r="AL54" s="413"/>
      <c r="AM54" s="416"/>
      <c r="AN54" s="345"/>
      <c r="AO54" s="162"/>
      <c r="AP54" s="168"/>
      <c r="AQ54" s="114"/>
      <c r="AR54" s="145"/>
      <c r="AS54" s="114"/>
      <c r="AT54" s="145"/>
      <c r="AU54" s="168"/>
      <c r="AV54" s="163"/>
      <c r="AW54" s="114"/>
      <c r="AX54" s="145"/>
      <c r="AY54" s="146"/>
      <c r="AZ54" s="163"/>
      <c r="BA54" s="163"/>
      <c r="BB54" s="162"/>
      <c r="BC54" s="168"/>
      <c r="BD54" s="168"/>
      <c r="BE54" s="163"/>
      <c r="BF54" s="163"/>
      <c r="BG54" s="162"/>
      <c r="BH54" s="168"/>
      <c r="BI54" s="168"/>
      <c r="BJ54" s="163"/>
      <c r="BK54" s="163"/>
      <c r="BL54" s="162"/>
      <c r="BM54" s="168"/>
      <c r="BN54" s="168"/>
      <c r="BO54" s="145"/>
      <c r="BP54" s="145"/>
      <c r="BQ54" s="146"/>
      <c r="BR54" s="114"/>
      <c r="BS54" s="114"/>
      <c r="BT54" s="168"/>
      <c r="BU54" s="145"/>
      <c r="BV54" s="145"/>
      <c r="BW54" s="145"/>
      <c r="BX54" s="168"/>
      <c r="BY54" s="163"/>
      <c r="BZ54" s="163"/>
      <c r="CA54" s="114"/>
      <c r="CB54" s="145"/>
      <c r="CC54" s="146"/>
      <c r="CD54" s="145"/>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row>
    <row r="55" spans="1:108" ht="21" customHeight="1" thickTop="1" thickBot="1">
      <c r="A55" s="421"/>
      <c r="B55" s="423"/>
      <c r="C55" s="423"/>
      <c r="D55" s="423"/>
      <c r="E55" s="424"/>
      <c r="F55" s="423"/>
      <c r="G55" s="423"/>
      <c r="H55" s="423"/>
      <c r="I55" s="423"/>
      <c r="J55" s="421"/>
      <c r="K55" s="421"/>
      <c r="L55" s="411"/>
      <c r="M55" s="413"/>
      <c r="N55" s="162">
        <v>3</v>
      </c>
      <c r="O55" s="347"/>
      <c r="P55" s="171"/>
      <c r="Q55" s="171"/>
      <c r="R55" s="171"/>
      <c r="S55" s="171"/>
      <c r="T55" s="171"/>
      <c r="U55" s="171"/>
      <c r="V55" s="171"/>
      <c r="W55" s="116">
        <v>0</v>
      </c>
      <c r="X55" s="117" t="s">
        <v>485</v>
      </c>
      <c r="Y55" s="172"/>
      <c r="Z55" s="118" t="s">
        <v>536</v>
      </c>
      <c r="AA55" s="116" t="s">
        <v>537</v>
      </c>
      <c r="AB55" s="171"/>
      <c r="AC55" s="422"/>
      <c r="AD55" s="422"/>
      <c r="AE55" s="420"/>
      <c r="AF55" s="420"/>
      <c r="AG55" s="418"/>
      <c r="AH55" s="418"/>
      <c r="AI55" s="419"/>
      <c r="AJ55" s="419"/>
      <c r="AK55" s="411"/>
      <c r="AL55" s="413"/>
      <c r="AM55" s="416"/>
      <c r="AN55" s="345"/>
      <c r="AO55" s="162"/>
      <c r="AP55" s="168"/>
      <c r="AQ55" s="114"/>
      <c r="AR55" s="145"/>
      <c r="AS55" s="114"/>
      <c r="AT55" s="145"/>
      <c r="AU55" s="168"/>
      <c r="AV55" s="163"/>
      <c r="AW55" s="114"/>
      <c r="AX55" s="145"/>
      <c r="AY55" s="146"/>
      <c r="AZ55" s="163"/>
      <c r="BA55" s="163"/>
      <c r="BB55" s="162"/>
      <c r="BC55" s="168"/>
      <c r="BD55" s="168"/>
      <c r="BE55" s="163"/>
      <c r="BF55" s="163"/>
      <c r="BG55" s="162"/>
      <c r="BH55" s="168"/>
      <c r="BI55" s="168"/>
      <c r="BJ55" s="163"/>
      <c r="BK55" s="163"/>
      <c r="BL55" s="162"/>
      <c r="BM55" s="168"/>
      <c r="BN55" s="168"/>
      <c r="BO55" s="145"/>
      <c r="BP55" s="145"/>
      <c r="BQ55" s="146"/>
      <c r="BR55" s="114"/>
      <c r="BS55" s="114"/>
      <c r="BT55" s="168"/>
      <c r="BU55" s="145"/>
      <c r="BV55" s="145"/>
      <c r="BW55" s="145"/>
      <c r="BX55" s="168"/>
      <c r="BY55" s="163"/>
      <c r="BZ55" s="163"/>
      <c r="CA55" s="114"/>
      <c r="CB55" s="145"/>
      <c r="CC55" s="146"/>
      <c r="CD55" s="145"/>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row>
    <row r="56" spans="1:108" ht="21" customHeight="1" thickTop="1" thickBot="1">
      <c r="A56" s="421"/>
      <c r="B56" s="423"/>
      <c r="C56" s="423"/>
      <c r="D56" s="423"/>
      <c r="E56" s="424"/>
      <c r="F56" s="423"/>
      <c r="G56" s="423"/>
      <c r="H56" s="423"/>
      <c r="I56" s="423"/>
      <c r="J56" s="421"/>
      <c r="K56" s="421"/>
      <c r="L56" s="411"/>
      <c r="M56" s="413"/>
      <c r="N56" s="162">
        <v>4</v>
      </c>
      <c r="O56" s="344"/>
      <c r="P56" s="171"/>
      <c r="Q56" s="171"/>
      <c r="R56" s="171"/>
      <c r="S56" s="171"/>
      <c r="T56" s="171"/>
      <c r="U56" s="171"/>
      <c r="V56" s="171"/>
      <c r="W56" s="116">
        <v>0</v>
      </c>
      <c r="X56" s="117" t="s">
        <v>485</v>
      </c>
      <c r="Y56" s="172"/>
      <c r="Z56" s="118" t="s">
        <v>536</v>
      </c>
      <c r="AA56" s="116" t="s">
        <v>537</v>
      </c>
      <c r="AB56" s="171"/>
      <c r="AC56" s="422"/>
      <c r="AD56" s="422"/>
      <c r="AE56" s="420"/>
      <c r="AF56" s="420"/>
      <c r="AG56" s="418"/>
      <c r="AH56" s="418"/>
      <c r="AI56" s="419"/>
      <c r="AJ56" s="419"/>
      <c r="AK56" s="411"/>
      <c r="AL56" s="413"/>
      <c r="AM56" s="416"/>
      <c r="AN56" s="345"/>
      <c r="AO56" s="162"/>
      <c r="AP56" s="168"/>
      <c r="AQ56" s="114"/>
      <c r="AR56" s="145"/>
      <c r="AS56" s="114"/>
      <c r="AT56" s="145"/>
      <c r="AU56" s="168"/>
      <c r="AV56" s="163"/>
      <c r="AW56" s="114"/>
      <c r="AX56" s="145"/>
      <c r="AY56" s="146"/>
      <c r="AZ56" s="163"/>
      <c r="BA56" s="163"/>
      <c r="BB56" s="162"/>
      <c r="BC56" s="168"/>
      <c r="BD56" s="168"/>
      <c r="BE56" s="163"/>
      <c r="BF56" s="163"/>
      <c r="BG56" s="162"/>
      <c r="BH56" s="168"/>
      <c r="BI56" s="168"/>
      <c r="BJ56" s="163"/>
      <c r="BK56" s="163"/>
      <c r="BL56" s="162"/>
      <c r="BM56" s="168"/>
      <c r="BN56" s="168"/>
      <c r="BO56" s="145"/>
      <c r="BP56" s="145"/>
      <c r="BQ56" s="146"/>
      <c r="BR56" s="114"/>
      <c r="BS56" s="114"/>
      <c r="BT56" s="168"/>
      <c r="BU56" s="145"/>
      <c r="BV56" s="145"/>
      <c r="BW56" s="145"/>
      <c r="BX56" s="168"/>
      <c r="BY56" s="163"/>
      <c r="BZ56" s="163"/>
      <c r="CA56" s="114"/>
      <c r="CB56" s="145"/>
      <c r="CC56" s="146"/>
      <c r="CD56" s="145"/>
      <c r="CE56" s="148"/>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row>
    <row r="57" spans="1:108" ht="21" customHeight="1" thickTop="1" thickBot="1">
      <c r="A57" s="421"/>
      <c r="B57" s="423"/>
      <c r="C57" s="423"/>
      <c r="D57" s="423"/>
      <c r="E57" s="424"/>
      <c r="F57" s="423"/>
      <c r="G57" s="423"/>
      <c r="H57" s="423"/>
      <c r="I57" s="423"/>
      <c r="J57" s="421"/>
      <c r="K57" s="421"/>
      <c r="L57" s="411"/>
      <c r="M57" s="413"/>
      <c r="N57" s="162">
        <v>5</v>
      </c>
      <c r="O57" s="344"/>
      <c r="P57" s="171"/>
      <c r="Q57" s="171"/>
      <c r="R57" s="171"/>
      <c r="S57" s="171"/>
      <c r="T57" s="171"/>
      <c r="U57" s="171"/>
      <c r="V57" s="171"/>
      <c r="W57" s="116">
        <v>0</v>
      </c>
      <c r="X57" s="117" t="s">
        <v>485</v>
      </c>
      <c r="Y57" s="172"/>
      <c r="Z57" s="118" t="s">
        <v>536</v>
      </c>
      <c r="AA57" s="116" t="s">
        <v>537</v>
      </c>
      <c r="AB57" s="171"/>
      <c r="AC57" s="422"/>
      <c r="AD57" s="422"/>
      <c r="AE57" s="420"/>
      <c r="AF57" s="420"/>
      <c r="AG57" s="418"/>
      <c r="AH57" s="418"/>
      <c r="AI57" s="419"/>
      <c r="AJ57" s="419"/>
      <c r="AK57" s="411"/>
      <c r="AL57" s="413"/>
      <c r="AM57" s="416"/>
      <c r="AN57" s="345"/>
      <c r="AO57" s="162"/>
      <c r="AP57" s="168"/>
      <c r="AQ57" s="114"/>
      <c r="AR57" s="145"/>
      <c r="AS57" s="114"/>
      <c r="AT57" s="145"/>
      <c r="AU57" s="168"/>
      <c r="AV57" s="163"/>
      <c r="AW57" s="114"/>
      <c r="AX57" s="145"/>
      <c r="AY57" s="146"/>
      <c r="AZ57" s="163"/>
      <c r="BA57" s="163"/>
      <c r="BB57" s="162"/>
      <c r="BC57" s="168"/>
      <c r="BD57" s="168"/>
      <c r="BE57" s="163"/>
      <c r="BF57" s="163"/>
      <c r="BG57" s="162"/>
      <c r="BH57" s="168"/>
      <c r="BI57" s="168"/>
      <c r="BJ57" s="163"/>
      <c r="BK57" s="163"/>
      <c r="BL57" s="162"/>
      <c r="BM57" s="168"/>
      <c r="BN57" s="168"/>
      <c r="BO57" s="145"/>
      <c r="BP57" s="145"/>
      <c r="BQ57" s="146"/>
      <c r="BR57" s="114"/>
      <c r="BS57" s="114"/>
      <c r="BT57" s="168"/>
      <c r="BU57" s="145"/>
      <c r="BV57" s="145"/>
      <c r="BW57" s="145"/>
      <c r="BX57" s="168"/>
      <c r="BY57" s="163"/>
      <c r="BZ57" s="163"/>
      <c r="CA57" s="114"/>
      <c r="CB57" s="145"/>
      <c r="CC57" s="146"/>
      <c r="CD57" s="145"/>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row>
    <row r="58" spans="1:108" ht="21" customHeight="1" thickTop="1" thickBot="1">
      <c r="A58" s="421"/>
      <c r="B58" s="423"/>
      <c r="C58" s="423"/>
      <c r="D58" s="423"/>
      <c r="E58" s="424"/>
      <c r="F58" s="423"/>
      <c r="G58" s="423"/>
      <c r="H58" s="423"/>
      <c r="I58" s="423"/>
      <c r="J58" s="421"/>
      <c r="K58" s="421"/>
      <c r="L58" s="411"/>
      <c r="M58" s="414"/>
      <c r="N58" s="162">
        <v>6</v>
      </c>
      <c r="O58" s="344"/>
      <c r="P58" s="171"/>
      <c r="Q58" s="171"/>
      <c r="R58" s="171"/>
      <c r="S58" s="171"/>
      <c r="T58" s="171"/>
      <c r="U58" s="171"/>
      <c r="V58" s="171"/>
      <c r="W58" s="116">
        <v>0</v>
      </c>
      <c r="X58" s="117" t="s">
        <v>485</v>
      </c>
      <c r="Y58" s="172"/>
      <c r="Z58" s="118" t="s">
        <v>536</v>
      </c>
      <c r="AA58" s="116" t="s">
        <v>537</v>
      </c>
      <c r="AB58" s="171"/>
      <c r="AC58" s="422"/>
      <c r="AD58" s="422"/>
      <c r="AE58" s="420"/>
      <c r="AF58" s="420"/>
      <c r="AG58" s="418"/>
      <c r="AH58" s="418"/>
      <c r="AI58" s="419"/>
      <c r="AJ58" s="419"/>
      <c r="AK58" s="411"/>
      <c r="AL58" s="414"/>
      <c r="AM58" s="417"/>
      <c r="AN58" s="345"/>
      <c r="AO58" s="162"/>
      <c r="AP58" s="168"/>
      <c r="AQ58" s="114"/>
      <c r="AR58" s="145"/>
      <c r="AS58" s="114"/>
      <c r="AT58" s="145"/>
      <c r="AU58" s="168"/>
      <c r="AV58" s="163"/>
      <c r="AW58" s="114"/>
      <c r="AX58" s="145"/>
      <c r="AY58" s="146"/>
      <c r="AZ58" s="163"/>
      <c r="BA58" s="163"/>
      <c r="BB58" s="162"/>
      <c r="BC58" s="168"/>
      <c r="BD58" s="168"/>
      <c r="BE58" s="163"/>
      <c r="BF58" s="163"/>
      <c r="BG58" s="162"/>
      <c r="BH58" s="168"/>
      <c r="BI58" s="168"/>
      <c r="BJ58" s="163"/>
      <c r="BK58" s="163"/>
      <c r="BL58" s="162"/>
      <c r="BM58" s="168"/>
      <c r="BN58" s="168"/>
      <c r="BO58" s="145"/>
      <c r="BP58" s="145"/>
      <c r="BQ58" s="146"/>
      <c r="BR58" s="114"/>
      <c r="BS58" s="114"/>
      <c r="BT58" s="168"/>
      <c r="BU58" s="145"/>
      <c r="BV58" s="145"/>
      <c r="BW58" s="145"/>
      <c r="BX58" s="168"/>
      <c r="BY58" s="163"/>
      <c r="BZ58" s="163"/>
      <c r="CA58" s="114"/>
      <c r="CB58" s="145"/>
      <c r="CC58" s="146"/>
      <c r="CD58" s="145"/>
      <c r="CE58" s="148"/>
      <c r="CF58" s="148"/>
      <c r="CG58" s="148"/>
      <c r="CH58" s="148"/>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row>
    <row r="59" spans="1:108" ht="21" customHeight="1" thickTop="1" thickBot="1">
      <c r="A59" s="421">
        <v>10</v>
      </c>
      <c r="B59" s="423"/>
      <c r="C59" s="423"/>
      <c r="D59" s="423"/>
      <c r="E59" s="424"/>
      <c r="F59" s="423"/>
      <c r="G59" s="423"/>
      <c r="H59" s="423"/>
      <c r="I59" s="423"/>
      <c r="J59" s="421"/>
      <c r="K59" s="421"/>
      <c r="L59" s="411">
        <v>0</v>
      </c>
      <c r="M59" s="412" t="b">
        <v>0</v>
      </c>
      <c r="N59" s="162">
        <v>1</v>
      </c>
      <c r="O59" s="344"/>
      <c r="P59" s="171"/>
      <c r="Q59" s="171"/>
      <c r="R59" s="171"/>
      <c r="S59" s="171"/>
      <c r="T59" s="171"/>
      <c r="U59" s="171"/>
      <c r="V59" s="171"/>
      <c r="W59" s="116">
        <v>0</v>
      </c>
      <c r="X59" s="117" t="s">
        <v>485</v>
      </c>
      <c r="Y59" s="172"/>
      <c r="Z59" s="118" t="s">
        <v>536</v>
      </c>
      <c r="AA59" s="116" t="s">
        <v>537</v>
      </c>
      <c r="AB59" s="171"/>
      <c r="AC59" s="422">
        <v>0</v>
      </c>
      <c r="AD59" s="422" t="s">
        <v>485</v>
      </c>
      <c r="AE59" s="420"/>
      <c r="AF59" s="420"/>
      <c r="AG59" s="418" t="s">
        <v>538</v>
      </c>
      <c r="AH59" s="418" t="s">
        <v>538</v>
      </c>
      <c r="AI59" s="419"/>
      <c r="AJ59" s="419"/>
      <c r="AK59" s="411">
        <v>0</v>
      </c>
      <c r="AL59" s="412" t="b">
        <v>0</v>
      </c>
      <c r="AM59" s="415"/>
      <c r="AN59" s="345"/>
      <c r="AO59" s="162"/>
      <c r="AP59" s="168"/>
      <c r="AQ59" s="114"/>
      <c r="AR59" s="145"/>
      <c r="AS59" s="114"/>
      <c r="AT59" s="145"/>
      <c r="AU59" s="168"/>
      <c r="AV59" s="163"/>
      <c r="AW59" s="114"/>
      <c r="AX59" s="145"/>
      <c r="AY59" s="146"/>
      <c r="AZ59" s="163"/>
      <c r="BA59" s="163"/>
      <c r="BB59" s="162"/>
      <c r="BC59" s="168"/>
      <c r="BD59" s="168"/>
      <c r="BE59" s="163"/>
      <c r="BF59" s="163"/>
      <c r="BG59" s="162"/>
      <c r="BH59" s="168"/>
      <c r="BI59" s="168"/>
      <c r="BJ59" s="163"/>
      <c r="BK59" s="163"/>
      <c r="BL59" s="162"/>
      <c r="BM59" s="168"/>
      <c r="BN59" s="168"/>
      <c r="BO59" s="145"/>
      <c r="BP59" s="145"/>
      <c r="BQ59" s="146"/>
      <c r="BR59" s="114"/>
      <c r="BS59" s="114"/>
      <c r="BT59" s="168"/>
      <c r="BU59" s="145"/>
      <c r="BV59" s="145"/>
      <c r="BW59" s="145"/>
      <c r="BX59" s="168"/>
      <c r="BY59" s="163"/>
      <c r="BZ59" s="163"/>
      <c r="CA59" s="114"/>
      <c r="CB59" s="145"/>
      <c r="CC59" s="146"/>
      <c r="CD59" s="145"/>
      <c r="CE59" s="148"/>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row>
    <row r="60" spans="1:108" ht="21" customHeight="1" thickTop="1" thickBot="1">
      <c r="A60" s="421"/>
      <c r="B60" s="423"/>
      <c r="C60" s="423"/>
      <c r="D60" s="423"/>
      <c r="E60" s="424"/>
      <c r="F60" s="423"/>
      <c r="G60" s="423"/>
      <c r="H60" s="423"/>
      <c r="I60" s="423"/>
      <c r="J60" s="421"/>
      <c r="K60" s="421"/>
      <c r="L60" s="411"/>
      <c r="M60" s="413"/>
      <c r="N60" s="162">
        <v>2</v>
      </c>
      <c r="O60" s="344"/>
      <c r="P60" s="171"/>
      <c r="Q60" s="171"/>
      <c r="R60" s="171"/>
      <c r="S60" s="171"/>
      <c r="T60" s="171"/>
      <c r="U60" s="171"/>
      <c r="V60" s="171"/>
      <c r="W60" s="116">
        <v>0</v>
      </c>
      <c r="X60" s="117" t="s">
        <v>485</v>
      </c>
      <c r="Y60" s="172"/>
      <c r="Z60" s="118" t="s">
        <v>536</v>
      </c>
      <c r="AA60" s="116" t="s">
        <v>537</v>
      </c>
      <c r="AB60" s="171"/>
      <c r="AC60" s="422"/>
      <c r="AD60" s="422"/>
      <c r="AE60" s="420"/>
      <c r="AF60" s="420"/>
      <c r="AG60" s="418"/>
      <c r="AH60" s="418"/>
      <c r="AI60" s="419"/>
      <c r="AJ60" s="419"/>
      <c r="AK60" s="411"/>
      <c r="AL60" s="413"/>
      <c r="AM60" s="416"/>
      <c r="AN60" s="345"/>
      <c r="AO60" s="162"/>
      <c r="AP60" s="168"/>
      <c r="AQ60" s="114"/>
      <c r="AR60" s="145"/>
      <c r="AS60" s="114"/>
      <c r="AT60" s="145"/>
      <c r="AU60" s="168"/>
      <c r="AV60" s="163"/>
      <c r="AW60" s="114"/>
      <c r="AX60" s="145"/>
      <c r="AY60" s="146"/>
      <c r="AZ60" s="163"/>
      <c r="BA60" s="163"/>
      <c r="BB60" s="162"/>
      <c r="BC60" s="168"/>
      <c r="BD60" s="168"/>
      <c r="BE60" s="163"/>
      <c r="BF60" s="163"/>
      <c r="BG60" s="162"/>
      <c r="BH60" s="168"/>
      <c r="BI60" s="168"/>
      <c r="BJ60" s="163"/>
      <c r="BK60" s="163"/>
      <c r="BL60" s="162"/>
      <c r="BM60" s="168"/>
      <c r="BN60" s="168"/>
      <c r="BO60" s="145"/>
      <c r="BP60" s="145"/>
      <c r="BQ60" s="146"/>
      <c r="BR60" s="114"/>
      <c r="BS60" s="114"/>
      <c r="BT60" s="168"/>
      <c r="BU60" s="145"/>
      <c r="BV60" s="145"/>
      <c r="BW60" s="145"/>
      <c r="BX60" s="168"/>
      <c r="BY60" s="163"/>
      <c r="BZ60" s="163"/>
      <c r="CA60" s="114"/>
      <c r="CB60" s="145"/>
      <c r="CC60" s="146"/>
      <c r="CD60" s="145"/>
    </row>
    <row r="61" spans="1:108" ht="21" customHeight="1" thickTop="1" thickBot="1">
      <c r="A61" s="421"/>
      <c r="B61" s="423"/>
      <c r="C61" s="423"/>
      <c r="D61" s="423"/>
      <c r="E61" s="424"/>
      <c r="F61" s="423"/>
      <c r="G61" s="423"/>
      <c r="H61" s="423"/>
      <c r="I61" s="423"/>
      <c r="J61" s="421"/>
      <c r="K61" s="421"/>
      <c r="L61" s="411"/>
      <c r="M61" s="413"/>
      <c r="N61" s="162">
        <v>3</v>
      </c>
      <c r="O61" s="347"/>
      <c r="P61" s="171"/>
      <c r="Q61" s="171"/>
      <c r="R61" s="171"/>
      <c r="S61" s="171"/>
      <c r="T61" s="171"/>
      <c r="U61" s="171"/>
      <c r="V61" s="171"/>
      <c r="W61" s="116">
        <v>0</v>
      </c>
      <c r="X61" s="117" t="s">
        <v>485</v>
      </c>
      <c r="Y61" s="172"/>
      <c r="Z61" s="118" t="s">
        <v>536</v>
      </c>
      <c r="AA61" s="116" t="s">
        <v>537</v>
      </c>
      <c r="AB61" s="171"/>
      <c r="AC61" s="422"/>
      <c r="AD61" s="422"/>
      <c r="AE61" s="420"/>
      <c r="AF61" s="420"/>
      <c r="AG61" s="418"/>
      <c r="AH61" s="418"/>
      <c r="AI61" s="419"/>
      <c r="AJ61" s="419"/>
      <c r="AK61" s="411"/>
      <c r="AL61" s="413"/>
      <c r="AM61" s="416"/>
      <c r="AN61" s="345"/>
      <c r="AO61" s="162"/>
      <c r="AP61" s="168"/>
      <c r="AQ61" s="114"/>
      <c r="AR61" s="145"/>
      <c r="AS61" s="114"/>
      <c r="AT61" s="145"/>
      <c r="AU61" s="168"/>
      <c r="AV61" s="163"/>
      <c r="AW61" s="114"/>
      <c r="AX61" s="145"/>
      <c r="AY61" s="146"/>
      <c r="AZ61" s="163"/>
      <c r="BA61" s="163"/>
      <c r="BB61" s="162"/>
      <c r="BC61" s="168"/>
      <c r="BD61" s="168"/>
      <c r="BE61" s="163"/>
      <c r="BF61" s="163"/>
      <c r="BG61" s="162"/>
      <c r="BH61" s="168"/>
      <c r="BI61" s="168"/>
      <c r="BJ61" s="163"/>
      <c r="BK61" s="163"/>
      <c r="BL61" s="162"/>
      <c r="BM61" s="168"/>
      <c r="BN61" s="168"/>
      <c r="BO61" s="145"/>
      <c r="BP61" s="145"/>
      <c r="BQ61" s="146"/>
      <c r="BR61" s="114"/>
      <c r="BS61" s="114"/>
      <c r="BT61" s="168"/>
      <c r="BU61" s="145"/>
      <c r="BV61" s="145"/>
      <c r="BW61" s="145"/>
      <c r="BX61" s="168"/>
      <c r="BY61" s="163"/>
      <c r="BZ61" s="163"/>
      <c r="CA61" s="114"/>
      <c r="CB61" s="145"/>
      <c r="CC61" s="146"/>
      <c r="CD61" s="145"/>
    </row>
    <row r="62" spans="1:108" ht="21" customHeight="1" thickTop="1" thickBot="1">
      <c r="A62" s="421"/>
      <c r="B62" s="423"/>
      <c r="C62" s="423"/>
      <c r="D62" s="423"/>
      <c r="E62" s="424"/>
      <c r="F62" s="423"/>
      <c r="G62" s="423"/>
      <c r="H62" s="423"/>
      <c r="I62" s="423"/>
      <c r="J62" s="421"/>
      <c r="K62" s="421"/>
      <c r="L62" s="411"/>
      <c r="M62" s="413"/>
      <c r="N62" s="162">
        <v>4</v>
      </c>
      <c r="O62" s="344"/>
      <c r="P62" s="171"/>
      <c r="Q62" s="171"/>
      <c r="R62" s="171"/>
      <c r="S62" s="171"/>
      <c r="T62" s="171"/>
      <c r="U62" s="171"/>
      <c r="V62" s="171"/>
      <c r="W62" s="116">
        <v>0</v>
      </c>
      <c r="X62" s="117" t="s">
        <v>485</v>
      </c>
      <c r="Y62" s="172"/>
      <c r="Z62" s="118" t="s">
        <v>536</v>
      </c>
      <c r="AA62" s="116" t="s">
        <v>537</v>
      </c>
      <c r="AB62" s="171"/>
      <c r="AC62" s="422"/>
      <c r="AD62" s="422"/>
      <c r="AE62" s="420"/>
      <c r="AF62" s="420"/>
      <c r="AG62" s="418"/>
      <c r="AH62" s="418"/>
      <c r="AI62" s="419"/>
      <c r="AJ62" s="419"/>
      <c r="AK62" s="411"/>
      <c r="AL62" s="413"/>
      <c r="AM62" s="416"/>
      <c r="AN62" s="345"/>
      <c r="AO62" s="162"/>
      <c r="AP62" s="168"/>
      <c r="AQ62" s="114"/>
      <c r="AR62" s="145"/>
      <c r="AS62" s="114"/>
      <c r="AT62" s="145"/>
      <c r="AU62" s="168"/>
      <c r="AV62" s="163"/>
      <c r="AW62" s="114"/>
      <c r="AX62" s="145"/>
      <c r="AY62" s="146"/>
      <c r="AZ62" s="163"/>
      <c r="BA62" s="163"/>
      <c r="BB62" s="162"/>
      <c r="BC62" s="168"/>
      <c r="BD62" s="168"/>
      <c r="BE62" s="163"/>
      <c r="BF62" s="163"/>
      <c r="BG62" s="162"/>
      <c r="BH62" s="168"/>
      <c r="BI62" s="168"/>
      <c r="BJ62" s="163"/>
      <c r="BK62" s="163"/>
      <c r="BL62" s="162"/>
      <c r="BM62" s="168"/>
      <c r="BN62" s="168"/>
      <c r="BO62" s="145"/>
      <c r="BP62" s="145"/>
      <c r="BQ62" s="146"/>
      <c r="BR62" s="114"/>
      <c r="BS62" s="114"/>
      <c r="BT62" s="168"/>
      <c r="BU62" s="145"/>
      <c r="BV62" s="145"/>
      <c r="BW62" s="145"/>
      <c r="BX62" s="168"/>
      <c r="BY62" s="163"/>
      <c r="BZ62" s="163"/>
      <c r="CA62" s="114"/>
      <c r="CB62" s="145"/>
      <c r="CC62" s="146"/>
      <c r="CD62" s="145"/>
    </row>
    <row r="63" spans="1:108" ht="21" customHeight="1" thickTop="1" thickBot="1">
      <c r="A63" s="421"/>
      <c r="B63" s="423"/>
      <c r="C63" s="423"/>
      <c r="D63" s="423"/>
      <c r="E63" s="424"/>
      <c r="F63" s="423"/>
      <c r="G63" s="423"/>
      <c r="H63" s="423"/>
      <c r="I63" s="423"/>
      <c r="J63" s="421"/>
      <c r="K63" s="421"/>
      <c r="L63" s="411"/>
      <c r="M63" s="413"/>
      <c r="N63" s="162">
        <v>5</v>
      </c>
      <c r="O63" s="344"/>
      <c r="P63" s="171"/>
      <c r="Q63" s="171"/>
      <c r="R63" s="171"/>
      <c r="S63" s="171"/>
      <c r="T63" s="171"/>
      <c r="U63" s="171"/>
      <c r="V63" s="171"/>
      <c r="W63" s="116">
        <v>0</v>
      </c>
      <c r="X63" s="117" t="s">
        <v>485</v>
      </c>
      <c r="Y63" s="172"/>
      <c r="Z63" s="118" t="s">
        <v>536</v>
      </c>
      <c r="AA63" s="116" t="s">
        <v>537</v>
      </c>
      <c r="AB63" s="171"/>
      <c r="AC63" s="422"/>
      <c r="AD63" s="422"/>
      <c r="AE63" s="420"/>
      <c r="AF63" s="420"/>
      <c r="AG63" s="418"/>
      <c r="AH63" s="418"/>
      <c r="AI63" s="419"/>
      <c r="AJ63" s="419"/>
      <c r="AK63" s="411"/>
      <c r="AL63" s="413"/>
      <c r="AM63" s="416"/>
      <c r="AN63" s="345"/>
      <c r="AO63" s="162"/>
      <c r="AP63" s="168"/>
      <c r="AQ63" s="114"/>
      <c r="AR63" s="145"/>
      <c r="AS63" s="114"/>
      <c r="AT63" s="145"/>
      <c r="AU63" s="168"/>
      <c r="AV63" s="163"/>
      <c r="AW63" s="114"/>
      <c r="AX63" s="145"/>
      <c r="AY63" s="146"/>
      <c r="AZ63" s="163"/>
      <c r="BA63" s="163"/>
      <c r="BB63" s="162"/>
      <c r="BC63" s="168"/>
      <c r="BD63" s="168"/>
      <c r="BE63" s="163"/>
      <c r="BF63" s="163"/>
      <c r="BG63" s="162"/>
      <c r="BH63" s="168"/>
      <c r="BI63" s="168"/>
      <c r="BJ63" s="163"/>
      <c r="BK63" s="163"/>
      <c r="BL63" s="162"/>
      <c r="BM63" s="168"/>
      <c r="BN63" s="168"/>
      <c r="BO63" s="145"/>
      <c r="BP63" s="145"/>
      <c r="BQ63" s="146"/>
      <c r="BR63" s="114"/>
      <c r="BS63" s="114"/>
      <c r="BT63" s="168"/>
      <c r="BU63" s="145"/>
      <c r="BV63" s="145"/>
      <c r="BW63" s="145"/>
      <c r="BX63" s="168"/>
      <c r="BY63" s="163"/>
      <c r="BZ63" s="163"/>
      <c r="CA63" s="114"/>
      <c r="CB63" s="145"/>
      <c r="CC63" s="146"/>
      <c r="CD63" s="145"/>
    </row>
    <row r="64" spans="1:108" ht="21" customHeight="1" thickTop="1" thickBot="1">
      <c r="A64" s="421"/>
      <c r="B64" s="423"/>
      <c r="C64" s="423"/>
      <c r="D64" s="423"/>
      <c r="E64" s="424"/>
      <c r="F64" s="423"/>
      <c r="G64" s="423"/>
      <c r="H64" s="423"/>
      <c r="I64" s="423"/>
      <c r="J64" s="421"/>
      <c r="K64" s="421"/>
      <c r="L64" s="411"/>
      <c r="M64" s="414"/>
      <c r="N64" s="162">
        <v>6</v>
      </c>
      <c r="O64" s="344"/>
      <c r="P64" s="171"/>
      <c r="Q64" s="171"/>
      <c r="R64" s="171"/>
      <c r="S64" s="171"/>
      <c r="T64" s="171"/>
      <c r="U64" s="171"/>
      <c r="V64" s="171"/>
      <c r="W64" s="116">
        <v>0</v>
      </c>
      <c r="X64" s="117" t="s">
        <v>485</v>
      </c>
      <c r="Y64" s="172"/>
      <c r="Z64" s="118" t="s">
        <v>536</v>
      </c>
      <c r="AA64" s="116" t="s">
        <v>537</v>
      </c>
      <c r="AB64" s="171"/>
      <c r="AC64" s="422"/>
      <c r="AD64" s="422"/>
      <c r="AE64" s="420"/>
      <c r="AF64" s="420"/>
      <c r="AG64" s="418"/>
      <c r="AH64" s="418"/>
      <c r="AI64" s="419"/>
      <c r="AJ64" s="419"/>
      <c r="AK64" s="411"/>
      <c r="AL64" s="414"/>
      <c r="AM64" s="417"/>
      <c r="AN64" s="345"/>
      <c r="AO64" s="162"/>
      <c r="AP64" s="168"/>
      <c r="AQ64" s="114"/>
      <c r="AR64" s="145"/>
      <c r="AS64" s="114"/>
      <c r="AT64" s="145"/>
      <c r="AU64" s="168"/>
      <c r="AV64" s="163"/>
      <c r="AW64" s="114"/>
      <c r="AX64" s="145"/>
      <c r="AY64" s="146"/>
      <c r="AZ64" s="163"/>
      <c r="BA64" s="163"/>
      <c r="BB64" s="162"/>
      <c r="BC64" s="168"/>
      <c r="BD64" s="168"/>
      <c r="BE64" s="163"/>
      <c r="BF64" s="163"/>
      <c r="BG64" s="162"/>
      <c r="BH64" s="168"/>
      <c r="BI64" s="168"/>
      <c r="BJ64" s="163"/>
      <c r="BK64" s="163"/>
      <c r="BL64" s="162"/>
      <c r="BM64" s="168"/>
      <c r="BN64" s="168"/>
      <c r="BO64" s="145"/>
      <c r="BP64" s="145"/>
      <c r="BQ64" s="146"/>
      <c r="BR64" s="114"/>
      <c r="BS64" s="114"/>
      <c r="BT64" s="168"/>
      <c r="BU64" s="145"/>
      <c r="BV64" s="145"/>
      <c r="BW64" s="145"/>
      <c r="BX64" s="168"/>
      <c r="BY64" s="163"/>
      <c r="BZ64" s="163"/>
      <c r="CA64" s="114"/>
      <c r="CB64" s="145"/>
      <c r="CC64" s="146"/>
      <c r="CD64" s="145"/>
    </row>
    <row r="65" ht="21" customHeight="1" thickTop="1"/>
  </sheetData>
  <mergeCells count="333">
    <mergeCell ref="BT2:BW2"/>
    <mergeCell ref="BX2:BZ2"/>
    <mergeCell ref="CA2:CD2"/>
    <mergeCell ref="A2:I2"/>
    <mergeCell ref="J2:M2"/>
    <mergeCell ref="N2:AH2"/>
    <mergeCell ref="AI2:AL2"/>
    <mergeCell ref="AN2:AY2"/>
    <mergeCell ref="AZ2:BD2"/>
    <mergeCell ref="A3:A4"/>
    <mergeCell ref="B3:B4"/>
    <mergeCell ref="C3:C4"/>
    <mergeCell ref="D3:D4"/>
    <mergeCell ref="E3:E4"/>
    <mergeCell ref="F3:F4"/>
    <mergeCell ref="BE2:BI2"/>
    <mergeCell ref="BJ2:BN2"/>
    <mergeCell ref="BO2:BS2"/>
    <mergeCell ref="M3:M4"/>
    <mergeCell ref="N3:N4"/>
    <mergeCell ref="O3:O4"/>
    <mergeCell ref="P3:P4"/>
    <mergeCell ref="Q3:Q4"/>
    <mergeCell ref="R3:R4"/>
    <mergeCell ref="G3:G4"/>
    <mergeCell ref="H3:H4"/>
    <mergeCell ref="I3:I4"/>
    <mergeCell ref="J3:J4"/>
    <mergeCell ref="K3:K4"/>
    <mergeCell ref="L3:L4"/>
    <mergeCell ref="Y3:Y4"/>
    <mergeCell ref="Z3:Z4"/>
    <mergeCell ref="AA3:AA4"/>
    <mergeCell ref="AB3:AB4"/>
    <mergeCell ref="AC3:AD4"/>
    <mergeCell ref="AE3:AE4"/>
    <mergeCell ref="S3:S4"/>
    <mergeCell ref="T3:T4"/>
    <mergeCell ref="U3:U4"/>
    <mergeCell ref="V3:V4"/>
    <mergeCell ref="W3:W4"/>
    <mergeCell ref="X3:X4"/>
    <mergeCell ref="AL3:AL4"/>
    <mergeCell ref="AM3:AM4"/>
    <mergeCell ref="AN3:AN4"/>
    <mergeCell ref="AO3:AO4"/>
    <mergeCell ref="AP3:AP4"/>
    <mergeCell ref="AQ3:AQ4"/>
    <mergeCell ref="AF3:AF4"/>
    <mergeCell ref="AG3:AG4"/>
    <mergeCell ref="AH3:AH4"/>
    <mergeCell ref="AI3:AI4"/>
    <mergeCell ref="AJ3:AJ4"/>
    <mergeCell ref="AK3:AK4"/>
    <mergeCell ref="AX3:AX4"/>
    <mergeCell ref="AY3:AY4"/>
    <mergeCell ref="AZ3:AZ4"/>
    <mergeCell ref="BA3:BA4"/>
    <mergeCell ref="BB3:BB4"/>
    <mergeCell ref="BC3:BC4"/>
    <mergeCell ref="AR3:AR4"/>
    <mergeCell ref="AS3:AS4"/>
    <mergeCell ref="AT3:AT4"/>
    <mergeCell ref="AU3:AU4"/>
    <mergeCell ref="AV3:AV4"/>
    <mergeCell ref="AW3:AW4"/>
    <mergeCell ref="BL3:BL4"/>
    <mergeCell ref="BM3:BM4"/>
    <mergeCell ref="BN3:BN4"/>
    <mergeCell ref="BO3:BO4"/>
    <mergeCell ref="BD3:BD4"/>
    <mergeCell ref="BE3:BE4"/>
    <mergeCell ref="BF3:BF4"/>
    <mergeCell ref="BG3:BG4"/>
    <mergeCell ref="BH3:BH4"/>
    <mergeCell ref="BI3:BI4"/>
    <mergeCell ref="CB3:CB4"/>
    <mergeCell ref="CC3:CC4"/>
    <mergeCell ref="CD3:CD4"/>
    <mergeCell ref="A5:A10"/>
    <mergeCell ref="B5:B10"/>
    <mergeCell ref="C5:C10"/>
    <mergeCell ref="D5:D10"/>
    <mergeCell ref="E5:E10"/>
    <mergeCell ref="F5:F10"/>
    <mergeCell ref="G5:G10"/>
    <mergeCell ref="BV3:BV4"/>
    <mergeCell ref="BW3:BW4"/>
    <mergeCell ref="BX3:BX4"/>
    <mergeCell ref="BY3:BY4"/>
    <mergeCell ref="BZ3:BZ4"/>
    <mergeCell ref="CA3:CA4"/>
    <mergeCell ref="BP3:BP4"/>
    <mergeCell ref="BQ3:BQ4"/>
    <mergeCell ref="BR3:BR4"/>
    <mergeCell ref="BS3:BS4"/>
    <mergeCell ref="BT3:BT4"/>
    <mergeCell ref="BU3:BU4"/>
    <mergeCell ref="BJ3:BJ4"/>
    <mergeCell ref="BK3:BK4"/>
    <mergeCell ref="A11:A16"/>
    <mergeCell ref="B11:B16"/>
    <mergeCell ref="C11:C16"/>
    <mergeCell ref="D11:D16"/>
    <mergeCell ref="E11:E16"/>
    <mergeCell ref="AC5:AC10"/>
    <mergeCell ref="AD5:AD10"/>
    <mergeCell ref="AE5:AE10"/>
    <mergeCell ref="AF5:AF10"/>
    <mergeCell ref="H5:H10"/>
    <mergeCell ref="I5:I10"/>
    <mergeCell ref="J5:J10"/>
    <mergeCell ref="K5:K10"/>
    <mergeCell ref="L5:L10"/>
    <mergeCell ref="M5:M10"/>
    <mergeCell ref="H11:H16"/>
    <mergeCell ref="I11:I16"/>
    <mergeCell ref="J11:J16"/>
    <mergeCell ref="K11:K16"/>
    <mergeCell ref="M11:M16"/>
    <mergeCell ref="AC11:AC16"/>
    <mergeCell ref="AD11:AD16"/>
    <mergeCell ref="AE11:AE16"/>
    <mergeCell ref="AF11:AF16"/>
    <mergeCell ref="AI5:AI10"/>
    <mergeCell ref="AJ5:AJ10"/>
    <mergeCell ref="AK5:AK10"/>
    <mergeCell ref="AL5:AL10"/>
    <mergeCell ref="AM5:AM10"/>
    <mergeCell ref="AG5:AG10"/>
    <mergeCell ref="AH5:AH10"/>
    <mergeCell ref="AM11:AM16"/>
    <mergeCell ref="A17:A22"/>
    <mergeCell ref="B17:B22"/>
    <mergeCell ref="C17:C22"/>
    <mergeCell ref="D17:D22"/>
    <mergeCell ref="E17:E22"/>
    <mergeCell ref="F17:F22"/>
    <mergeCell ref="G17:G22"/>
    <mergeCell ref="H17:H22"/>
    <mergeCell ref="I17:I22"/>
    <mergeCell ref="AG11:AG16"/>
    <mergeCell ref="AH11:AH16"/>
    <mergeCell ref="AI11:AI16"/>
    <mergeCell ref="AJ11:AJ16"/>
    <mergeCell ref="AK11:AK16"/>
    <mergeCell ref="AL11:AL16"/>
    <mergeCell ref="L11:L16"/>
    <mergeCell ref="F11:F16"/>
    <mergeCell ref="G11:G16"/>
    <mergeCell ref="AK17:AK22"/>
    <mergeCell ref="AL17:AL22"/>
    <mergeCell ref="AM17:AM22"/>
    <mergeCell ref="A23:A28"/>
    <mergeCell ref="B23:B28"/>
    <mergeCell ref="C23:C28"/>
    <mergeCell ref="D23:D28"/>
    <mergeCell ref="E23:E28"/>
    <mergeCell ref="F23:F28"/>
    <mergeCell ref="G23:G28"/>
    <mergeCell ref="AE17:AE22"/>
    <mergeCell ref="AF17:AF22"/>
    <mergeCell ref="AG17:AG22"/>
    <mergeCell ref="AH17:AH22"/>
    <mergeCell ref="AI17:AI22"/>
    <mergeCell ref="AJ17:AJ22"/>
    <mergeCell ref="J17:J22"/>
    <mergeCell ref="K17:K22"/>
    <mergeCell ref="L17:L22"/>
    <mergeCell ref="M17:M22"/>
    <mergeCell ref="AC17:AC22"/>
    <mergeCell ref="AD17:AD22"/>
    <mergeCell ref="A29:A34"/>
    <mergeCell ref="B29:B34"/>
    <mergeCell ref="C29:C34"/>
    <mergeCell ref="D29:D34"/>
    <mergeCell ref="E29:E34"/>
    <mergeCell ref="AC23:AC28"/>
    <mergeCell ref="AD23:AD28"/>
    <mergeCell ref="AE23:AE28"/>
    <mergeCell ref="AF23:AF28"/>
    <mergeCell ref="H23:H28"/>
    <mergeCell ref="I23:I28"/>
    <mergeCell ref="J23:J28"/>
    <mergeCell ref="K23:K28"/>
    <mergeCell ref="L23:L28"/>
    <mergeCell ref="M23:M28"/>
    <mergeCell ref="H29:H34"/>
    <mergeCell ref="I29:I34"/>
    <mergeCell ref="J29:J34"/>
    <mergeCell ref="K29:K34"/>
    <mergeCell ref="M29:M34"/>
    <mergeCell ref="AC29:AC34"/>
    <mergeCell ref="AD29:AD34"/>
    <mergeCell ref="AE29:AE34"/>
    <mergeCell ref="AF29:AF34"/>
    <mergeCell ref="AI23:AI28"/>
    <mergeCell ref="AJ23:AJ28"/>
    <mergeCell ref="AK23:AK28"/>
    <mergeCell ref="AL23:AL28"/>
    <mergeCell ref="AM23:AM28"/>
    <mergeCell ref="AG23:AG28"/>
    <mergeCell ref="AH23:AH28"/>
    <mergeCell ref="AM29:AM34"/>
    <mergeCell ref="A35:A40"/>
    <mergeCell ref="B35:B40"/>
    <mergeCell ref="C35:C40"/>
    <mergeCell ref="D35:D40"/>
    <mergeCell ref="E35:E40"/>
    <mergeCell ref="F35:F40"/>
    <mergeCell ref="G35:G40"/>
    <mergeCell ref="H35:H40"/>
    <mergeCell ref="I35:I40"/>
    <mergeCell ref="AG29:AG34"/>
    <mergeCell ref="AH29:AH34"/>
    <mergeCell ref="AI29:AI34"/>
    <mergeCell ref="AJ29:AJ34"/>
    <mergeCell ref="AK29:AK34"/>
    <mergeCell ref="AL29:AL34"/>
    <mergeCell ref="L29:L34"/>
    <mergeCell ref="F29:F34"/>
    <mergeCell ref="G29:G34"/>
    <mergeCell ref="AK35:AK40"/>
    <mergeCell ref="AL35:AL40"/>
    <mergeCell ref="AM35:AM40"/>
    <mergeCell ref="A41:A46"/>
    <mergeCell ref="B41:B46"/>
    <mergeCell ref="C41:C46"/>
    <mergeCell ref="D41:D46"/>
    <mergeCell ref="E41:E46"/>
    <mergeCell ref="F41:F46"/>
    <mergeCell ref="G41:G46"/>
    <mergeCell ref="AE35:AE40"/>
    <mergeCell ref="AF35:AF40"/>
    <mergeCell ref="AG35:AG40"/>
    <mergeCell ref="AH35:AH40"/>
    <mergeCell ref="AI35:AI40"/>
    <mergeCell ref="AJ35:AJ40"/>
    <mergeCell ref="J35:J40"/>
    <mergeCell ref="K35:K40"/>
    <mergeCell ref="L35:L40"/>
    <mergeCell ref="M35:M40"/>
    <mergeCell ref="AC35:AC40"/>
    <mergeCell ref="AD35:AD40"/>
    <mergeCell ref="H47:H52"/>
    <mergeCell ref="I47:I52"/>
    <mergeCell ref="J47:J52"/>
    <mergeCell ref="K47:K52"/>
    <mergeCell ref="M47:M52"/>
    <mergeCell ref="AC47:AC52"/>
    <mergeCell ref="AD47:AD52"/>
    <mergeCell ref="AE47:AE52"/>
    <mergeCell ref="AF47:AF52"/>
    <mergeCell ref="AC41:AC46"/>
    <mergeCell ref="AD41:AD46"/>
    <mergeCell ref="AE41:AE46"/>
    <mergeCell ref="AF41:AF46"/>
    <mergeCell ref="H41:H46"/>
    <mergeCell ref="I41:I46"/>
    <mergeCell ref="J41:J46"/>
    <mergeCell ref="K41:K46"/>
    <mergeCell ref="L41:L46"/>
    <mergeCell ref="M41:M46"/>
    <mergeCell ref="AI41:AI46"/>
    <mergeCell ref="AJ41:AJ46"/>
    <mergeCell ref="AK41:AK46"/>
    <mergeCell ref="AL41:AL46"/>
    <mergeCell ref="AM41:AM46"/>
    <mergeCell ref="AG41:AG46"/>
    <mergeCell ref="AH41:AH46"/>
    <mergeCell ref="AM47:AM52"/>
    <mergeCell ref="A53:A58"/>
    <mergeCell ref="B53:B58"/>
    <mergeCell ref="C53:C58"/>
    <mergeCell ref="D53:D58"/>
    <mergeCell ref="E53:E58"/>
    <mergeCell ref="F53:F58"/>
    <mergeCell ref="G53:G58"/>
    <mergeCell ref="H53:H58"/>
    <mergeCell ref="I53:I58"/>
    <mergeCell ref="AG47:AG52"/>
    <mergeCell ref="AH47:AH52"/>
    <mergeCell ref="AI47:AI52"/>
    <mergeCell ref="AJ47:AJ52"/>
    <mergeCell ref="AK47:AK52"/>
    <mergeCell ref="AL47:AL52"/>
    <mergeCell ref="L47:L52"/>
    <mergeCell ref="F47:F52"/>
    <mergeCell ref="G47:G52"/>
    <mergeCell ref="A59:A64"/>
    <mergeCell ref="B59:B64"/>
    <mergeCell ref="C59:C64"/>
    <mergeCell ref="D59:D64"/>
    <mergeCell ref="E59:E64"/>
    <mergeCell ref="F59:F64"/>
    <mergeCell ref="G59:G64"/>
    <mergeCell ref="A47:A52"/>
    <mergeCell ref="B47:B52"/>
    <mergeCell ref="C47:C52"/>
    <mergeCell ref="D47:D52"/>
    <mergeCell ref="E47:E52"/>
    <mergeCell ref="AE53:AE58"/>
    <mergeCell ref="AF53:AF58"/>
    <mergeCell ref="J53:J58"/>
    <mergeCell ref="K53:K58"/>
    <mergeCell ref="L53:L58"/>
    <mergeCell ref="M53:M58"/>
    <mergeCell ref="AC53:AC58"/>
    <mergeCell ref="AD53:AD58"/>
    <mergeCell ref="H59:H64"/>
    <mergeCell ref="I59:I64"/>
    <mergeCell ref="J59:J64"/>
    <mergeCell ref="K59:K64"/>
    <mergeCell ref="L59:L64"/>
    <mergeCell ref="M59:M64"/>
    <mergeCell ref="AC59:AC64"/>
    <mergeCell ref="AD59:AD64"/>
    <mergeCell ref="AE59:AE64"/>
    <mergeCell ref="AF59:AF64"/>
    <mergeCell ref="AK53:AK58"/>
    <mergeCell ref="AL53:AL58"/>
    <mergeCell ref="AM53:AM58"/>
    <mergeCell ref="AG53:AG58"/>
    <mergeCell ref="AH53:AH58"/>
    <mergeCell ref="AI53:AI58"/>
    <mergeCell ref="AJ53:AJ58"/>
    <mergeCell ref="AI59:AI64"/>
    <mergeCell ref="AJ59:AJ64"/>
    <mergeCell ref="AK59:AK64"/>
    <mergeCell ref="AL59:AL64"/>
    <mergeCell ref="AM59:AM64"/>
    <mergeCell ref="AG59:AG64"/>
    <mergeCell ref="AH59:AH64"/>
  </mergeCells>
  <conditionalFormatting sqref="M5 M11 M17 M23 M29 M35 M41 M47 M53 M59">
    <cfRule type="cellIs" dxfId="208" priority="32" stopIfTrue="1" operator="equal">
      <formula>"Muy Alta"</formula>
    </cfRule>
    <cfRule type="containsText" dxfId="207" priority="33" operator="containsText" text="ZONA RIESGO ALTA">
      <formula>NOT(ISERROR(SEARCH("ZONA RIESGO ALTA",M5)))</formula>
    </cfRule>
    <cfRule type="containsText" dxfId="206" priority="34" operator="containsText" text="ZONA RIESGO MODERADA">
      <formula>NOT(ISERROR(SEARCH("ZONA RIESGO MODERADA",M5)))</formula>
    </cfRule>
    <cfRule type="containsText" dxfId="205" priority="35" operator="containsText" text="ZONA RIESGO BAJA">
      <formula>NOT(ISERROR(SEARCH("ZONA RIESGO BAJA",M5)))</formula>
    </cfRule>
    <cfRule type="cellIs" dxfId="204" priority="36" operator="equal">
      <formula>"Muy Baja"</formula>
    </cfRule>
  </conditionalFormatting>
  <conditionalFormatting sqref="M5:M64">
    <cfRule type="containsText" dxfId="203" priority="31" operator="containsText" text="ZONA RIESGO EXTREMA">
      <formula>NOT(ISERROR(SEARCH("ZONA RIESGO EXTREMA",M5)))</formula>
    </cfRule>
  </conditionalFormatting>
  <conditionalFormatting sqref="X5:X64">
    <cfRule type="containsText" dxfId="202" priority="28" operator="containsText" text="DEBIL">
      <formula>NOT(ISERROR(SEARCH("DEBIL",X5)))</formula>
    </cfRule>
    <cfRule type="containsText" dxfId="201" priority="29" operator="containsText" text="MODERADO">
      <formula>NOT(ISERROR(SEARCH("MODERADO",X5)))</formula>
    </cfRule>
    <cfRule type="containsText" dxfId="200" priority="30" operator="containsText" text="FUERTE">
      <formula>NOT(ISERROR(SEARCH("FUERTE",X5)))</formula>
    </cfRule>
  </conditionalFormatting>
  <conditionalFormatting sqref="AC5 AC11 AC17 AC23 AC41 AC59 AC29 AC47 AC35 AC53">
    <cfRule type="containsText" dxfId="199" priority="25" operator="containsText" text="DEBIL">
      <formula>NOT(ISERROR(SEARCH("DEBIL",AC5)))</formula>
    </cfRule>
    <cfRule type="containsText" dxfId="198" priority="26" operator="containsText" text="MODERADO">
      <formula>NOT(ISERROR(SEARCH("MODERADO",AC5)))</formula>
    </cfRule>
    <cfRule type="containsText" dxfId="197" priority="27" operator="containsText" text="FUERTE">
      <formula>NOT(ISERROR(SEARCH("FUERTE",AC5)))</formula>
    </cfRule>
  </conditionalFormatting>
  <conditionalFormatting sqref="AI5 AI11 AI17 AI23 AI29 AI35 AI41 AI47 AI53 AI59">
    <cfRule type="containsText" dxfId="196" priority="20" operator="containsText" text="casi seguro">
      <formula>NOT(ISERROR(SEARCH("casi seguro",AI5)))</formula>
    </cfRule>
    <cfRule type="containsText" dxfId="195" priority="21" operator="containsText" text="PROBABLE">
      <formula>NOT(ISERROR(SEARCH("PROBABLE",AI5)))</formula>
    </cfRule>
    <cfRule type="containsText" dxfId="194" priority="22" operator="containsText" text="posible">
      <formula>NOT(ISERROR(SEARCH("posible",AI5)))</formula>
    </cfRule>
    <cfRule type="containsText" dxfId="193" priority="23" operator="containsText" text="Improbable">
      <formula>NOT(ISERROR(SEARCH("Improbable",AI5)))</formula>
    </cfRule>
    <cfRule type="containsText" dxfId="192" priority="24" operator="containsText" text="Rara vez">
      <formula>NOT(ISERROR(SEARCH("Rara vez",AI5)))</formula>
    </cfRule>
  </conditionalFormatting>
  <conditionalFormatting sqref="AD5 AD11 AD17 AD23 AD41 AD59 AD29 AD47 AD35 AD53">
    <cfRule type="containsText" dxfId="191" priority="17" operator="containsText" text="DEBIL">
      <formula>NOT(ISERROR(SEARCH("DEBIL",AD5)))</formula>
    </cfRule>
    <cfRule type="containsText" dxfId="190" priority="18" operator="containsText" text="MODERADO">
      <formula>NOT(ISERROR(SEARCH("MODERADO",AD5)))</formula>
    </cfRule>
    <cfRule type="containsText" dxfId="189" priority="19" operator="containsText" text="FUERTE">
      <formula>NOT(ISERROR(SEARCH("FUERTE",AD5)))</formula>
    </cfRule>
  </conditionalFormatting>
  <conditionalFormatting sqref="AL5 AL11 AL17 AL23 AL29 AL35 AL41 AL47 AL53 AL59">
    <cfRule type="cellIs" dxfId="188" priority="12" stopIfTrue="1" operator="equal">
      <formula>"Muy Alta"</formula>
    </cfRule>
    <cfRule type="containsText" dxfId="187" priority="13" operator="containsText" text="ZONA RIESGO ALTA">
      <formula>NOT(ISERROR(SEARCH("ZONA RIESGO ALTA",AL5)))</formula>
    </cfRule>
    <cfRule type="containsText" dxfId="186" priority="14" operator="containsText" text="ZONA RIESGO MODERADA">
      <formula>NOT(ISERROR(SEARCH("ZONA RIESGO MODERADA",AL5)))</formula>
    </cfRule>
    <cfRule type="containsText" dxfId="185" priority="15" operator="containsText" text="ZONA RIESGO BAJA">
      <formula>NOT(ISERROR(SEARCH("ZONA RIESGO BAJA",AL5)))</formula>
    </cfRule>
    <cfRule type="cellIs" dxfId="184" priority="16" operator="equal">
      <formula>"Muy Baja"</formula>
    </cfRule>
  </conditionalFormatting>
  <conditionalFormatting sqref="AL5:AL64">
    <cfRule type="containsText" dxfId="183" priority="11" operator="containsText" text="ZONA RIESGO EXTREMA">
      <formula>NOT(ISERROR(SEARCH("ZONA RIESGO EXTREMA",AL5)))</formula>
    </cfRule>
  </conditionalFormatting>
  <conditionalFormatting sqref="AJ5 AJ11 AJ17 AJ23 AJ29 AJ35 AJ41 AJ47 AJ53 AJ59">
    <cfRule type="containsText" dxfId="182" priority="1" operator="containsText" text="casi seguro">
      <formula>NOT(ISERROR(SEARCH("casi seguro",AJ5)))</formula>
    </cfRule>
    <cfRule type="containsText" dxfId="181" priority="2" operator="containsText" text="PROBABLE">
      <formula>NOT(ISERROR(SEARCH("PROBABLE",AJ5)))</formula>
    </cfRule>
    <cfRule type="containsText" dxfId="180" priority="3" operator="containsText" text="posible">
      <formula>NOT(ISERROR(SEARCH("posible",AJ5)))</formula>
    </cfRule>
    <cfRule type="containsText" dxfId="179" priority="4" operator="containsText" text="Improbable">
      <formula>NOT(ISERROR(SEARCH("Improbable",AJ5)))</formula>
    </cfRule>
    <cfRule type="containsText" dxfId="178" priority="5" operator="containsText" text="Rara vez">
      <formula>NOT(ISERROR(SEARCH("Rara vez",AJ5)))</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64" xr:uid="{9E5D30AE-1F56-497B-A80A-EFA99AA1D803}"/>
  </dataValidation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37" operator="containsText" id="{6FA0C1AE-86EB-411B-B4A8-C1D551CFD6A3}">
            <xm:f>NOT(ISERROR(SEARCH(#REF!,AI5)))</xm:f>
            <xm:f>#REF!</xm:f>
            <x14:dxf>
              <fill>
                <gradientFill degree="180">
                  <stop position="0">
                    <color rgb="FF008744"/>
                  </stop>
                  <stop position="1">
                    <color theme="0"/>
                  </stop>
                </gradientFill>
              </fill>
            </x14:dxf>
          </x14:cfRule>
          <x14:cfRule type="containsText" priority="38" operator="containsText" id="{3D4C6D8F-C032-4652-A152-372169F77BC0}">
            <xm:f>NOT(ISERROR(SEARCH(#REF!,AI5)))</xm:f>
            <xm:f>#REF!</xm:f>
            <x14:dxf>
              <fill>
                <gradientFill degree="180">
                  <stop position="0">
                    <color rgb="FF008744"/>
                  </stop>
                  <stop position="1">
                    <color theme="0"/>
                  </stop>
                </gradientFill>
              </fill>
            </x14:dxf>
          </x14:cfRule>
          <x14:cfRule type="containsText" priority="39" operator="containsText" id="{1E142C4A-7B23-41C9-9271-1EB071E42785}">
            <xm:f>NOT(ISERROR(SEARCH(#REF!,AI5)))</xm:f>
            <xm:f>#REF!</xm:f>
            <x14:dxf>
              <fill>
                <gradientFill degree="180">
                  <stop position="0">
                    <color rgb="FF008744"/>
                  </stop>
                  <stop position="1">
                    <color rgb="FFFFFFFF"/>
                  </stop>
                </gradientFill>
              </fill>
            </x14:dxf>
          </x14:cfRule>
          <x14:cfRule type="containsText" priority="40" operator="containsText" id="{9825B4BA-542E-46FD-87DF-EBF071B1CF4C}">
            <xm:f>NOT(ISERROR(SEARCH(#REF!,AI5)))</xm:f>
            <xm:f>#REF!</xm:f>
            <x14:dxf>
              <fill>
                <gradientFill>
                  <stop position="0">
                    <color theme="0"/>
                  </stop>
                  <stop position="1">
                    <color rgb="FFFFFF00"/>
                  </stop>
                </gradientFill>
              </fill>
            </x14:dxf>
          </x14:cfRule>
          <x14:cfRule type="containsText" priority="41" operator="containsText" id="{14B0AADE-5B77-4D15-8F1D-3A6BA59784F8}">
            <xm:f>NOT(ISERROR(SEARCH(#REF!,AI5)))</xm:f>
            <xm:f>#REF!</xm:f>
            <x14:dxf>
              <fill>
                <gradientFill degree="180">
                  <stop position="0">
                    <color rgb="FFFFA700"/>
                  </stop>
                  <stop position="1">
                    <color theme="0"/>
                  </stop>
                </gradientFill>
              </fill>
            </x14:dxf>
          </x14:cfRule>
          <xm:sqref>AI5 AI11 AI17 AI23 AI29 AI35 AI41 AI47 AI53 AI59</xm:sqref>
        </x14:conditionalFormatting>
        <x14:conditionalFormatting xmlns:xm="http://schemas.microsoft.com/office/excel/2006/main">
          <x14:cfRule type="containsText" priority="6" operator="containsText" id="{5D062B92-FB48-4C93-BDAE-5D1080CC9C61}">
            <xm:f>NOT(ISERROR(SEARCH(#REF!,AJ5)))</xm:f>
            <xm:f>#REF!</xm:f>
            <x14:dxf>
              <fill>
                <gradientFill degree="180">
                  <stop position="0">
                    <color rgb="FF008744"/>
                  </stop>
                  <stop position="1">
                    <color theme="0"/>
                  </stop>
                </gradientFill>
              </fill>
            </x14:dxf>
          </x14:cfRule>
          <x14:cfRule type="containsText" priority="7" operator="containsText" id="{2B5C4321-E24C-4D3B-8D22-07F20795EC04}">
            <xm:f>NOT(ISERROR(SEARCH(#REF!,AJ5)))</xm:f>
            <xm:f>#REF!</xm:f>
            <x14:dxf>
              <fill>
                <gradientFill degree="180">
                  <stop position="0">
                    <color rgb="FF008744"/>
                  </stop>
                  <stop position="1">
                    <color theme="0"/>
                  </stop>
                </gradientFill>
              </fill>
            </x14:dxf>
          </x14:cfRule>
          <x14:cfRule type="containsText" priority="8" operator="containsText" id="{CFA63381-946F-41E5-9C97-834DF22ADF19}">
            <xm:f>NOT(ISERROR(SEARCH(#REF!,AJ5)))</xm:f>
            <xm:f>#REF!</xm:f>
            <x14:dxf>
              <fill>
                <gradientFill degree="180">
                  <stop position="0">
                    <color rgb="FF008744"/>
                  </stop>
                  <stop position="1">
                    <color rgb="FFFFFFFF"/>
                  </stop>
                </gradientFill>
              </fill>
            </x14:dxf>
          </x14:cfRule>
          <x14:cfRule type="containsText" priority="9" operator="containsText" id="{A67EA948-A28C-4CA7-B2BE-C7F521F2AD23}">
            <xm:f>NOT(ISERROR(SEARCH(#REF!,AJ5)))</xm:f>
            <xm:f>#REF!</xm:f>
            <x14:dxf>
              <fill>
                <gradientFill>
                  <stop position="0">
                    <color theme="0"/>
                  </stop>
                  <stop position="1">
                    <color rgb="FFFFFF00"/>
                  </stop>
                </gradientFill>
              </fill>
            </x14:dxf>
          </x14:cfRule>
          <x14:cfRule type="containsText" priority="10" operator="containsText" id="{2CA98FAF-F7D7-4807-BA46-F013DC5031B4}">
            <xm:f>NOT(ISERROR(SEARCH(#REF!,AJ5)))</xm:f>
            <xm:f>#REF!</xm:f>
            <x14:dxf>
              <fill>
                <gradientFill degree="180">
                  <stop position="0">
                    <color rgb="FFFFA700"/>
                  </stop>
                  <stop position="1">
                    <color theme="0"/>
                  </stop>
                </gradientFill>
              </fill>
            </x14:dxf>
          </x14:cfRule>
          <xm:sqref>AJ5 AJ11 AJ17 AJ23 AJ29 AJ35 AJ41 AJ47 AJ53 AJ59</xm:sqref>
        </x14:conditionalFormatting>
      </x14:conditionalFormatting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C91E5-38D0-45F6-B705-6C2ACEA4D139}">
  <dimension ref="A1:DD65"/>
  <sheetViews>
    <sheetView topLeftCell="BS1" workbookViewId="0">
      <selection activeCell="CC6" sqref="CC6"/>
    </sheetView>
  </sheetViews>
  <sheetFormatPr baseColWidth="10" defaultColWidth="11.42578125" defaultRowHeight="16.5"/>
  <cols>
    <col min="1" max="1" width="4" style="152" bestFit="1" customWidth="1"/>
    <col min="2" max="4" width="18.7109375" style="153" customWidth="1"/>
    <col min="5" max="5" width="32.42578125" style="149" customWidth="1"/>
    <col min="6" max="6" width="14.140625" style="152" customWidth="1"/>
    <col min="7" max="7" width="13.140625" style="152" customWidth="1"/>
    <col min="8" max="8" width="18.5703125" style="152" customWidth="1"/>
    <col min="9" max="9" width="19" style="154" customWidth="1"/>
    <col min="10" max="12" width="17.85546875" style="149" customWidth="1"/>
    <col min="13" max="13" width="16.5703125" style="149" customWidth="1"/>
    <col min="14" max="14" width="5.85546875" style="149" customWidth="1"/>
    <col min="15" max="15" width="48.42578125" style="149" customWidth="1"/>
    <col min="16" max="24" width="31" style="149" hidden="1" customWidth="1"/>
    <col min="25" max="25" width="31" style="155" hidden="1" customWidth="1"/>
    <col min="26" max="26" width="31" style="156" hidden="1" customWidth="1"/>
    <col min="27" max="36" width="31" style="149" hidden="1" customWidth="1"/>
    <col min="37" max="37" width="17.85546875" style="149" hidden="1" customWidth="1"/>
    <col min="38" max="38" width="16.5703125" style="149" hidden="1" customWidth="1"/>
    <col min="39" max="39" width="31" style="149" hidden="1" customWidth="1"/>
    <col min="40" max="40" width="23" style="1" customWidth="1"/>
    <col min="41" max="41" width="18.85546875" style="1" hidden="1" customWidth="1"/>
    <col min="42" max="42" width="22.140625" style="1" hidden="1" customWidth="1"/>
    <col min="43" max="43" width="20.5703125" style="1" hidden="1" customWidth="1"/>
    <col min="44" max="44" width="18.5703125" style="1" hidden="1" customWidth="1"/>
    <col min="45" max="45" width="20.5703125" style="1" hidden="1" customWidth="1"/>
    <col min="46" max="46" width="18.5703125" style="1" hidden="1" customWidth="1"/>
    <col min="47" max="47" width="20.5703125" style="1" customWidth="1"/>
    <col min="48" max="48" width="18.5703125" style="1" customWidth="1"/>
    <col min="49" max="49" width="20.5703125" style="149" customWidth="1"/>
    <col min="50" max="50" width="18.5703125" style="149" customWidth="1"/>
    <col min="51" max="51" width="21" style="149" customWidth="1"/>
    <col min="52" max="53" width="23" style="1" hidden="1" customWidth="1"/>
    <col min="54" max="54" width="18.85546875" style="1" hidden="1" customWidth="1"/>
    <col min="55" max="55" width="16.85546875" style="1" hidden="1" customWidth="1"/>
    <col min="56" max="56" width="19.5703125" style="1" hidden="1" customWidth="1"/>
    <col min="57" max="58" width="23" style="1" hidden="1" customWidth="1"/>
    <col min="59" max="59" width="18.85546875" style="1" hidden="1" customWidth="1"/>
    <col min="60" max="60" width="16.85546875" style="1" hidden="1" customWidth="1"/>
    <col min="61" max="61" width="19.5703125" style="1" hidden="1" customWidth="1"/>
    <col min="62" max="63" width="23" style="1" customWidth="1"/>
    <col min="64" max="64" width="18.85546875" style="1" customWidth="1"/>
    <col min="65" max="65" width="16.85546875" style="1" customWidth="1"/>
    <col min="66" max="66" width="19.5703125" style="1" customWidth="1"/>
    <col min="67" max="68" width="23" style="149" customWidth="1"/>
    <col min="69" max="69" width="18.85546875" style="149" customWidth="1"/>
    <col min="70" max="70" width="16.85546875" style="149" customWidth="1"/>
    <col min="71" max="71" width="19.5703125" style="149" customWidth="1"/>
    <col min="72" max="72" width="28.85546875" style="149" customWidth="1"/>
    <col min="73" max="74" width="23" style="149" hidden="1" customWidth="1"/>
    <col min="75" max="75" width="18.5703125" style="149" hidden="1" customWidth="1"/>
    <col min="76" max="76" width="20.5703125" style="1" customWidth="1"/>
    <col min="77" max="77" width="23" style="1" customWidth="1"/>
    <col min="78" max="78" width="18.5703125" style="1" customWidth="1"/>
    <col min="79" max="79" width="20.5703125" style="149" customWidth="1"/>
    <col min="80" max="80" width="60.42578125" style="149" customWidth="1"/>
    <col min="81" max="81" width="57.5703125" style="149" customWidth="1"/>
    <col min="82" max="82" width="71.140625" style="149" customWidth="1"/>
    <col min="83" max="16384" width="11.42578125" style="149"/>
  </cols>
  <sheetData>
    <row r="1" spans="1:108" ht="21" customHeight="1">
      <c r="AN1" s="148"/>
      <c r="AO1" s="148"/>
      <c r="AP1" s="148"/>
      <c r="AQ1" s="148"/>
      <c r="AR1" s="148"/>
      <c r="AS1" s="148"/>
      <c r="AT1" s="148"/>
      <c r="AU1" s="148"/>
      <c r="AV1" s="148"/>
      <c r="AW1" s="148"/>
      <c r="AX1" s="148"/>
      <c r="AY1" s="148"/>
      <c r="AZ1" s="2"/>
      <c r="BA1" s="2"/>
      <c r="BB1" s="2"/>
      <c r="BC1" s="2"/>
      <c r="BD1" s="2"/>
      <c r="BE1" s="2"/>
      <c r="BF1" s="2"/>
      <c r="BG1" s="2"/>
      <c r="BH1" s="2"/>
      <c r="BI1" s="2"/>
      <c r="BJ1" s="2"/>
      <c r="BK1" s="2"/>
      <c r="BL1" s="2"/>
      <c r="BM1" s="2"/>
      <c r="BN1" s="2"/>
      <c r="BO1" s="148"/>
      <c r="BP1" s="148"/>
      <c r="BQ1" s="148"/>
      <c r="BR1" s="148"/>
      <c r="BS1" s="148"/>
    </row>
    <row r="2" spans="1:108" ht="21" customHeight="1">
      <c r="A2" s="448" t="s">
        <v>66</v>
      </c>
      <c r="B2" s="449"/>
      <c r="C2" s="449"/>
      <c r="D2" s="449"/>
      <c r="E2" s="449"/>
      <c r="F2" s="449"/>
      <c r="G2" s="449"/>
      <c r="H2" s="449"/>
      <c r="I2" s="450"/>
      <c r="J2" s="448" t="s">
        <v>67</v>
      </c>
      <c r="K2" s="449"/>
      <c r="L2" s="449"/>
      <c r="M2" s="450"/>
      <c r="N2" s="448" t="s">
        <v>68</v>
      </c>
      <c r="O2" s="449"/>
      <c r="P2" s="449"/>
      <c r="Q2" s="449"/>
      <c r="R2" s="449"/>
      <c r="S2" s="449"/>
      <c r="T2" s="449"/>
      <c r="U2" s="449"/>
      <c r="V2" s="449"/>
      <c r="W2" s="449"/>
      <c r="X2" s="449"/>
      <c r="Y2" s="449"/>
      <c r="Z2" s="449"/>
      <c r="AA2" s="449"/>
      <c r="AB2" s="449"/>
      <c r="AC2" s="449"/>
      <c r="AD2" s="449"/>
      <c r="AE2" s="449"/>
      <c r="AF2" s="449"/>
      <c r="AG2" s="449"/>
      <c r="AH2" s="450"/>
      <c r="AI2" s="448" t="s">
        <v>120</v>
      </c>
      <c r="AJ2" s="449"/>
      <c r="AK2" s="449"/>
      <c r="AL2" s="450"/>
      <c r="AM2" s="161"/>
      <c r="AN2" s="451" t="s">
        <v>69</v>
      </c>
      <c r="AO2" s="451"/>
      <c r="AP2" s="451"/>
      <c r="AQ2" s="451"/>
      <c r="AR2" s="451"/>
      <c r="AS2" s="451"/>
      <c r="AT2" s="451"/>
      <c r="AU2" s="451"/>
      <c r="AV2" s="451"/>
      <c r="AW2" s="451"/>
      <c r="AX2" s="451"/>
      <c r="AY2" s="451"/>
      <c r="AZ2" s="441" t="s">
        <v>70</v>
      </c>
      <c r="BA2" s="441"/>
      <c r="BB2" s="441"/>
      <c r="BC2" s="441"/>
      <c r="BD2" s="441"/>
      <c r="BE2" s="441" t="s">
        <v>71</v>
      </c>
      <c r="BF2" s="441"/>
      <c r="BG2" s="441"/>
      <c r="BH2" s="441"/>
      <c r="BI2" s="441"/>
      <c r="BJ2" s="441" t="s">
        <v>72</v>
      </c>
      <c r="BK2" s="441"/>
      <c r="BL2" s="441"/>
      <c r="BM2" s="441"/>
      <c r="BN2" s="441"/>
      <c r="BO2" s="441" t="s">
        <v>73</v>
      </c>
      <c r="BP2" s="441"/>
      <c r="BQ2" s="441"/>
      <c r="BR2" s="441"/>
      <c r="BS2" s="441"/>
      <c r="BT2" s="443" t="s">
        <v>74</v>
      </c>
      <c r="BU2" s="443"/>
      <c r="BV2" s="443"/>
      <c r="BW2" s="443"/>
      <c r="BX2" s="444" t="s">
        <v>75</v>
      </c>
      <c r="BY2" s="444"/>
      <c r="BZ2" s="444"/>
      <c r="CA2" s="445" t="s">
        <v>76</v>
      </c>
      <c r="CB2" s="446"/>
      <c r="CC2" s="446"/>
      <c r="CD2" s="447"/>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row>
    <row r="3" spans="1:108" s="158" customFormat="1" ht="21" customHeight="1">
      <c r="A3" s="439" t="s">
        <v>77</v>
      </c>
      <c r="B3" s="434" t="s">
        <v>7</v>
      </c>
      <c r="C3" s="434" t="s">
        <v>9</v>
      </c>
      <c r="D3" s="434" t="s">
        <v>11</v>
      </c>
      <c r="E3" s="440" t="s">
        <v>21</v>
      </c>
      <c r="F3" s="440" t="s">
        <v>15</v>
      </c>
      <c r="G3" s="434" t="s">
        <v>17</v>
      </c>
      <c r="H3" s="434" t="s">
        <v>19</v>
      </c>
      <c r="I3" s="434" t="s">
        <v>23</v>
      </c>
      <c r="J3" s="434" t="s">
        <v>121</v>
      </c>
      <c r="K3" s="434" t="s">
        <v>15</v>
      </c>
      <c r="L3" s="434" t="s">
        <v>122</v>
      </c>
      <c r="M3" s="432" t="s">
        <v>29</v>
      </c>
      <c r="N3" s="442" t="s">
        <v>78</v>
      </c>
      <c r="O3" s="434" t="s">
        <v>31</v>
      </c>
      <c r="P3" s="434" t="s">
        <v>123</v>
      </c>
      <c r="Q3" s="432" t="s">
        <v>80</v>
      </c>
      <c r="R3" s="434" t="s">
        <v>80</v>
      </c>
      <c r="S3" s="434" t="s">
        <v>124</v>
      </c>
      <c r="T3" s="434" t="s">
        <v>125</v>
      </c>
      <c r="U3" s="434" t="s">
        <v>126</v>
      </c>
      <c r="V3" s="434" t="s">
        <v>127</v>
      </c>
      <c r="W3" s="434" t="s">
        <v>128</v>
      </c>
      <c r="X3" s="434" t="s">
        <v>129</v>
      </c>
      <c r="Y3" s="434" t="s">
        <v>130</v>
      </c>
      <c r="Z3" s="434" t="s">
        <v>131</v>
      </c>
      <c r="AA3" s="434" t="s">
        <v>132</v>
      </c>
      <c r="AB3" s="434" t="s">
        <v>133</v>
      </c>
      <c r="AC3" s="435" t="s">
        <v>134</v>
      </c>
      <c r="AD3" s="436"/>
      <c r="AE3" s="434" t="s">
        <v>135</v>
      </c>
      <c r="AF3" s="434" t="s">
        <v>136</v>
      </c>
      <c r="AG3" s="434" t="s">
        <v>137</v>
      </c>
      <c r="AH3" s="434" t="s">
        <v>138</v>
      </c>
      <c r="AI3" s="434" t="s">
        <v>121</v>
      </c>
      <c r="AJ3" s="434" t="s">
        <v>15</v>
      </c>
      <c r="AK3" s="434" t="s">
        <v>122</v>
      </c>
      <c r="AL3" s="432" t="s">
        <v>139</v>
      </c>
      <c r="AM3" s="434" t="s">
        <v>140</v>
      </c>
      <c r="AN3" s="431" t="s">
        <v>79</v>
      </c>
      <c r="AO3" s="431" t="s">
        <v>80</v>
      </c>
      <c r="AP3" s="431" t="s">
        <v>81</v>
      </c>
      <c r="AQ3" s="431" t="s">
        <v>82</v>
      </c>
      <c r="AR3" s="431" t="s">
        <v>83</v>
      </c>
      <c r="AS3" s="431" t="s">
        <v>82</v>
      </c>
      <c r="AT3" s="429" t="s">
        <v>84</v>
      </c>
      <c r="AU3" s="431" t="s">
        <v>82</v>
      </c>
      <c r="AV3" s="431" t="s">
        <v>85</v>
      </c>
      <c r="AW3" s="431" t="s">
        <v>82</v>
      </c>
      <c r="AX3" s="429" t="s">
        <v>86</v>
      </c>
      <c r="AY3" s="431" t="s">
        <v>53</v>
      </c>
      <c r="AZ3" s="428" t="s">
        <v>87</v>
      </c>
      <c r="BA3" s="428" t="s">
        <v>88</v>
      </c>
      <c r="BB3" s="428" t="s">
        <v>80</v>
      </c>
      <c r="BC3" s="428" t="s">
        <v>89</v>
      </c>
      <c r="BD3" s="428" t="s">
        <v>90</v>
      </c>
      <c r="BE3" s="428" t="s">
        <v>87</v>
      </c>
      <c r="BF3" s="428" t="s">
        <v>88</v>
      </c>
      <c r="BG3" s="428" t="s">
        <v>80</v>
      </c>
      <c r="BH3" s="428" t="s">
        <v>89</v>
      </c>
      <c r="BI3" s="428" t="s">
        <v>90</v>
      </c>
      <c r="BJ3" s="428" t="s">
        <v>87</v>
      </c>
      <c r="BK3" s="428" t="s">
        <v>88</v>
      </c>
      <c r="BL3" s="428" t="s">
        <v>80</v>
      </c>
      <c r="BM3" s="428" t="s">
        <v>89</v>
      </c>
      <c r="BN3" s="428" t="s">
        <v>90</v>
      </c>
      <c r="BO3" s="428" t="s">
        <v>87</v>
      </c>
      <c r="BP3" s="428" t="s">
        <v>88</v>
      </c>
      <c r="BQ3" s="428" t="s">
        <v>80</v>
      </c>
      <c r="BR3" s="428" t="s">
        <v>89</v>
      </c>
      <c r="BS3" s="428" t="s">
        <v>90</v>
      </c>
      <c r="BT3" s="426" t="s">
        <v>141</v>
      </c>
      <c r="BU3" s="426" t="s">
        <v>91</v>
      </c>
      <c r="BV3" s="426" t="s">
        <v>92</v>
      </c>
      <c r="BW3" s="426" t="s">
        <v>88</v>
      </c>
      <c r="BX3" s="427" t="s">
        <v>82</v>
      </c>
      <c r="BY3" s="427" t="s">
        <v>93</v>
      </c>
      <c r="BZ3" s="427" t="s">
        <v>94</v>
      </c>
      <c r="CA3" s="425" t="s">
        <v>95</v>
      </c>
      <c r="CB3" s="425" t="s">
        <v>96</v>
      </c>
      <c r="CC3" s="425" t="s">
        <v>97</v>
      </c>
      <c r="CD3" s="425" t="s">
        <v>98</v>
      </c>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row>
    <row r="4" spans="1:108" s="160" customFormat="1" ht="21" customHeight="1" thickBot="1">
      <c r="A4" s="439"/>
      <c r="B4" s="434"/>
      <c r="C4" s="434"/>
      <c r="D4" s="434"/>
      <c r="E4" s="440"/>
      <c r="F4" s="440"/>
      <c r="G4" s="434"/>
      <c r="H4" s="434"/>
      <c r="I4" s="434"/>
      <c r="J4" s="434"/>
      <c r="K4" s="434"/>
      <c r="L4" s="434"/>
      <c r="M4" s="433"/>
      <c r="N4" s="442"/>
      <c r="O4" s="434"/>
      <c r="P4" s="434"/>
      <c r="Q4" s="433"/>
      <c r="R4" s="434" t="s">
        <v>80</v>
      </c>
      <c r="S4" s="434"/>
      <c r="T4" s="434"/>
      <c r="U4" s="434"/>
      <c r="V4" s="434"/>
      <c r="W4" s="434" t="s">
        <v>128</v>
      </c>
      <c r="X4" s="434"/>
      <c r="Y4" s="434" t="s">
        <v>128</v>
      </c>
      <c r="Z4" s="434"/>
      <c r="AA4" s="434" t="s">
        <v>132</v>
      </c>
      <c r="AB4" s="434"/>
      <c r="AC4" s="437"/>
      <c r="AD4" s="438"/>
      <c r="AE4" s="434"/>
      <c r="AF4" s="434"/>
      <c r="AG4" s="434"/>
      <c r="AH4" s="434"/>
      <c r="AI4" s="434"/>
      <c r="AJ4" s="434"/>
      <c r="AK4" s="434"/>
      <c r="AL4" s="433"/>
      <c r="AM4" s="434"/>
      <c r="AN4" s="431"/>
      <c r="AO4" s="431"/>
      <c r="AP4" s="431"/>
      <c r="AQ4" s="431"/>
      <c r="AR4" s="431"/>
      <c r="AS4" s="431"/>
      <c r="AT4" s="430"/>
      <c r="AU4" s="431"/>
      <c r="AV4" s="431"/>
      <c r="AW4" s="431"/>
      <c r="AX4" s="430"/>
      <c r="AY4" s="431"/>
      <c r="AZ4" s="428"/>
      <c r="BA4" s="428"/>
      <c r="BB4" s="428"/>
      <c r="BC4" s="428"/>
      <c r="BD4" s="428"/>
      <c r="BE4" s="428"/>
      <c r="BF4" s="428"/>
      <c r="BG4" s="428"/>
      <c r="BH4" s="428"/>
      <c r="BI4" s="428"/>
      <c r="BJ4" s="428"/>
      <c r="BK4" s="428"/>
      <c r="BL4" s="428"/>
      <c r="BM4" s="428"/>
      <c r="BN4" s="428"/>
      <c r="BO4" s="428"/>
      <c r="BP4" s="428"/>
      <c r="BQ4" s="428"/>
      <c r="BR4" s="428"/>
      <c r="BS4" s="428"/>
      <c r="BT4" s="426"/>
      <c r="BU4" s="426"/>
      <c r="BV4" s="426"/>
      <c r="BW4" s="426"/>
      <c r="BX4" s="427"/>
      <c r="BY4" s="427"/>
      <c r="BZ4" s="427"/>
      <c r="CA4" s="425"/>
      <c r="CB4" s="425"/>
      <c r="CC4" s="425"/>
      <c r="CD4" s="425"/>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row>
    <row r="5" spans="1:108" s="151" customFormat="1" ht="409.5" customHeight="1" thickTop="1" thickBot="1">
      <c r="A5" s="421">
        <v>1</v>
      </c>
      <c r="B5" s="423" t="s">
        <v>468</v>
      </c>
      <c r="C5" s="423" t="s">
        <v>469</v>
      </c>
      <c r="D5" s="423" t="s">
        <v>963</v>
      </c>
      <c r="E5" s="424" t="s">
        <v>964</v>
      </c>
      <c r="F5" s="423" t="s">
        <v>104</v>
      </c>
      <c r="G5" s="423" t="s">
        <v>965</v>
      </c>
      <c r="H5" s="423" t="s">
        <v>966</v>
      </c>
      <c r="I5" s="423" t="s">
        <v>144</v>
      </c>
      <c r="J5" s="421">
        <v>1</v>
      </c>
      <c r="K5" s="421">
        <v>5</v>
      </c>
      <c r="L5" s="411">
        <v>20</v>
      </c>
      <c r="M5" s="412" t="s">
        <v>500</v>
      </c>
      <c r="N5" s="162">
        <v>1</v>
      </c>
      <c r="O5" s="166" t="s">
        <v>967</v>
      </c>
      <c r="P5" s="171">
        <v>15</v>
      </c>
      <c r="Q5" s="171">
        <v>15</v>
      </c>
      <c r="R5" s="171">
        <v>15</v>
      </c>
      <c r="S5" s="171">
        <v>15</v>
      </c>
      <c r="T5" s="171">
        <v>15</v>
      </c>
      <c r="U5" s="171">
        <v>15</v>
      </c>
      <c r="V5" s="171">
        <v>10</v>
      </c>
      <c r="W5" s="116">
        <v>100</v>
      </c>
      <c r="X5" s="117" t="s">
        <v>146</v>
      </c>
      <c r="Y5" s="172" t="s">
        <v>146</v>
      </c>
      <c r="Z5" s="118" t="s">
        <v>146</v>
      </c>
      <c r="AA5" s="116" t="s">
        <v>502</v>
      </c>
      <c r="AB5" s="171" t="s">
        <v>839</v>
      </c>
      <c r="AC5" s="422">
        <v>100</v>
      </c>
      <c r="AD5" s="422" t="s">
        <v>146</v>
      </c>
      <c r="AE5" s="420" t="s">
        <v>147</v>
      </c>
      <c r="AF5" s="420" t="s">
        <v>487</v>
      </c>
      <c r="AG5" s="418">
        <v>2</v>
      </c>
      <c r="AH5" s="418">
        <v>1</v>
      </c>
      <c r="AI5" s="419">
        <v>1</v>
      </c>
      <c r="AJ5" s="419">
        <v>4</v>
      </c>
      <c r="AK5" s="411">
        <v>16</v>
      </c>
      <c r="AL5" s="412" t="s">
        <v>503</v>
      </c>
      <c r="AM5" s="415" t="s">
        <v>148</v>
      </c>
      <c r="AN5" s="164" t="s">
        <v>968</v>
      </c>
      <c r="AO5" s="163" t="s">
        <v>969</v>
      </c>
      <c r="AP5" s="168">
        <v>44926</v>
      </c>
      <c r="AQ5" s="164" t="s">
        <v>970</v>
      </c>
      <c r="AR5" s="184" t="s">
        <v>971</v>
      </c>
      <c r="AS5" s="168">
        <v>44729</v>
      </c>
      <c r="AT5" s="163" t="s">
        <v>972</v>
      </c>
      <c r="AU5" s="168">
        <v>44811</v>
      </c>
      <c r="AV5" s="163" t="s">
        <v>973</v>
      </c>
      <c r="AW5" s="114"/>
      <c r="AX5" s="145"/>
      <c r="AY5" s="146"/>
      <c r="AZ5" s="164" t="s">
        <v>974</v>
      </c>
      <c r="BA5" s="184" t="s">
        <v>975</v>
      </c>
      <c r="BB5" s="163" t="s">
        <v>976</v>
      </c>
      <c r="BC5" s="163" t="s">
        <v>977</v>
      </c>
      <c r="BD5" s="168" t="s">
        <v>116</v>
      </c>
      <c r="BE5" s="170" t="s">
        <v>978</v>
      </c>
      <c r="BF5" s="163" t="s">
        <v>972</v>
      </c>
      <c r="BG5" s="163" t="s">
        <v>969</v>
      </c>
      <c r="BH5" s="168" t="s">
        <v>979</v>
      </c>
      <c r="BI5" s="168" t="s">
        <v>116</v>
      </c>
      <c r="BJ5" s="170">
        <v>44842</v>
      </c>
      <c r="BK5" s="163" t="s">
        <v>980</v>
      </c>
      <c r="BL5" s="163" t="s">
        <v>969</v>
      </c>
      <c r="BM5" s="168" t="s">
        <v>979</v>
      </c>
      <c r="BN5" s="168" t="s">
        <v>116</v>
      </c>
      <c r="BO5" s="147" t="s">
        <v>981</v>
      </c>
      <c r="BP5" s="248" t="s">
        <v>982</v>
      </c>
      <c r="BQ5" s="145" t="s">
        <v>969</v>
      </c>
      <c r="BR5" s="145" t="s">
        <v>983</v>
      </c>
      <c r="BS5" s="114" t="s">
        <v>116</v>
      </c>
      <c r="BT5" s="170" t="s">
        <v>938</v>
      </c>
      <c r="BU5" s="145"/>
      <c r="BV5" s="145"/>
      <c r="BW5" s="145"/>
      <c r="BX5" s="170" t="s">
        <v>821</v>
      </c>
      <c r="BY5" s="259" t="s">
        <v>984</v>
      </c>
      <c r="BZ5" s="184" t="s">
        <v>985</v>
      </c>
      <c r="CA5" s="248" t="s">
        <v>998</v>
      </c>
      <c r="CB5" s="221" t="s">
        <v>999</v>
      </c>
      <c r="CC5" s="221" t="s">
        <v>1000</v>
      </c>
      <c r="CD5" s="199" t="s">
        <v>1001</v>
      </c>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50"/>
      <c r="DD5" s="150"/>
    </row>
    <row r="6" spans="1:108" ht="409.6" thickTop="1" thickBot="1">
      <c r="A6" s="421"/>
      <c r="B6" s="423"/>
      <c r="C6" s="423"/>
      <c r="D6" s="423"/>
      <c r="E6" s="424"/>
      <c r="F6" s="423"/>
      <c r="G6" s="423"/>
      <c r="H6" s="423"/>
      <c r="I6" s="423"/>
      <c r="J6" s="421"/>
      <c r="K6" s="421"/>
      <c r="L6" s="411"/>
      <c r="M6" s="413"/>
      <c r="N6" s="162">
        <v>2</v>
      </c>
      <c r="O6" s="166" t="s">
        <v>986</v>
      </c>
      <c r="P6" s="171">
        <v>15</v>
      </c>
      <c r="Q6" s="171">
        <v>15</v>
      </c>
      <c r="R6" s="171">
        <v>15</v>
      </c>
      <c r="S6" s="171">
        <v>15</v>
      </c>
      <c r="T6" s="171">
        <v>15</v>
      </c>
      <c r="U6" s="171">
        <v>15</v>
      </c>
      <c r="V6" s="171">
        <v>10</v>
      </c>
      <c r="W6" s="116">
        <v>100</v>
      </c>
      <c r="X6" s="117" t="s">
        <v>146</v>
      </c>
      <c r="Y6" s="172" t="s">
        <v>146</v>
      </c>
      <c r="Z6" s="118" t="s">
        <v>146</v>
      </c>
      <c r="AA6" s="116" t="s">
        <v>502</v>
      </c>
      <c r="AB6" s="171" t="s">
        <v>839</v>
      </c>
      <c r="AC6" s="422"/>
      <c r="AD6" s="422"/>
      <c r="AE6" s="420"/>
      <c r="AF6" s="420"/>
      <c r="AG6" s="418"/>
      <c r="AH6" s="418"/>
      <c r="AI6" s="419"/>
      <c r="AJ6" s="419"/>
      <c r="AK6" s="411"/>
      <c r="AL6" s="413"/>
      <c r="AM6" s="416"/>
      <c r="AN6" s="163" t="s">
        <v>987</v>
      </c>
      <c r="AO6" s="163" t="s">
        <v>969</v>
      </c>
      <c r="AP6" s="168">
        <v>44926</v>
      </c>
      <c r="AQ6" s="168"/>
      <c r="AR6" s="163"/>
      <c r="AS6" s="168">
        <v>44757</v>
      </c>
      <c r="AT6" s="163" t="s">
        <v>988</v>
      </c>
      <c r="AU6" s="170" t="s">
        <v>989</v>
      </c>
      <c r="AV6" s="163" t="s">
        <v>990</v>
      </c>
      <c r="AW6" s="114"/>
      <c r="AX6" s="145"/>
      <c r="AY6" s="146"/>
      <c r="AZ6" s="163"/>
      <c r="BA6" s="163"/>
      <c r="BB6" s="162"/>
      <c r="BC6" s="168"/>
      <c r="BD6" s="168"/>
      <c r="BE6" s="168">
        <v>44757</v>
      </c>
      <c r="BF6" s="163" t="s">
        <v>988</v>
      </c>
      <c r="BG6" s="163" t="s">
        <v>969</v>
      </c>
      <c r="BH6" s="163" t="s">
        <v>991</v>
      </c>
      <c r="BI6" s="168" t="s">
        <v>116</v>
      </c>
      <c r="BJ6" s="170" t="s">
        <v>992</v>
      </c>
      <c r="BK6" s="163" t="s">
        <v>993</v>
      </c>
      <c r="BL6" s="163" t="s">
        <v>969</v>
      </c>
      <c r="BM6" s="163" t="s">
        <v>991</v>
      </c>
      <c r="BN6" s="168" t="s">
        <v>116</v>
      </c>
      <c r="BO6" s="147" t="s">
        <v>994</v>
      </c>
      <c r="BP6" s="248" t="s">
        <v>995</v>
      </c>
      <c r="BQ6" s="145" t="s">
        <v>969</v>
      </c>
      <c r="BR6" s="145" t="s">
        <v>991</v>
      </c>
      <c r="BS6" s="114" t="s">
        <v>116</v>
      </c>
      <c r="BT6" s="170" t="s">
        <v>954</v>
      </c>
      <c r="BU6" s="145"/>
      <c r="BV6" s="145"/>
      <c r="BW6" s="145"/>
      <c r="BX6" s="170" t="s">
        <v>821</v>
      </c>
      <c r="BY6" s="259" t="s">
        <v>996</v>
      </c>
      <c r="BZ6" s="164" t="s">
        <v>997</v>
      </c>
      <c r="CA6" s="250" t="s">
        <v>998</v>
      </c>
      <c r="CB6" s="200" t="s">
        <v>1002</v>
      </c>
      <c r="CC6" s="201" t="s">
        <v>1003</v>
      </c>
      <c r="CD6" s="201" t="s">
        <v>1004</v>
      </c>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row>
    <row r="7" spans="1:108" ht="21" customHeight="1" thickTop="1" thickBot="1">
      <c r="A7" s="421"/>
      <c r="B7" s="423"/>
      <c r="C7" s="423"/>
      <c r="D7" s="423"/>
      <c r="E7" s="424"/>
      <c r="F7" s="423"/>
      <c r="G7" s="423"/>
      <c r="H7" s="423"/>
      <c r="I7" s="423"/>
      <c r="J7" s="421"/>
      <c r="K7" s="421"/>
      <c r="L7" s="411"/>
      <c r="M7" s="413"/>
      <c r="N7" s="162">
        <v>3</v>
      </c>
      <c r="O7" s="173"/>
      <c r="P7" s="171"/>
      <c r="Q7" s="171"/>
      <c r="R7" s="171"/>
      <c r="S7" s="171"/>
      <c r="T7" s="171"/>
      <c r="U7" s="171"/>
      <c r="V7" s="171"/>
      <c r="W7" s="116">
        <v>0</v>
      </c>
      <c r="X7" s="117" t="s">
        <v>485</v>
      </c>
      <c r="Y7" s="172"/>
      <c r="Z7" s="118" t="s">
        <v>536</v>
      </c>
      <c r="AA7" s="116" t="s">
        <v>537</v>
      </c>
      <c r="AB7" s="171"/>
      <c r="AC7" s="422"/>
      <c r="AD7" s="422"/>
      <c r="AE7" s="420"/>
      <c r="AF7" s="420"/>
      <c r="AG7" s="418"/>
      <c r="AH7" s="418"/>
      <c r="AI7" s="419"/>
      <c r="AJ7" s="419"/>
      <c r="AK7" s="411"/>
      <c r="AL7" s="413"/>
      <c r="AM7" s="416"/>
      <c r="AN7" s="163"/>
      <c r="AO7" s="162"/>
      <c r="AP7" s="168"/>
      <c r="AQ7" s="168"/>
      <c r="AR7" s="163"/>
      <c r="AS7" s="168"/>
      <c r="AT7" s="163"/>
      <c r="AU7" s="168"/>
      <c r="AV7" s="163"/>
      <c r="AW7" s="114"/>
      <c r="AX7" s="145"/>
      <c r="AY7" s="146"/>
      <c r="AZ7" s="163"/>
      <c r="BA7" s="163"/>
      <c r="BB7" s="162"/>
      <c r="BC7" s="168"/>
      <c r="BD7" s="168"/>
      <c r="BE7" s="163"/>
      <c r="BF7" s="163"/>
      <c r="BG7" s="162"/>
      <c r="BH7" s="168"/>
      <c r="BI7" s="168"/>
      <c r="BJ7" s="163"/>
      <c r="BK7" s="163"/>
      <c r="BL7" s="162"/>
      <c r="BM7" s="168"/>
      <c r="BN7" s="168"/>
      <c r="BO7" s="145"/>
      <c r="BP7" s="145"/>
      <c r="BQ7" s="146"/>
      <c r="BR7" s="114"/>
      <c r="BS7" s="114"/>
      <c r="BT7" s="168"/>
      <c r="BU7" s="145"/>
      <c r="BV7" s="145"/>
      <c r="BW7" s="145"/>
      <c r="BX7" s="168"/>
      <c r="BY7" s="163"/>
      <c r="BZ7" s="163"/>
      <c r="CA7" s="114"/>
      <c r="CB7" s="145"/>
      <c r="CC7" s="146"/>
      <c r="CD7" s="145"/>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row>
    <row r="8" spans="1:108" ht="21" customHeight="1" thickTop="1" thickBot="1">
      <c r="A8" s="421"/>
      <c r="B8" s="423"/>
      <c r="C8" s="423"/>
      <c r="D8" s="423"/>
      <c r="E8" s="424"/>
      <c r="F8" s="423"/>
      <c r="G8" s="423"/>
      <c r="H8" s="423"/>
      <c r="I8" s="423"/>
      <c r="J8" s="421"/>
      <c r="K8" s="421"/>
      <c r="L8" s="411"/>
      <c r="M8" s="413"/>
      <c r="N8" s="162">
        <v>4</v>
      </c>
      <c r="O8" s="166"/>
      <c r="P8" s="171"/>
      <c r="Q8" s="171"/>
      <c r="R8" s="171"/>
      <c r="S8" s="171"/>
      <c r="T8" s="171"/>
      <c r="U8" s="171"/>
      <c r="V8" s="171"/>
      <c r="W8" s="116">
        <v>0</v>
      </c>
      <c r="X8" s="117" t="s">
        <v>485</v>
      </c>
      <c r="Y8" s="172"/>
      <c r="Z8" s="118" t="s">
        <v>536</v>
      </c>
      <c r="AA8" s="116" t="s">
        <v>537</v>
      </c>
      <c r="AB8" s="171"/>
      <c r="AC8" s="422"/>
      <c r="AD8" s="422"/>
      <c r="AE8" s="420"/>
      <c r="AF8" s="420"/>
      <c r="AG8" s="418"/>
      <c r="AH8" s="418"/>
      <c r="AI8" s="419"/>
      <c r="AJ8" s="419"/>
      <c r="AK8" s="411"/>
      <c r="AL8" s="413"/>
      <c r="AM8" s="416"/>
      <c r="AN8" s="163"/>
      <c r="AO8" s="162"/>
      <c r="AP8" s="168"/>
      <c r="AQ8" s="168"/>
      <c r="AR8" s="163"/>
      <c r="AS8" s="168"/>
      <c r="AT8" s="163"/>
      <c r="AU8" s="168"/>
      <c r="AV8" s="163"/>
      <c r="AW8" s="114"/>
      <c r="AX8" s="145"/>
      <c r="AY8" s="146"/>
      <c r="AZ8" s="163"/>
      <c r="BA8" s="163"/>
      <c r="BB8" s="162"/>
      <c r="BC8" s="168"/>
      <c r="BD8" s="168"/>
      <c r="BE8" s="163"/>
      <c r="BF8" s="163"/>
      <c r="BG8" s="162"/>
      <c r="BH8" s="168"/>
      <c r="BI8" s="168"/>
      <c r="BJ8" s="163"/>
      <c r="BK8" s="163"/>
      <c r="BL8" s="162"/>
      <c r="BM8" s="168"/>
      <c r="BN8" s="168"/>
      <c r="BO8" s="145"/>
      <c r="BP8" s="145"/>
      <c r="BQ8" s="146"/>
      <c r="BR8" s="114"/>
      <c r="BS8" s="114"/>
      <c r="BT8" s="168"/>
      <c r="BU8" s="145"/>
      <c r="BV8" s="145"/>
      <c r="BW8" s="145"/>
      <c r="BX8" s="168"/>
      <c r="BY8" s="163"/>
      <c r="BZ8" s="163"/>
      <c r="CA8" s="114"/>
      <c r="CB8" s="145"/>
      <c r="CC8" s="146"/>
      <c r="CD8" s="145"/>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row>
    <row r="9" spans="1:108" ht="21" customHeight="1" thickTop="1" thickBot="1">
      <c r="A9" s="421"/>
      <c r="B9" s="423"/>
      <c r="C9" s="423"/>
      <c r="D9" s="423"/>
      <c r="E9" s="424"/>
      <c r="F9" s="423"/>
      <c r="G9" s="423"/>
      <c r="H9" s="423"/>
      <c r="I9" s="423"/>
      <c r="J9" s="421"/>
      <c r="K9" s="421"/>
      <c r="L9" s="411"/>
      <c r="M9" s="413"/>
      <c r="N9" s="162">
        <v>5</v>
      </c>
      <c r="O9" s="166"/>
      <c r="P9" s="171"/>
      <c r="Q9" s="171"/>
      <c r="R9" s="171"/>
      <c r="S9" s="171"/>
      <c r="T9" s="171"/>
      <c r="U9" s="171"/>
      <c r="V9" s="171"/>
      <c r="W9" s="116">
        <v>0</v>
      </c>
      <c r="X9" s="117" t="s">
        <v>485</v>
      </c>
      <c r="Y9" s="172"/>
      <c r="Z9" s="118" t="s">
        <v>536</v>
      </c>
      <c r="AA9" s="116" t="s">
        <v>537</v>
      </c>
      <c r="AB9" s="171"/>
      <c r="AC9" s="422"/>
      <c r="AD9" s="422"/>
      <c r="AE9" s="420"/>
      <c r="AF9" s="420"/>
      <c r="AG9" s="418"/>
      <c r="AH9" s="418"/>
      <c r="AI9" s="419"/>
      <c r="AJ9" s="419"/>
      <c r="AK9" s="411"/>
      <c r="AL9" s="413"/>
      <c r="AM9" s="416"/>
      <c r="AN9" s="163"/>
      <c r="AO9" s="162"/>
      <c r="AP9" s="168"/>
      <c r="AQ9" s="168"/>
      <c r="AR9" s="163"/>
      <c r="AS9" s="168"/>
      <c r="AT9" s="163"/>
      <c r="AU9" s="168"/>
      <c r="AV9" s="163"/>
      <c r="AW9" s="114"/>
      <c r="AX9" s="145"/>
      <c r="AY9" s="146"/>
      <c r="AZ9" s="163"/>
      <c r="BA9" s="163"/>
      <c r="BB9" s="162"/>
      <c r="BC9" s="168"/>
      <c r="BD9" s="168"/>
      <c r="BE9" s="163"/>
      <c r="BF9" s="163"/>
      <c r="BG9" s="162"/>
      <c r="BH9" s="168"/>
      <c r="BI9" s="168"/>
      <c r="BJ9" s="163"/>
      <c r="BK9" s="163"/>
      <c r="BL9" s="162"/>
      <c r="BM9" s="168"/>
      <c r="BN9" s="168"/>
      <c r="BO9" s="145"/>
      <c r="BP9" s="145"/>
      <c r="BQ9" s="146"/>
      <c r="BR9" s="114"/>
      <c r="BS9" s="114"/>
      <c r="BT9" s="168"/>
      <c r="BU9" s="145"/>
      <c r="BV9" s="145"/>
      <c r="BW9" s="145"/>
      <c r="BX9" s="168"/>
      <c r="BY9" s="163"/>
      <c r="BZ9" s="163"/>
      <c r="CA9" s="114"/>
      <c r="CB9" s="145"/>
      <c r="CC9" s="146"/>
      <c r="CD9" s="145"/>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row>
    <row r="10" spans="1:108" ht="21" customHeight="1" thickTop="1" thickBot="1">
      <c r="A10" s="421"/>
      <c r="B10" s="423"/>
      <c r="C10" s="423"/>
      <c r="D10" s="423"/>
      <c r="E10" s="424"/>
      <c r="F10" s="423"/>
      <c r="G10" s="423"/>
      <c r="H10" s="423"/>
      <c r="I10" s="423"/>
      <c r="J10" s="421"/>
      <c r="K10" s="421"/>
      <c r="L10" s="411"/>
      <c r="M10" s="414"/>
      <c r="N10" s="162">
        <v>6</v>
      </c>
      <c r="O10" s="166"/>
      <c r="P10" s="171"/>
      <c r="Q10" s="171"/>
      <c r="R10" s="171"/>
      <c r="S10" s="171"/>
      <c r="T10" s="171"/>
      <c r="U10" s="171"/>
      <c r="V10" s="171"/>
      <c r="W10" s="116">
        <v>0</v>
      </c>
      <c r="X10" s="117" t="s">
        <v>485</v>
      </c>
      <c r="Y10" s="172"/>
      <c r="Z10" s="118" t="s">
        <v>536</v>
      </c>
      <c r="AA10" s="116" t="s">
        <v>537</v>
      </c>
      <c r="AB10" s="171"/>
      <c r="AC10" s="422"/>
      <c r="AD10" s="422"/>
      <c r="AE10" s="420"/>
      <c r="AF10" s="420"/>
      <c r="AG10" s="418"/>
      <c r="AH10" s="418"/>
      <c r="AI10" s="419"/>
      <c r="AJ10" s="419"/>
      <c r="AK10" s="411"/>
      <c r="AL10" s="414"/>
      <c r="AM10" s="417"/>
      <c r="AN10" s="163"/>
      <c r="AO10" s="162"/>
      <c r="AP10" s="168"/>
      <c r="AQ10" s="168"/>
      <c r="AR10" s="163"/>
      <c r="AS10" s="168"/>
      <c r="AT10" s="163"/>
      <c r="AU10" s="168"/>
      <c r="AV10" s="163"/>
      <c r="AW10" s="114"/>
      <c r="AX10" s="145"/>
      <c r="AY10" s="146"/>
      <c r="AZ10" s="163"/>
      <c r="BA10" s="163"/>
      <c r="BB10" s="162"/>
      <c r="BC10" s="168"/>
      <c r="BD10" s="168"/>
      <c r="BE10" s="163"/>
      <c r="BF10" s="163"/>
      <c r="BG10" s="162"/>
      <c r="BH10" s="168"/>
      <c r="BI10" s="168"/>
      <c r="BJ10" s="163"/>
      <c r="BK10" s="163"/>
      <c r="BL10" s="162"/>
      <c r="BM10" s="168"/>
      <c r="BN10" s="168"/>
      <c r="BO10" s="145"/>
      <c r="BP10" s="145"/>
      <c r="BQ10" s="146"/>
      <c r="BR10" s="114"/>
      <c r="BS10" s="114"/>
      <c r="BT10" s="168"/>
      <c r="BU10" s="145"/>
      <c r="BV10" s="145"/>
      <c r="BW10" s="145"/>
      <c r="BX10" s="168"/>
      <c r="BY10" s="163"/>
      <c r="BZ10" s="163"/>
      <c r="CA10" s="114"/>
      <c r="CB10" s="145"/>
      <c r="CC10" s="146"/>
      <c r="CD10" s="145"/>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row>
    <row r="11" spans="1:108" ht="21" customHeight="1" thickTop="1" thickBot="1">
      <c r="A11" s="421">
        <v>2</v>
      </c>
      <c r="B11" s="423"/>
      <c r="C11" s="423"/>
      <c r="D11" s="423"/>
      <c r="E11" s="424"/>
      <c r="F11" s="423"/>
      <c r="G11" s="423"/>
      <c r="H11" s="423"/>
      <c r="I11" s="423"/>
      <c r="J11" s="421"/>
      <c r="K11" s="421"/>
      <c r="L11" s="411">
        <v>0</v>
      </c>
      <c r="M11" s="412" t="b">
        <v>0</v>
      </c>
      <c r="N11" s="162">
        <v>1</v>
      </c>
      <c r="O11" s="166"/>
      <c r="P11" s="171"/>
      <c r="Q11" s="171"/>
      <c r="R11" s="171"/>
      <c r="S11" s="171"/>
      <c r="T11" s="171"/>
      <c r="U11" s="171"/>
      <c r="V11" s="171"/>
      <c r="W11" s="116">
        <v>0</v>
      </c>
      <c r="X11" s="117" t="s">
        <v>485</v>
      </c>
      <c r="Y11" s="172"/>
      <c r="Z11" s="118" t="s">
        <v>536</v>
      </c>
      <c r="AA11" s="116" t="s">
        <v>537</v>
      </c>
      <c r="AB11" s="171"/>
      <c r="AC11" s="422">
        <v>0</v>
      </c>
      <c r="AD11" s="422" t="s">
        <v>485</v>
      </c>
      <c r="AE11" s="420"/>
      <c r="AF11" s="420"/>
      <c r="AG11" s="418" t="s">
        <v>538</v>
      </c>
      <c r="AH11" s="418" t="s">
        <v>538</v>
      </c>
      <c r="AI11" s="419"/>
      <c r="AJ11" s="419"/>
      <c r="AK11" s="411">
        <v>0</v>
      </c>
      <c r="AL11" s="412" t="b">
        <v>0</v>
      </c>
      <c r="AM11" s="415"/>
      <c r="AN11" s="163"/>
      <c r="AO11" s="162"/>
      <c r="AP11" s="168"/>
      <c r="AQ11" s="168"/>
      <c r="AR11" s="163"/>
      <c r="AS11" s="168"/>
      <c r="AT11" s="163"/>
      <c r="AU11" s="168"/>
      <c r="AV11" s="163"/>
      <c r="AW11" s="114"/>
      <c r="AX11" s="145"/>
      <c r="AY11" s="146"/>
      <c r="AZ11" s="163"/>
      <c r="BA11" s="163"/>
      <c r="BB11" s="162"/>
      <c r="BC11" s="168"/>
      <c r="BD11" s="168"/>
      <c r="BE11" s="163"/>
      <c r="BF11" s="163"/>
      <c r="BG11" s="162"/>
      <c r="BH11" s="168"/>
      <c r="BI11" s="168"/>
      <c r="BJ11" s="163"/>
      <c r="BK11" s="163"/>
      <c r="BL11" s="162"/>
      <c r="BM11" s="168"/>
      <c r="BN11" s="168"/>
      <c r="BO11" s="145"/>
      <c r="BP11" s="145"/>
      <c r="BQ11" s="146"/>
      <c r="BR11" s="114"/>
      <c r="BS11" s="114"/>
      <c r="BT11" s="168"/>
      <c r="BU11" s="145"/>
      <c r="BV11" s="145"/>
      <c r="BW11" s="145"/>
      <c r="BX11" s="168"/>
      <c r="BY11" s="163"/>
      <c r="BZ11" s="163"/>
      <c r="CA11" s="114"/>
      <c r="CB11" s="145"/>
      <c r="CC11" s="146"/>
      <c r="CD11" s="145"/>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row>
    <row r="12" spans="1:108" ht="21" customHeight="1" thickTop="1" thickBot="1">
      <c r="A12" s="421"/>
      <c r="B12" s="423"/>
      <c r="C12" s="423"/>
      <c r="D12" s="423"/>
      <c r="E12" s="424"/>
      <c r="F12" s="423"/>
      <c r="G12" s="423"/>
      <c r="H12" s="423"/>
      <c r="I12" s="423"/>
      <c r="J12" s="421"/>
      <c r="K12" s="421"/>
      <c r="L12" s="411"/>
      <c r="M12" s="413"/>
      <c r="N12" s="162">
        <v>2</v>
      </c>
      <c r="O12" s="166"/>
      <c r="P12" s="171"/>
      <c r="Q12" s="171"/>
      <c r="R12" s="171"/>
      <c r="S12" s="171"/>
      <c r="T12" s="171"/>
      <c r="U12" s="171"/>
      <c r="V12" s="171"/>
      <c r="W12" s="116">
        <v>0</v>
      </c>
      <c r="X12" s="117" t="s">
        <v>485</v>
      </c>
      <c r="Y12" s="172"/>
      <c r="Z12" s="118" t="s">
        <v>536</v>
      </c>
      <c r="AA12" s="116" t="s">
        <v>537</v>
      </c>
      <c r="AB12" s="171"/>
      <c r="AC12" s="422"/>
      <c r="AD12" s="422"/>
      <c r="AE12" s="420"/>
      <c r="AF12" s="420"/>
      <c r="AG12" s="418"/>
      <c r="AH12" s="418"/>
      <c r="AI12" s="419"/>
      <c r="AJ12" s="419"/>
      <c r="AK12" s="411"/>
      <c r="AL12" s="413"/>
      <c r="AM12" s="416"/>
      <c r="AN12" s="163"/>
      <c r="AO12" s="162"/>
      <c r="AP12" s="168"/>
      <c r="AQ12" s="168"/>
      <c r="AR12" s="163"/>
      <c r="AS12" s="168"/>
      <c r="AT12" s="163"/>
      <c r="AU12" s="168"/>
      <c r="AV12" s="163"/>
      <c r="AW12" s="114"/>
      <c r="AX12" s="145"/>
      <c r="AY12" s="146"/>
      <c r="AZ12" s="163"/>
      <c r="BA12" s="163"/>
      <c r="BB12" s="162"/>
      <c r="BC12" s="168"/>
      <c r="BD12" s="168"/>
      <c r="BE12" s="163"/>
      <c r="BF12" s="163"/>
      <c r="BG12" s="162"/>
      <c r="BH12" s="168"/>
      <c r="BI12" s="168"/>
      <c r="BJ12" s="163"/>
      <c r="BK12" s="163"/>
      <c r="BL12" s="162"/>
      <c r="BM12" s="168"/>
      <c r="BN12" s="168"/>
      <c r="BO12" s="145"/>
      <c r="BP12" s="145"/>
      <c r="BQ12" s="146"/>
      <c r="BR12" s="114"/>
      <c r="BS12" s="114"/>
      <c r="BT12" s="168"/>
      <c r="BU12" s="145"/>
      <c r="BV12" s="145"/>
      <c r="BW12" s="145"/>
      <c r="BX12" s="168"/>
      <c r="BY12" s="163"/>
      <c r="BZ12" s="163"/>
      <c r="CA12" s="114"/>
      <c r="CB12" s="145"/>
      <c r="CC12" s="146"/>
      <c r="CD12" s="145"/>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row>
    <row r="13" spans="1:108" ht="21" customHeight="1" thickTop="1" thickBot="1">
      <c r="A13" s="421"/>
      <c r="B13" s="423"/>
      <c r="C13" s="423"/>
      <c r="D13" s="423"/>
      <c r="E13" s="424"/>
      <c r="F13" s="423"/>
      <c r="G13" s="423"/>
      <c r="H13" s="423"/>
      <c r="I13" s="423"/>
      <c r="J13" s="421"/>
      <c r="K13" s="421"/>
      <c r="L13" s="411"/>
      <c r="M13" s="413"/>
      <c r="N13" s="162">
        <v>3</v>
      </c>
      <c r="O13" s="173"/>
      <c r="P13" s="171"/>
      <c r="Q13" s="171"/>
      <c r="R13" s="171"/>
      <c r="S13" s="171"/>
      <c r="T13" s="171"/>
      <c r="U13" s="171"/>
      <c r="V13" s="171"/>
      <c r="W13" s="116">
        <v>0</v>
      </c>
      <c r="X13" s="117" t="s">
        <v>485</v>
      </c>
      <c r="Y13" s="172"/>
      <c r="Z13" s="118" t="s">
        <v>536</v>
      </c>
      <c r="AA13" s="116" t="s">
        <v>537</v>
      </c>
      <c r="AB13" s="171"/>
      <c r="AC13" s="422"/>
      <c r="AD13" s="422"/>
      <c r="AE13" s="420"/>
      <c r="AF13" s="420"/>
      <c r="AG13" s="418"/>
      <c r="AH13" s="418"/>
      <c r="AI13" s="419"/>
      <c r="AJ13" s="419"/>
      <c r="AK13" s="411"/>
      <c r="AL13" s="413"/>
      <c r="AM13" s="416"/>
      <c r="AN13" s="163"/>
      <c r="AO13" s="162"/>
      <c r="AP13" s="168"/>
      <c r="AQ13" s="168"/>
      <c r="AR13" s="163"/>
      <c r="AS13" s="168"/>
      <c r="AT13" s="163"/>
      <c r="AU13" s="168"/>
      <c r="AV13" s="163"/>
      <c r="AW13" s="114"/>
      <c r="AX13" s="145"/>
      <c r="AY13" s="146"/>
      <c r="AZ13" s="163"/>
      <c r="BA13" s="163"/>
      <c r="BB13" s="162"/>
      <c r="BC13" s="168"/>
      <c r="BD13" s="168"/>
      <c r="BE13" s="163"/>
      <c r="BF13" s="163"/>
      <c r="BG13" s="162"/>
      <c r="BH13" s="168"/>
      <c r="BI13" s="168"/>
      <c r="BJ13" s="163"/>
      <c r="BK13" s="163"/>
      <c r="BL13" s="162"/>
      <c r="BM13" s="168"/>
      <c r="BN13" s="168"/>
      <c r="BO13" s="145"/>
      <c r="BP13" s="145"/>
      <c r="BQ13" s="146"/>
      <c r="BR13" s="114"/>
      <c r="BS13" s="114"/>
      <c r="BT13" s="168"/>
      <c r="BU13" s="145"/>
      <c r="BV13" s="145"/>
      <c r="BW13" s="145"/>
      <c r="BX13" s="168"/>
      <c r="BY13" s="163"/>
      <c r="BZ13" s="163"/>
      <c r="CA13" s="114"/>
      <c r="CB13" s="145"/>
      <c r="CC13" s="146"/>
      <c r="CD13" s="145"/>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row>
    <row r="14" spans="1:108" ht="21" customHeight="1" thickTop="1" thickBot="1">
      <c r="A14" s="421"/>
      <c r="B14" s="423"/>
      <c r="C14" s="423"/>
      <c r="D14" s="423"/>
      <c r="E14" s="424"/>
      <c r="F14" s="423"/>
      <c r="G14" s="423"/>
      <c r="H14" s="423"/>
      <c r="I14" s="423"/>
      <c r="J14" s="421"/>
      <c r="K14" s="421"/>
      <c r="L14" s="411"/>
      <c r="M14" s="413"/>
      <c r="N14" s="162">
        <v>4</v>
      </c>
      <c r="O14" s="166"/>
      <c r="P14" s="171"/>
      <c r="Q14" s="171"/>
      <c r="R14" s="171"/>
      <c r="S14" s="171"/>
      <c r="T14" s="171"/>
      <c r="U14" s="171"/>
      <c r="V14" s="171"/>
      <c r="W14" s="116">
        <v>0</v>
      </c>
      <c r="X14" s="117" t="s">
        <v>485</v>
      </c>
      <c r="Y14" s="172"/>
      <c r="Z14" s="118" t="s">
        <v>536</v>
      </c>
      <c r="AA14" s="116" t="s">
        <v>537</v>
      </c>
      <c r="AB14" s="171"/>
      <c r="AC14" s="422"/>
      <c r="AD14" s="422"/>
      <c r="AE14" s="420"/>
      <c r="AF14" s="420"/>
      <c r="AG14" s="418"/>
      <c r="AH14" s="418"/>
      <c r="AI14" s="419"/>
      <c r="AJ14" s="419"/>
      <c r="AK14" s="411"/>
      <c r="AL14" s="413"/>
      <c r="AM14" s="416"/>
      <c r="AN14" s="163"/>
      <c r="AO14" s="162"/>
      <c r="AP14" s="168"/>
      <c r="AQ14" s="168"/>
      <c r="AR14" s="163"/>
      <c r="AS14" s="168"/>
      <c r="AT14" s="163"/>
      <c r="AU14" s="168"/>
      <c r="AV14" s="163"/>
      <c r="AW14" s="114"/>
      <c r="AX14" s="145"/>
      <c r="AY14" s="146"/>
      <c r="AZ14" s="163"/>
      <c r="BA14" s="163"/>
      <c r="BB14" s="162"/>
      <c r="BC14" s="168"/>
      <c r="BD14" s="168"/>
      <c r="BE14" s="163"/>
      <c r="BF14" s="163"/>
      <c r="BG14" s="162"/>
      <c r="BH14" s="168"/>
      <c r="BI14" s="168"/>
      <c r="BJ14" s="163"/>
      <c r="BK14" s="163"/>
      <c r="BL14" s="162"/>
      <c r="BM14" s="168"/>
      <c r="BN14" s="168"/>
      <c r="BO14" s="145"/>
      <c r="BP14" s="145"/>
      <c r="BQ14" s="146"/>
      <c r="BR14" s="114"/>
      <c r="BS14" s="114"/>
      <c r="BT14" s="168"/>
      <c r="BU14" s="145"/>
      <c r="BV14" s="145"/>
      <c r="BW14" s="145"/>
      <c r="BX14" s="168"/>
      <c r="BY14" s="163"/>
      <c r="BZ14" s="163"/>
      <c r="CA14" s="114"/>
      <c r="CB14" s="145"/>
      <c r="CC14" s="146"/>
      <c r="CD14" s="145"/>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row>
    <row r="15" spans="1:108" ht="21" customHeight="1" thickTop="1" thickBot="1">
      <c r="A15" s="421"/>
      <c r="B15" s="423"/>
      <c r="C15" s="423"/>
      <c r="D15" s="423"/>
      <c r="E15" s="424"/>
      <c r="F15" s="423"/>
      <c r="G15" s="423"/>
      <c r="H15" s="423"/>
      <c r="I15" s="423"/>
      <c r="J15" s="421"/>
      <c r="K15" s="421"/>
      <c r="L15" s="411"/>
      <c r="M15" s="413"/>
      <c r="N15" s="162">
        <v>5</v>
      </c>
      <c r="O15" s="166"/>
      <c r="P15" s="171"/>
      <c r="Q15" s="171"/>
      <c r="R15" s="171"/>
      <c r="S15" s="171"/>
      <c r="T15" s="171"/>
      <c r="U15" s="171"/>
      <c r="V15" s="171"/>
      <c r="W15" s="116">
        <v>0</v>
      </c>
      <c r="X15" s="117" t="s">
        <v>485</v>
      </c>
      <c r="Y15" s="172"/>
      <c r="Z15" s="118" t="s">
        <v>536</v>
      </c>
      <c r="AA15" s="116" t="s">
        <v>537</v>
      </c>
      <c r="AB15" s="171"/>
      <c r="AC15" s="422"/>
      <c r="AD15" s="422"/>
      <c r="AE15" s="420"/>
      <c r="AF15" s="420"/>
      <c r="AG15" s="418"/>
      <c r="AH15" s="418"/>
      <c r="AI15" s="419"/>
      <c r="AJ15" s="419"/>
      <c r="AK15" s="411"/>
      <c r="AL15" s="413"/>
      <c r="AM15" s="416"/>
      <c r="AN15" s="163"/>
      <c r="AO15" s="162"/>
      <c r="AP15" s="168"/>
      <c r="AQ15" s="168"/>
      <c r="AR15" s="163"/>
      <c r="AS15" s="168"/>
      <c r="AT15" s="163"/>
      <c r="AU15" s="168"/>
      <c r="AV15" s="163"/>
      <c r="AW15" s="114"/>
      <c r="AX15" s="145"/>
      <c r="AY15" s="146"/>
      <c r="AZ15" s="163"/>
      <c r="BA15" s="163"/>
      <c r="BB15" s="162"/>
      <c r="BC15" s="168"/>
      <c r="BD15" s="168"/>
      <c r="BE15" s="163"/>
      <c r="BF15" s="163"/>
      <c r="BG15" s="162"/>
      <c r="BH15" s="168"/>
      <c r="BI15" s="168"/>
      <c r="BJ15" s="163"/>
      <c r="BK15" s="163"/>
      <c r="BL15" s="162"/>
      <c r="BM15" s="168"/>
      <c r="BN15" s="168"/>
      <c r="BO15" s="145"/>
      <c r="BP15" s="145"/>
      <c r="BQ15" s="146"/>
      <c r="BR15" s="114"/>
      <c r="BS15" s="114"/>
      <c r="BT15" s="168"/>
      <c r="BU15" s="145"/>
      <c r="BV15" s="145"/>
      <c r="BW15" s="145"/>
      <c r="BX15" s="168"/>
      <c r="BY15" s="163"/>
      <c r="BZ15" s="163"/>
      <c r="CA15" s="114"/>
      <c r="CB15" s="145"/>
      <c r="CC15" s="146"/>
      <c r="CD15" s="145"/>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row>
    <row r="16" spans="1:108" ht="21" customHeight="1" thickTop="1" thickBot="1">
      <c r="A16" s="421"/>
      <c r="B16" s="423"/>
      <c r="C16" s="423"/>
      <c r="D16" s="423"/>
      <c r="E16" s="424"/>
      <c r="F16" s="423"/>
      <c r="G16" s="423"/>
      <c r="H16" s="423"/>
      <c r="I16" s="423"/>
      <c r="J16" s="421"/>
      <c r="K16" s="421"/>
      <c r="L16" s="411"/>
      <c r="M16" s="414"/>
      <c r="N16" s="162">
        <v>6</v>
      </c>
      <c r="O16" s="166"/>
      <c r="P16" s="171"/>
      <c r="Q16" s="171"/>
      <c r="R16" s="171"/>
      <c r="S16" s="171"/>
      <c r="T16" s="171"/>
      <c r="U16" s="171"/>
      <c r="V16" s="171"/>
      <c r="W16" s="116">
        <v>0</v>
      </c>
      <c r="X16" s="117" t="s">
        <v>485</v>
      </c>
      <c r="Y16" s="172"/>
      <c r="Z16" s="118" t="s">
        <v>536</v>
      </c>
      <c r="AA16" s="116" t="s">
        <v>537</v>
      </c>
      <c r="AB16" s="171"/>
      <c r="AC16" s="422"/>
      <c r="AD16" s="422"/>
      <c r="AE16" s="420"/>
      <c r="AF16" s="420"/>
      <c r="AG16" s="418"/>
      <c r="AH16" s="418"/>
      <c r="AI16" s="419"/>
      <c r="AJ16" s="419"/>
      <c r="AK16" s="411"/>
      <c r="AL16" s="414"/>
      <c r="AM16" s="417"/>
      <c r="AN16" s="163"/>
      <c r="AO16" s="162"/>
      <c r="AP16" s="168"/>
      <c r="AQ16" s="168"/>
      <c r="AR16" s="163"/>
      <c r="AS16" s="168"/>
      <c r="AT16" s="163"/>
      <c r="AU16" s="168"/>
      <c r="AV16" s="163"/>
      <c r="AW16" s="114"/>
      <c r="AX16" s="145"/>
      <c r="AY16" s="146"/>
      <c r="AZ16" s="163"/>
      <c r="BA16" s="163"/>
      <c r="BB16" s="162"/>
      <c r="BC16" s="168"/>
      <c r="BD16" s="168"/>
      <c r="BE16" s="163"/>
      <c r="BF16" s="163"/>
      <c r="BG16" s="162"/>
      <c r="BH16" s="168"/>
      <c r="BI16" s="168"/>
      <c r="BJ16" s="163"/>
      <c r="BK16" s="163"/>
      <c r="BL16" s="162"/>
      <c r="BM16" s="168"/>
      <c r="BN16" s="168"/>
      <c r="BO16" s="145"/>
      <c r="BP16" s="145"/>
      <c r="BQ16" s="146"/>
      <c r="BR16" s="114"/>
      <c r="BS16" s="114"/>
      <c r="BT16" s="168"/>
      <c r="BU16" s="145"/>
      <c r="BV16" s="145"/>
      <c r="BW16" s="145"/>
      <c r="BX16" s="168"/>
      <c r="BY16" s="163"/>
      <c r="BZ16" s="163"/>
      <c r="CA16" s="114"/>
      <c r="CB16" s="145"/>
      <c r="CC16" s="146"/>
      <c r="CD16" s="145"/>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row>
    <row r="17" spans="1:108" ht="21" customHeight="1" thickTop="1" thickBot="1">
      <c r="A17" s="421">
        <v>3</v>
      </c>
      <c r="B17" s="423"/>
      <c r="C17" s="423"/>
      <c r="D17" s="423"/>
      <c r="E17" s="424"/>
      <c r="F17" s="423"/>
      <c r="G17" s="423"/>
      <c r="H17" s="423"/>
      <c r="I17" s="423"/>
      <c r="J17" s="421"/>
      <c r="K17" s="421"/>
      <c r="L17" s="411">
        <v>0</v>
      </c>
      <c r="M17" s="412" t="b">
        <v>0</v>
      </c>
      <c r="N17" s="162">
        <v>1</v>
      </c>
      <c r="O17" s="166"/>
      <c r="P17" s="171"/>
      <c r="Q17" s="171"/>
      <c r="R17" s="171"/>
      <c r="S17" s="171"/>
      <c r="T17" s="171"/>
      <c r="U17" s="171"/>
      <c r="V17" s="171"/>
      <c r="W17" s="116">
        <v>0</v>
      </c>
      <c r="X17" s="117" t="s">
        <v>485</v>
      </c>
      <c r="Y17" s="172"/>
      <c r="Z17" s="118" t="s">
        <v>536</v>
      </c>
      <c r="AA17" s="116" t="s">
        <v>537</v>
      </c>
      <c r="AB17" s="171"/>
      <c r="AC17" s="422">
        <v>0</v>
      </c>
      <c r="AD17" s="422" t="s">
        <v>485</v>
      </c>
      <c r="AE17" s="420"/>
      <c r="AF17" s="420"/>
      <c r="AG17" s="418" t="s">
        <v>538</v>
      </c>
      <c r="AH17" s="418" t="s">
        <v>538</v>
      </c>
      <c r="AI17" s="419"/>
      <c r="AJ17" s="419"/>
      <c r="AK17" s="411">
        <v>0</v>
      </c>
      <c r="AL17" s="412" t="b">
        <v>0</v>
      </c>
      <c r="AM17" s="415"/>
      <c r="AN17" s="163"/>
      <c r="AO17" s="162"/>
      <c r="AP17" s="168"/>
      <c r="AQ17" s="168"/>
      <c r="AR17" s="163"/>
      <c r="AS17" s="168"/>
      <c r="AT17" s="163"/>
      <c r="AU17" s="168"/>
      <c r="AV17" s="163"/>
      <c r="AW17" s="114"/>
      <c r="AX17" s="145"/>
      <c r="AY17" s="146"/>
      <c r="AZ17" s="163"/>
      <c r="BA17" s="163"/>
      <c r="BB17" s="162"/>
      <c r="BC17" s="168"/>
      <c r="BD17" s="168"/>
      <c r="BE17" s="163"/>
      <c r="BF17" s="163"/>
      <c r="BG17" s="162"/>
      <c r="BH17" s="168"/>
      <c r="BI17" s="168"/>
      <c r="BJ17" s="163"/>
      <c r="BK17" s="163"/>
      <c r="BL17" s="162"/>
      <c r="BM17" s="168"/>
      <c r="BN17" s="168"/>
      <c r="BO17" s="145"/>
      <c r="BP17" s="145"/>
      <c r="BQ17" s="146"/>
      <c r="BR17" s="114"/>
      <c r="BS17" s="114"/>
      <c r="BT17" s="168"/>
      <c r="BU17" s="145"/>
      <c r="BV17" s="145"/>
      <c r="BW17" s="145"/>
      <c r="BX17" s="168"/>
      <c r="BY17" s="163"/>
      <c r="BZ17" s="163"/>
      <c r="CA17" s="114"/>
      <c r="CB17" s="145"/>
      <c r="CC17" s="146"/>
      <c r="CD17" s="145"/>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row>
    <row r="18" spans="1:108" ht="21" customHeight="1" thickTop="1" thickBot="1">
      <c r="A18" s="421"/>
      <c r="B18" s="423"/>
      <c r="C18" s="423"/>
      <c r="D18" s="423"/>
      <c r="E18" s="424"/>
      <c r="F18" s="423"/>
      <c r="G18" s="423"/>
      <c r="H18" s="423"/>
      <c r="I18" s="423"/>
      <c r="J18" s="421"/>
      <c r="K18" s="421"/>
      <c r="L18" s="411"/>
      <c r="M18" s="413"/>
      <c r="N18" s="162">
        <v>2</v>
      </c>
      <c r="O18" s="166"/>
      <c r="P18" s="171"/>
      <c r="Q18" s="171"/>
      <c r="R18" s="171"/>
      <c r="S18" s="171"/>
      <c r="T18" s="171"/>
      <c r="U18" s="171"/>
      <c r="V18" s="171"/>
      <c r="W18" s="116">
        <v>0</v>
      </c>
      <c r="X18" s="117" t="s">
        <v>485</v>
      </c>
      <c r="Y18" s="172"/>
      <c r="Z18" s="118" t="s">
        <v>536</v>
      </c>
      <c r="AA18" s="116" t="s">
        <v>537</v>
      </c>
      <c r="AB18" s="171"/>
      <c r="AC18" s="422"/>
      <c r="AD18" s="422"/>
      <c r="AE18" s="420"/>
      <c r="AF18" s="420"/>
      <c r="AG18" s="418"/>
      <c r="AH18" s="418"/>
      <c r="AI18" s="419"/>
      <c r="AJ18" s="419"/>
      <c r="AK18" s="411"/>
      <c r="AL18" s="413"/>
      <c r="AM18" s="416"/>
      <c r="AN18" s="163"/>
      <c r="AO18" s="162"/>
      <c r="AP18" s="168"/>
      <c r="AQ18" s="168"/>
      <c r="AR18" s="163"/>
      <c r="AS18" s="168"/>
      <c r="AT18" s="163"/>
      <c r="AU18" s="168"/>
      <c r="AV18" s="163"/>
      <c r="AW18" s="114"/>
      <c r="AX18" s="145"/>
      <c r="AY18" s="146"/>
      <c r="AZ18" s="163"/>
      <c r="BA18" s="163"/>
      <c r="BB18" s="162"/>
      <c r="BC18" s="168"/>
      <c r="BD18" s="168"/>
      <c r="BE18" s="163"/>
      <c r="BF18" s="163"/>
      <c r="BG18" s="162"/>
      <c r="BH18" s="168"/>
      <c r="BI18" s="168"/>
      <c r="BJ18" s="163"/>
      <c r="BK18" s="163"/>
      <c r="BL18" s="162"/>
      <c r="BM18" s="168"/>
      <c r="BN18" s="168"/>
      <c r="BO18" s="145"/>
      <c r="BP18" s="145"/>
      <c r="BQ18" s="146"/>
      <c r="BR18" s="114"/>
      <c r="BS18" s="114"/>
      <c r="BT18" s="168"/>
      <c r="BU18" s="145"/>
      <c r="BV18" s="145"/>
      <c r="BW18" s="145"/>
      <c r="BX18" s="168"/>
      <c r="BY18" s="163"/>
      <c r="BZ18" s="163"/>
      <c r="CA18" s="114"/>
      <c r="CB18" s="145"/>
      <c r="CC18" s="146"/>
      <c r="CD18" s="145"/>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row>
    <row r="19" spans="1:108" ht="21" customHeight="1" thickTop="1" thickBot="1">
      <c r="A19" s="421"/>
      <c r="B19" s="423"/>
      <c r="C19" s="423"/>
      <c r="D19" s="423"/>
      <c r="E19" s="424"/>
      <c r="F19" s="423"/>
      <c r="G19" s="423"/>
      <c r="H19" s="423"/>
      <c r="I19" s="423"/>
      <c r="J19" s="421"/>
      <c r="K19" s="421"/>
      <c r="L19" s="411"/>
      <c r="M19" s="413"/>
      <c r="N19" s="162">
        <v>3</v>
      </c>
      <c r="O19" s="173"/>
      <c r="P19" s="171"/>
      <c r="Q19" s="171"/>
      <c r="R19" s="171"/>
      <c r="S19" s="171"/>
      <c r="T19" s="171"/>
      <c r="U19" s="171"/>
      <c r="V19" s="171"/>
      <c r="W19" s="116">
        <v>0</v>
      </c>
      <c r="X19" s="117" t="s">
        <v>485</v>
      </c>
      <c r="Y19" s="172"/>
      <c r="Z19" s="118" t="s">
        <v>536</v>
      </c>
      <c r="AA19" s="116" t="s">
        <v>537</v>
      </c>
      <c r="AB19" s="171"/>
      <c r="AC19" s="422"/>
      <c r="AD19" s="422"/>
      <c r="AE19" s="420"/>
      <c r="AF19" s="420"/>
      <c r="AG19" s="418"/>
      <c r="AH19" s="418"/>
      <c r="AI19" s="419"/>
      <c r="AJ19" s="419"/>
      <c r="AK19" s="411"/>
      <c r="AL19" s="413"/>
      <c r="AM19" s="416"/>
      <c r="AN19" s="163"/>
      <c r="AO19" s="162"/>
      <c r="AP19" s="168"/>
      <c r="AQ19" s="168"/>
      <c r="AR19" s="163"/>
      <c r="AS19" s="168"/>
      <c r="AT19" s="163"/>
      <c r="AU19" s="168"/>
      <c r="AV19" s="163"/>
      <c r="AW19" s="114"/>
      <c r="AX19" s="145"/>
      <c r="AY19" s="146"/>
      <c r="AZ19" s="163"/>
      <c r="BA19" s="163"/>
      <c r="BB19" s="162"/>
      <c r="BC19" s="168"/>
      <c r="BD19" s="168"/>
      <c r="BE19" s="163"/>
      <c r="BF19" s="163"/>
      <c r="BG19" s="162"/>
      <c r="BH19" s="168"/>
      <c r="BI19" s="168"/>
      <c r="BJ19" s="163"/>
      <c r="BK19" s="163"/>
      <c r="BL19" s="162"/>
      <c r="BM19" s="168"/>
      <c r="BN19" s="168"/>
      <c r="BO19" s="145"/>
      <c r="BP19" s="145"/>
      <c r="BQ19" s="146"/>
      <c r="BR19" s="114"/>
      <c r="BS19" s="114"/>
      <c r="BT19" s="168"/>
      <c r="BU19" s="145"/>
      <c r="BV19" s="145"/>
      <c r="BW19" s="145"/>
      <c r="BX19" s="168"/>
      <c r="BY19" s="163"/>
      <c r="BZ19" s="163"/>
      <c r="CA19" s="114"/>
      <c r="CB19" s="145"/>
      <c r="CC19" s="146"/>
      <c r="CD19" s="145"/>
      <c r="CE19" s="148"/>
      <c r="CF19" s="148"/>
      <c r="CG19" s="148"/>
      <c r="CH19" s="148"/>
      <c r="CI19" s="148"/>
      <c r="CJ19" s="148"/>
      <c r="CK19" s="148"/>
      <c r="CL19" s="148"/>
      <c r="CM19" s="148"/>
      <c r="CN19" s="148"/>
      <c r="CO19" s="148"/>
      <c r="CP19" s="148"/>
      <c r="CQ19" s="148"/>
      <c r="CR19" s="148"/>
      <c r="CS19" s="148"/>
      <c r="CT19" s="148"/>
      <c r="CU19" s="148"/>
      <c r="CV19" s="148"/>
      <c r="CW19" s="148"/>
      <c r="CX19" s="148"/>
      <c r="CY19" s="148"/>
      <c r="CZ19" s="148"/>
      <c r="DA19" s="148"/>
      <c r="DB19" s="148"/>
      <c r="DC19" s="148"/>
      <c r="DD19" s="148"/>
    </row>
    <row r="20" spans="1:108" ht="21" customHeight="1" thickTop="1" thickBot="1">
      <c r="A20" s="421"/>
      <c r="B20" s="423"/>
      <c r="C20" s="423"/>
      <c r="D20" s="423"/>
      <c r="E20" s="424"/>
      <c r="F20" s="423"/>
      <c r="G20" s="423"/>
      <c r="H20" s="423"/>
      <c r="I20" s="423"/>
      <c r="J20" s="421"/>
      <c r="K20" s="421"/>
      <c r="L20" s="411"/>
      <c r="M20" s="413"/>
      <c r="N20" s="162">
        <v>4</v>
      </c>
      <c r="O20" s="166"/>
      <c r="P20" s="171"/>
      <c r="Q20" s="171"/>
      <c r="R20" s="171"/>
      <c r="S20" s="171"/>
      <c r="T20" s="171"/>
      <c r="U20" s="171"/>
      <c r="V20" s="171"/>
      <c r="W20" s="116">
        <v>0</v>
      </c>
      <c r="X20" s="117" t="s">
        <v>485</v>
      </c>
      <c r="Y20" s="172"/>
      <c r="Z20" s="118" t="s">
        <v>536</v>
      </c>
      <c r="AA20" s="116" t="s">
        <v>537</v>
      </c>
      <c r="AB20" s="171"/>
      <c r="AC20" s="422"/>
      <c r="AD20" s="422"/>
      <c r="AE20" s="420"/>
      <c r="AF20" s="420"/>
      <c r="AG20" s="418"/>
      <c r="AH20" s="418"/>
      <c r="AI20" s="419"/>
      <c r="AJ20" s="419"/>
      <c r="AK20" s="411"/>
      <c r="AL20" s="413"/>
      <c r="AM20" s="416"/>
      <c r="AN20" s="163"/>
      <c r="AO20" s="162"/>
      <c r="AP20" s="168"/>
      <c r="AQ20" s="168"/>
      <c r="AR20" s="163"/>
      <c r="AS20" s="168"/>
      <c r="AT20" s="163"/>
      <c r="AU20" s="168"/>
      <c r="AV20" s="163"/>
      <c r="AW20" s="114"/>
      <c r="AX20" s="145"/>
      <c r="AY20" s="146"/>
      <c r="AZ20" s="163"/>
      <c r="BA20" s="163"/>
      <c r="BB20" s="162"/>
      <c r="BC20" s="168"/>
      <c r="BD20" s="168"/>
      <c r="BE20" s="163"/>
      <c r="BF20" s="163"/>
      <c r="BG20" s="162"/>
      <c r="BH20" s="168"/>
      <c r="BI20" s="168"/>
      <c r="BJ20" s="163"/>
      <c r="BK20" s="163"/>
      <c r="BL20" s="162"/>
      <c r="BM20" s="168"/>
      <c r="BN20" s="168"/>
      <c r="BO20" s="145"/>
      <c r="BP20" s="145"/>
      <c r="BQ20" s="146"/>
      <c r="BR20" s="114"/>
      <c r="BS20" s="114"/>
      <c r="BT20" s="168"/>
      <c r="BU20" s="145"/>
      <c r="BV20" s="145"/>
      <c r="BW20" s="145"/>
      <c r="BX20" s="168"/>
      <c r="BY20" s="163"/>
      <c r="BZ20" s="163"/>
      <c r="CA20" s="114"/>
      <c r="CB20" s="145"/>
      <c r="CC20" s="146"/>
      <c r="CD20" s="145"/>
      <c r="CE20" s="148"/>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row>
    <row r="21" spans="1:108" ht="21" customHeight="1" thickTop="1" thickBot="1">
      <c r="A21" s="421"/>
      <c r="B21" s="423"/>
      <c r="C21" s="423"/>
      <c r="D21" s="423"/>
      <c r="E21" s="424"/>
      <c r="F21" s="423"/>
      <c r="G21" s="423"/>
      <c r="H21" s="423"/>
      <c r="I21" s="423"/>
      <c r="J21" s="421"/>
      <c r="K21" s="421"/>
      <c r="L21" s="411"/>
      <c r="M21" s="413"/>
      <c r="N21" s="162">
        <v>5</v>
      </c>
      <c r="O21" s="166"/>
      <c r="P21" s="171"/>
      <c r="Q21" s="171"/>
      <c r="R21" s="171"/>
      <c r="S21" s="171"/>
      <c r="T21" s="171"/>
      <c r="U21" s="171"/>
      <c r="V21" s="171"/>
      <c r="W21" s="116">
        <v>0</v>
      </c>
      <c r="X21" s="117" t="s">
        <v>485</v>
      </c>
      <c r="Y21" s="172"/>
      <c r="Z21" s="118" t="s">
        <v>536</v>
      </c>
      <c r="AA21" s="116" t="s">
        <v>537</v>
      </c>
      <c r="AB21" s="171"/>
      <c r="AC21" s="422"/>
      <c r="AD21" s="422"/>
      <c r="AE21" s="420"/>
      <c r="AF21" s="420"/>
      <c r="AG21" s="418"/>
      <c r="AH21" s="418"/>
      <c r="AI21" s="419"/>
      <c r="AJ21" s="419"/>
      <c r="AK21" s="411"/>
      <c r="AL21" s="413"/>
      <c r="AM21" s="416"/>
      <c r="AN21" s="163"/>
      <c r="AO21" s="162"/>
      <c r="AP21" s="168"/>
      <c r="AQ21" s="168"/>
      <c r="AR21" s="163"/>
      <c r="AS21" s="168"/>
      <c r="AT21" s="163"/>
      <c r="AU21" s="168"/>
      <c r="AV21" s="163"/>
      <c r="AW21" s="114"/>
      <c r="AX21" s="145"/>
      <c r="AY21" s="146"/>
      <c r="AZ21" s="163"/>
      <c r="BA21" s="163"/>
      <c r="BB21" s="162"/>
      <c r="BC21" s="168"/>
      <c r="BD21" s="168"/>
      <c r="BE21" s="163"/>
      <c r="BF21" s="163"/>
      <c r="BG21" s="162"/>
      <c r="BH21" s="168"/>
      <c r="BI21" s="168"/>
      <c r="BJ21" s="163"/>
      <c r="BK21" s="163"/>
      <c r="BL21" s="162"/>
      <c r="BM21" s="168"/>
      <c r="BN21" s="168"/>
      <c r="BO21" s="145"/>
      <c r="BP21" s="145"/>
      <c r="BQ21" s="146"/>
      <c r="BR21" s="114"/>
      <c r="BS21" s="114"/>
      <c r="BT21" s="168"/>
      <c r="BU21" s="145"/>
      <c r="BV21" s="145"/>
      <c r="BW21" s="145"/>
      <c r="BX21" s="168"/>
      <c r="BY21" s="163"/>
      <c r="BZ21" s="163"/>
      <c r="CA21" s="114"/>
      <c r="CB21" s="145"/>
      <c r="CC21" s="146"/>
      <c r="CD21" s="145"/>
      <c r="CE21" s="148"/>
      <c r="CF21" s="148"/>
      <c r="CG21" s="148"/>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row>
    <row r="22" spans="1:108" ht="21" customHeight="1" thickTop="1" thickBot="1">
      <c r="A22" s="421"/>
      <c r="B22" s="423"/>
      <c r="C22" s="423"/>
      <c r="D22" s="423"/>
      <c r="E22" s="424"/>
      <c r="F22" s="423"/>
      <c r="G22" s="423"/>
      <c r="H22" s="423"/>
      <c r="I22" s="423"/>
      <c r="J22" s="421"/>
      <c r="K22" s="421"/>
      <c r="L22" s="411"/>
      <c r="M22" s="414"/>
      <c r="N22" s="162">
        <v>6</v>
      </c>
      <c r="O22" s="166"/>
      <c r="P22" s="171"/>
      <c r="Q22" s="171"/>
      <c r="R22" s="171"/>
      <c r="S22" s="171"/>
      <c r="T22" s="171"/>
      <c r="U22" s="171"/>
      <c r="V22" s="171"/>
      <c r="W22" s="116">
        <v>0</v>
      </c>
      <c r="X22" s="117" t="s">
        <v>485</v>
      </c>
      <c r="Y22" s="172"/>
      <c r="Z22" s="118" t="s">
        <v>536</v>
      </c>
      <c r="AA22" s="116" t="s">
        <v>537</v>
      </c>
      <c r="AB22" s="171"/>
      <c r="AC22" s="422"/>
      <c r="AD22" s="422"/>
      <c r="AE22" s="420"/>
      <c r="AF22" s="420"/>
      <c r="AG22" s="418"/>
      <c r="AH22" s="418"/>
      <c r="AI22" s="419"/>
      <c r="AJ22" s="419"/>
      <c r="AK22" s="411"/>
      <c r="AL22" s="414"/>
      <c r="AM22" s="417"/>
      <c r="AN22" s="163"/>
      <c r="AO22" s="162"/>
      <c r="AP22" s="168"/>
      <c r="AQ22" s="168"/>
      <c r="AR22" s="163"/>
      <c r="AS22" s="168"/>
      <c r="AT22" s="163"/>
      <c r="AU22" s="168"/>
      <c r="AV22" s="163"/>
      <c r="AW22" s="114"/>
      <c r="AX22" s="145"/>
      <c r="AY22" s="146"/>
      <c r="AZ22" s="163"/>
      <c r="BA22" s="163"/>
      <c r="BB22" s="162"/>
      <c r="BC22" s="168"/>
      <c r="BD22" s="168"/>
      <c r="BE22" s="163"/>
      <c r="BF22" s="163"/>
      <c r="BG22" s="162"/>
      <c r="BH22" s="168"/>
      <c r="BI22" s="168"/>
      <c r="BJ22" s="163"/>
      <c r="BK22" s="163"/>
      <c r="BL22" s="162"/>
      <c r="BM22" s="168"/>
      <c r="BN22" s="168"/>
      <c r="BO22" s="145"/>
      <c r="BP22" s="145"/>
      <c r="BQ22" s="146"/>
      <c r="BR22" s="114"/>
      <c r="BS22" s="114"/>
      <c r="BT22" s="168"/>
      <c r="BU22" s="145"/>
      <c r="BV22" s="145"/>
      <c r="BW22" s="145"/>
      <c r="BX22" s="168"/>
      <c r="BY22" s="163"/>
      <c r="BZ22" s="163"/>
      <c r="CA22" s="114"/>
      <c r="CB22" s="145"/>
      <c r="CC22" s="146"/>
      <c r="CD22" s="145"/>
      <c r="CE22" s="148"/>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row>
    <row r="23" spans="1:108" ht="21" customHeight="1" thickTop="1" thickBot="1">
      <c r="A23" s="421">
        <v>4</v>
      </c>
      <c r="B23" s="423"/>
      <c r="C23" s="423"/>
      <c r="D23" s="423"/>
      <c r="E23" s="424"/>
      <c r="F23" s="423"/>
      <c r="G23" s="423"/>
      <c r="H23" s="423"/>
      <c r="I23" s="423"/>
      <c r="J23" s="421"/>
      <c r="K23" s="421"/>
      <c r="L23" s="411">
        <v>0</v>
      </c>
      <c r="M23" s="412" t="b">
        <v>0</v>
      </c>
      <c r="N23" s="162">
        <v>1</v>
      </c>
      <c r="O23" s="166"/>
      <c r="P23" s="171"/>
      <c r="Q23" s="171"/>
      <c r="R23" s="171"/>
      <c r="S23" s="171"/>
      <c r="T23" s="171"/>
      <c r="U23" s="171"/>
      <c r="V23" s="171"/>
      <c r="W23" s="116">
        <v>0</v>
      </c>
      <c r="X23" s="117" t="s">
        <v>485</v>
      </c>
      <c r="Y23" s="172"/>
      <c r="Z23" s="118" t="s">
        <v>536</v>
      </c>
      <c r="AA23" s="116" t="s">
        <v>537</v>
      </c>
      <c r="AB23" s="171"/>
      <c r="AC23" s="422">
        <v>0</v>
      </c>
      <c r="AD23" s="422" t="s">
        <v>485</v>
      </c>
      <c r="AE23" s="420"/>
      <c r="AF23" s="420"/>
      <c r="AG23" s="418" t="s">
        <v>538</v>
      </c>
      <c r="AH23" s="418" t="s">
        <v>538</v>
      </c>
      <c r="AI23" s="419"/>
      <c r="AJ23" s="419"/>
      <c r="AK23" s="411">
        <v>0</v>
      </c>
      <c r="AL23" s="412" t="b">
        <v>0</v>
      </c>
      <c r="AM23" s="415"/>
      <c r="AN23" s="163"/>
      <c r="AO23" s="162"/>
      <c r="AP23" s="168"/>
      <c r="AQ23" s="168"/>
      <c r="AR23" s="163"/>
      <c r="AS23" s="168"/>
      <c r="AT23" s="163"/>
      <c r="AU23" s="168"/>
      <c r="AV23" s="163"/>
      <c r="AW23" s="114"/>
      <c r="AX23" s="145"/>
      <c r="AY23" s="146"/>
      <c r="AZ23" s="163"/>
      <c r="BA23" s="163"/>
      <c r="BB23" s="162"/>
      <c r="BC23" s="168"/>
      <c r="BD23" s="168"/>
      <c r="BE23" s="163"/>
      <c r="BF23" s="163"/>
      <c r="BG23" s="162"/>
      <c r="BH23" s="168"/>
      <c r="BI23" s="168"/>
      <c r="BJ23" s="163"/>
      <c r="BK23" s="163"/>
      <c r="BL23" s="162"/>
      <c r="BM23" s="168"/>
      <c r="BN23" s="168"/>
      <c r="BO23" s="145"/>
      <c r="BP23" s="145"/>
      <c r="BQ23" s="146"/>
      <c r="BR23" s="114"/>
      <c r="BS23" s="114"/>
      <c r="BT23" s="168"/>
      <c r="BU23" s="145"/>
      <c r="BV23" s="145"/>
      <c r="BW23" s="145"/>
      <c r="BX23" s="168"/>
      <c r="BY23" s="163"/>
      <c r="BZ23" s="163"/>
      <c r="CA23" s="114"/>
      <c r="CB23" s="145"/>
      <c r="CC23" s="146"/>
      <c r="CD23" s="145"/>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row>
    <row r="24" spans="1:108" ht="21" customHeight="1" thickTop="1" thickBot="1">
      <c r="A24" s="421"/>
      <c r="B24" s="423"/>
      <c r="C24" s="423"/>
      <c r="D24" s="423"/>
      <c r="E24" s="424"/>
      <c r="F24" s="423"/>
      <c r="G24" s="423"/>
      <c r="H24" s="423"/>
      <c r="I24" s="423"/>
      <c r="J24" s="421"/>
      <c r="K24" s="421"/>
      <c r="L24" s="411"/>
      <c r="M24" s="413"/>
      <c r="N24" s="162">
        <v>2</v>
      </c>
      <c r="O24" s="166"/>
      <c r="P24" s="171"/>
      <c r="Q24" s="171"/>
      <c r="R24" s="171"/>
      <c r="S24" s="171"/>
      <c r="T24" s="171"/>
      <c r="U24" s="171"/>
      <c r="V24" s="171"/>
      <c r="W24" s="116">
        <v>0</v>
      </c>
      <c r="X24" s="117" t="s">
        <v>485</v>
      </c>
      <c r="Y24" s="172"/>
      <c r="Z24" s="118" t="s">
        <v>536</v>
      </c>
      <c r="AA24" s="116" t="s">
        <v>537</v>
      </c>
      <c r="AB24" s="171"/>
      <c r="AC24" s="422"/>
      <c r="AD24" s="422"/>
      <c r="AE24" s="420"/>
      <c r="AF24" s="420"/>
      <c r="AG24" s="418"/>
      <c r="AH24" s="418"/>
      <c r="AI24" s="419"/>
      <c r="AJ24" s="419"/>
      <c r="AK24" s="411"/>
      <c r="AL24" s="413"/>
      <c r="AM24" s="416"/>
      <c r="AN24" s="163"/>
      <c r="AO24" s="162"/>
      <c r="AP24" s="168"/>
      <c r="AQ24" s="168"/>
      <c r="AR24" s="163"/>
      <c r="AS24" s="168"/>
      <c r="AT24" s="163"/>
      <c r="AU24" s="168"/>
      <c r="AV24" s="163"/>
      <c r="AW24" s="114"/>
      <c r="AX24" s="145"/>
      <c r="AY24" s="146"/>
      <c r="AZ24" s="163"/>
      <c r="BA24" s="163"/>
      <c r="BB24" s="162"/>
      <c r="BC24" s="168"/>
      <c r="BD24" s="168"/>
      <c r="BE24" s="163"/>
      <c r="BF24" s="163"/>
      <c r="BG24" s="162"/>
      <c r="BH24" s="168"/>
      <c r="BI24" s="168"/>
      <c r="BJ24" s="163"/>
      <c r="BK24" s="163"/>
      <c r="BL24" s="162"/>
      <c r="BM24" s="168"/>
      <c r="BN24" s="168"/>
      <c r="BO24" s="145"/>
      <c r="BP24" s="145"/>
      <c r="BQ24" s="146"/>
      <c r="BR24" s="114"/>
      <c r="BS24" s="114"/>
      <c r="BT24" s="168"/>
      <c r="BU24" s="145"/>
      <c r="BV24" s="145"/>
      <c r="BW24" s="145"/>
      <c r="BX24" s="168"/>
      <c r="BY24" s="163"/>
      <c r="BZ24" s="163"/>
      <c r="CA24" s="114"/>
      <c r="CB24" s="145"/>
      <c r="CC24" s="146"/>
      <c r="CD24" s="145"/>
      <c r="CE24" s="148"/>
      <c r="CF24" s="148"/>
      <c r="CG24" s="148"/>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row>
    <row r="25" spans="1:108" ht="21" customHeight="1" thickTop="1" thickBot="1">
      <c r="A25" s="421"/>
      <c r="B25" s="423"/>
      <c r="C25" s="423"/>
      <c r="D25" s="423"/>
      <c r="E25" s="424"/>
      <c r="F25" s="423"/>
      <c r="G25" s="423"/>
      <c r="H25" s="423"/>
      <c r="I25" s="423"/>
      <c r="J25" s="421"/>
      <c r="K25" s="421"/>
      <c r="L25" s="411"/>
      <c r="M25" s="413"/>
      <c r="N25" s="162">
        <v>3</v>
      </c>
      <c r="O25" s="173"/>
      <c r="P25" s="171"/>
      <c r="Q25" s="171"/>
      <c r="R25" s="171"/>
      <c r="S25" s="171"/>
      <c r="T25" s="171"/>
      <c r="U25" s="171"/>
      <c r="V25" s="171"/>
      <c r="W25" s="116">
        <v>0</v>
      </c>
      <c r="X25" s="117" t="s">
        <v>485</v>
      </c>
      <c r="Y25" s="172"/>
      <c r="Z25" s="118" t="s">
        <v>536</v>
      </c>
      <c r="AA25" s="116" t="s">
        <v>537</v>
      </c>
      <c r="AB25" s="171"/>
      <c r="AC25" s="422"/>
      <c r="AD25" s="422"/>
      <c r="AE25" s="420"/>
      <c r="AF25" s="420"/>
      <c r="AG25" s="418"/>
      <c r="AH25" s="418"/>
      <c r="AI25" s="419"/>
      <c r="AJ25" s="419"/>
      <c r="AK25" s="411"/>
      <c r="AL25" s="413"/>
      <c r="AM25" s="416"/>
      <c r="AN25" s="163"/>
      <c r="AO25" s="162"/>
      <c r="AP25" s="168"/>
      <c r="AQ25" s="168"/>
      <c r="AR25" s="163"/>
      <c r="AS25" s="168"/>
      <c r="AT25" s="163"/>
      <c r="AU25" s="168"/>
      <c r="AV25" s="163"/>
      <c r="AW25" s="114"/>
      <c r="AX25" s="145"/>
      <c r="AY25" s="146"/>
      <c r="AZ25" s="163"/>
      <c r="BA25" s="163"/>
      <c r="BB25" s="162"/>
      <c r="BC25" s="168"/>
      <c r="BD25" s="168"/>
      <c r="BE25" s="163"/>
      <c r="BF25" s="163"/>
      <c r="BG25" s="162"/>
      <c r="BH25" s="168"/>
      <c r="BI25" s="168"/>
      <c r="BJ25" s="163"/>
      <c r="BK25" s="163"/>
      <c r="BL25" s="162"/>
      <c r="BM25" s="168"/>
      <c r="BN25" s="168"/>
      <c r="BO25" s="145"/>
      <c r="BP25" s="145"/>
      <c r="BQ25" s="146"/>
      <c r="BR25" s="114"/>
      <c r="BS25" s="114"/>
      <c r="BT25" s="168"/>
      <c r="BU25" s="145"/>
      <c r="BV25" s="145"/>
      <c r="BW25" s="145"/>
      <c r="BX25" s="168"/>
      <c r="BY25" s="163"/>
      <c r="BZ25" s="163"/>
      <c r="CA25" s="114"/>
      <c r="CB25" s="145"/>
      <c r="CC25" s="146"/>
      <c r="CD25" s="145"/>
      <c r="CE25" s="148"/>
      <c r="CF25" s="148"/>
      <c r="CG25" s="148"/>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row>
    <row r="26" spans="1:108" ht="21" customHeight="1" thickTop="1" thickBot="1">
      <c r="A26" s="421"/>
      <c r="B26" s="423"/>
      <c r="C26" s="423"/>
      <c r="D26" s="423"/>
      <c r="E26" s="424"/>
      <c r="F26" s="423"/>
      <c r="G26" s="423"/>
      <c r="H26" s="423"/>
      <c r="I26" s="423"/>
      <c r="J26" s="421"/>
      <c r="K26" s="421"/>
      <c r="L26" s="411"/>
      <c r="M26" s="413"/>
      <c r="N26" s="162">
        <v>4</v>
      </c>
      <c r="O26" s="166"/>
      <c r="P26" s="171"/>
      <c r="Q26" s="171"/>
      <c r="R26" s="171"/>
      <c r="S26" s="171"/>
      <c r="T26" s="171"/>
      <c r="U26" s="171"/>
      <c r="V26" s="171"/>
      <c r="W26" s="116">
        <v>0</v>
      </c>
      <c r="X26" s="117" t="s">
        <v>485</v>
      </c>
      <c r="Y26" s="172"/>
      <c r="Z26" s="118" t="s">
        <v>536</v>
      </c>
      <c r="AA26" s="116" t="s">
        <v>537</v>
      </c>
      <c r="AB26" s="171"/>
      <c r="AC26" s="422"/>
      <c r="AD26" s="422"/>
      <c r="AE26" s="420"/>
      <c r="AF26" s="420"/>
      <c r="AG26" s="418"/>
      <c r="AH26" s="418"/>
      <c r="AI26" s="419"/>
      <c r="AJ26" s="419"/>
      <c r="AK26" s="411"/>
      <c r="AL26" s="413"/>
      <c r="AM26" s="416"/>
      <c r="AN26" s="163"/>
      <c r="AO26" s="162"/>
      <c r="AP26" s="168"/>
      <c r="AQ26" s="168"/>
      <c r="AR26" s="163"/>
      <c r="AS26" s="168"/>
      <c r="AT26" s="163"/>
      <c r="AU26" s="168"/>
      <c r="AV26" s="163"/>
      <c r="AW26" s="114"/>
      <c r="AX26" s="145"/>
      <c r="AY26" s="146"/>
      <c r="AZ26" s="163"/>
      <c r="BA26" s="163"/>
      <c r="BB26" s="162"/>
      <c r="BC26" s="168"/>
      <c r="BD26" s="168"/>
      <c r="BE26" s="163"/>
      <c r="BF26" s="163"/>
      <c r="BG26" s="162"/>
      <c r="BH26" s="168"/>
      <c r="BI26" s="168"/>
      <c r="BJ26" s="163"/>
      <c r="BK26" s="163"/>
      <c r="BL26" s="162"/>
      <c r="BM26" s="168"/>
      <c r="BN26" s="168"/>
      <c r="BO26" s="145"/>
      <c r="BP26" s="145"/>
      <c r="BQ26" s="146"/>
      <c r="BR26" s="114"/>
      <c r="BS26" s="114"/>
      <c r="BT26" s="168"/>
      <c r="BU26" s="145"/>
      <c r="BV26" s="145"/>
      <c r="BW26" s="145"/>
      <c r="BX26" s="168"/>
      <c r="BY26" s="163"/>
      <c r="BZ26" s="163"/>
      <c r="CA26" s="114"/>
      <c r="CB26" s="145"/>
      <c r="CC26" s="146"/>
      <c r="CD26" s="145"/>
      <c r="CE26" s="148"/>
      <c r="CF26" s="148"/>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row>
    <row r="27" spans="1:108" ht="21" customHeight="1" thickTop="1" thickBot="1">
      <c r="A27" s="421"/>
      <c r="B27" s="423"/>
      <c r="C27" s="423"/>
      <c r="D27" s="423"/>
      <c r="E27" s="424"/>
      <c r="F27" s="423"/>
      <c r="G27" s="423"/>
      <c r="H27" s="423"/>
      <c r="I27" s="423"/>
      <c r="J27" s="421"/>
      <c r="K27" s="421"/>
      <c r="L27" s="411"/>
      <c r="M27" s="413"/>
      <c r="N27" s="162">
        <v>5</v>
      </c>
      <c r="O27" s="166"/>
      <c r="P27" s="171"/>
      <c r="Q27" s="171"/>
      <c r="R27" s="171"/>
      <c r="S27" s="171"/>
      <c r="T27" s="171"/>
      <c r="U27" s="171"/>
      <c r="V27" s="171"/>
      <c r="W27" s="116">
        <v>0</v>
      </c>
      <c r="X27" s="117" t="s">
        <v>485</v>
      </c>
      <c r="Y27" s="172"/>
      <c r="Z27" s="118" t="s">
        <v>536</v>
      </c>
      <c r="AA27" s="116" t="s">
        <v>537</v>
      </c>
      <c r="AB27" s="171"/>
      <c r="AC27" s="422"/>
      <c r="AD27" s="422"/>
      <c r="AE27" s="420"/>
      <c r="AF27" s="420"/>
      <c r="AG27" s="418"/>
      <c r="AH27" s="418"/>
      <c r="AI27" s="419"/>
      <c r="AJ27" s="419"/>
      <c r="AK27" s="411"/>
      <c r="AL27" s="413"/>
      <c r="AM27" s="416"/>
      <c r="AN27" s="163"/>
      <c r="AO27" s="162"/>
      <c r="AP27" s="168"/>
      <c r="AQ27" s="168"/>
      <c r="AR27" s="163"/>
      <c r="AS27" s="168"/>
      <c r="AT27" s="163"/>
      <c r="AU27" s="168"/>
      <c r="AV27" s="163"/>
      <c r="AW27" s="114"/>
      <c r="AX27" s="145"/>
      <c r="AY27" s="146"/>
      <c r="AZ27" s="163"/>
      <c r="BA27" s="163"/>
      <c r="BB27" s="162"/>
      <c r="BC27" s="168"/>
      <c r="BD27" s="168"/>
      <c r="BE27" s="163"/>
      <c r="BF27" s="163"/>
      <c r="BG27" s="162"/>
      <c r="BH27" s="168"/>
      <c r="BI27" s="168"/>
      <c r="BJ27" s="163"/>
      <c r="BK27" s="163"/>
      <c r="BL27" s="162"/>
      <c r="BM27" s="168"/>
      <c r="BN27" s="168"/>
      <c r="BO27" s="145"/>
      <c r="BP27" s="145"/>
      <c r="BQ27" s="146"/>
      <c r="BR27" s="114"/>
      <c r="BS27" s="114"/>
      <c r="BT27" s="168"/>
      <c r="BU27" s="145"/>
      <c r="BV27" s="145"/>
      <c r="BW27" s="145"/>
      <c r="BX27" s="168"/>
      <c r="BY27" s="163"/>
      <c r="BZ27" s="163"/>
      <c r="CA27" s="114"/>
      <c r="CB27" s="145"/>
      <c r="CC27" s="146"/>
      <c r="CD27" s="145"/>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row>
    <row r="28" spans="1:108" ht="21" customHeight="1" thickTop="1" thickBot="1">
      <c r="A28" s="421"/>
      <c r="B28" s="423"/>
      <c r="C28" s="423"/>
      <c r="D28" s="423"/>
      <c r="E28" s="424"/>
      <c r="F28" s="423"/>
      <c r="G28" s="423"/>
      <c r="H28" s="423"/>
      <c r="I28" s="423"/>
      <c r="J28" s="421"/>
      <c r="K28" s="421"/>
      <c r="L28" s="411"/>
      <c r="M28" s="414"/>
      <c r="N28" s="162">
        <v>6</v>
      </c>
      <c r="O28" s="166"/>
      <c r="P28" s="171"/>
      <c r="Q28" s="171"/>
      <c r="R28" s="171"/>
      <c r="S28" s="171"/>
      <c r="T28" s="171"/>
      <c r="U28" s="171"/>
      <c r="V28" s="171"/>
      <c r="W28" s="116">
        <v>0</v>
      </c>
      <c r="X28" s="117" t="s">
        <v>485</v>
      </c>
      <c r="Y28" s="172"/>
      <c r="Z28" s="118" t="s">
        <v>536</v>
      </c>
      <c r="AA28" s="116" t="s">
        <v>537</v>
      </c>
      <c r="AB28" s="171"/>
      <c r="AC28" s="422"/>
      <c r="AD28" s="422"/>
      <c r="AE28" s="420"/>
      <c r="AF28" s="420"/>
      <c r="AG28" s="418"/>
      <c r="AH28" s="418"/>
      <c r="AI28" s="419"/>
      <c r="AJ28" s="419"/>
      <c r="AK28" s="411"/>
      <c r="AL28" s="414"/>
      <c r="AM28" s="417"/>
      <c r="AN28" s="163"/>
      <c r="AO28" s="162"/>
      <c r="AP28" s="168"/>
      <c r="AQ28" s="168"/>
      <c r="AR28" s="163"/>
      <c r="AS28" s="168"/>
      <c r="AT28" s="163"/>
      <c r="AU28" s="168"/>
      <c r="AV28" s="163"/>
      <c r="AW28" s="114"/>
      <c r="AX28" s="145"/>
      <c r="AY28" s="146"/>
      <c r="AZ28" s="163"/>
      <c r="BA28" s="163"/>
      <c r="BB28" s="162"/>
      <c r="BC28" s="168"/>
      <c r="BD28" s="168"/>
      <c r="BE28" s="163"/>
      <c r="BF28" s="163"/>
      <c r="BG28" s="162"/>
      <c r="BH28" s="168"/>
      <c r="BI28" s="168"/>
      <c r="BJ28" s="163"/>
      <c r="BK28" s="163"/>
      <c r="BL28" s="162"/>
      <c r="BM28" s="168"/>
      <c r="BN28" s="168"/>
      <c r="BO28" s="145"/>
      <c r="BP28" s="145"/>
      <c r="BQ28" s="146"/>
      <c r="BR28" s="114"/>
      <c r="BS28" s="114"/>
      <c r="BT28" s="168"/>
      <c r="BU28" s="145"/>
      <c r="BV28" s="145"/>
      <c r="BW28" s="145"/>
      <c r="BX28" s="168"/>
      <c r="BY28" s="163"/>
      <c r="BZ28" s="163"/>
      <c r="CA28" s="114"/>
      <c r="CB28" s="145"/>
      <c r="CC28" s="146"/>
      <c r="CD28" s="145"/>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row>
    <row r="29" spans="1:108" ht="21" customHeight="1" thickTop="1" thickBot="1">
      <c r="A29" s="421">
        <v>5</v>
      </c>
      <c r="B29" s="423"/>
      <c r="C29" s="423"/>
      <c r="D29" s="423"/>
      <c r="E29" s="424"/>
      <c r="F29" s="423"/>
      <c r="G29" s="423"/>
      <c r="H29" s="423"/>
      <c r="I29" s="423"/>
      <c r="J29" s="421"/>
      <c r="K29" s="421"/>
      <c r="L29" s="411">
        <v>0</v>
      </c>
      <c r="M29" s="412" t="b">
        <v>0</v>
      </c>
      <c r="N29" s="162">
        <v>1</v>
      </c>
      <c r="O29" s="166"/>
      <c r="P29" s="171"/>
      <c r="Q29" s="171"/>
      <c r="R29" s="171"/>
      <c r="S29" s="171"/>
      <c r="T29" s="171"/>
      <c r="U29" s="171"/>
      <c r="V29" s="171"/>
      <c r="W29" s="116">
        <v>0</v>
      </c>
      <c r="X29" s="117" t="s">
        <v>485</v>
      </c>
      <c r="Y29" s="172"/>
      <c r="Z29" s="118" t="s">
        <v>536</v>
      </c>
      <c r="AA29" s="116" t="s">
        <v>537</v>
      </c>
      <c r="AB29" s="171"/>
      <c r="AC29" s="422">
        <v>0</v>
      </c>
      <c r="AD29" s="422" t="s">
        <v>485</v>
      </c>
      <c r="AE29" s="420"/>
      <c r="AF29" s="420"/>
      <c r="AG29" s="418" t="s">
        <v>538</v>
      </c>
      <c r="AH29" s="418" t="s">
        <v>538</v>
      </c>
      <c r="AI29" s="419"/>
      <c r="AJ29" s="419"/>
      <c r="AK29" s="411">
        <v>0</v>
      </c>
      <c r="AL29" s="412" t="b">
        <v>0</v>
      </c>
      <c r="AM29" s="415"/>
      <c r="AN29" s="163"/>
      <c r="AO29" s="162"/>
      <c r="AP29" s="168"/>
      <c r="AQ29" s="168"/>
      <c r="AR29" s="163"/>
      <c r="AS29" s="168"/>
      <c r="AT29" s="163"/>
      <c r="AU29" s="168"/>
      <c r="AV29" s="163"/>
      <c r="AW29" s="114"/>
      <c r="AX29" s="145"/>
      <c r="AY29" s="146"/>
      <c r="AZ29" s="163"/>
      <c r="BA29" s="163"/>
      <c r="BB29" s="162"/>
      <c r="BC29" s="168"/>
      <c r="BD29" s="168"/>
      <c r="BE29" s="163"/>
      <c r="BF29" s="163"/>
      <c r="BG29" s="162"/>
      <c r="BH29" s="168"/>
      <c r="BI29" s="168"/>
      <c r="BJ29" s="163"/>
      <c r="BK29" s="163"/>
      <c r="BL29" s="162"/>
      <c r="BM29" s="168"/>
      <c r="BN29" s="168"/>
      <c r="BO29" s="145"/>
      <c r="BP29" s="145"/>
      <c r="BQ29" s="146"/>
      <c r="BR29" s="114"/>
      <c r="BS29" s="114"/>
      <c r="BT29" s="168"/>
      <c r="BU29" s="145"/>
      <c r="BV29" s="145"/>
      <c r="BW29" s="145"/>
      <c r="BX29" s="168"/>
      <c r="BY29" s="163"/>
      <c r="BZ29" s="163"/>
      <c r="CA29" s="114"/>
      <c r="CB29" s="145"/>
      <c r="CC29" s="146"/>
      <c r="CD29" s="145"/>
      <c r="CE29" s="148"/>
      <c r="CF29" s="148"/>
      <c r="CG29" s="148"/>
      <c r="CH29" s="148"/>
      <c r="CI29" s="148"/>
      <c r="CJ29" s="148"/>
      <c r="CK29" s="148"/>
      <c r="CL29" s="148"/>
      <c r="CM29" s="148"/>
      <c r="CN29" s="148"/>
      <c r="CO29" s="148"/>
      <c r="CP29" s="148"/>
      <c r="CQ29" s="148"/>
      <c r="CR29" s="148"/>
      <c r="CS29" s="148"/>
      <c r="CT29" s="148"/>
      <c r="CU29" s="148"/>
      <c r="CV29" s="148"/>
      <c r="CW29" s="148"/>
      <c r="CX29" s="148"/>
      <c r="CY29" s="148"/>
      <c r="CZ29" s="148"/>
      <c r="DA29" s="148"/>
      <c r="DB29" s="148"/>
      <c r="DC29" s="148"/>
      <c r="DD29" s="148"/>
    </row>
    <row r="30" spans="1:108" ht="21" customHeight="1" thickTop="1" thickBot="1">
      <c r="A30" s="421"/>
      <c r="B30" s="423"/>
      <c r="C30" s="423"/>
      <c r="D30" s="423"/>
      <c r="E30" s="424"/>
      <c r="F30" s="423"/>
      <c r="G30" s="423"/>
      <c r="H30" s="423"/>
      <c r="I30" s="423"/>
      <c r="J30" s="421"/>
      <c r="K30" s="421"/>
      <c r="L30" s="411"/>
      <c r="M30" s="413"/>
      <c r="N30" s="162">
        <v>2</v>
      </c>
      <c r="O30" s="166"/>
      <c r="P30" s="171"/>
      <c r="Q30" s="171"/>
      <c r="R30" s="171"/>
      <c r="S30" s="171"/>
      <c r="T30" s="171"/>
      <c r="U30" s="171"/>
      <c r="V30" s="171"/>
      <c r="W30" s="116">
        <v>0</v>
      </c>
      <c r="X30" s="117" t="s">
        <v>485</v>
      </c>
      <c r="Y30" s="172"/>
      <c r="Z30" s="118" t="s">
        <v>536</v>
      </c>
      <c r="AA30" s="116" t="s">
        <v>537</v>
      </c>
      <c r="AB30" s="171"/>
      <c r="AC30" s="422"/>
      <c r="AD30" s="422"/>
      <c r="AE30" s="420"/>
      <c r="AF30" s="420"/>
      <c r="AG30" s="418"/>
      <c r="AH30" s="418"/>
      <c r="AI30" s="419"/>
      <c r="AJ30" s="419"/>
      <c r="AK30" s="411"/>
      <c r="AL30" s="413"/>
      <c r="AM30" s="416"/>
      <c r="AN30" s="163"/>
      <c r="AO30" s="162"/>
      <c r="AP30" s="168"/>
      <c r="AQ30" s="168"/>
      <c r="AR30" s="163"/>
      <c r="AS30" s="168"/>
      <c r="AT30" s="163"/>
      <c r="AU30" s="168"/>
      <c r="AV30" s="163"/>
      <c r="AW30" s="114"/>
      <c r="AX30" s="145"/>
      <c r="AY30" s="146"/>
      <c r="AZ30" s="163"/>
      <c r="BA30" s="163"/>
      <c r="BB30" s="162"/>
      <c r="BC30" s="168"/>
      <c r="BD30" s="168"/>
      <c r="BE30" s="163"/>
      <c r="BF30" s="163"/>
      <c r="BG30" s="162"/>
      <c r="BH30" s="168"/>
      <c r="BI30" s="168"/>
      <c r="BJ30" s="163"/>
      <c r="BK30" s="163"/>
      <c r="BL30" s="162"/>
      <c r="BM30" s="168"/>
      <c r="BN30" s="168"/>
      <c r="BO30" s="145"/>
      <c r="BP30" s="145"/>
      <c r="BQ30" s="146"/>
      <c r="BR30" s="114"/>
      <c r="BS30" s="114"/>
      <c r="BT30" s="168"/>
      <c r="BU30" s="145"/>
      <c r="BV30" s="145"/>
      <c r="BW30" s="145"/>
      <c r="BX30" s="168"/>
      <c r="BY30" s="163"/>
      <c r="BZ30" s="163"/>
      <c r="CA30" s="114"/>
      <c r="CB30" s="145"/>
      <c r="CC30" s="146"/>
      <c r="CD30" s="145"/>
      <c r="CE30" s="148"/>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row>
    <row r="31" spans="1:108" ht="21" customHeight="1" thickTop="1" thickBot="1">
      <c r="A31" s="421"/>
      <c r="B31" s="423"/>
      <c r="C31" s="423"/>
      <c r="D31" s="423"/>
      <c r="E31" s="424"/>
      <c r="F31" s="423"/>
      <c r="G31" s="423"/>
      <c r="H31" s="423"/>
      <c r="I31" s="423"/>
      <c r="J31" s="421"/>
      <c r="K31" s="421"/>
      <c r="L31" s="411"/>
      <c r="M31" s="413"/>
      <c r="N31" s="162">
        <v>3</v>
      </c>
      <c r="O31" s="173"/>
      <c r="P31" s="171"/>
      <c r="Q31" s="171"/>
      <c r="R31" s="171"/>
      <c r="S31" s="171"/>
      <c r="T31" s="171"/>
      <c r="U31" s="171"/>
      <c r="V31" s="171"/>
      <c r="W31" s="116">
        <v>0</v>
      </c>
      <c r="X31" s="117" t="s">
        <v>485</v>
      </c>
      <c r="Y31" s="172"/>
      <c r="Z31" s="118" t="s">
        <v>536</v>
      </c>
      <c r="AA31" s="116" t="s">
        <v>537</v>
      </c>
      <c r="AB31" s="171"/>
      <c r="AC31" s="422"/>
      <c r="AD31" s="422"/>
      <c r="AE31" s="420"/>
      <c r="AF31" s="420"/>
      <c r="AG31" s="418"/>
      <c r="AH31" s="418"/>
      <c r="AI31" s="419"/>
      <c r="AJ31" s="419"/>
      <c r="AK31" s="411"/>
      <c r="AL31" s="413"/>
      <c r="AM31" s="416"/>
      <c r="AN31" s="163"/>
      <c r="AO31" s="162"/>
      <c r="AP31" s="168"/>
      <c r="AQ31" s="168"/>
      <c r="AR31" s="163"/>
      <c r="AS31" s="168"/>
      <c r="AT31" s="163"/>
      <c r="AU31" s="168"/>
      <c r="AV31" s="163"/>
      <c r="AW31" s="114"/>
      <c r="AX31" s="145"/>
      <c r="AY31" s="146"/>
      <c r="AZ31" s="163"/>
      <c r="BA31" s="163"/>
      <c r="BB31" s="162"/>
      <c r="BC31" s="168"/>
      <c r="BD31" s="168"/>
      <c r="BE31" s="163"/>
      <c r="BF31" s="163"/>
      <c r="BG31" s="162"/>
      <c r="BH31" s="168"/>
      <c r="BI31" s="168"/>
      <c r="BJ31" s="163"/>
      <c r="BK31" s="163"/>
      <c r="BL31" s="162"/>
      <c r="BM31" s="168"/>
      <c r="BN31" s="168"/>
      <c r="BO31" s="145"/>
      <c r="BP31" s="145"/>
      <c r="BQ31" s="146"/>
      <c r="BR31" s="114"/>
      <c r="BS31" s="114"/>
      <c r="BT31" s="168"/>
      <c r="BU31" s="145"/>
      <c r="BV31" s="145"/>
      <c r="BW31" s="145"/>
      <c r="BX31" s="168"/>
      <c r="BY31" s="163"/>
      <c r="BZ31" s="163"/>
      <c r="CA31" s="114"/>
      <c r="CB31" s="145"/>
      <c r="CC31" s="146"/>
      <c r="CD31" s="145"/>
      <c r="CE31" s="148"/>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row>
    <row r="32" spans="1:108" ht="21" customHeight="1" thickTop="1" thickBot="1">
      <c r="A32" s="421"/>
      <c r="B32" s="423"/>
      <c r="C32" s="423"/>
      <c r="D32" s="423"/>
      <c r="E32" s="424"/>
      <c r="F32" s="423"/>
      <c r="G32" s="423"/>
      <c r="H32" s="423"/>
      <c r="I32" s="423"/>
      <c r="J32" s="421"/>
      <c r="K32" s="421"/>
      <c r="L32" s="411"/>
      <c r="M32" s="413"/>
      <c r="N32" s="162">
        <v>4</v>
      </c>
      <c r="O32" s="166"/>
      <c r="P32" s="171"/>
      <c r="Q32" s="171"/>
      <c r="R32" s="171"/>
      <c r="S32" s="171"/>
      <c r="T32" s="171"/>
      <c r="U32" s="171"/>
      <c r="V32" s="171"/>
      <c r="W32" s="116">
        <v>0</v>
      </c>
      <c r="X32" s="117" t="s">
        <v>485</v>
      </c>
      <c r="Y32" s="172"/>
      <c r="Z32" s="118" t="s">
        <v>536</v>
      </c>
      <c r="AA32" s="116" t="s">
        <v>537</v>
      </c>
      <c r="AB32" s="171"/>
      <c r="AC32" s="422"/>
      <c r="AD32" s="422"/>
      <c r="AE32" s="420"/>
      <c r="AF32" s="420"/>
      <c r="AG32" s="418"/>
      <c r="AH32" s="418"/>
      <c r="AI32" s="419"/>
      <c r="AJ32" s="419"/>
      <c r="AK32" s="411"/>
      <c r="AL32" s="413"/>
      <c r="AM32" s="416"/>
      <c r="AN32" s="163"/>
      <c r="AO32" s="162"/>
      <c r="AP32" s="168"/>
      <c r="AQ32" s="168"/>
      <c r="AR32" s="163"/>
      <c r="AS32" s="168"/>
      <c r="AT32" s="163"/>
      <c r="AU32" s="168"/>
      <c r="AV32" s="163"/>
      <c r="AW32" s="114"/>
      <c r="AX32" s="145"/>
      <c r="AY32" s="146"/>
      <c r="AZ32" s="163"/>
      <c r="BA32" s="163"/>
      <c r="BB32" s="162"/>
      <c r="BC32" s="168"/>
      <c r="BD32" s="168"/>
      <c r="BE32" s="163"/>
      <c r="BF32" s="163"/>
      <c r="BG32" s="162"/>
      <c r="BH32" s="168"/>
      <c r="BI32" s="168"/>
      <c r="BJ32" s="163"/>
      <c r="BK32" s="163"/>
      <c r="BL32" s="162"/>
      <c r="BM32" s="168"/>
      <c r="BN32" s="168"/>
      <c r="BO32" s="145"/>
      <c r="BP32" s="145"/>
      <c r="BQ32" s="146"/>
      <c r="BR32" s="114"/>
      <c r="BS32" s="114"/>
      <c r="BT32" s="168"/>
      <c r="BU32" s="145"/>
      <c r="BV32" s="145"/>
      <c r="BW32" s="145"/>
      <c r="BX32" s="168"/>
      <c r="BY32" s="163"/>
      <c r="BZ32" s="163"/>
      <c r="CA32" s="114"/>
      <c r="CB32" s="145"/>
      <c r="CC32" s="146"/>
      <c r="CD32" s="145"/>
      <c r="CE32" s="148"/>
      <c r="CF32" s="148"/>
      <c r="CG32" s="148"/>
      <c r="CH32" s="148"/>
      <c r="CI32" s="148"/>
      <c r="CJ32" s="148"/>
      <c r="CK32" s="148"/>
      <c r="CL32" s="148"/>
      <c r="CM32" s="148"/>
      <c r="CN32" s="148"/>
      <c r="CO32" s="148"/>
      <c r="CP32" s="148"/>
      <c r="CQ32" s="148"/>
      <c r="CR32" s="148"/>
      <c r="CS32" s="148"/>
      <c r="CT32" s="148"/>
      <c r="CU32" s="148"/>
      <c r="CV32" s="148"/>
      <c r="CW32" s="148"/>
      <c r="CX32" s="148"/>
      <c r="CY32" s="148"/>
      <c r="CZ32" s="148"/>
      <c r="DA32" s="148"/>
      <c r="DB32" s="148"/>
      <c r="DC32" s="148"/>
      <c r="DD32" s="148"/>
    </row>
    <row r="33" spans="1:108" ht="21" customHeight="1" thickTop="1" thickBot="1">
      <c r="A33" s="421"/>
      <c r="B33" s="423"/>
      <c r="C33" s="423"/>
      <c r="D33" s="423"/>
      <c r="E33" s="424"/>
      <c r="F33" s="423"/>
      <c r="G33" s="423"/>
      <c r="H33" s="423"/>
      <c r="I33" s="423"/>
      <c r="J33" s="421"/>
      <c r="K33" s="421"/>
      <c r="L33" s="411"/>
      <c r="M33" s="413"/>
      <c r="N33" s="162">
        <v>5</v>
      </c>
      <c r="O33" s="166"/>
      <c r="P33" s="171"/>
      <c r="Q33" s="171"/>
      <c r="R33" s="171"/>
      <c r="S33" s="171"/>
      <c r="T33" s="171"/>
      <c r="U33" s="171"/>
      <c r="V33" s="171"/>
      <c r="W33" s="116">
        <v>0</v>
      </c>
      <c r="X33" s="117" t="s">
        <v>485</v>
      </c>
      <c r="Y33" s="172"/>
      <c r="Z33" s="118" t="s">
        <v>536</v>
      </c>
      <c r="AA33" s="116" t="s">
        <v>537</v>
      </c>
      <c r="AB33" s="171"/>
      <c r="AC33" s="422"/>
      <c r="AD33" s="422"/>
      <c r="AE33" s="420"/>
      <c r="AF33" s="420"/>
      <c r="AG33" s="418"/>
      <c r="AH33" s="418"/>
      <c r="AI33" s="419"/>
      <c r="AJ33" s="419"/>
      <c r="AK33" s="411"/>
      <c r="AL33" s="413"/>
      <c r="AM33" s="416"/>
      <c r="AN33" s="163"/>
      <c r="AO33" s="162"/>
      <c r="AP33" s="168"/>
      <c r="AQ33" s="168"/>
      <c r="AR33" s="163"/>
      <c r="AS33" s="168"/>
      <c r="AT33" s="163"/>
      <c r="AU33" s="168"/>
      <c r="AV33" s="163"/>
      <c r="AW33" s="114"/>
      <c r="AX33" s="145"/>
      <c r="AY33" s="146"/>
      <c r="AZ33" s="163"/>
      <c r="BA33" s="163"/>
      <c r="BB33" s="162"/>
      <c r="BC33" s="168"/>
      <c r="BD33" s="168"/>
      <c r="BE33" s="163"/>
      <c r="BF33" s="163"/>
      <c r="BG33" s="162"/>
      <c r="BH33" s="168"/>
      <c r="BI33" s="168"/>
      <c r="BJ33" s="163"/>
      <c r="BK33" s="163"/>
      <c r="BL33" s="162"/>
      <c r="BM33" s="168"/>
      <c r="BN33" s="168"/>
      <c r="BO33" s="145"/>
      <c r="BP33" s="145"/>
      <c r="BQ33" s="146"/>
      <c r="BR33" s="114"/>
      <c r="BS33" s="114"/>
      <c r="BT33" s="168"/>
      <c r="BU33" s="145"/>
      <c r="BV33" s="145"/>
      <c r="BW33" s="145"/>
      <c r="BX33" s="168"/>
      <c r="BY33" s="163"/>
      <c r="BZ33" s="163"/>
      <c r="CA33" s="114"/>
      <c r="CB33" s="145"/>
      <c r="CC33" s="146"/>
      <c r="CD33" s="145"/>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row>
    <row r="34" spans="1:108" ht="21" customHeight="1" thickTop="1" thickBot="1">
      <c r="A34" s="421"/>
      <c r="B34" s="423"/>
      <c r="C34" s="423"/>
      <c r="D34" s="423"/>
      <c r="E34" s="424"/>
      <c r="F34" s="423"/>
      <c r="G34" s="423"/>
      <c r="H34" s="423"/>
      <c r="I34" s="423"/>
      <c r="J34" s="421"/>
      <c r="K34" s="421"/>
      <c r="L34" s="411"/>
      <c r="M34" s="414"/>
      <c r="N34" s="162">
        <v>6</v>
      </c>
      <c r="O34" s="166"/>
      <c r="P34" s="171"/>
      <c r="Q34" s="171"/>
      <c r="R34" s="171"/>
      <c r="S34" s="171"/>
      <c r="T34" s="171"/>
      <c r="U34" s="171"/>
      <c r="V34" s="171"/>
      <c r="W34" s="116">
        <v>0</v>
      </c>
      <c r="X34" s="117" t="s">
        <v>485</v>
      </c>
      <c r="Y34" s="172"/>
      <c r="Z34" s="118" t="s">
        <v>536</v>
      </c>
      <c r="AA34" s="116" t="s">
        <v>537</v>
      </c>
      <c r="AB34" s="171"/>
      <c r="AC34" s="422"/>
      <c r="AD34" s="422"/>
      <c r="AE34" s="420"/>
      <c r="AF34" s="420"/>
      <c r="AG34" s="418"/>
      <c r="AH34" s="418"/>
      <c r="AI34" s="419"/>
      <c r="AJ34" s="419"/>
      <c r="AK34" s="411"/>
      <c r="AL34" s="414"/>
      <c r="AM34" s="417"/>
      <c r="AN34" s="163"/>
      <c r="AO34" s="162"/>
      <c r="AP34" s="168"/>
      <c r="AQ34" s="168"/>
      <c r="AR34" s="163"/>
      <c r="AS34" s="168"/>
      <c r="AT34" s="163"/>
      <c r="AU34" s="168"/>
      <c r="AV34" s="163"/>
      <c r="AW34" s="114"/>
      <c r="AX34" s="145"/>
      <c r="AY34" s="146"/>
      <c r="AZ34" s="163"/>
      <c r="BA34" s="163"/>
      <c r="BB34" s="162"/>
      <c r="BC34" s="168"/>
      <c r="BD34" s="168"/>
      <c r="BE34" s="163"/>
      <c r="BF34" s="163"/>
      <c r="BG34" s="162"/>
      <c r="BH34" s="168"/>
      <c r="BI34" s="168"/>
      <c r="BJ34" s="163"/>
      <c r="BK34" s="163"/>
      <c r="BL34" s="162"/>
      <c r="BM34" s="168"/>
      <c r="BN34" s="168"/>
      <c r="BO34" s="145"/>
      <c r="BP34" s="145"/>
      <c r="BQ34" s="146"/>
      <c r="BR34" s="114"/>
      <c r="BS34" s="114"/>
      <c r="BT34" s="168"/>
      <c r="BU34" s="145"/>
      <c r="BV34" s="145"/>
      <c r="BW34" s="145"/>
      <c r="BX34" s="168"/>
      <c r="BY34" s="163"/>
      <c r="BZ34" s="163"/>
      <c r="CA34" s="114"/>
      <c r="CB34" s="145"/>
      <c r="CC34" s="146"/>
      <c r="CD34" s="145"/>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row>
    <row r="35" spans="1:108" ht="21" customHeight="1" thickTop="1" thickBot="1">
      <c r="A35" s="421">
        <v>6</v>
      </c>
      <c r="B35" s="423"/>
      <c r="C35" s="423"/>
      <c r="D35" s="423"/>
      <c r="E35" s="424"/>
      <c r="F35" s="423"/>
      <c r="G35" s="423"/>
      <c r="H35" s="423"/>
      <c r="I35" s="423"/>
      <c r="J35" s="421"/>
      <c r="K35" s="421"/>
      <c r="L35" s="411">
        <v>0</v>
      </c>
      <c r="M35" s="412" t="b">
        <v>0</v>
      </c>
      <c r="N35" s="162">
        <v>1</v>
      </c>
      <c r="O35" s="166"/>
      <c r="P35" s="171"/>
      <c r="Q35" s="171"/>
      <c r="R35" s="171"/>
      <c r="S35" s="171"/>
      <c r="T35" s="171"/>
      <c r="U35" s="171"/>
      <c r="V35" s="171"/>
      <c r="W35" s="116">
        <v>0</v>
      </c>
      <c r="X35" s="117" t="s">
        <v>485</v>
      </c>
      <c r="Y35" s="172"/>
      <c r="Z35" s="118" t="s">
        <v>536</v>
      </c>
      <c r="AA35" s="116" t="s">
        <v>537</v>
      </c>
      <c r="AB35" s="171"/>
      <c r="AC35" s="422">
        <v>0</v>
      </c>
      <c r="AD35" s="422" t="s">
        <v>485</v>
      </c>
      <c r="AE35" s="420"/>
      <c r="AF35" s="420"/>
      <c r="AG35" s="418" t="s">
        <v>538</v>
      </c>
      <c r="AH35" s="418" t="s">
        <v>538</v>
      </c>
      <c r="AI35" s="419"/>
      <c r="AJ35" s="419"/>
      <c r="AK35" s="411">
        <v>0</v>
      </c>
      <c r="AL35" s="412" t="b">
        <v>0</v>
      </c>
      <c r="AM35" s="415"/>
      <c r="AN35" s="163"/>
      <c r="AO35" s="162"/>
      <c r="AP35" s="168"/>
      <c r="AQ35" s="168"/>
      <c r="AR35" s="163"/>
      <c r="AS35" s="168"/>
      <c r="AT35" s="163"/>
      <c r="AU35" s="168"/>
      <c r="AV35" s="163"/>
      <c r="AW35" s="114"/>
      <c r="AX35" s="145"/>
      <c r="AY35" s="146"/>
      <c r="AZ35" s="163"/>
      <c r="BA35" s="163"/>
      <c r="BB35" s="162"/>
      <c r="BC35" s="168"/>
      <c r="BD35" s="168"/>
      <c r="BE35" s="163"/>
      <c r="BF35" s="163"/>
      <c r="BG35" s="162"/>
      <c r="BH35" s="168"/>
      <c r="BI35" s="168"/>
      <c r="BJ35" s="163"/>
      <c r="BK35" s="163"/>
      <c r="BL35" s="162"/>
      <c r="BM35" s="168"/>
      <c r="BN35" s="168"/>
      <c r="BO35" s="145"/>
      <c r="BP35" s="145"/>
      <c r="BQ35" s="146"/>
      <c r="BR35" s="114"/>
      <c r="BS35" s="114"/>
      <c r="BT35" s="168"/>
      <c r="BU35" s="145"/>
      <c r="BV35" s="145"/>
      <c r="BW35" s="145"/>
      <c r="BX35" s="168"/>
      <c r="BY35" s="163"/>
      <c r="BZ35" s="163"/>
      <c r="CA35" s="114"/>
      <c r="CB35" s="145"/>
      <c r="CC35" s="146"/>
      <c r="CD35" s="145"/>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C35" s="148"/>
      <c r="DD35" s="148"/>
    </row>
    <row r="36" spans="1:108" ht="21" customHeight="1" thickTop="1" thickBot="1">
      <c r="A36" s="421"/>
      <c r="B36" s="423"/>
      <c r="C36" s="423"/>
      <c r="D36" s="423"/>
      <c r="E36" s="424"/>
      <c r="F36" s="423"/>
      <c r="G36" s="423"/>
      <c r="H36" s="423"/>
      <c r="I36" s="423"/>
      <c r="J36" s="421"/>
      <c r="K36" s="421"/>
      <c r="L36" s="411"/>
      <c r="M36" s="413"/>
      <c r="N36" s="162">
        <v>2</v>
      </c>
      <c r="O36" s="166"/>
      <c r="P36" s="171"/>
      <c r="Q36" s="171"/>
      <c r="R36" s="171"/>
      <c r="S36" s="171"/>
      <c r="T36" s="171"/>
      <c r="U36" s="171"/>
      <c r="V36" s="171"/>
      <c r="W36" s="116">
        <v>0</v>
      </c>
      <c r="X36" s="117" t="s">
        <v>485</v>
      </c>
      <c r="Y36" s="172"/>
      <c r="Z36" s="118" t="s">
        <v>536</v>
      </c>
      <c r="AA36" s="116" t="s">
        <v>537</v>
      </c>
      <c r="AB36" s="171"/>
      <c r="AC36" s="422"/>
      <c r="AD36" s="422"/>
      <c r="AE36" s="420"/>
      <c r="AF36" s="420"/>
      <c r="AG36" s="418"/>
      <c r="AH36" s="418"/>
      <c r="AI36" s="419"/>
      <c r="AJ36" s="419"/>
      <c r="AK36" s="411"/>
      <c r="AL36" s="413"/>
      <c r="AM36" s="416"/>
      <c r="AN36" s="163"/>
      <c r="AO36" s="162"/>
      <c r="AP36" s="168"/>
      <c r="AQ36" s="168"/>
      <c r="AR36" s="163"/>
      <c r="AS36" s="168"/>
      <c r="AT36" s="163"/>
      <c r="AU36" s="168"/>
      <c r="AV36" s="163"/>
      <c r="AW36" s="114"/>
      <c r="AX36" s="145"/>
      <c r="AY36" s="146"/>
      <c r="AZ36" s="163"/>
      <c r="BA36" s="163"/>
      <c r="BB36" s="162"/>
      <c r="BC36" s="168"/>
      <c r="BD36" s="168"/>
      <c r="BE36" s="163"/>
      <c r="BF36" s="163"/>
      <c r="BG36" s="162"/>
      <c r="BH36" s="168"/>
      <c r="BI36" s="168"/>
      <c r="BJ36" s="163"/>
      <c r="BK36" s="163"/>
      <c r="BL36" s="162"/>
      <c r="BM36" s="168"/>
      <c r="BN36" s="168"/>
      <c r="BO36" s="145"/>
      <c r="BP36" s="145"/>
      <c r="BQ36" s="146"/>
      <c r="BR36" s="114"/>
      <c r="BS36" s="114"/>
      <c r="BT36" s="168"/>
      <c r="BU36" s="145"/>
      <c r="BV36" s="145"/>
      <c r="BW36" s="145"/>
      <c r="BX36" s="168"/>
      <c r="BY36" s="163"/>
      <c r="BZ36" s="163"/>
      <c r="CA36" s="114"/>
      <c r="CB36" s="145"/>
      <c r="CC36" s="146"/>
      <c r="CD36" s="145"/>
      <c r="CE36" s="148"/>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8"/>
    </row>
    <row r="37" spans="1:108" ht="21" customHeight="1" thickTop="1" thickBot="1">
      <c r="A37" s="421"/>
      <c r="B37" s="423"/>
      <c r="C37" s="423"/>
      <c r="D37" s="423"/>
      <c r="E37" s="424"/>
      <c r="F37" s="423"/>
      <c r="G37" s="423"/>
      <c r="H37" s="423"/>
      <c r="I37" s="423"/>
      <c r="J37" s="421"/>
      <c r="K37" s="421"/>
      <c r="L37" s="411"/>
      <c r="M37" s="413"/>
      <c r="N37" s="162">
        <v>3</v>
      </c>
      <c r="O37" s="173"/>
      <c r="P37" s="171"/>
      <c r="Q37" s="171"/>
      <c r="R37" s="171"/>
      <c r="S37" s="171"/>
      <c r="T37" s="171"/>
      <c r="U37" s="171"/>
      <c r="V37" s="171"/>
      <c r="W37" s="116">
        <v>0</v>
      </c>
      <c r="X37" s="117" t="s">
        <v>485</v>
      </c>
      <c r="Y37" s="172"/>
      <c r="Z37" s="118" t="s">
        <v>536</v>
      </c>
      <c r="AA37" s="116" t="s">
        <v>537</v>
      </c>
      <c r="AB37" s="171"/>
      <c r="AC37" s="422"/>
      <c r="AD37" s="422"/>
      <c r="AE37" s="420"/>
      <c r="AF37" s="420"/>
      <c r="AG37" s="418"/>
      <c r="AH37" s="418"/>
      <c r="AI37" s="419"/>
      <c r="AJ37" s="419"/>
      <c r="AK37" s="411"/>
      <c r="AL37" s="413"/>
      <c r="AM37" s="416"/>
      <c r="AN37" s="163"/>
      <c r="AO37" s="162"/>
      <c r="AP37" s="168"/>
      <c r="AQ37" s="168"/>
      <c r="AR37" s="163"/>
      <c r="AS37" s="168"/>
      <c r="AT37" s="163"/>
      <c r="AU37" s="168"/>
      <c r="AV37" s="163"/>
      <c r="AW37" s="114"/>
      <c r="AX37" s="145"/>
      <c r="AY37" s="146"/>
      <c r="AZ37" s="163"/>
      <c r="BA37" s="163"/>
      <c r="BB37" s="162"/>
      <c r="BC37" s="168"/>
      <c r="BD37" s="168"/>
      <c r="BE37" s="163"/>
      <c r="BF37" s="163"/>
      <c r="BG37" s="162"/>
      <c r="BH37" s="168"/>
      <c r="BI37" s="168"/>
      <c r="BJ37" s="163"/>
      <c r="BK37" s="163"/>
      <c r="BL37" s="162"/>
      <c r="BM37" s="168"/>
      <c r="BN37" s="168"/>
      <c r="BO37" s="145"/>
      <c r="BP37" s="145"/>
      <c r="BQ37" s="146"/>
      <c r="BR37" s="114"/>
      <c r="BS37" s="114"/>
      <c r="BT37" s="168"/>
      <c r="BU37" s="145"/>
      <c r="BV37" s="145"/>
      <c r="BW37" s="145"/>
      <c r="BX37" s="168"/>
      <c r="BY37" s="163"/>
      <c r="BZ37" s="163"/>
      <c r="CA37" s="114"/>
      <c r="CB37" s="145"/>
      <c r="CC37" s="146"/>
      <c r="CD37" s="145"/>
      <c r="CE37" s="148"/>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row>
    <row r="38" spans="1:108" ht="21" customHeight="1" thickTop="1" thickBot="1">
      <c r="A38" s="421"/>
      <c r="B38" s="423"/>
      <c r="C38" s="423"/>
      <c r="D38" s="423"/>
      <c r="E38" s="424"/>
      <c r="F38" s="423"/>
      <c r="G38" s="423"/>
      <c r="H38" s="423"/>
      <c r="I38" s="423"/>
      <c r="J38" s="421"/>
      <c r="K38" s="421"/>
      <c r="L38" s="411"/>
      <c r="M38" s="413"/>
      <c r="N38" s="162">
        <v>4</v>
      </c>
      <c r="O38" s="166"/>
      <c r="P38" s="171"/>
      <c r="Q38" s="171"/>
      <c r="R38" s="171"/>
      <c r="S38" s="171"/>
      <c r="T38" s="171"/>
      <c r="U38" s="171"/>
      <c r="V38" s="171"/>
      <c r="W38" s="116">
        <v>0</v>
      </c>
      <c r="X38" s="117" t="s">
        <v>485</v>
      </c>
      <c r="Y38" s="172"/>
      <c r="Z38" s="118" t="s">
        <v>536</v>
      </c>
      <c r="AA38" s="116" t="s">
        <v>537</v>
      </c>
      <c r="AB38" s="171"/>
      <c r="AC38" s="422"/>
      <c r="AD38" s="422"/>
      <c r="AE38" s="420"/>
      <c r="AF38" s="420"/>
      <c r="AG38" s="418"/>
      <c r="AH38" s="418"/>
      <c r="AI38" s="419"/>
      <c r="AJ38" s="419"/>
      <c r="AK38" s="411"/>
      <c r="AL38" s="413"/>
      <c r="AM38" s="416"/>
      <c r="AN38" s="163"/>
      <c r="AO38" s="162"/>
      <c r="AP38" s="168"/>
      <c r="AQ38" s="168"/>
      <c r="AR38" s="163"/>
      <c r="AS38" s="168"/>
      <c r="AT38" s="163"/>
      <c r="AU38" s="168"/>
      <c r="AV38" s="163"/>
      <c r="AW38" s="114"/>
      <c r="AX38" s="145"/>
      <c r="AY38" s="146"/>
      <c r="AZ38" s="163"/>
      <c r="BA38" s="163"/>
      <c r="BB38" s="162"/>
      <c r="BC38" s="168"/>
      <c r="BD38" s="168"/>
      <c r="BE38" s="163"/>
      <c r="BF38" s="163"/>
      <c r="BG38" s="162"/>
      <c r="BH38" s="168"/>
      <c r="BI38" s="168"/>
      <c r="BJ38" s="163"/>
      <c r="BK38" s="163"/>
      <c r="BL38" s="162"/>
      <c r="BM38" s="168"/>
      <c r="BN38" s="168"/>
      <c r="BO38" s="145"/>
      <c r="BP38" s="145"/>
      <c r="BQ38" s="146"/>
      <c r="BR38" s="114"/>
      <c r="BS38" s="114"/>
      <c r="BT38" s="168"/>
      <c r="BU38" s="145"/>
      <c r="BV38" s="145"/>
      <c r="BW38" s="145"/>
      <c r="BX38" s="168"/>
      <c r="BY38" s="163"/>
      <c r="BZ38" s="163"/>
      <c r="CA38" s="114"/>
      <c r="CB38" s="145"/>
      <c r="CC38" s="146"/>
      <c r="CD38" s="145"/>
      <c r="CE38" s="148"/>
      <c r="CF38" s="148"/>
      <c r="CG38" s="148"/>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148"/>
    </row>
    <row r="39" spans="1:108" ht="21" customHeight="1" thickTop="1" thickBot="1">
      <c r="A39" s="421"/>
      <c r="B39" s="423"/>
      <c r="C39" s="423"/>
      <c r="D39" s="423"/>
      <c r="E39" s="424"/>
      <c r="F39" s="423"/>
      <c r="G39" s="423"/>
      <c r="H39" s="423"/>
      <c r="I39" s="423"/>
      <c r="J39" s="421"/>
      <c r="K39" s="421"/>
      <c r="L39" s="411"/>
      <c r="M39" s="413"/>
      <c r="N39" s="162">
        <v>5</v>
      </c>
      <c r="O39" s="166"/>
      <c r="P39" s="171"/>
      <c r="Q39" s="171"/>
      <c r="R39" s="171"/>
      <c r="S39" s="171"/>
      <c r="T39" s="171"/>
      <c r="U39" s="171"/>
      <c r="V39" s="171"/>
      <c r="W39" s="116">
        <v>0</v>
      </c>
      <c r="X39" s="117" t="s">
        <v>485</v>
      </c>
      <c r="Y39" s="172"/>
      <c r="Z39" s="118" t="s">
        <v>536</v>
      </c>
      <c r="AA39" s="116" t="s">
        <v>537</v>
      </c>
      <c r="AB39" s="171"/>
      <c r="AC39" s="422"/>
      <c r="AD39" s="422"/>
      <c r="AE39" s="420"/>
      <c r="AF39" s="420"/>
      <c r="AG39" s="418"/>
      <c r="AH39" s="418"/>
      <c r="AI39" s="419"/>
      <c r="AJ39" s="419"/>
      <c r="AK39" s="411"/>
      <c r="AL39" s="413"/>
      <c r="AM39" s="416"/>
      <c r="AN39" s="163"/>
      <c r="AO39" s="162"/>
      <c r="AP39" s="168"/>
      <c r="AQ39" s="168"/>
      <c r="AR39" s="163"/>
      <c r="AS39" s="168"/>
      <c r="AT39" s="163"/>
      <c r="AU39" s="168"/>
      <c r="AV39" s="163"/>
      <c r="AW39" s="114"/>
      <c r="AX39" s="145"/>
      <c r="AY39" s="146"/>
      <c r="AZ39" s="163"/>
      <c r="BA39" s="163"/>
      <c r="BB39" s="162"/>
      <c r="BC39" s="168"/>
      <c r="BD39" s="168"/>
      <c r="BE39" s="163"/>
      <c r="BF39" s="163"/>
      <c r="BG39" s="162"/>
      <c r="BH39" s="168"/>
      <c r="BI39" s="168"/>
      <c r="BJ39" s="163"/>
      <c r="BK39" s="163"/>
      <c r="BL39" s="162"/>
      <c r="BM39" s="168"/>
      <c r="BN39" s="168"/>
      <c r="BO39" s="145"/>
      <c r="BP39" s="145"/>
      <c r="BQ39" s="146"/>
      <c r="BR39" s="114"/>
      <c r="BS39" s="114"/>
      <c r="BT39" s="168"/>
      <c r="BU39" s="145"/>
      <c r="BV39" s="145"/>
      <c r="BW39" s="145"/>
      <c r="BX39" s="168"/>
      <c r="BY39" s="163"/>
      <c r="BZ39" s="163"/>
      <c r="CA39" s="114"/>
      <c r="CB39" s="145"/>
      <c r="CC39" s="146"/>
      <c r="CD39" s="145"/>
      <c r="CE39" s="148"/>
      <c r="CF39" s="148"/>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8"/>
    </row>
    <row r="40" spans="1:108" ht="21" customHeight="1" thickTop="1" thickBot="1">
      <c r="A40" s="421"/>
      <c r="B40" s="423"/>
      <c r="C40" s="423"/>
      <c r="D40" s="423"/>
      <c r="E40" s="424"/>
      <c r="F40" s="423"/>
      <c r="G40" s="423"/>
      <c r="H40" s="423"/>
      <c r="I40" s="423"/>
      <c r="J40" s="421"/>
      <c r="K40" s="421"/>
      <c r="L40" s="411"/>
      <c r="M40" s="414"/>
      <c r="N40" s="162">
        <v>6</v>
      </c>
      <c r="O40" s="166"/>
      <c r="P40" s="171"/>
      <c r="Q40" s="171"/>
      <c r="R40" s="171"/>
      <c r="S40" s="171"/>
      <c r="T40" s="171"/>
      <c r="U40" s="171"/>
      <c r="V40" s="171"/>
      <c r="W40" s="116">
        <v>0</v>
      </c>
      <c r="X40" s="117" t="s">
        <v>485</v>
      </c>
      <c r="Y40" s="172"/>
      <c r="Z40" s="118" t="s">
        <v>536</v>
      </c>
      <c r="AA40" s="116" t="s">
        <v>537</v>
      </c>
      <c r="AB40" s="171"/>
      <c r="AC40" s="422"/>
      <c r="AD40" s="422"/>
      <c r="AE40" s="420"/>
      <c r="AF40" s="420"/>
      <c r="AG40" s="418"/>
      <c r="AH40" s="418"/>
      <c r="AI40" s="419"/>
      <c r="AJ40" s="419"/>
      <c r="AK40" s="411"/>
      <c r="AL40" s="414"/>
      <c r="AM40" s="417"/>
      <c r="AN40" s="163"/>
      <c r="AO40" s="162"/>
      <c r="AP40" s="168"/>
      <c r="AQ40" s="168"/>
      <c r="AR40" s="163"/>
      <c r="AS40" s="168"/>
      <c r="AT40" s="163"/>
      <c r="AU40" s="168"/>
      <c r="AV40" s="163"/>
      <c r="AW40" s="114"/>
      <c r="AX40" s="145"/>
      <c r="AY40" s="146"/>
      <c r="AZ40" s="163"/>
      <c r="BA40" s="163"/>
      <c r="BB40" s="162"/>
      <c r="BC40" s="168"/>
      <c r="BD40" s="168"/>
      <c r="BE40" s="163"/>
      <c r="BF40" s="163"/>
      <c r="BG40" s="162"/>
      <c r="BH40" s="168"/>
      <c r="BI40" s="168"/>
      <c r="BJ40" s="163"/>
      <c r="BK40" s="163"/>
      <c r="BL40" s="162"/>
      <c r="BM40" s="168"/>
      <c r="BN40" s="168"/>
      <c r="BO40" s="145"/>
      <c r="BP40" s="145"/>
      <c r="BQ40" s="146"/>
      <c r="BR40" s="114"/>
      <c r="BS40" s="114"/>
      <c r="BT40" s="168"/>
      <c r="BU40" s="145"/>
      <c r="BV40" s="145"/>
      <c r="BW40" s="145"/>
      <c r="BX40" s="168"/>
      <c r="BY40" s="163"/>
      <c r="BZ40" s="163"/>
      <c r="CA40" s="114"/>
      <c r="CB40" s="145"/>
      <c r="CC40" s="146"/>
      <c r="CD40" s="145"/>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row>
    <row r="41" spans="1:108" ht="21" customHeight="1" thickTop="1" thickBot="1">
      <c r="A41" s="421">
        <v>7</v>
      </c>
      <c r="B41" s="423"/>
      <c r="C41" s="423"/>
      <c r="D41" s="423"/>
      <c r="E41" s="424"/>
      <c r="F41" s="423"/>
      <c r="G41" s="423"/>
      <c r="H41" s="423"/>
      <c r="I41" s="423"/>
      <c r="J41" s="421"/>
      <c r="K41" s="421"/>
      <c r="L41" s="411">
        <v>0</v>
      </c>
      <c r="M41" s="412" t="b">
        <v>0</v>
      </c>
      <c r="N41" s="162">
        <v>1</v>
      </c>
      <c r="O41" s="166"/>
      <c r="P41" s="171"/>
      <c r="Q41" s="171"/>
      <c r="R41" s="171"/>
      <c r="S41" s="171"/>
      <c r="T41" s="171"/>
      <c r="U41" s="171"/>
      <c r="V41" s="171"/>
      <c r="W41" s="116">
        <v>0</v>
      </c>
      <c r="X41" s="117" t="s">
        <v>485</v>
      </c>
      <c r="Y41" s="172"/>
      <c r="Z41" s="118" t="s">
        <v>536</v>
      </c>
      <c r="AA41" s="116" t="s">
        <v>537</v>
      </c>
      <c r="AB41" s="171"/>
      <c r="AC41" s="422">
        <v>0</v>
      </c>
      <c r="AD41" s="422" t="s">
        <v>485</v>
      </c>
      <c r="AE41" s="420"/>
      <c r="AF41" s="420"/>
      <c r="AG41" s="418" t="s">
        <v>538</v>
      </c>
      <c r="AH41" s="418" t="s">
        <v>538</v>
      </c>
      <c r="AI41" s="419"/>
      <c r="AJ41" s="419"/>
      <c r="AK41" s="411">
        <v>0</v>
      </c>
      <c r="AL41" s="412" t="b">
        <v>0</v>
      </c>
      <c r="AM41" s="415"/>
      <c r="AN41" s="163"/>
      <c r="AO41" s="162"/>
      <c r="AP41" s="168"/>
      <c r="AQ41" s="168"/>
      <c r="AR41" s="163"/>
      <c r="AS41" s="168"/>
      <c r="AT41" s="163"/>
      <c r="AU41" s="168"/>
      <c r="AV41" s="163"/>
      <c r="AW41" s="114"/>
      <c r="AX41" s="145"/>
      <c r="AY41" s="146"/>
      <c r="AZ41" s="163"/>
      <c r="BA41" s="163"/>
      <c r="BB41" s="162"/>
      <c r="BC41" s="168"/>
      <c r="BD41" s="168"/>
      <c r="BE41" s="163"/>
      <c r="BF41" s="163"/>
      <c r="BG41" s="162"/>
      <c r="BH41" s="168"/>
      <c r="BI41" s="168"/>
      <c r="BJ41" s="163"/>
      <c r="BK41" s="163"/>
      <c r="BL41" s="162"/>
      <c r="BM41" s="168"/>
      <c r="BN41" s="168"/>
      <c r="BO41" s="145"/>
      <c r="BP41" s="145"/>
      <c r="BQ41" s="146"/>
      <c r="BR41" s="114"/>
      <c r="BS41" s="114"/>
      <c r="BT41" s="168"/>
      <c r="BU41" s="145"/>
      <c r="BV41" s="145"/>
      <c r="BW41" s="145"/>
      <c r="BX41" s="168"/>
      <c r="BY41" s="163"/>
      <c r="BZ41" s="163"/>
      <c r="CA41" s="114"/>
      <c r="CB41" s="145"/>
      <c r="CC41" s="146"/>
      <c r="CD41" s="145"/>
      <c r="CE41" s="148"/>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8"/>
      <c r="DB41" s="148"/>
      <c r="DC41" s="148"/>
      <c r="DD41" s="148"/>
    </row>
    <row r="42" spans="1:108" ht="21" customHeight="1" thickTop="1" thickBot="1">
      <c r="A42" s="421"/>
      <c r="B42" s="423"/>
      <c r="C42" s="423"/>
      <c r="D42" s="423"/>
      <c r="E42" s="424"/>
      <c r="F42" s="423"/>
      <c r="G42" s="423"/>
      <c r="H42" s="423"/>
      <c r="I42" s="423"/>
      <c r="J42" s="421"/>
      <c r="K42" s="421"/>
      <c r="L42" s="411"/>
      <c r="M42" s="413"/>
      <c r="N42" s="162">
        <v>2</v>
      </c>
      <c r="O42" s="166"/>
      <c r="P42" s="171"/>
      <c r="Q42" s="171"/>
      <c r="R42" s="171"/>
      <c r="S42" s="171"/>
      <c r="T42" s="171"/>
      <c r="U42" s="171"/>
      <c r="V42" s="171"/>
      <c r="W42" s="116">
        <v>0</v>
      </c>
      <c r="X42" s="117" t="s">
        <v>485</v>
      </c>
      <c r="Y42" s="172"/>
      <c r="Z42" s="118" t="s">
        <v>536</v>
      </c>
      <c r="AA42" s="116" t="s">
        <v>537</v>
      </c>
      <c r="AB42" s="171"/>
      <c r="AC42" s="422"/>
      <c r="AD42" s="422"/>
      <c r="AE42" s="420"/>
      <c r="AF42" s="420"/>
      <c r="AG42" s="418"/>
      <c r="AH42" s="418"/>
      <c r="AI42" s="419"/>
      <c r="AJ42" s="419"/>
      <c r="AK42" s="411"/>
      <c r="AL42" s="413"/>
      <c r="AM42" s="416"/>
      <c r="AN42" s="163"/>
      <c r="AO42" s="162"/>
      <c r="AP42" s="168"/>
      <c r="AQ42" s="168"/>
      <c r="AR42" s="163"/>
      <c r="AS42" s="168"/>
      <c r="AT42" s="163"/>
      <c r="AU42" s="168"/>
      <c r="AV42" s="163"/>
      <c r="AW42" s="114"/>
      <c r="AX42" s="145"/>
      <c r="AY42" s="146"/>
      <c r="AZ42" s="163"/>
      <c r="BA42" s="163"/>
      <c r="BB42" s="162"/>
      <c r="BC42" s="168"/>
      <c r="BD42" s="168"/>
      <c r="BE42" s="163"/>
      <c r="BF42" s="163"/>
      <c r="BG42" s="162"/>
      <c r="BH42" s="168"/>
      <c r="BI42" s="168"/>
      <c r="BJ42" s="163"/>
      <c r="BK42" s="163"/>
      <c r="BL42" s="162"/>
      <c r="BM42" s="168"/>
      <c r="BN42" s="168"/>
      <c r="BO42" s="145"/>
      <c r="BP42" s="145"/>
      <c r="BQ42" s="146"/>
      <c r="BR42" s="114"/>
      <c r="BS42" s="114"/>
      <c r="BT42" s="168"/>
      <c r="BU42" s="145"/>
      <c r="BV42" s="145"/>
      <c r="BW42" s="145"/>
      <c r="BX42" s="168"/>
      <c r="BY42" s="163"/>
      <c r="BZ42" s="163"/>
      <c r="CA42" s="114"/>
      <c r="CB42" s="145"/>
      <c r="CC42" s="146"/>
      <c r="CD42" s="145"/>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row>
    <row r="43" spans="1:108" ht="21" customHeight="1" thickTop="1" thickBot="1">
      <c r="A43" s="421"/>
      <c r="B43" s="423"/>
      <c r="C43" s="423"/>
      <c r="D43" s="423"/>
      <c r="E43" s="424"/>
      <c r="F43" s="423"/>
      <c r="G43" s="423"/>
      <c r="H43" s="423"/>
      <c r="I43" s="423"/>
      <c r="J43" s="421"/>
      <c r="K43" s="421"/>
      <c r="L43" s="411"/>
      <c r="M43" s="413"/>
      <c r="N43" s="162">
        <v>3</v>
      </c>
      <c r="O43" s="173"/>
      <c r="P43" s="171"/>
      <c r="Q43" s="171"/>
      <c r="R43" s="171"/>
      <c r="S43" s="171"/>
      <c r="T43" s="171"/>
      <c r="U43" s="171"/>
      <c r="V43" s="171"/>
      <c r="W43" s="116">
        <v>0</v>
      </c>
      <c r="X43" s="117" t="s">
        <v>485</v>
      </c>
      <c r="Y43" s="172"/>
      <c r="Z43" s="118" t="s">
        <v>536</v>
      </c>
      <c r="AA43" s="116" t="s">
        <v>537</v>
      </c>
      <c r="AB43" s="171"/>
      <c r="AC43" s="422"/>
      <c r="AD43" s="422"/>
      <c r="AE43" s="420"/>
      <c r="AF43" s="420"/>
      <c r="AG43" s="418"/>
      <c r="AH43" s="418"/>
      <c r="AI43" s="419"/>
      <c r="AJ43" s="419"/>
      <c r="AK43" s="411"/>
      <c r="AL43" s="413"/>
      <c r="AM43" s="416"/>
      <c r="AN43" s="163"/>
      <c r="AO43" s="162"/>
      <c r="AP43" s="168"/>
      <c r="AQ43" s="168"/>
      <c r="AR43" s="163"/>
      <c r="AS43" s="168"/>
      <c r="AT43" s="163"/>
      <c r="AU43" s="168"/>
      <c r="AV43" s="163"/>
      <c r="AW43" s="114"/>
      <c r="AX43" s="145"/>
      <c r="AY43" s="146"/>
      <c r="AZ43" s="163"/>
      <c r="BA43" s="163"/>
      <c r="BB43" s="162"/>
      <c r="BC43" s="168"/>
      <c r="BD43" s="168"/>
      <c r="BE43" s="163"/>
      <c r="BF43" s="163"/>
      <c r="BG43" s="162"/>
      <c r="BH43" s="168"/>
      <c r="BI43" s="168"/>
      <c r="BJ43" s="163"/>
      <c r="BK43" s="163"/>
      <c r="BL43" s="162"/>
      <c r="BM43" s="168"/>
      <c r="BN43" s="168"/>
      <c r="BO43" s="145"/>
      <c r="BP43" s="145"/>
      <c r="BQ43" s="146"/>
      <c r="BR43" s="114"/>
      <c r="BS43" s="114"/>
      <c r="BT43" s="168"/>
      <c r="BU43" s="145"/>
      <c r="BV43" s="145"/>
      <c r="BW43" s="145"/>
      <c r="BX43" s="168"/>
      <c r="BY43" s="163"/>
      <c r="BZ43" s="163"/>
      <c r="CA43" s="114"/>
      <c r="CB43" s="145"/>
      <c r="CC43" s="146"/>
      <c r="CD43" s="145"/>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row>
    <row r="44" spans="1:108" ht="21" customHeight="1" thickTop="1" thickBot="1">
      <c r="A44" s="421"/>
      <c r="B44" s="423"/>
      <c r="C44" s="423"/>
      <c r="D44" s="423"/>
      <c r="E44" s="424"/>
      <c r="F44" s="423"/>
      <c r="G44" s="423"/>
      <c r="H44" s="423"/>
      <c r="I44" s="423"/>
      <c r="J44" s="421"/>
      <c r="K44" s="421"/>
      <c r="L44" s="411"/>
      <c r="M44" s="413"/>
      <c r="N44" s="162">
        <v>4</v>
      </c>
      <c r="O44" s="166"/>
      <c r="P44" s="171"/>
      <c r="Q44" s="171"/>
      <c r="R44" s="171"/>
      <c r="S44" s="171"/>
      <c r="T44" s="171"/>
      <c r="U44" s="171"/>
      <c r="V44" s="171"/>
      <c r="W44" s="116">
        <v>0</v>
      </c>
      <c r="X44" s="117" t="s">
        <v>485</v>
      </c>
      <c r="Y44" s="172"/>
      <c r="Z44" s="118" t="s">
        <v>536</v>
      </c>
      <c r="AA44" s="116" t="s">
        <v>537</v>
      </c>
      <c r="AB44" s="171"/>
      <c r="AC44" s="422"/>
      <c r="AD44" s="422"/>
      <c r="AE44" s="420"/>
      <c r="AF44" s="420"/>
      <c r="AG44" s="418"/>
      <c r="AH44" s="418"/>
      <c r="AI44" s="419"/>
      <c r="AJ44" s="419"/>
      <c r="AK44" s="411"/>
      <c r="AL44" s="413"/>
      <c r="AM44" s="416"/>
      <c r="AN44" s="163"/>
      <c r="AO44" s="162"/>
      <c r="AP44" s="168"/>
      <c r="AQ44" s="168"/>
      <c r="AR44" s="163"/>
      <c r="AS44" s="168"/>
      <c r="AT44" s="163"/>
      <c r="AU44" s="168"/>
      <c r="AV44" s="163"/>
      <c r="AW44" s="114"/>
      <c r="AX44" s="145"/>
      <c r="AY44" s="146"/>
      <c r="AZ44" s="163"/>
      <c r="BA44" s="163"/>
      <c r="BB44" s="162"/>
      <c r="BC44" s="168"/>
      <c r="BD44" s="168"/>
      <c r="BE44" s="163"/>
      <c r="BF44" s="163"/>
      <c r="BG44" s="162"/>
      <c r="BH44" s="168"/>
      <c r="BI44" s="168"/>
      <c r="BJ44" s="163"/>
      <c r="BK44" s="163"/>
      <c r="BL44" s="162"/>
      <c r="BM44" s="168"/>
      <c r="BN44" s="168"/>
      <c r="BO44" s="145"/>
      <c r="BP44" s="145"/>
      <c r="BQ44" s="146"/>
      <c r="BR44" s="114"/>
      <c r="BS44" s="114"/>
      <c r="BT44" s="168"/>
      <c r="BU44" s="145"/>
      <c r="BV44" s="145"/>
      <c r="BW44" s="145"/>
      <c r="BX44" s="168"/>
      <c r="BY44" s="163"/>
      <c r="BZ44" s="163"/>
      <c r="CA44" s="114"/>
      <c r="CB44" s="145"/>
      <c r="CC44" s="146"/>
      <c r="CD44" s="145"/>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row>
    <row r="45" spans="1:108" ht="21" customHeight="1" thickTop="1" thickBot="1">
      <c r="A45" s="421"/>
      <c r="B45" s="423"/>
      <c r="C45" s="423"/>
      <c r="D45" s="423"/>
      <c r="E45" s="424"/>
      <c r="F45" s="423"/>
      <c r="G45" s="423"/>
      <c r="H45" s="423"/>
      <c r="I45" s="423"/>
      <c r="J45" s="421"/>
      <c r="K45" s="421"/>
      <c r="L45" s="411"/>
      <c r="M45" s="413"/>
      <c r="N45" s="162">
        <v>5</v>
      </c>
      <c r="O45" s="166"/>
      <c r="P45" s="171"/>
      <c r="Q45" s="171"/>
      <c r="R45" s="171"/>
      <c r="S45" s="171"/>
      <c r="T45" s="171"/>
      <c r="U45" s="171"/>
      <c r="V45" s="171"/>
      <c r="W45" s="116">
        <v>0</v>
      </c>
      <c r="X45" s="117" t="s">
        <v>485</v>
      </c>
      <c r="Y45" s="172"/>
      <c r="Z45" s="118" t="s">
        <v>536</v>
      </c>
      <c r="AA45" s="116" t="s">
        <v>537</v>
      </c>
      <c r="AB45" s="171"/>
      <c r="AC45" s="422"/>
      <c r="AD45" s="422"/>
      <c r="AE45" s="420"/>
      <c r="AF45" s="420"/>
      <c r="AG45" s="418"/>
      <c r="AH45" s="418"/>
      <c r="AI45" s="419"/>
      <c r="AJ45" s="419"/>
      <c r="AK45" s="411"/>
      <c r="AL45" s="413"/>
      <c r="AM45" s="416"/>
      <c r="AN45" s="163"/>
      <c r="AO45" s="162"/>
      <c r="AP45" s="168"/>
      <c r="AQ45" s="168"/>
      <c r="AR45" s="163"/>
      <c r="AS45" s="168"/>
      <c r="AT45" s="163"/>
      <c r="AU45" s="168"/>
      <c r="AV45" s="163"/>
      <c r="AW45" s="114"/>
      <c r="AX45" s="145"/>
      <c r="AY45" s="146"/>
      <c r="AZ45" s="163"/>
      <c r="BA45" s="163"/>
      <c r="BB45" s="162"/>
      <c r="BC45" s="168"/>
      <c r="BD45" s="168"/>
      <c r="BE45" s="163"/>
      <c r="BF45" s="163"/>
      <c r="BG45" s="162"/>
      <c r="BH45" s="168"/>
      <c r="BI45" s="168"/>
      <c r="BJ45" s="163"/>
      <c r="BK45" s="163"/>
      <c r="BL45" s="162"/>
      <c r="BM45" s="168"/>
      <c r="BN45" s="168"/>
      <c r="BO45" s="145"/>
      <c r="BP45" s="145"/>
      <c r="BQ45" s="146"/>
      <c r="BR45" s="114"/>
      <c r="BS45" s="114"/>
      <c r="BT45" s="168"/>
      <c r="BU45" s="145"/>
      <c r="BV45" s="145"/>
      <c r="BW45" s="145"/>
      <c r="BX45" s="168"/>
      <c r="BY45" s="163"/>
      <c r="BZ45" s="163"/>
      <c r="CA45" s="114"/>
      <c r="CB45" s="145"/>
      <c r="CC45" s="146"/>
      <c r="CD45" s="145"/>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row>
    <row r="46" spans="1:108" ht="21" customHeight="1" thickTop="1" thickBot="1">
      <c r="A46" s="421"/>
      <c r="B46" s="423"/>
      <c r="C46" s="423"/>
      <c r="D46" s="423"/>
      <c r="E46" s="424"/>
      <c r="F46" s="423"/>
      <c r="G46" s="423"/>
      <c r="H46" s="423"/>
      <c r="I46" s="423"/>
      <c r="J46" s="421"/>
      <c r="K46" s="421"/>
      <c r="L46" s="411"/>
      <c r="M46" s="414"/>
      <c r="N46" s="162">
        <v>6</v>
      </c>
      <c r="O46" s="166"/>
      <c r="P46" s="171"/>
      <c r="Q46" s="171"/>
      <c r="R46" s="171"/>
      <c r="S46" s="171"/>
      <c r="T46" s="171"/>
      <c r="U46" s="171"/>
      <c r="V46" s="171"/>
      <c r="W46" s="116">
        <v>0</v>
      </c>
      <c r="X46" s="117" t="s">
        <v>485</v>
      </c>
      <c r="Y46" s="172"/>
      <c r="Z46" s="118" t="s">
        <v>536</v>
      </c>
      <c r="AA46" s="116" t="s">
        <v>537</v>
      </c>
      <c r="AB46" s="171"/>
      <c r="AC46" s="422"/>
      <c r="AD46" s="422"/>
      <c r="AE46" s="420"/>
      <c r="AF46" s="420"/>
      <c r="AG46" s="418"/>
      <c r="AH46" s="418"/>
      <c r="AI46" s="419"/>
      <c r="AJ46" s="419"/>
      <c r="AK46" s="411"/>
      <c r="AL46" s="414"/>
      <c r="AM46" s="417"/>
      <c r="AN46" s="163"/>
      <c r="AO46" s="162"/>
      <c r="AP46" s="168"/>
      <c r="AQ46" s="168"/>
      <c r="AR46" s="163"/>
      <c r="AS46" s="168"/>
      <c r="AT46" s="163"/>
      <c r="AU46" s="168"/>
      <c r="AV46" s="163"/>
      <c r="AW46" s="114"/>
      <c r="AX46" s="145"/>
      <c r="AY46" s="146"/>
      <c r="AZ46" s="163"/>
      <c r="BA46" s="163"/>
      <c r="BB46" s="162"/>
      <c r="BC46" s="168"/>
      <c r="BD46" s="168"/>
      <c r="BE46" s="163"/>
      <c r="BF46" s="163"/>
      <c r="BG46" s="162"/>
      <c r="BH46" s="168"/>
      <c r="BI46" s="168"/>
      <c r="BJ46" s="163"/>
      <c r="BK46" s="163"/>
      <c r="BL46" s="162"/>
      <c r="BM46" s="168"/>
      <c r="BN46" s="168"/>
      <c r="BO46" s="145"/>
      <c r="BP46" s="145"/>
      <c r="BQ46" s="146"/>
      <c r="BR46" s="114"/>
      <c r="BS46" s="114"/>
      <c r="BT46" s="168"/>
      <c r="BU46" s="145"/>
      <c r="BV46" s="145"/>
      <c r="BW46" s="145"/>
      <c r="BX46" s="168"/>
      <c r="BY46" s="163"/>
      <c r="BZ46" s="163"/>
      <c r="CA46" s="114"/>
      <c r="CB46" s="145"/>
      <c r="CC46" s="146"/>
      <c r="CD46" s="145"/>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row>
    <row r="47" spans="1:108" ht="21" customHeight="1" thickTop="1" thickBot="1">
      <c r="A47" s="421">
        <v>8</v>
      </c>
      <c r="B47" s="423"/>
      <c r="C47" s="423"/>
      <c r="D47" s="423"/>
      <c r="E47" s="424"/>
      <c r="F47" s="423"/>
      <c r="G47" s="423"/>
      <c r="H47" s="423"/>
      <c r="I47" s="423"/>
      <c r="J47" s="421"/>
      <c r="K47" s="421"/>
      <c r="L47" s="411">
        <v>0</v>
      </c>
      <c r="M47" s="412" t="b">
        <v>0</v>
      </c>
      <c r="N47" s="162">
        <v>1</v>
      </c>
      <c r="O47" s="166"/>
      <c r="P47" s="171"/>
      <c r="Q47" s="171"/>
      <c r="R47" s="171"/>
      <c r="S47" s="171"/>
      <c r="T47" s="171"/>
      <c r="U47" s="171"/>
      <c r="V47" s="171"/>
      <c r="W47" s="116">
        <v>0</v>
      </c>
      <c r="X47" s="117" t="s">
        <v>485</v>
      </c>
      <c r="Y47" s="172"/>
      <c r="Z47" s="118" t="s">
        <v>536</v>
      </c>
      <c r="AA47" s="116" t="s">
        <v>537</v>
      </c>
      <c r="AB47" s="171"/>
      <c r="AC47" s="422">
        <v>0</v>
      </c>
      <c r="AD47" s="422" t="s">
        <v>485</v>
      </c>
      <c r="AE47" s="420"/>
      <c r="AF47" s="420"/>
      <c r="AG47" s="418" t="s">
        <v>538</v>
      </c>
      <c r="AH47" s="418" t="s">
        <v>538</v>
      </c>
      <c r="AI47" s="419"/>
      <c r="AJ47" s="419"/>
      <c r="AK47" s="411">
        <v>0</v>
      </c>
      <c r="AL47" s="412" t="b">
        <v>0</v>
      </c>
      <c r="AM47" s="415"/>
      <c r="AN47" s="163"/>
      <c r="AO47" s="162"/>
      <c r="AP47" s="168"/>
      <c r="AQ47" s="168"/>
      <c r="AR47" s="163"/>
      <c r="AS47" s="168"/>
      <c r="AT47" s="163"/>
      <c r="AU47" s="168"/>
      <c r="AV47" s="163"/>
      <c r="AW47" s="114"/>
      <c r="AX47" s="145"/>
      <c r="AY47" s="146"/>
      <c r="AZ47" s="163"/>
      <c r="BA47" s="163"/>
      <c r="BB47" s="162"/>
      <c r="BC47" s="168"/>
      <c r="BD47" s="168"/>
      <c r="BE47" s="163"/>
      <c r="BF47" s="163"/>
      <c r="BG47" s="162"/>
      <c r="BH47" s="168"/>
      <c r="BI47" s="168"/>
      <c r="BJ47" s="163"/>
      <c r="BK47" s="163"/>
      <c r="BL47" s="162"/>
      <c r="BM47" s="168"/>
      <c r="BN47" s="168"/>
      <c r="BO47" s="145"/>
      <c r="BP47" s="145"/>
      <c r="BQ47" s="146"/>
      <c r="BR47" s="114"/>
      <c r="BS47" s="114"/>
      <c r="BT47" s="168"/>
      <c r="BU47" s="145"/>
      <c r="BV47" s="145"/>
      <c r="BW47" s="145"/>
      <c r="BX47" s="168"/>
      <c r="BY47" s="163"/>
      <c r="BZ47" s="163"/>
      <c r="CA47" s="114"/>
      <c r="CB47" s="145"/>
      <c r="CC47" s="146"/>
      <c r="CD47" s="145"/>
      <c r="CE47" s="148"/>
      <c r="CF47" s="148"/>
      <c r="CG47" s="148"/>
      <c r="CH47" s="148"/>
      <c r="CI47" s="148"/>
      <c r="CJ47" s="148"/>
      <c r="CK47" s="148"/>
      <c r="CL47" s="148"/>
      <c r="CM47" s="148"/>
      <c r="CN47" s="148"/>
      <c r="CO47" s="148"/>
      <c r="CP47" s="148"/>
      <c r="CQ47" s="148"/>
      <c r="CR47" s="148"/>
      <c r="CS47" s="148"/>
      <c r="CT47" s="148"/>
      <c r="CU47" s="148"/>
      <c r="CV47" s="148"/>
      <c r="CW47" s="148"/>
      <c r="CX47" s="148"/>
      <c r="CY47" s="148"/>
      <c r="CZ47" s="148"/>
      <c r="DA47" s="148"/>
      <c r="DB47" s="148"/>
      <c r="DC47" s="148"/>
      <c r="DD47" s="148"/>
    </row>
    <row r="48" spans="1:108" ht="21" customHeight="1" thickTop="1" thickBot="1">
      <c r="A48" s="421"/>
      <c r="B48" s="423"/>
      <c r="C48" s="423"/>
      <c r="D48" s="423"/>
      <c r="E48" s="424"/>
      <c r="F48" s="423"/>
      <c r="G48" s="423"/>
      <c r="H48" s="423"/>
      <c r="I48" s="423"/>
      <c r="J48" s="421"/>
      <c r="K48" s="421"/>
      <c r="L48" s="411"/>
      <c r="M48" s="413"/>
      <c r="N48" s="162">
        <v>2</v>
      </c>
      <c r="O48" s="166"/>
      <c r="P48" s="171"/>
      <c r="Q48" s="171"/>
      <c r="R48" s="171"/>
      <c r="S48" s="171"/>
      <c r="T48" s="171"/>
      <c r="U48" s="171"/>
      <c r="V48" s="171"/>
      <c r="W48" s="116">
        <v>0</v>
      </c>
      <c r="X48" s="117" t="s">
        <v>485</v>
      </c>
      <c r="Y48" s="172"/>
      <c r="Z48" s="118" t="s">
        <v>536</v>
      </c>
      <c r="AA48" s="116" t="s">
        <v>537</v>
      </c>
      <c r="AB48" s="171"/>
      <c r="AC48" s="422"/>
      <c r="AD48" s="422"/>
      <c r="AE48" s="420"/>
      <c r="AF48" s="420"/>
      <c r="AG48" s="418"/>
      <c r="AH48" s="418"/>
      <c r="AI48" s="419"/>
      <c r="AJ48" s="419"/>
      <c r="AK48" s="411"/>
      <c r="AL48" s="413"/>
      <c r="AM48" s="416"/>
      <c r="AN48" s="163"/>
      <c r="AO48" s="162"/>
      <c r="AP48" s="168"/>
      <c r="AQ48" s="168"/>
      <c r="AR48" s="163"/>
      <c r="AS48" s="168"/>
      <c r="AT48" s="163"/>
      <c r="AU48" s="168"/>
      <c r="AV48" s="163"/>
      <c r="AW48" s="114"/>
      <c r="AX48" s="145"/>
      <c r="AY48" s="146"/>
      <c r="AZ48" s="163"/>
      <c r="BA48" s="163"/>
      <c r="BB48" s="162"/>
      <c r="BC48" s="168"/>
      <c r="BD48" s="168"/>
      <c r="BE48" s="163"/>
      <c r="BF48" s="163"/>
      <c r="BG48" s="162"/>
      <c r="BH48" s="168"/>
      <c r="BI48" s="168"/>
      <c r="BJ48" s="163"/>
      <c r="BK48" s="163"/>
      <c r="BL48" s="162"/>
      <c r="BM48" s="168"/>
      <c r="BN48" s="168"/>
      <c r="BO48" s="145"/>
      <c r="BP48" s="145"/>
      <c r="BQ48" s="146"/>
      <c r="BR48" s="114"/>
      <c r="BS48" s="114"/>
      <c r="BT48" s="168"/>
      <c r="BU48" s="145"/>
      <c r="BV48" s="145"/>
      <c r="BW48" s="145"/>
      <c r="BX48" s="168"/>
      <c r="BY48" s="163"/>
      <c r="BZ48" s="163"/>
      <c r="CA48" s="114"/>
      <c r="CB48" s="145"/>
      <c r="CC48" s="146"/>
      <c r="CD48" s="145"/>
      <c r="CE48" s="148"/>
      <c r="CF48" s="148"/>
      <c r="CG48" s="148"/>
      <c r="CH48" s="148"/>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row>
    <row r="49" spans="1:108" ht="21" customHeight="1" thickTop="1" thickBot="1">
      <c r="A49" s="421"/>
      <c r="B49" s="423"/>
      <c r="C49" s="423"/>
      <c r="D49" s="423"/>
      <c r="E49" s="424"/>
      <c r="F49" s="423"/>
      <c r="G49" s="423"/>
      <c r="H49" s="423"/>
      <c r="I49" s="423"/>
      <c r="J49" s="421"/>
      <c r="K49" s="421"/>
      <c r="L49" s="411"/>
      <c r="M49" s="413"/>
      <c r="N49" s="162">
        <v>3</v>
      </c>
      <c r="O49" s="173"/>
      <c r="P49" s="171"/>
      <c r="Q49" s="171"/>
      <c r="R49" s="171"/>
      <c r="S49" s="171"/>
      <c r="T49" s="171"/>
      <c r="U49" s="171"/>
      <c r="V49" s="171"/>
      <c r="W49" s="116">
        <v>0</v>
      </c>
      <c r="X49" s="117" t="s">
        <v>485</v>
      </c>
      <c r="Y49" s="172"/>
      <c r="Z49" s="118" t="s">
        <v>536</v>
      </c>
      <c r="AA49" s="116" t="s">
        <v>537</v>
      </c>
      <c r="AB49" s="171"/>
      <c r="AC49" s="422"/>
      <c r="AD49" s="422"/>
      <c r="AE49" s="420"/>
      <c r="AF49" s="420"/>
      <c r="AG49" s="418"/>
      <c r="AH49" s="418"/>
      <c r="AI49" s="419"/>
      <c r="AJ49" s="419"/>
      <c r="AK49" s="411"/>
      <c r="AL49" s="413"/>
      <c r="AM49" s="416"/>
      <c r="AN49" s="163"/>
      <c r="AO49" s="162"/>
      <c r="AP49" s="168"/>
      <c r="AQ49" s="168"/>
      <c r="AR49" s="163"/>
      <c r="AS49" s="168"/>
      <c r="AT49" s="163"/>
      <c r="AU49" s="168"/>
      <c r="AV49" s="163"/>
      <c r="AW49" s="114"/>
      <c r="AX49" s="145"/>
      <c r="AY49" s="146"/>
      <c r="AZ49" s="163"/>
      <c r="BA49" s="163"/>
      <c r="BB49" s="162"/>
      <c r="BC49" s="168"/>
      <c r="BD49" s="168"/>
      <c r="BE49" s="163"/>
      <c r="BF49" s="163"/>
      <c r="BG49" s="162"/>
      <c r="BH49" s="168"/>
      <c r="BI49" s="168"/>
      <c r="BJ49" s="163"/>
      <c r="BK49" s="163"/>
      <c r="BL49" s="162"/>
      <c r="BM49" s="168"/>
      <c r="BN49" s="168"/>
      <c r="BO49" s="145"/>
      <c r="BP49" s="145"/>
      <c r="BQ49" s="146"/>
      <c r="BR49" s="114"/>
      <c r="BS49" s="114"/>
      <c r="BT49" s="168"/>
      <c r="BU49" s="145"/>
      <c r="BV49" s="145"/>
      <c r="BW49" s="145"/>
      <c r="BX49" s="168"/>
      <c r="BY49" s="163"/>
      <c r="BZ49" s="163"/>
      <c r="CA49" s="114"/>
      <c r="CB49" s="145"/>
      <c r="CC49" s="146"/>
      <c r="CD49" s="145"/>
      <c r="CE49" s="148"/>
      <c r="CF49" s="148"/>
      <c r="CG49" s="148"/>
      <c r="CH49" s="148"/>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row>
    <row r="50" spans="1:108" ht="21" customHeight="1" thickTop="1" thickBot="1">
      <c r="A50" s="421"/>
      <c r="B50" s="423"/>
      <c r="C50" s="423"/>
      <c r="D50" s="423"/>
      <c r="E50" s="424"/>
      <c r="F50" s="423"/>
      <c r="G50" s="423"/>
      <c r="H50" s="423"/>
      <c r="I50" s="423"/>
      <c r="J50" s="421"/>
      <c r="K50" s="421"/>
      <c r="L50" s="411"/>
      <c r="M50" s="413"/>
      <c r="N50" s="162">
        <v>4</v>
      </c>
      <c r="O50" s="166"/>
      <c r="P50" s="171"/>
      <c r="Q50" s="171"/>
      <c r="R50" s="171"/>
      <c r="S50" s="171"/>
      <c r="T50" s="171"/>
      <c r="U50" s="171"/>
      <c r="V50" s="171"/>
      <c r="W50" s="116">
        <v>0</v>
      </c>
      <c r="X50" s="117" t="s">
        <v>485</v>
      </c>
      <c r="Y50" s="172"/>
      <c r="Z50" s="118" t="s">
        <v>536</v>
      </c>
      <c r="AA50" s="116" t="s">
        <v>537</v>
      </c>
      <c r="AB50" s="171"/>
      <c r="AC50" s="422"/>
      <c r="AD50" s="422"/>
      <c r="AE50" s="420"/>
      <c r="AF50" s="420"/>
      <c r="AG50" s="418"/>
      <c r="AH50" s="418"/>
      <c r="AI50" s="419"/>
      <c r="AJ50" s="419"/>
      <c r="AK50" s="411"/>
      <c r="AL50" s="413"/>
      <c r="AM50" s="416"/>
      <c r="AN50" s="163"/>
      <c r="AO50" s="162"/>
      <c r="AP50" s="168"/>
      <c r="AQ50" s="168"/>
      <c r="AR50" s="163"/>
      <c r="AS50" s="168"/>
      <c r="AT50" s="163"/>
      <c r="AU50" s="168"/>
      <c r="AV50" s="163"/>
      <c r="AW50" s="114"/>
      <c r="AX50" s="145"/>
      <c r="AY50" s="146"/>
      <c r="AZ50" s="163"/>
      <c r="BA50" s="163"/>
      <c r="BB50" s="162"/>
      <c r="BC50" s="168"/>
      <c r="BD50" s="168"/>
      <c r="BE50" s="163"/>
      <c r="BF50" s="163"/>
      <c r="BG50" s="162"/>
      <c r="BH50" s="168"/>
      <c r="BI50" s="168"/>
      <c r="BJ50" s="163"/>
      <c r="BK50" s="163"/>
      <c r="BL50" s="162"/>
      <c r="BM50" s="168"/>
      <c r="BN50" s="168"/>
      <c r="BO50" s="145"/>
      <c r="BP50" s="145"/>
      <c r="BQ50" s="146"/>
      <c r="BR50" s="114"/>
      <c r="BS50" s="114"/>
      <c r="BT50" s="168"/>
      <c r="BU50" s="145"/>
      <c r="BV50" s="145"/>
      <c r="BW50" s="145"/>
      <c r="BX50" s="168"/>
      <c r="BY50" s="163"/>
      <c r="BZ50" s="163"/>
      <c r="CA50" s="114"/>
      <c r="CB50" s="145"/>
      <c r="CC50" s="146"/>
      <c r="CD50" s="145"/>
      <c r="CE50" s="148"/>
      <c r="CF50" s="148"/>
      <c r="CG50" s="148"/>
      <c r="CH50" s="148"/>
      <c r="CI50" s="148"/>
      <c r="CJ50" s="148"/>
      <c r="CK50" s="148"/>
      <c r="CL50" s="148"/>
      <c r="CM50" s="148"/>
      <c r="CN50" s="148"/>
      <c r="CO50" s="148"/>
      <c r="CP50" s="148"/>
      <c r="CQ50" s="148"/>
      <c r="CR50" s="148"/>
      <c r="CS50" s="148"/>
      <c r="CT50" s="148"/>
      <c r="CU50" s="148"/>
      <c r="CV50" s="148"/>
      <c r="CW50" s="148"/>
      <c r="CX50" s="148"/>
      <c r="CY50" s="148"/>
      <c r="CZ50" s="148"/>
      <c r="DA50" s="148"/>
      <c r="DB50" s="148"/>
      <c r="DC50" s="148"/>
      <c r="DD50" s="148"/>
    </row>
    <row r="51" spans="1:108" ht="21" customHeight="1" thickTop="1" thickBot="1">
      <c r="A51" s="421"/>
      <c r="B51" s="423"/>
      <c r="C51" s="423"/>
      <c r="D51" s="423"/>
      <c r="E51" s="424"/>
      <c r="F51" s="423"/>
      <c r="G51" s="423"/>
      <c r="H51" s="423"/>
      <c r="I51" s="423"/>
      <c r="J51" s="421"/>
      <c r="K51" s="421"/>
      <c r="L51" s="411"/>
      <c r="M51" s="413"/>
      <c r="N51" s="162">
        <v>5</v>
      </c>
      <c r="O51" s="166"/>
      <c r="P51" s="171"/>
      <c r="Q51" s="171"/>
      <c r="R51" s="171"/>
      <c r="S51" s="171"/>
      <c r="T51" s="171"/>
      <c r="U51" s="171"/>
      <c r="V51" s="171"/>
      <c r="W51" s="116">
        <v>0</v>
      </c>
      <c r="X51" s="117" t="s">
        <v>485</v>
      </c>
      <c r="Y51" s="172"/>
      <c r="Z51" s="118" t="s">
        <v>536</v>
      </c>
      <c r="AA51" s="116" t="s">
        <v>537</v>
      </c>
      <c r="AB51" s="171"/>
      <c r="AC51" s="422"/>
      <c r="AD51" s="422"/>
      <c r="AE51" s="420"/>
      <c r="AF51" s="420"/>
      <c r="AG51" s="418"/>
      <c r="AH51" s="418"/>
      <c r="AI51" s="419"/>
      <c r="AJ51" s="419"/>
      <c r="AK51" s="411"/>
      <c r="AL51" s="413"/>
      <c r="AM51" s="416"/>
      <c r="AN51" s="163"/>
      <c r="AO51" s="162"/>
      <c r="AP51" s="168"/>
      <c r="AQ51" s="168"/>
      <c r="AR51" s="163"/>
      <c r="AS51" s="168"/>
      <c r="AT51" s="163"/>
      <c r="AU51" s="168"/>
      <c r="AV51" s="163"/>
      <c r="AW51" s="114"/>
      <c r="AX51" s="145"/>
      <c r="AY51" s="146"/>
      <c r="AZ51" s="163"/>
      <c r="BA51" s="163"/>
      <c r="BB51" s="162"/>
      <c r="BC51" s="168"/>
      <c r="BD51" s="168"/>
      <c r="BE51" s="163"/>
      <c r="BF51" s="163"/>
      <c r="BG51" s="162"/>
      <c r="BH51" s="168"/>
      <c r="BI51" s="168"/>
      <c r="BJ51" s="163"/>
      <c r="BK51" s="163"/>
      <c r="BL51" s="162"/>
      <c r="BM51" s="168"/>
      <c r="BN51" s="168"/>
      <c r="BO51" s="145"/>
      <c r="BP51" s="145"/>
      <c r="BQ51" s="146"/>
      <c r="BR51" s="114"/>
      <c r="BS51" s="114"/>
      <c r="BT51" s="168"/>
      <c r="BU51" s="145"/>
      <c r="BV51" s="145"/>
      <c r="BW51" s="145"/>
      <c r="BX51" s="168"/>
      <c r="BY51" s="163"/>
      <c r="BZ51" s="163"/>
      <c r="CA51" s="114"/>
      <c r="CB51" s="145"/>
      <c r="CC51" s="146"/>
      <c r="CD51" s="145"/>
      <c r="CE51" s="148"/>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c r="DC51" s="148"/>
      <c r="DD51" s="148"/>
    </row>
    <row r="52" spans="1:108" ht="21" customHeight="1" thickTop="1" thickBot="1">
      <c r="A52" s="421"/>
      <c r="B52" s="423"/>
      <c r="C52" s="423"/>
      <c r="D52" s="423"/>
      <c r="E52" s="424"/>
      <c r="F52" s="423"/>
      <c r="G52" s="423"/>
      <c r="H52" s="423"/>
      <c r="I52" s="423"/>
      <c r="J52" s="421"/>
      <c r="K52" s="421"/>
      <c r="L52" s="411"/>
      <c r="M52" s="414"/>
      <c r="N52" s="162">
        <v>6</v>
      </c>
      <c r="O52" s="166"/>
      <c r="P52" s="171"/>
      <c r="Q52" s="171"/>
      <c r="R52" s="171"/>
      <c r="S52" s="171"/>
      <c r="T52" s="171"/>
      <c r="U52" s="171"/>
      <c r="V52" s="171"/>
      <c r="W52" s="116">
        <v>0</v>
      </c>
      <c r="X52" s="117" t="s">
        <v>485</v>
      </c>
      <c r="Y52" s="172"/>
      <c r="Z52" s="118" t="s">
        <v>536</v>
      </c>
      <c r="AA52" s="116" t="s">
        <v>537</v>
      </c>
      <c r="AB52" s="171"/>
      <c r="AC52" s="422"/>
      <c r="AD52" s="422"/>
      <c r="AE52" s="420"/>
      <c r="AF52" s="420"/>
      <c r="AG52" s="418"/>
      <c r="AH52" s="418"/>
      <c r="AI52" s="419"/>
      <c r="AJ52" s="419"/>
      <c r="AK52" s="411"/>
      <c r="AL52" s="414"/>
      <c r="AM52" s="417"/>
      <c r="AN52" s="163"/>
      <c r="AO52" s="162"/>
      <c r="AP52" s="168"/>
      <c r="AQ52" s="168"/>
      <c r="AR52" s="163"/>
      <c r="AS52" s="168"/>
      <c r="AT52" s="163"/>
      <c r="AU52" s="168"/>
      <c r="AV52" s="163"/>
      <c r="AW52" s="114"/>
      <c r="AX52" s="145"/>
      <c r="AY52" s="146"/>
      <c r="AZ52" s="163"/>
      <c r="BA52" s="163"/>
      <c r="BB52" s="162"/>
      <c r="BC52" s="168"/>
      <c r="BD52" s="168"/>
      <c r="BE52" s="163"/>
      <c r="BF52" s="163"/>
      <c r="BG52" s="162"/>
      <c r="BH52" s="168"/>
      <c r="BI52" s="168"/>
      <c r="BJ52" s="163"/>
      <c r="BK52" s="163"/>
      <c r="BL52" s="162"/>
      <c r="BM52" s="168"/>
      <c r="BN52" s="168"/>
      <c r="BO52" s="145"/>
      <c r="BP52" s="145"/>
      <c r="BQ52" s="146"/>
      <c r="BR52" s="114"/>
      <c r="BS52" s="114"/>
      <c r="BT52" s="168"/>
      <c r="BU52" s="145"/>
      <c r="BV52" s="145"/>
      <c r="BW52" s="145"/>
      <c r="BX52" s="168"/>
      <c r="BY52" s="163"/>
      <c r="BZ52" s="163"/>
      <c r="CA52" s="114"/>
      <c r="CB52" s="145"/>
      <c r="CC52" s="146"/>
      <c r="CD52" s="145"/>
      <c r="CE52" s="148"/>
      <c r="CF52" s="148"/>
      <c r="CG52" s="148"/>
      <c r="CH52" s="148"/>
      <c r="CI52" s="148"/>
      <c r="CJ52" s="148"/>
      <c r="CK52" s="148"/>
      <c r="CL52" s="148"/>
      <c r="CM52" s="148"/>
      <c r="CN52" s="148"/>
      <c r="CO52" s="148"/>
      <c r="CP52" s="148"/>
      <c r="CQ52" s="148"/>
      <c r="CR52" s="148"/>
      <c r="CS52" s="148"/>
      <c r="CT52" s="148"/>
      <c r="CU52" s="148"/>
      <c r="CV52" s="148"/>
      <c r="CW52" s="148"/>
      <c r="CX52" s="148"/>
      <c r="CY52" s="148"/>
      <c r="CZ52" s="148"/>
      <c r="DA52" s="148"/>
      <c r="DB52" s="148"/>
      <c r="DC52" s="148"/>
      <c r="DD52" s="148"/>
    </row>
    <row r="53" spans="1:108" ht="21" customHeight="1" thickTop="1" thickBot="1">
      <c r="A53" s="421">
        <v>9</v>
      </c>
      <c r="B53" s="423"/>
      <c r="C53" s="423"/>
      <c r="D53" s="423"/>
      <c r="E53" s="424"/>
      <c r="F53" s="423"/>
      <c r="G53" s="423"/>
      <c r="H53" s="423"/>
      <c r="I53" s="423"/>
      <c r="J53" s="421"/>
      <c r="K53" s="421"/>
      <c r="L53" s="411">
        <v>0</v>
      </c>
      <c r="M53" s="412" t="b">
        <v>0</v>
      </c>
      <c r="N53" s="162">
        <v>1</v>
      </c>
      <c r="O53" s="166"/>
      <c r="P53" s="171"/>
      <c r="Q53" s="171"/>
      <c r="R53" s="171"/>
      <c r="S53" s="171"/>
      <c r="T53" s="171"/>
      <c r="U53" s="171"/>
      <c r="V53" s="171"/>
      <c r="W53" s="116">
        <v>0</v>
      </c>
      <c r="X53" s="117" t="s">
        <v>485</v>
      </c>
      <c r="Y53" s="172"/>
      <c r="Z53" s="118" t="s">
        <v>536</v>
      </c>
      <c r="AA53" s="116" t="s">
        <v>537</v>
      </c>
      <c r="AB53" s="171"/>
      <c r="AC53" s="422">
        <v>0</v>
      </c>
      <c r="AD53" s="422" t="s">
        <v>485</v>
      </c>
      <c r="AE53" s="420"/>
      <c r="AF53" s="420"/>
      <c r="AG53" s="418" t="s">
        <v>538</v>
      </c>
      <c r="AH53" s="418" t="s">
        <v>538</v>
      </c>
      <c r="AI53" s="419"/>
      <c r="AJ53" s="419"/>
      <c r="AK53" s="411">
        <v>0</v>
      </c>
      <c r="AL53" s="412" t="b">
        <v>0</v>
      </c>
      <c r="AM53" s="415"/>
      <c r="AN53" s="163"/>
      <c r="AO53" s="162"/>
      <c r="AP53" s="168"/>
      <c r="AQ53" s="168"/>
      <c r="AR53" s="163"/>
      <c r="AS53" s="168"/>
      <c r="AT53" s="163"/>
      <c r="AU53" s="168"/>
      <c r="AV53" s="163"/>
      <c r="AW53" s="114"/>
      <c r="AX53" s="145"/>
      <c r="AY53" s="146"/>
      <c r="AZ53" s="163"/>
      <c r="BA53" s="163"/>
      <c r="BB53" s="162"/>
      <c r="BC53" s="168"/>
      <c r="BD53" s="168"/>
      <c r="BE53" s="163"/>
      <c r="BF53" s="163"/>
      <c r="BG53" s="162"/>
      <c r="BH53" s="168"/>
      <c r="BI53" s="168"/>
      <c r="BJ53" s="163"/>
      <c r="BK53" s="163"/>
      <c r="BL53" s="162"/>
      <c r="BM53" s="168"/>
      <c r="BN53" s="168"/>
      <c r="BO53" s="145"/>
      <c r="BP53" s="145"/>
      <c r="BQ53" s="146"/>
      <c r="BR53" s="114"/>
      <c r="BS53" s="114"/>
      <c r="BT53" s="168"/>
      <c r="BU53" s="145"/>
      <c r="BV53" s="145"/>
      <c r="BW53" s="145"/>
      <c r="BX53" s="168"/>
      <c r="BY53" s="163"/>
      <c r="BZ53" s="163"/>
      <c r="CA53" s="114"/>
      <c r="CB53" s="145"/>
      <c r="CC53" s="146"/>
      <c r="CD53" s="145"/>
      <c r="CE53" s="148"/>
      <c r="CF53" s="148"/>
      <c r="CG53" s="148"/>
      <c r="CH53" s="148"/>
      <c r="CI53" s="148"/>
      <c r="CJ53" s="148"/>
      <c r="CK53" s="148"/>
      <c r="CL53" s="148"/>
      <c r="CM53" s="148"/>
      <c r="CN53" s="148"/>
      <c r="CO53" s="148"/>
      <c r="CP53" s="148"/>
      <c r="CQ53" s="148"/>
      <c r="CR53" s="148"/>
      <c r="CS53" s="148"/>
      <c r="CT53" s="148"/>
      <c r="CU53" s="148"/>
      <c r="CV53" s="148"/>
      <c r="CW53" s="148"/>
      <c r="CX53" s="148"/>
      <c r="CY53" s="148"/>
      <c r="CZ53" s="148"/>
      <c r="DA53" s="148"/>
      <c r="DB53" s="148"/>
      <c r="DC53" s="148"/>
      <c r="DD53" s="148"/>
    </row>
    <row r="54" spans="1:108" ht="21" customHeight="1" thickTop="1" thickBot="1">
      <c r="A54" s="421"/>
      <c r="B54" s="423"/>
      <c r="C54" s="423"/>
      <c r="D54" s="423"/>
      <c r="E54" s="424"/>
      <c r="F54" s="423"/>
      <c r="G54" s="423"/>
      <c r="H54" s="423"/>
      <c r="I54" s="423"/>
      <c r="J54" s="421"/>
      <c r="K54" s="421"/>
      <c r="L54" s="411"/>
      <c r="M54" s="413"/>
      <c r="N54" s="162">
        <v>2</v>
      </c>
      <c r="O54" s="166"/>
      <c r="P54" s="171"/>
      <c r="Q54" s="171"/>
      <c r="R54" s="171"/>
      <c r="S54" s="171"/>
      <c r="T54" s="171"/>
      <c r="U54" s="171"/>
      <c r="V54" s="171"/>
      <c r="W54" s="116">
        <v>0</v>
      </c>
      <c r="X54" s="117" t="s">
        <v>485</v>
      </c>
      <c r="Y54" s="172"/>
      <c r="Z54" s="118" t="s">
        <v>536</v>
      </c>
      <c r="AA54" s="116" t="s">
        <v>537</v>
      </c>
      <c r="AB54" s="171"/>
      <c r="AC54" s="422"/>
      <c r="AD54" s="422"/>
      <c r="AE54" s="420"/>
      <c r="AF54" s="420"/>
      <c r="AG54" s="418"/>
      <c r="AH54" s="418"/>
      <c r="AI54" s="419"/>
      <c r="AJ54" s="419"/>
      <c r="AK54" s="411"/>
      <c r="AL54" s="413"/>
      <c r="AM54" s="416"/>
      <c r="AN54" s="163"/>
      <c r="AO54" s="162"/>
      <c r="AP54" s="168"/>
      <c r="AQ54" s="168"/>
      <c r="AR54" s="163"/>
      <c r="AS54" s="168"/>
      <c r="AT54" s="163"/>
      <c r="AU54" s="168"/>
      <c r="AV54" s="163"/>
      <c r="AW54" s="114"/>
      <c r="AX54" s="145"/>
      <c r="AY54" s="146"/>
      <c r="AZ54" s="163"/>
      <c r="BA54" s="163"/>
      <c r="BB54" s="162"/>
      <c r="BC54" s="168"/>
      <c r="BD54" s="168"/>
      <c r="BE54" s="163"/>
      <c r="BF54" s="163"/>
      <c r="BG54" s="162"/>
      <c r="BH54" s="168"/>
      <c r="BI54" s="168"/>
      <c r="BJ54" s="163"/>
      <c r="BK54" s="163"/>
      <c r="BL54" s="162"/>
      <c r="BM54" s="168"/>
      <c r="BN54" s="168"/>
      <c r="BO54" s="145"/>
      <c r="BP54" s="145"/>
      <c r="BQ54" s="146"/>
      <c r="BR54" s="114"/>
      <c r="BS54" s="114"/>
      <c r="BT54" s="168"/>
      <c r="BU54" s="145"/>
      <c r="BV54" s="145"/>
      <c r="BW54" s="145"/>
      <c r="BX54" s="168"/>
      <c r="BY54" s="163"/>
      <c r="BZ54" s="163"/>
      <c r="CA54" s="114"/>
      <c r="CB54" s="145"/>
      <c r="CC54" s="146"/>
      <c r="CD54" s="145"/>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row>
    <row r="55" spans="1:108" ht="21" customHeight="1" thickTop="1" thickBot="1">
      <c r="A55" s="421"/>
      <c r="B55" s="423"/>
      <c r="C55" s="423"/>
      <c r="D55" s="423"/>
      <c r="E55" s="424"/>
      <c r="F55" s="423"/>
      <c r="G55" s="423"/>
      <c r="H55" s="423"/>
      <c r="I55" s="423"/>
      <c r="J55" s="421"/>
      <c r="K55" s="421"/>
      <c r="L55" s="411"/>
      <c r="M55" s="413"/>
      <c r="N55" s="162">
        <v>3</v>
      </c>
      <c r="O55" s="173"/>
      <c r="P55" s="171"/>
      <c r="Q55" s="171"/>
      <c r="R55" s="171"/>
      <c r="S55" s="171"/>
      <c r="T55" s="171"/>
      <c r="U55" s="171"/>
      <c r="V55" s="171"/>
      <c r="W55" s="116">
        <v>0</v>
      </c>
      <c r="X55" s="117" t="s">
        <v>485</v>
      </c>
      <c r="Y55" s="172"/>
      <c r="Z55" s="118" t="s">
        <v>536</v>
      </c>
      <c r="AA55" s="116" t="s">
        <v>537</v>
      </c>
      <c r="AB55" s="171"/>
      <c r="AC55" s="422"/>
      <c r="AD55" s="422"/>
      <c r="AE55" s="420"/>
      <c r="AF55" s="420"/>
      <c r="AG55" s="418"/>
      <c r="AH55" s="418"/>
      <c r="AI55" s="419"/>
      <c r="AJ55" s="419"/>
      <c r="AK55" s="411"/>
      <c r="AL55" s="413"/>
      <c r="AM55" s="416"/>
      <c r="AN55" s="163"/>
      <c r="AO55" s="162"/>
      <c r="AP55" s="168"/>
      <c r="AQ55" s="168"/>
      <c r="AR55" s="163"/>
      <c r="AS55" s="168"/>
      <c r="AT55" s="163"/>
      <c r="AU55" s="168"/>
      <c r="AV55" s="163"/>
      <c r="AW55" s="114"/>
      <c r="AX55" s="145"/>
      <c r="AY55" s="146"/>
      <c r="AZ55" s="163"/>
      <c r="BA55" s="163"/>
      <c r="BB55" s="162"/>
      <c r="BC55" s="168"/>
      <c r="BD55" s="168"/>
      <c r="BE55" s="163"/>
      <c r="BF55" s="163"/>
      <c r="BG55" s="162"/>
      <c r="BH55" s="168"/>
      <c r="BI55" s="168"/>
      <c r="BJ55" s="163"/>
      <c r="BK55" s="163"/>
      <c r="BL55" s="162"/>
      <c r="BM55" s="168"/>
      <c r="BN55" s="168"/>
      <c r="BO55" s="145"/>
      <c r="BP55" s="145"/>
      <c r="BQ55" s="146"/>
      <c r="BR55" s="114"/>
      <c r="BS55" s="114"/>
      <c r="BT55" s="168"/>
      <c r="BU55" s="145"/>
      <c r="BV55" s="145"/>
      <c r="BW55" s="145"/>
      <c r="BX55" s="168"/>
      <c r="BY55" s="163"/>
      <c r="BZ55" s="163"/>
      <c r="CA55" s="114"/>
      <c r="CB55" s="145"/>
      <c r="CC55" s="146"/>
      <c r="CD55" s="145"/>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row>
    <row r="56" spans="1:108" ht="21" customHeight="1" thickTop="1" thickBot="1">
      <c r="A56" s="421"/>
      <c r="B56" s="423"/>
      <c r="C56" s="423"/>
      <c r="D56" s="423"/>
      <c r="E56" s="424"/>
      <c r="F56" s="423"/>
      <c r="G56" s="423"/>
      <c r="H56" s="423"/>
      <c r="I56" s="423"/>
      <c r="J56" s="421"/>
      <c r="K56" s="421"/>
      <c r="L56" s="411"/>
      <c r="M56" s="413"/>
      <c r="N56" s="162">
        <v>4</v>
      </c>
      <c r="O56" s="166"/>
      <c r="P56" s="171"/>
      <c r="Q56" s="171"/>
      <c r="R56" s="171"/>
      <c r="S56" s="171"/>
      <c r="T56" s="171"/>
      <c r="U56" s="171"/>
      <c r="V56" s="171"/>
      <c r="W56" s="116">
        <v>0</v>
      </c>
      <c r="X56" s="117" t="s">
        <v>485</v>
      </c>
      <c r="Y56" s="172"/>
      <c r="Z56" s="118" t="s">
        <v>536</v>
      </c>
      <c r="AA56" s="116" t="s">
        <v>537</v>
      </c>
      <c r="AB56" s="171"/>
      <c r="AC56" s="422"/>
      <c r="AD56" s="422"/>
      <c r="AE56" s="420"/>
      <c r="AF56" s="420"/>
      <c r="AG56" s="418"/>
      <c r="AH56" s="418"/>
      <c r="AI56" s="419"/>
      <c r="AJ56" s="419"/>
      <c r="AK56" s="411"/>
      <c r="AL56" s="413"/>
      <c r="AM56" s="416"/>
      <c r="AN56" s="163"/>
      <c r="AO56" s="162"/>
      <c r="AP56" s="168"/>
      <c r="AQ56" s="168"/>
      <c r="AR56" s="163"/>
      <c r="AS56" s="168"/>
      <c r="AT56" s="163"/>
      <c r="AU56" s="168"/>
      <c r="AV56" s="163"/>
      <c r="AW56" s="114"/>
      <c r="AX56" s="145"/>
      <c r="AY56" s="146"/>
      <c r="AZ56" s="163"/>
      <c r="BA56" s="163"/>
      <c r="BB56" s="162"/>
      <c r="BC56" s="168"/>
      <c r="BD56" s="168"/>
      <c r="BE56" s="163"/>
      <c r="BF56" s="163"/>
      <c r="BG56" s="162"/>
      <c r="BH56" s="168"/>
      <c r="BI56" s="168"/>
      <c r="BJ56" s="163"/>
      <c r="BK56" s="163"/>
      <c r="BL56" s="162"/>
      <c r="BM56" s="168"/>
      <c r="BN56" s="168"/>
      <c r="BO56" s="145"/>
      <c r="BP56" s="145"/>
      <c r="BQ56" s="146"/>
      <c r="BR56" s="114"/>
      <c r="BS56" s="114"/>
      <c r="BT56" s="168"/>
      <c r="BU56" s="145"/>
      <c r="BV56" s="145"/>
      <c r="BW56" s="145"/>
      <c r="BX56" s="168"/>
      <c r="BY56" s="163"/>
      <c r="BZ56" s="163"/>
      <c r="CA56" s="114"/>
      <c r="CB56" s="145"/>
      <c r="CC56" s="146"/>
      <c r="CD56" s="145"/>
      <c r="CE56" s="148"/>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row>
    <row r="57" spans="1:108" ht="21" customHeight="1" thickTop="1" thickBot="1">
      <c r="A57" s="421"/>
      <c r="B57" s="423"/>
      <c r="C57" s="423"/>
      <c r="D57" s="423"/>
      <c r="E57" s="424"/>
      <c r="F57" s="423"/>
      <c r="G57" s="423"/>
      <c r="H57" s="423"/>
      <c r="I57" s="423"/>
      <c r="J57" s="421"/>
      <c r="K57" s="421"/>
      <c r="L57" s="411"/>
      <c r="M57" s="413"/>
      <c r="N57" s="162">
        <v>5</v>
      </c>
      <c r="O57" s="166"/>
      <c r="P57" s="171"/>
      <c r="Q57" s="171"/>
      <c r="R57" s="171"/>
      <c r="S57" s="171"/>
      <c r="T57" s="171"/>
      <c r="U57" s="171"/>
      <c r="V57" s="171"/>
      <c r="W57" s="116">
        <v>0</v>
      </c>
      <c r="X57" s="117" t="s">
        <v>485</v>
      </c>
      <c r="Y57" s="172"/>
      <c r="Z57" s="118" t="s">
        <v>536</v>
      </c>
      <c r="AA57" s="116" t="s">
        <v>537</v>
      </c>
      <c r="AB57" s="171"/>
      <c r="AC57" s="422"/>
      <c r="AD57" s="422"/>
      <c r="AE57" s="420"/>
      <c r="AF57" s="420"/>
      <c r="AG57" s="418"/>
      <c r="AH57" s="418"/>
      <c r="AI57" s="419"/>
      <c r="AJ57" s="419"/>
      <c r="AK57" s="411"/>
      <c r="AL57" s="413"/>
      <c r="AM57" s="416"/>
      <c r="AN57" s="163"/>
      <c r="AO57" s="162"/>
      <c r="AP57" s="168"/>
      <c r="AQ57" s="168"/>
      <c r="AR57" s="163"/>
      <c r="AS57" s="168"/>
      <c r="AT57" s="163"/>
      <c r="AU57" s="168"/>
      <c r="AV57" s="163"/>
      <c r="AW57" s="114"/>
      <c r="AX57" s="145"/>
      <c r="AY57" s="146"/>
      <c r="AZ57" s="163"/>
      <c r="BA57" s="163"/>
      <c r="BB57" s="162"/>
      <c r="BC57" s="168"/>
      <c r="BD57" s="168"/>
      <c r="BE57" s="163"/>
      <c r="BF57" s="163"/>
      <c r="BG57" s="162"/>
      <c r="BH57" s="168"/>
      <c r="BI57" s="168"/>
      <c r="BJ57" s="163"/>
      <c r="BK57" s="163"/>
      <c r="BL57" s="162"/>
      <c r="BM57" s="168"/>
      <c r="BN57" s="168"/>
      <c r="BO57" s="145"/>
      <c r="BP57" s="145"/>
      <c r="BQ57" s="146"/>
      <c r="BR57" s="114"/>
      <c r="BS57" s="114"/>
      <c r="BT57" s="168"/>
      <c r="BU57" s="145"/>
      <c r="BV57" s="145"/>
      <c r="BW57" s="145"/>
      <c r="BX57" s="168"/>
      <c r="BY57" s="163"/>
      <c r="BZ57" s="163"/>
      <c r="CA57" s="114"/>
      <c r="CB57" s="145"/>
      <c r="CC57" s="146"/>
      <c r="CD57" s="145"/>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row>
    <row r="58" spans="1:108" ht="21" customHeight="1" thickTop="1" thickBot="1">
      <c r="A58" s="421"/>
      <c r="B58" s="423"/>
      <c r="C58" s="423"/>
      <c r="D58" s="423"/>
      <c r="E58" s="424"/>
      <c r="F58" s="423"/>
      <c r="G58" s="423"/>
      <c r="H58" s="423"/>
      <c r="I58" s="423"/>
      <c r="J58" s="421"/>
      <c r="K58" s="421"/>
      <c r="L58" s="411"/>
      <c r="M58" s="414"/>
      <c r="N58" s="162">
        <v>6</v>
      </c>
      <c r="O58" s="166"/>
      <c r="P58" s="171"/>
      <c r="Q58" s="171"/>
      <c r="R58" s="171"/>
      <c r="S58" s="171"/>
      <c r="T58" s="171"/>
      <c r="U58" s="171"/>
      <c r="V58" s="171"/>
      <c r="W58" s="116">
        <v>0</v>
      </c>
      <c r="X58" s="117" t="s">
        <v>485</v>
      </c>
      <c r="Y58" s="172"/>
      <c r="Z58" s="118" t="s">
        <v>536</v>
      </c>
      <c r="AA58" s="116" t="s">
        <v>537</v>
      </c>
      <c r="AB58" s="171"/>
      <c r="AC58" s="422"/>
      <c r="AD58" s="422"/>
      <c r="AE58" s="420"/>
      <c r="AF58" s="420"/>
      <c r="AG58" s="418"/>
      <c r="AH58" s="418"/>
      <c r="AI58" s="419"/>
      <c r="AJ58" s="419"/>
      <c r="AK58" s="411"/>
      <c r="AL58" s="414"/>
      <c r="AM58" s="417"/>
      <c r="AN58" s="163"/>
      <c r="AO58" s="162"/>
      <c r="AP58" s="168"/>
      <c r="AQ58" s="168"/>
      <c r="AR58" s="163"/>
      <c r="AS58" s="168"/>
      <c r="AT58" s="163"/>
      <c r="AU58" s="168"/>
      <c r="AV58" s="163"/>
      <c r="AW58" s="114"/>
      <c r="AX58" s="145"/>
      <c r="AY58" s="146"/>
      <c r="AZ58" s="163"/>
      <c r="BA58" s="163"/>
      <c r="BB58" s="162"/>
      <c r="BC58" s="168"/>
      <c r="BD58" s="168"/>
      <c r="BE58" s="163"/>
      <c r="BF58" s="163"/>
      <c r="BG58" s="162"/>
      <c r="BH58" s="168"/>
      <c r="BI58" s="168"/>
      <c r="BJ58" s="163"/>
      <c r="BK58" s="163"/>
      <c r="BL58" s="162"/>
      <c r="BM58" s="168"/>
      <c r="BN58" s="168"/>
      <c r="BO58" s="145"/>
      <c r="BP58" s="145"/>
      <c r="BQ58" s="146"/>
      <c r="BR58" s="114"/>
      <c r="BS58" s="114"/>
      <c r="BT58" s="168"/>
      <c r="BU58" s="145"/>
      <c r="BV58" s="145"/>
      <c r="BW58" s="145"/>
      <c r="BX58" s="168"/>
      <c r="BY58" s="163"/>
      <c r="BZ58" s="163"/>
      <c r="CA58" s="114"/>
      <c r="CB58" s="145"/>
      <c r="CC58" s="146"/>
      <c r="CD58" s="145"/>
      <c r="CE58" s="148"/>
      <c r="CF58" s="148"/>
      <c r="CG58" s="148"/>
      <c r="CH58" s="148"/>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row>
    <row r="59" spans="1:108" ht="21" customHeight="1" thickTop="1" thickBot="1">
      <c r="A59" s="421">
        <v>10</v>
      </c>
      <c r="B59" s="423"/>
      <c r="C59" s="423"/>
      <c r="D59" s="423"/>
      <c r="E59" s="424"/>
      <c r="F59" s="423"/>
      <c r="G59" s="423"/>
      <c r="H59" s="423"/>
      <c r="I59" s="423"/>
      <c r="J59" s="421"/>
      <c r="K59" s="421"/>
      <c r="L59" s="411">
        <v>0</v>
      </c>
      <c r="M59" s="412" t="b">
        <v>0</v>
      </c>
      <c r="N59" s="162">
        <v>1</v>
      </c>
      <c r="O59" s="166"/>
      <c r="P59" s="171"/>
      <c r="Q59" s="171"/>
      <c r="R59" s="171"/>
      <c r="S59" s="171"/>
      <c r="T59" s="171"/>
      <c r="U59" s="171"/>
      <c r="V59" s="171"/>
      <c r="W59" s="116">
        <v>0</v>
      </c>
      <c r="X59" s="117" t="s">
        <v>485</v>
      </c>
      <c r="Y59" s="172"/>
      <c r="Z59" s="118" t="s">
        <v>536</v>
      </c>
      <c r="AA59" s="116" t="s">
        <v>537</v>
      </c>
      <c r="AB59" s="171"/>
      <c r="AC59" s="422">
        <v>0</v>
      </c>
      <c r="AD59" s="422" t="s">
        <v>485</v>
      </c>
      <c r="AE59" s="420"/>
      <c r="AF59" s="420"/>
      <c r="AG59" s="418" t="s">
        <v>538</v>
      </c>
      <c r="AH59" s="418" t="s">
        <v>538</v>
      </c>
      <c r="AI59" s="419"/>
      <c r="AJ59" s="419"/>
      <c r="AK59" s="411">
        <v>0</v>
      </c>
      <c r="AL59" s="412" t="b">
        <v>0</v>
      </c>
      <c r="AM59" s="415"/>
      <c r="AN59" s="163"/>
      <c r="AO59" s="162"/>
      <c r="AP59" s="168"/>
      <c r="AQ59" s="168"/>
      <c r="AR59" s="163"/>
      <c r="AS59" s="168"/>
      <c r="AT59" s="163"/>
      <c r="AU59" s="168"/>
      <c r="AV59" s="163"/>
      <c r="AW59" s="114"/>
      <c r="AX59" s="145"/>
      <c r="AY59" s="146"/>
      <c r="AZ59" s="163"/>
      <c r="BA59" s="163"/>
      <c r="BB59" s="162"/>
      <c r="BC59" s="168"/>
      <c r="BD59" s="168"/>
      <c r="BE59" s="163"/>
      <c r="BF59" s="163"/>
      <c r="BG59" s="162"/>
      <c r="BH59" s="168"/>
      <c r="BI59" s="168"/>
      <c r="BJ59" s="163"/>
      <c r="BK59" s="163"/>
      <c r="BL59" s="162"/>
      <c r="BM59" s="168"/>
      <c r="BN59" s="168"/>
      <c r="BO59" s="145"/>
      <c r="BP59" s="145"/>
      <c r="BQ59" s="146"/>
      <c r="BR59" s="114"/>
      <c r="BS59" s="114"/>
      <c r="BT59" s="168"/>
      <c r="BU59" s="145"/>
      <c r="BV59" s="145"/>
      <c r="BW59" s="145"/>
      <c r="BX59" s="168"/>
      <c r="BY59" s="163"/>
      <c r="BZ59" s="163"/>
      <c r="CA59" s="114"/>
      <c r="CB59" s="145"/>
      <c r="CC59" s="146"/>
      <c r="CD59" s="145"/>
      <c r="CE59" s="148"/>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row>
    <row r="60" spans="1:108" ht="21" customHeight="1" thickTop="1" thickBot="1">
      <c r="A60" s="421"/>
      <c r="B60" s="423"/>
      <c r="C60" s="423"/>
      <c r="D60" s="423"/>
      <c r="E60" s="424"/>
      <c r="F60" s="423"/>
      <c r="G60" s="423"/>
      <c r="H60" s="423"/>
      <c r="I60" s="423"/>
      <c r="J60" s="421"/>
      <c r="K60" s="421"/>
      <c r="L60" s="411"/>
      <c r="M60" s="413"/>
      <c r="N60" s="162">
        <v>2</v>
      </c>
      <c r="O60" s="166"/>
      <c r="P60" s="171"/>
      <c r="Q60" s="171"/>
      <c r="R60" s="171"/>
      <c r="S60" s="171"/>
      <c r="T60" s="171"/>
      <c r="U60" s="171"/>
      <c r="V60" s="171"/>
      <c r="W60" s="116">
        <v>0</v>
      </c>
      <c r="X60" s="117" t="s">
        <v>485</v>
      </c>
      <c r="Y60" s="172"/>
      <c r="Z60" s="118" t="s">
        <v>536</v>
      </c>
      <c r="AA60" s="116" t="s">
        <v>537</v>
      </c>
      <c r="AB60" s="171"/>
      <c r="AC60" s="422"/>
      <c r="AD60" s="422"/>
      <c r="AE60" s="420"/>
      <c r="AF60" s="420"/>
      <c r="AG60" s="418"/>
      <c r="AH60" s="418"/>
      <c r="AI60" s="419"/>
      <c r="AJ60" s="419"/>
      <c r="AK60" s="411"/>
      <c r="AL60" s="413"/>
      <c r="AM60" s="416"/>
      <c r="AN60" s="163"/>
      <c r="AO60" s="162"/>
      <c r="AP60" s="168"/>
      <c r="AQ60" s="168"/>
      <c r="AR60" s="163"/>
      <c r="AS60" s="168"/>
      <c r="AT60" s="163"/>
      <c r="AU60" s="168"/>
      <c r="AV60" s="163"/>
      <c r="AW60" s="114"/>
      <c r="AX60" s="145"/>
      <c r="AY60" s="146"/>
      <c r="AZ60" s="163"/>
      <c r="BA60" s="163"/>
      <c r="BB60" s="162"/>
      <c r="BC60" s="168"/>
      <c r="BD60" s="168"/>
      <c r="BE60" s="163"/>
      <c r="BF60" s="163"/>
      <c r="BG60" s="162"/>
      <c r="BH60" s="168"/>
      <c r="BI60" s="168"/>
      <c r="BJ60" s="163"/>
      <c r="BK60" s="163"/>
      <c r="BL60" s="162"/>
      <c r="BM60" s="168"/>
      <c r="BN60" s="168"/>
      <c r="BO60" s="145"/>
      <c r="BP60" s="145"/>
      <c r="BQ60" s="146"/>
      <c r="BR60" s="114"/>
      <c r="BS60" s="114"/>
      <c r="BT60" s="168"/>
      <c r="BU60" s="145"/>
      <c r="BV60" s="145"/>
      <c r="BW60" s="145"/>
      <c r="BX60" s="168"/>
      <c r="BY60" s="163"/>
      <c r="BZ60" s="163"/>
      <c r="CA60" s="114"/>
      <c r="CB60" s="145"/>
      <c r="CC60" s="146"/>
      <c r="CD60" s="145"/>
    </row>
    <row r="61" spans="1:108" ht="21" customHeight="1" thickTop="1" thickBot="1">
      <c r="A61" s="421"/>
      <c r="B61" s="423"/>
      <c r="C61" s="423"/>
      <c r="D61" s="423"/>
      <c r="E61" s="424"/>
      <c r="F61" s="423"/>
      <c r="G61" s="423"/>
      <c r="H61" s="423"/>
      <c r="I61" s="423"/>
      <c r="J61" s="421"/>
      <c r="K61" s="421"/>
      <c r="L61" s="411"/>
      <c r="M61" s="413"/>
      <c r="N61" s="162">
        <v>3</v>
      </c>
      <c r="O61" s="173"/>
      <c r="P61" s="171"/>
      <c r="Q61" s="171"/>
      <c r="R61" s="171"/>
      <c r="S61" s="171"/>
      <c r="T61" s="171"/>
      <c r="U61" s="171"/>
      <c r="V61" s="171"/>
      <c r="W61" s="116">
        <v>0</v>
      </c>
      <c r="X61" s="117" t="s">
        <v>485</v>
      </c>
      <c r="Y61" s="172"/>
      <c r="Z61" s="118" t="s">
        <v>536</v>
      </c>
      <c r="AA61" s="116" t="s">
        <v>537</v>
      </c>
      <c r="AB61" s="171"/>
      <c r="AC61" s="422"/>
      <c r="AD61" s="422"/>
      <c r="AE61" s="420"/>
      <c r="AF61" s="420"/>
      <c r="AG61" s="418"/>
      <c r="AH61" s="418"/>
      <c r="AI61" s="419"/>
      <c r="AJ61" s="419"/>
      <c r="AK61" s="411"/>
      <c r="AL61" s="413"/>
      <c r="AM61" s="416"/>
      <c r="AN61" s="163"/>
      <c r="AO61" s="162"/>
      <c r="AP61" s="168"/>
      <c r="AQ61" s="168"/>
      <c r="AR61" s="163"/>
      <c r="AS61" s="168"/>
      <c r="AT61" s="163"/>
      <c r="AU61" s="168"/>
      <c r="AV61" s="163"/>
      <c r="AW61" s="114"/>
      <c r="AX61" s="145"/>
      <c r="AY61" s="146"/>
      <c r="AZ61" s="163"/>
      <c r="BA61" s="163"/>
      <c r="BB61" s="162"/>
      <c r="BC61" s="168"/>
      <c r="BD61" s="168"/>
      <c r="BE61" s="163"/>
      <c r="BF61" s="163"/>
      <c r="BG61" s="162"/>
      <c r="BH61" s="168"/>
      <c r="BI61" s="168"/>
      <c r="BJ61" s="163"/>
      <c r="BK61" s="163"/>
      <c r="BL61" s="162"/>
      <c r="BM61" s="168"/>
      <c r="BN61" s="168"/>
      <c r="BO61" s="145"/>
      <c r="BP61" s="145"/>
      <c r="BQ61" s="146"/>
      <c r="BR61" s="114"/>
      <c r="BS61" s="114"/>
      <c r="BT61" s="168"/>
      <c r="BU61" s="145"/>
      <c r="BV61" s="145"/>
      <c r="BW61" s="145"/>
      <c r="BX61" s="168"/>
      <c r="BY61" s="163"/>
      <c r="BZ61" s="163"/>
      <c r="CA61" s="114"/>
      <c r="CB61" s="145"/>
      <c r="CC61" s="146"/>
      <c r="CD61" s="145"/>
    </row>
    <row r="62" spans="1:108" ht="21" customHeight="1" thickTop="1" thickBot="1">
      <c r="A62" s="421"/>
      <c r="B62" s="423"/>
      <c r="C62" s="423"/>
      <c r="D62" s="423"/>
      <c r="E62" s="424"/>
      <c r="F62" s="423"/>
      <c r="G62" s="423"/>
      <c r="H62" s="423"/>
      <c r="I62" s="423"/>
      <c r="J62" s="421"/>
      <c r="K62" s="421"/>
      <c r="L62" s="411"/>
      <c r="M62" s="413"/>
      <c r="N62" s="162">
        <v>4</v>
      </c>
      <c r="O62" s="166"/>
      <c r="P62" s="171"/>
      <c r="Q62" s="171"/>
      <c r="R62" s="171"/>
      <c r="S62" s="171"/>
      <c r="T62" s="171"/>
      <c r="U62" s="171"/>
      <c r="V62" s="171"/>
      <c r="W62" s="116">
        <v>0</v>
      </c>
      <c r="X62" s="117" t="s">
        <v>485</v>
      </c>
      <c r="Y62" s="172"/>
      <c r="Z62" s="118" t="s">
        <v>536</v>
      </c>
      <c r="AA62" s="116" t="s">
        <v>537</v>
      </c>
      <c r="AB62" s="171"/>
      <c r="AC62" s="422"/>
      <c r="AD62" s="422"/>
      <c r="AE62" s="420"/>
      <c r="AF62" s="420"/>
      <c r="AG62" s="418"/>
      <c r="AH62" s="418"/>
      <c r="AI62" s="419"/>
      <c r="AJ62" s="419"/>
      <c r="AK62" s="411"/>
      <c r="AL62" s="413"/>
      <c r="AM62" s="416"/>
      <c r="AN62" s="163"/>
      <c r="AO62" s="162"/>
      <c r="AP62" s="168"/>
      <c r="AQ62" s="168"/>
      <c r="AR62" s="163"/>
      <c r="AS62" s="168"/>
      <c r="AT62" s="163"/>
      <c r="AU62" s="168"/>
      <c r="AV62" s="163"/>
      <c r="AW62" s="114"/>
      <c r="AX62" s="145"/>
      <c r="AY62" s="146"/>
      <c r="AZ62" s="163"/>
      <c r="BA62" s="163"/>
      <c r="BB62" s="162"/>
      <c r="BC62" s="168"/>
      <c r="BD62" s="168"/>
      <c r="BE62" s="163"/>
      <c r="BF62" s="163"/>
      <c r="BG62" s="162"/>
      <c r="BH62" s="168"/>
      <c r="BI62" s="168"/>
      <c r="BJ62" s="163"/>
      <c r="BK62" s="163"/>
      <c r="BL62" s="162"/>
      <c r="BM62" s="168"/>
      <c r="BN62" s="168"/>
      <c r="BO62" s="145"/>
      <c r="BP62" s="145"/>
      <c r="BQ62" s="146"/>
      <c r="BR62" s="114"/>
      <c r="BS62" s="114"/>
      <c r="BT62" s="168"/>
      <c r="BU62" s="145"/>
      <c r="BV62" s="145"/>
      <c r="BW62" s="145"/>
      <c r="BX62" s="168"/>
      <c r="BY62" s="163"/>
      <c r="BZ62" s="163"/>
      <c r="CA62" s="114"/>
      <c r="CB62" s="145"/>
      <c r="CC62" s="146"/>
      <c r="CD62" s="145"/>
    </row>
    <row r="63" spans="1:108" ht="21" customHeight="1" thickTop="1" thickBot="1">
      <c r="A63" s="421"/>
      <c r="B63" s="423"/>
      <c r="C63" s="423"/>
      <c r="D63" s="423"/>
      <c r="E63" s="424"/>
      <c r="F63" s="423"/>
      <c r="G63" s="423"/>
      <c r="H63" s="423"/>
      <c r="I63" s="423"/>
      <c r="J63" s="421"/>
      <c r="K63" s="421"/>
      <c r="L63" s="411"/>
      <c r="M63" s="413"/>
      <c r="N63" s="162">
        <v>5</v>
      </c>
      <c r="O63" s="166"/>
      <c r="P63" s="171"/>
      <c r="Q63" s="171"/>
      <c r="R63" s="171"/>
      <c r="S63" s="171"/>
      <c r="T63" s="171"/>
      <c r="U63" s="171"/>
      <c r="V63" s="171"/>
      <c r="W63" s="116">
        <v>0</v>
      </c>
      <c r="X63" s="117" t="s">
        <v>485</v>
      </c>
      <c r="Y63" s="172"/>
      <c r="Z63" s="118" t="s">
        <v>536</v>
      </c>
      <c r="AA63" s="116" t="s">
        <v>537</v>
      </c>
      <c r="AB63" s="171"/>
      <c r="AC63" s="422"/>
      <c r="AD63" s="422"/>
      <c r="AE63" s="420"/>
      <c r="AF63" s="420"/>
      <c r="AG63" s="418"/>
      <c r="AH63" s="418"/>
      <c r="AI63" s="419"/>
      <c r="AJ63" s="419"/>
      <c r="AK63" s="411"/>
      <c r="AL63" s="413"/>
      <c r="AM63" s="416"/>
      <c r="AN63" s="163"/>
      <c r="AO63" s="162"/>
      <c r="AP63" s="168"/>
      <c r="AQ63" s="168"/>
      <c r="AR63" s="163"/>
      <c r="AS63" s="168"/>
      <c r="AT63" s="163"/>
      <c r="AU63" s="168"/>
      <c r="AV63" s="163"/>
      <c r="AW63" s="114"/>
      <c r="AX63" s="145"/>
      <c r="AY63" s="146"/>
      <c r="AZ63" s="163"/>
      <c r="BA63" s="163"/>
      <c r="BB63" s="162"/>
      <c r="BC63" s="168"/>
      <c r="BD63" s="168"/>
      <c r="BE63" s="163"/>
      <c r="BF63" s="163"/>
      <c r="BG63" s="162"/>
      <c r="BH63" s="168"/>
      <c r="BI63" s="168"/>
      <c r="BJ63" s="163"/>
      <c r="BK63" s="163"/>
      <c r="BL63" s="162"/>
      <c r="BM63" s="168"/>
      <c r="BN63" s="168"/>
      <c r="BO63" s="145"/>
      <c r="BP63" s="145"/>
      <c r="BQ63" s="146"/>
      <c r="BR63" s="114"/>
      <c r="BS63" s="114"/>
      <c r="BT63" s="168"/>
      <c r="BU63" s="145"/>
      <c r="BV63" s="145"/>
      <c r="BW63" s="145"/>
      <c r="BX63" s="168"/>
      <c r="BY63" s="163"/>
      <c r="BZ63" s="163"/>
      <c r="CA63" s="114"/>
      <c r="CB63" s="145"/>
      <c r="CC63" s="146"/>
      <c r="CD63" s="145"/>
    </row>
    <row r="64" spans="1:108" ht="21" customHeight="1" thickTop="1" thickBot="1">
      <c r="A64" s="421"/>
      <c r="B64" s="423"/>
      <c r="C64" s="423"/>
      <c r="D64" s="423"/>
      <c r="E64" s="424"/>
      <c r="F64" s="423"/>
      <c r="G64" s="423"/>
      <c r="H64" s="423"/>
      <c r="I64" s="423"/>
      <c r="J64" s="421"/>
      <c r="K64" s="421"/>
      <c r="L64" s="411"/>
      <c r="M64" s="414"/>
      <c r="N64" s="162">
        <v>6</v>
      </c>
      <c r="O64" s="166"/>
      <c r="P64" s="171"/>
      <c r="Q64" s="171"/>
      <c r="R64" s="171"/>
      <c r="S64" s="171"/>
      <c r="T64" s="171"/>
      <c r="U64" s="171"/>
      <c r="V64" s="171"/>
      <c r="W64" s="116">
        <v>0</v>
      </c>
      <c r="X64" s="117" t="s">
        <v>485</v>
      </c>
      <c r="Y64" s="172"/>
      <c r="Z64" s="118" t="s">
        <v>536</v>
      </c>
      <c r="AA64" s="116" t="s">
        <v>537</v>
      </c>
      <c r="AB64" s="171"/>
      <c r="AC64" s="422"/>
      <c r="AD64" s="422"/>
      <c r="AE64" s="420"/>
      <c r="AF64" s="420"/>
      <c r="AG64" s="418"/>
      <c r="AH64" s="418"/>
      <c r="AI64" s="419"/>
      <c r="AJ64" s="419"/>
      <c r="AK64" s="411"/>
      <c r="AL64" s="414"/>
      <c r="AM64" s="417"/>
      <c r="AN64" s="163"/>
      <c r="AO64" s="162"/>
      <c r="AP64" s="168"/>
      <c r="AQ64" s="168"/>
      <c r="AR64" s="163"/>
      <c r="AS64" s="168"/>
      <c r="AT64" s="163"/>
      <c r="AU64" s="168"/>
      <c r="AV64" s="163"/>
      <c r="AW64" s="114"/>
      <c r="AX64" s="145"/>
      <c r="AY64" s="146"/>
      <c r="AZ64" s="163"/>
      <c r="BA64" s="163"/>
      <c r="BB64" s="162"/>
      <c r="BC64" s="168"/>
      <c r="BD64" s="168"/>
      <c r="BE64" s="163"/>
      <c r="BF64" s="163"/>
      <c r="BG64" s="162"/>
      <c r="BH64" s="168"/>
      <c r="BI64" s="168"/>
      <c r="BJ64" s="163"/>
      <c r="BK64" s="163"/>
      <c r="BL64" s="162"/>
      <c r="BM64" s="168"/>
      <c r="BN64" s="168"/>
      <c r="BO64" s="145"/>
      <c r="BP64" s="145"/>
      <c r="BQ64" s="146"/>
      <c r="BR64" s="114"/>
      <c r="BS64" s="114"/>
      <c r="BT64" s="168"/>
      <c r="BU64" s="145"/>
      <c r="BV64" s="145"/>
      <c r="BW64" s="145"/>
      <c r="BX64" s="168"/>
      <c r="BY64" s="163"/>
      <c r="BZ64" s="163"/>
      <c r="CA64" s="114"/>
      <c r="CB64" s="145"/>
      <c r="CC64" s="146"/>
      <c r="CD64" s="145"/>
    </row>
    <row r="65" ht="21" customHeight="1" thickTop="1"/>
  </sheetData>
  <mergeCells count="333">
    <mergeCell ref="BT2:BW2"/>
    <mergeCell ref="BX2:BZ2"/>
    <mergeCell ref="CA2:CD2"/>
    <mergeCell ref="A2:I2"/>
    <mergeCell ref="J2:M2"/>
    <mergeCell ref="N2:AH2"/>
    <mergeCell ref="AI2:AL2"/>
    <mergeCell ref="AN2:AY2"/>
    <mergeCell ref="AZ2:BD2"/>
    <mergeCell ref="A3:A4"/>
    <mergeCell ref="B3:B4"/>
    <mergeCell ref="C3:C4"/>
    <mergeCell ref="D3:D4"/>
    <mergeCell ref="E3:E4"/>
    <mergeCell ref="F3:F4"/>
    <mergeCell ref="BE2:BI2"/>
    <mergeCell ref="BJ2:BN2"/>
    <mergeCell ref="BO2:BS2"/>
    <mergeCell ref="M3:M4"/>
    <mergeCell ref="N3:N4"/>
    <mergeCell ref="O3:O4"/>
    <mergeCell ref="P3:P4"/>
    <mergeCell ref="Q3:Q4"/>
    <mergeCell ref="R3:R4"/>
    <mergeCell ref="G3:G4"/>
    <mergeCell ref="H3:H4"/>
    <mergeCell ref="I3:I4"/>
    <mergeCell ref="J3:J4"/>
    <mergeCell ref="K3:K4"/>
    <mergeCell ref="L3:L4"/>
    <mergeCell ref="Y3:Y4"/>
    <mergeCell ref="Z3:Z4"/>
    <mergeCell ref="AA3:AA4"/>
    <mergeCell ref="AB3:AB4"/>
    <mergeCell ref="AC3:AD4"/>
    <mergeCell ref="AE3:AE4"/>
    <mergeCell ref="S3:S4"/>
    <mergeCell ref="T3:T4"/>
    <mergeCell ref="U3:U4"/>
    <mergeCell ref="V3:V4"/>
    <mergeCell ref="W3:W4"/>
    <mergeCell ref="X3:X4"/>
    <mergeCell ref="AL3:AL4"/>
    <mergeCell ref="AM3:AM4"/>
    <mergeCell ref="AN3:AN4"/>
    <mergeCell ref="AO3:AO4"/>
    <mergeCell ref="AP3:AP4"/>
    <mergeCell ref="AQ3:AQ4"/>
    <mergeCell ref="AF3:AF4"/>
    <mergeCell ref="AG3:AG4"/>
    <mergeCell ref="AH3:AH4"/>
    <mergeCell ref="AI3:AI4"/>
    <mergeCell ref="AJ3:AJ4"/>
    <mergeCell ref="AK3:AK4"/>
    <mergeCell ref="AX3:AX4"/>
    <mergeCell ref="AY3:AY4"/>
    <mergeCell ref="AZ3:AZ4"/>
    <mergeCell ref="BA3:BA4"/>
    <mergeCell ref="BB3:BB4"/>
    <mergeCell ref="BC3:BC4"/>
    <mergeCell ref="AR3:AR4"/>
    <mergeCell ref="AS3:AS4"/>
    <mergeCell ref="AT3:AT4"/>
    <mergeCell ref="AU3:AU4"/>
    <mergeCell ref="AV3:AV4"/>
    <mergeCell ref="AW3:AW4"/>
    <mergeCell ref="BL3:BL4"/>
    <mergeCell ref="BM3:BM4"/>
    <mergeCell ref="BN3:BN4"/>
    <mergeCell ref="BO3:BO4"/>
    <mergeCell ref="BD3:BD4"/>
    <mergeCell ref="BE3:BE4"/>
    <mergeCell ref="BF3:BF4"/>
    <mergeCell ref="BG3:BG4"/>
    <mergeCell ref="BH3:BH4"/>
    <mergeCell ref="BI3:BI4"/>
    <mergeCell ref="CB3:CB4"/>
    <mergeCell ref="CC3:CC4"/>
    <mergeCell ref="CD3:CD4"/>
    <mergeCell ref="A5:A10"/>
    <mergeCell ref="B5:B10"/>
    <mergeCell ref="C5:C10"/>
    <mergeCell ref="D5:D10"/>
    <mergeCell ref="E5:E10"/>
    <mergeCell ref="F5:F10"/>
    <mergeCell ref="G5:G10"/>
    <mergeCell ref="BV3:BV4"/>
    <mergeCell ref="BW3:BW4"/>
    <mergeCell ref="BX3:BX4"/>
    <mergeCell ref="BY3:BY4"/>
    <mergeCell ref="BZ3:BZ4"/>
    <mergeCell ref="CA3:CA4"/>
    <mergeCell ref="BP3:BP4"/>
    <mergeCell ref="BQ3:BQ4"/>
    <mergeCell ref="BR3:BR4"/>
    <mergeCell ref="BS3:BS4"/>
    <mergeCell ref="BT3:BT4"/>
    <mergeCell ref="BU3:BU4"/>
    <mergeCell ref="BJ3:BJ4"/>
    <mergeCell ref="BK3:BK4"/>
    <mergeCell ref="A11:A16"/>
    <mergeCell ref="B11:B16"/>
    <mergeCell ref="C11:C16"/>
    <mergeCell ref="D11:D16"/>
    <mergeCell ref="E11:E16"/>
    <mergeCell ref="AC5:AC10"/>
    <mergeCell ref="AD5:AD10"/>
    <mergeCell ref="AE5:AE10"/>
    <mergeCell ref="AF5:AF10"/>
    <mergeCell ref="H5:H10"/>
    <mergeCell ref="I5:I10"/>
    <mergeCell ref="J5:J10"/>
    <mergeCell ref="K5:K10"/>
    <mergeCell ref="L5:L10"/>
    <mergeCell ref="M5:M10"/>
    <mergeCell ref="H11:H16"/>
    <mergeCell ref="I11:I16"/>
    <mergeCell ref="J11:J16"/>
    <mergeCell ref="K11:K16"/>
    <mergeCell ref="M11:M16"/>
    <mergeCell ref="AC11:AC16"/>
    <mergeCell ref="AD11:AD16"/>
    <mergeCell ref="AE11:AE16"/>
    <mergeCell ref="AF11:AF16"/>
    <mergeCell ref="AI5:AI10"/>
    <mergeCell ref="AJ5:AJ10"/>
    <mergeCell ref="AK5:AK10"/>
    <mergeCell ref="AL5:AL10"/>
    <mergeCell ref="AM5:AM10"/>
    <mergeCell ref="AG5:AG10"/>
    <mergeCell ref="AH5:AH10"/>
    <mergeCell ref="AM11:AM16"/>
    <mergeCell ref="A17:A22"/>
    <mergeCell ref="B17:B22"/>
    <mergeCell ref="C17:C22"/>
    <mergeCell ref="D17:D22"/>
    <mergeCell ref="E17:E22"/>
    <mergeCell ref="F17:F22"/>
    <mergeCell ref="G17:G22"/>
    <mergeCell ref="H17:H22"/>
    <mergeCell ref="I17:I22"/>
    <mergeCell ref="AG11:AG16"/>
    <mergeCell ref="AH11:AH16"/>
    <mergeCell ref="AI11:AI16"/>
    <mergeCell ref="AJ11:AJ16"/>
    <mergeCell ref="AK11:AK16"/>
    <mergeCell ref="AL11:AL16"/>
    <mergeCell ref="L11:L16"/>
    <mergeCell ref="F11:F16"/>
    <mergeCell ref="G11:G16"/>
    <mergeCell ref="AK17:AK22"/>
    <mergeCell ref="AL17:AL22"/>
    <mergeCell ref="AM17:AM22"/>
    <mergeCell ref="A23:A28"/>
    <mergeCell ref="B23:B28"/>
    <mergeCell ref="C23:C28"/>
    <mergeCell ref="D23:D28"/>
    <mergeCell ref="E23:E28"/>
    <mergeCell ref="F23:F28"/>
    <mergeCell ref="G23:G28"/>
    <mergeCell ref="AE17:AE22"/>
    <mergeCell ref="AF17:AF22"/>
    <mergeCell ref="AG17:AG22"/>
    <mergeCell ref="AH17:AH22"/>
    <mergeCell ref="AI17:AI22"/>
    <mergeCell ref="AJ17:AJ22"/>
    <mergeCell ref="J17:J22"/>
    <mergeCell ref="K17:K22"/>
    <mergeCell ref="L17:L22"/>
    <mergeCell ref="M17:M22"/>
    <mergeCell ref="AC17:AC22"/>
    <mergeCell ref="AD17:AD22"/>
    <mergeCell ref="A29:A34"/>
    <mergeCell ref="B29:B34"/>
    <mergeCell ref="C29:C34"/>
    <mergeCell ref="D29:D34"/>
    <mergeCell ref="E29:E34"/>
    <mergeCell ref="AC23:AC28"/>
    <mergeCell ref="AD23:AD28"/>
    <mergeCell ref="AE23:AE28"/>
    <mergeCell ref="AF23:AF28"/>
    <mergeCell ref="H23:H28"/>
    <mergeCell ref="I23:I28"/>
    <mergeCell ref="J23:J28"/>
    <mergeCell ref="K23:K28"/>
    <mergeCell ref="L23:L28"/>
    <mergeCell ref="M23:M28"/>
    <mergeCell ref="H29:H34"/>
    <mergeCell ref="I29:I34"/>
    <mergeCell ref="J29:J34"/>
    <mergeCell ref="K29:K34"/>
    <mergeCell ref="M29:M34"/>
    <mergeCell ref="AC29:AC34"/>
    <mergeCell ref="AD29:AD34"/>
    <mergeCell ref="AE29:AE34"/>
    <mergeCell ref="AF29:AF34"/>
    <mergeCell ref="AI23:AI28"/>
    <mergeCell ref="AJ23:AJ28"/>
    <mergeCell ref="AK23:AK28"/>
    <mergeCell ref="AL23:AL28"/>
    <mergeCell ref="AM23:AM28"/>
    <mergeCell ref="AG23:AG28"/>
    <mergeCell ref="AH23:AH28"/>
    <mergeCell ref="AM29:AM34"/>
    <mergeCell ref="A35:A40"/>
    <mergeCell ref="B35:B40"/>
    <mergeCell ref="C35:C40"/>
    <mergeCell ref="D35:D40"/>
    <mergeCell ref="E35:E40"/>
    <mergeCell ref="F35:F40"/>
    <mergeCell ref="G35:G40"/>
    <mergeCell ref="H35:H40"/>
    <mergeCell ref="I35:I40"/>
    <mergeCell ref="AG29:AG34"/>
    <mergeCell ref="AH29:AH34"/>
    <mergeCell ref="AI29:AI34"/>
    <mergeCell ref="AJ29:AJ34"/>
    <mergeCell ref="AK29:AK34"/>
    <mergeCell ref="AL29:AL34"/>
    <mergeCell ref="L29:L34"/>
    <mergeCell ref="F29:F34"/>
    <mergeCell ref="G29:G34"/>
    <mergeCell ref="AK35:AK40"/>
    <mergeCell ref="AL35:AL40"/>
    <mergeCell ref="AM35:AM40"/>
    <mergeCell ref="A41:A46"/>
    <mergeCell ref="B41:B46"/>
    <mergeCell ref="C41:C46"/>
    <mergeCell ref="D41:D46"/>
    <mergeCell ref="E41:E46"/>
    <mergeCell ref="F41:F46"/>
    <mergeCell ref="G41:G46"/>
    <mergeCell ref="AE35:AE40"/>
    <mergeCell ref="AF35:AF40"/>
    <mergeCell ref="AG35:AG40"/>
    <mergeCell ref="AH35:AH40"/>
    <mergeCell ref="AI35:AI40"/>
    <mergeCell ref="AJ35:AJ40"/>
    <mergeCell ref="J35:J40"/>
    <mergeCell ref="K35:K40"/>
    <mergeCell ref="L35:L40"/>
    <mergeCell ref="M35:M40"/>
    <mergeCell ref="AC35:AC40"/>
    <mergeCell ref="AD35:AD40"/>
    <mergeCell ref="H47:H52"/>
    <mergeCell ref="I47:I52"/>
    <mergeCell ref="J47:J52"/>
    <mergeCell ref="K47:K52"/>
    <mergeCell ref="M47:M52"/>
    <mergeCell ref="AC47:AC52"/>
    <mergeCell ref="AD47:AD52"/>
    <mergeCell ref="AE47:AE52"/>
    <mergeCell ref="AF47:AF52"/>
    <mergeCell ref="AC41:AC46"/>
    <mergeCell ref="AD41:AD46"/>
    <mergeCell ref="AE41:AE46"/>
    <mergeCell ref="AF41:AF46"/>
    <mergeCell ref="H41:H46"/>
    <mergeCell ref="I41:I46"/>
    <mergeCell ref="J41:J46"/>
    <mergeCell ref="K41:K46"/>
    <mergeCell ref="L41:L46"/>
    <mergeCell ref="M41:M46"/>
    <mergeCell ref="AI41:AI46"/>
    <mergeCell ref="AJ41:AJ46"/>
    <mergeCell ref="AK41:AK46"/>
    <mergeCell ref="AL41:AL46"/>
    <mergeCell ref="AM41:AM46"/>
    <mergeCell ref="AG41:AG46"/>
    <mergeCell ref="AH41:AH46"/>
    <mergeCell ref="AM47:AM52"/>
    <mergeCell ref="A53:A58"/>
    <mergeCell ref="B53:B58"/>
    <mergeCell ref="C53:C58"/>
    <mergeCell ref="D53:D58"/>
    <mergeCell ref="E53:E58"/>
    <mergeCell ref="F53:F58"/>
    <mergeCell ref="G53:G58"/>
    <mergeCell ref="H53:H58"/>
    <mergeCell ref="I53:I58"/>
    <mergeCell ref="AG47:AG52"/>
    <mergeCell ref="AH47:AH52"/>
    <mergeCell ref="AI47:AI52"/>
    <mergeCell ref="AJ47:AJ52"/>
    <mergeCell ref="AK47:AK52"/>
    <mergeCell ref="AL47:AL52"/>
    <mergeCell ref="L47:L52"/>
    <mergeCell ref="F47:F52"/>
    <mergeCell ref="G47:G52"/>
    <mergeCell ref="A59:A64"/>
    <mergeCell ref="B59:B64"/>
    <mergeCell ref="C59:C64"/>
    <mergeCell ref="D59:D64"/>
    <mergeCell ref="E59:E64"/>
    <mergeCell ref="F59:F64"/>
    <mergeCell ref="G59:G64"/>
    <mergeCell ref="A47:A52"/>
    <mergeCell ref="B47:B52"/>
    <mergeCell ref="C47:C52"/>
    <mergeCell ref="D47:D52"/>
    <mergeCell ref="E47:E52"/>
    <mergeCell ref="AE53:AE58"/>
    <mergeCell ref="AF53:AF58"/>
    <mergeCell ref="J53:J58"/>
    <mergeCell ref="K53:K58"/>
    <mergeCell ref="L53:L58"/>
    <mergeCell ref="M53:M58"/>
    <mergeCell ref="AC53:AC58"/>
    <mergeCell ref="AD53:AD58"/>
    <mergeCell ref="H59:H64"/>
    <mergeCell ref="I59:I64"/>
    <mergeCell ref="J59:J64"/>
    <mergeCell ref="K59:K64"/>
    <mergeCell ref="L59:L64"/>
    <mergeCell ref="M59:M64"/>
    <mergeCell ref="AC59:AC64"/>
    <mergeCell ref="AD59:AD64"/>
    <mergeCell ref="AE59:AE64"/>
    <mergeCell ref="AF59:AF64"/>
    <mergeCell ref="AK53:AK58"/>
    <mergeCell ref="AL53:AL58"/>
    <mergeCell ref="AM53:AM58"/>
    <mergeCell ref="AG53:AG58"/>
    <mergeCell ref="AH53:AH58"/>
    <mergeCell ref="AI53:AI58"/>
    <mergeCell ref="AJ53:AJ58"/>
    <mergeCell ref="AI59:AI64"/>
    <mergeCell ref="AJ59:AJ64"/>
    <mergeCell ref="AK59:AK64"/>
    <mergeCell ref="AL59:AL64"/>
    <mergeCell ref="AM59:AM64"/>
    <mergeCell ref="AG59:AG64"/>
    <mergeCell ref="AH59:AH64"/>
  </mergeCells>
  <conditionalFormatting sqref="M5 M11 M17 M23 M29 M35 M41 M47 M53 M59">
    <cfRule type="cellIs" dxfId="167" priority="32" stopIfTrue="1" operator="equal">
      <formula>"Muy Alta"</formula>
    </cfRule>
    <cfRule type="containsText" dxfId="166" priority="33" operator="containsText" text="ZONA RIESGO ALTA">
      <formula>NOT(ISERROR(SEARCH("ZONA RIESGO ALTA",M5)))</formula>
    </cfRule>
    <cfRule type="containsText" dxfId="165" priority="34" operator="containsText" text="ZONA RIESGO MODERADA">
      <formula>NOT(ISERROR(SEARCH("ZONA RIESGO MODERADA",M5)))</formula>
    </cfRule>
    <cfRule type="containsText" dxfId="164" priority="35" operator="containsText" text="ZONA RIESGO BAJA">
      <formula>NOT(ISERROR(SEARCH("ZONA RIESGO BAJA",M5)))</formula>
    </cfRule>
    <cfRule type="cellIs" dxfId="163" priority="36" operator="equal">
      <formula>"Muy Baja"</formula>
    </cfRule>
  </conditionalFormatting>
  <conditionalFormatting sqref="M5:M64">
    <cfRule type="containsText" dxfId="162" priority="31" operator="containsText" text="ZONA RIESGO EXTREMA">
      <formula>NOT(ISERROR(SEARCH("ZONA RIESGO EXTREMA",M5)))</formula>
    </cfRule>
  </conditionalFormatting>
  <conditionalFormatting sqref="X5:X64">
    <cfRule type="containsText" dxfId="161" priority="28" operator="containsText" text="DEBIL">
      <formula>NOT(ISERROR(SEARCH("DEBIL",X5)))</formula>
    </cfRule>
    <cfRule type="containsText" dxfId="160" priority="29" operator="containsText" text="MODERADO">
      <formula>NOT(ISERROR(SEARCH("MODERADO",X5)))</formula>
    </cfRule>
    <cfRule type="containsText" dxfId="159" priority="30" operator="containsText" text="FUERTE">
      <formula>NOT(ISERROR(SEARCH("FUERTE",X5)))</formula>
    </cfRule>
  </conditionalFormatting>
  <conditionalFormatting sqref="AC5 AC11 AC17 AC23 AC41 AC59 AC29 AC47 AC35 AC53">
    <cfRule type="containsText" dxfId="158" priority="25" operator="containsText" text="DEBIL">
      <formula>NOT(ISERROR(SEARCH("DEBIL",AC5)))</formula>
    </cfRule>
    <cfRule type="containsText" dxfId="157" priority="26" operator="containsText" text="MODERADO">
      <formula>NOT(ISERROR(SEARCH("MODERADO",AC5)))</formula>
    </cfRule>
    <cfRule type="containsText" dxfId="156" priority="27" operator="containsText" text="FUERTE">
      <formula>NOT(ISERROR(SEARCH("FUERTE",AC5)))</formula>
    </cfRule>
  </conditionalFormatting>
  <conditionalFormatting sqref="AI5 AI11 AI17 AI23 AI29 AI35 AI41 AI47 AI53 AI59">
    <cfRule type="containsText" dxfId="155" priority="20" operator="containsText" text="casi seguro">
      <formula>NOT(ISERROR(SEARCH("casi seguro",AI5)))</formula>
    </cfRule>
    <cfRule type="containsText" dxfId="154" priority="21" operator="containsText" text="PROBABLE">
      <formula>NOT(ISERROR(SEARCH("PROBABLE",AI5)))</formula>
    </cfRule>
    <cfRule type="containsText" dxfId="153" priority="22" operator="containsText" text="posible">
      <formula>NOT(ISERROR(SEARCH("posible",AI5)))</formula>
    </cfRule>
    <cfRule type="containsText" dxfId="152" priority="23" operator="containsText" text="Improbable">
      <formula>NOT(ISERROR(SEARCH("Improbable",AI5)))</formula>
    </cfRule>
    <cfRule type="containsText" dxfId="151" priority="24" operator="containsText" text="Rara vez">
      <formula>NOT(ISERROR(SEARCH("Rara vez",AI5)))</formula>
    </cfRule>
  </conditionalFormatting>
  <conditionalFormatting sqref="AD5 AD11 AD17 AD23 AD41 AD59 AD29 AD47 AD35 AD53">
    <cfRule type="containsText" dxfId="150" priority="17" operator="containsText" text="DEBIL">
      <formula>NOT(ISERROR(SEARCH("DEBIL",AD5)))</formula>
    </cfRule>
    <cfRule type="containsText" dxfId="149" priority="18" operator="containsText" text="MODERADO">
      <formula>NOT(ISERROR(SEARCH("MODERADO",AD5)))</formula>
    </cfRule>
    <cfRule type="containsText" dxfId="148" priority="19" operator="containsText" text="FUERTE">
      <formula>NOT(ISERROR(SEARCH("FUERTE",AD5)))</formula>
    </cfRule>
  </conditionalFormatting>
  <conditionalFormatting sqref="AL5 AL11 AL17 AL23 AL29 AL35 AL41 AL47 AL53 AL59">
    <cfRule type="cellIs" dxfId="147" priority="12" stopIfTrue="1" operator="equal">
      <formula>"Muy Alta"</formula>
    </cfRule>
    <cfRule type="containsText" dxfId="146" priority="13" operator="containsText" text="ZONA RIESGO ALTA">
      <formula>NOT(ISERROR(SEARCH("ZONA RIESGO ALTA",AL5)))</formula>
    </cfRule>
    <cfRule type="containsText" dxfId="145" priority="14" operator="containsText" text="ZONA RIESGO MODERADA">
      <formula>NOT(ISERROR(SEARCH("ZONA RIESGO MODERADA",AL5)))</formula>
    </cfRule>
    <cfRule type="containsText" dxfId="144" priority="15" operator="containsText" text="ZONA RIESGO BAJA">
      <formula>NOT(ISERROR(SEARCH("ZONA RIESGO BAJA",AL5)))</formula>
    </cfRule>
    <cfRule type="cellIs" dxfId="143" priority="16" operator="equal">
      <formula>"Muy Baja"</formula>
    </cfRule>
  </conditionalFormatting>
  <conditionalFormatting sqref="AL5:AL64">
    <cfRule type="containsText" dxfId="142" priority="11" operator="containsText" text="ZONA RIESGO EXTREMA">
      <formula>NOT(ISERROR(SEARCH("ZONA RIESGO EXTREMA",AL5)))</formula>
    </cfRule>
  </conditionalFormatting>
  <conditionalFormatting sqref="AJ5 AJ11 AJ17 AJ23 AJ29 AJ35 AJ41 AJ47 AJ53 AJ59">
    <cfRule type="containsText" dxfId="141" priority="1" operator="containsText" text="casi seguro">
      <formula>NOT(ISERROR(SEARCH("casi seguro",AJ5)))</formula>
    </cfRule>
    <cfRule type="containsText" dxfId="140" priority="2" operator="containsText" text="PROBABLE">
      <formula>NOT(ISERROR(SEARCH("PROBABLE",AJ5)))</formula>
    </cfRule>
    <cfRule type="containsText" dxfId="139" priority="3" operator="containsText" text="posible">
      <formula>NOT(ISERROR(SEARCH("posible",AJ5)))</formula>
    </cfRule>
    <cfRule type="containsText" dxfId="138" priority="4" operator="containsText" text="Improbable">
      <formula>NOT(ISERROR(SEARCH("Improbable",AJ5)))</formula>
    </cfRule>
    <cfRule type="containsText" dxfId="137" priority="5" operator="containsText" text="Rara vez">
      <formula>NOT(ISERROR(SEARCH("Rara vez",AJ5)))</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64" xr:uid="{0195143E-5D77-4244-B1E1-78598B6677B0}"/>
  </dataValidation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37" operator="containsText" id="{82C061C6-E02E-4811-8278-25C39B3ECE54}">
            <xm:f>NOT(ISERROR(SEARCH(#REF!,AI5)))</xm:f>
            <xm:f>#REF!</xm:f>
            <x14:dxf>
              <fill>
                <gradientFill degree="180">
                  <stop position="0">
                    <color rgb="FF008744"/>
                  </stop>
                  <stop position="1">
                    <color theme="0"/>
                  </stop>
                </gradientFill>
              </fill>
            </x14:dxf>
          </x14:cfRule>
          <x14:cfRule type="containsText" priority="38" operator="containsText" id="{BB7DCC0D-2E58-46C6-91A0-C8E0C5E4203C}">
            <xm:f>NOT(ISERROR(SEARCH(#REF!,AI5)))</xm:f>
            <xm:f>#REF!</xm:f>
            <x14:dxf>
              <fill>
                <gradientFill degree="180">
                  <stop position="0">
                    <color rgb="FF008744"/>
                  </stop>
                  <stop position="1">
                    <color theme="0"/>
                  </stop>
                </gradientFill>
              </fill>
            </x14:dxf>
          </x14:cfRule>
          <x14:cfRule type="containsText" priority="39" operator="containsText" id="{1ED63271-6201-41D0-A2CC-2CC439C82AAF}">
            <xm:f>NOT(ISERROR(SEARCH(#REF!,AI5)))</xm:f>
            <xm:f>#REF!</xm:f>
            <x14:dxf>
              <fill>
                <gradientFill degree="180">
                  <stop position="0">
                    <color rgb="FF008744"/>
                  </stop>
                  <stop position="1">
                    <color rgb="FFFFFFFF"/>
                  </stop>
                </gradientFill>
              </fill>
            </x14:dxf>
          </x14:cfRule>
          <x14:cfRule type="containsText" priority="40" operator="containsText" id="{3283202E-6734-41D0-9D98-75145735808E}">
            <xm:f>NOT(ISERROR(SEARCH(#REF!,AI5)))</xm:f>
            <xm:f>#REF!</xm:f>
            <x14:dxf>
              <fill>
                <gradientFill>
                  <stop position="0">
                    <color theme="0"/>
                  </stop>
                  <stop position="1">
                    <color rgb="FFFFFF00"/>
                  </stop>
                </gradientFill>
              </fill>
            </x14:dxf>
          </x14:cfRule>
          <x14:cfRule type="containsText" priority="41" operator="containsText" id="{5863DA48-2BE1-47EB-826D-4AA5A4C20A61}">
            <xm:f>NOT(ISERROR(SEARCH(#REF!,AI5)))</xm:f>
            <xm:f>#REF!</xm:f>
            <x14:dxf>
              <fill>
                <gradientFill degree="180">
                  <stop position="0">
                    <color rgb="FFFFA700"/>
                  </stop>
                  <stop position="1">
                    <color theme="0"/>
                  </stop>
                </gradientFill>
              </fill>
            </x14:dxf>
          </x14:cfRule>
          <xm:sqref>AI5 AI11 AI17 AI23 AI29 AI35 AI41 AI47 AI53 AI59</xm:sqref>
        </x14:conditionalFormatting>
        <x14:conditionalFormatting xmlns:xm="http://schemas.microsoft.com/office/excel/2006/main">
          <x14:cfRule type="containsText" priority="6" operator="containsText" id="{4AB575BC-12E8-4316-928A-9F26CF6A1CBD}">
            <xm:f>NOT(ISERROR(SEARCH(#REF!,AJ5)))</xm:f>
            <xm:f>#REF!</xm:f>
            <x14:dxf>
              <fill>
                <gradientFill degree="180">
                  <stop position="0">
                    <color rgb="FF008744"/>
                  </stop>
                  <stop position="1">
                    <color theme="0"/>
                  </stop>
                </gradientFill>
              </fill>
            </x14:dxf>
          </x14:cfRule>
          <x14:cfRule type="containsText" priority="7" operator="containsText" id="{C1FF927C-0F46-410E-A3A1-1B5DDA5292EF}">
            <xm:f>NOT(ISERROR(SEARCH(#REF!,AJ5)))</xm:f>
            <xm:f>#REF!</xm:f>
            <x14:dxf>
              <fill>
                <gradientFill degree="180">
                  <stop position="0">
                    <color rgb="FF008744"/>
                  </stop>
                  <stop position="1">
                    <color theme="0"/>
                  </stop>
                </gradientFill>
              </fill>
            </x14:dxf>
          </x14:cfRule>
          <x14:cfRule type="containsText" priority="8" operator="containsText" id="{8A14D8D7-1AD2-4648-B28E-88B6210DBFCC}">
            <xm:f>NOT(ISERROR(SEARCH(#REF!,AJ5)))</xm:f>
            <xm:f>#REF!</xm:f>
            <x14:dxf>
              <fill>
                <gradientFill degree="180">
                  <stop position="0">
                    <color rgb="FF008744"/>
                  </stop>
                  <stop position="1">
                    <color rgb="FFFFFFFF"/>
                  </stop>
                </gradientFill>
              </fill>
            </x14:dxf>
          </x14:cfRule>
          <x14:cfRule type="containsText" priority="9" operator="containsText" id="{FAD0B679-5817-4116-9AA1-34312D5DDEB3}">
            <xm:f>NOT(ISERROR(SEARCH(#REF!,AJ5)))</xm:f>
            <xm:f>#REF!</xm:f>
            <x14:dxf>
              <fill>
                <gradientFill>
                  <stop position="0">
                    <color theme="0"/>
                  </stop>
                  <stop position="1">
                    <color rgb="FFFFFF00"/>
                  </stop>
                </gradientFill>
              </fill>
            </x14:dxf>
          </x14:cfRule>
          <x14:cfRule type="containsText" priority="10" operator="containsText" id="{7432AF69-7037-427C-9C02-AE14BAA506D6}">
            <xm:f>NOT(ISERROR(SEARCH(#REF!,AJ5)))</xm:f>
            <xm:f>#REF!</xm:f>
            <x14:dxf>
              <fill>
                <gradientFill degree="180">
                  <stop position="0">
                    <color rgb="FFFFA700"/>
                  </stop>
                  <stop position="1">
                    <color theme="0"/>
                  </stop>
                </gradientFill>
              </fill>
            </x14:dxf>
          </x14:cfRule>
          <xm:sqref>AJ5 AJ11 AJ17 AJ23 AJ29 AJ35 AJ41 AJ47 AJ53 AJ59</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D4DA2-BFF6-4044-B53E-84427A188431}">
  <dimension ref="A1:DD65"/>
  <sheetViews>
    <sheetView topLeftCell="AW6" workbookViewId="0">
      <selection activeCell="CC7" sqref="CC7"/>
    </sheetView>
  </sheetViews>
  <sheetFormatPr baseColWidth="10" defaultColWidth="11.42578125" defaultRowHeight="16.5"/>
  <cols>
    <col min="1" max="1" width="4" style="152" bestFit="1" customWidth="1"/>
    <col min="2" max="4" width="18.7109375" style="153" customWidth="1"/>
    <col min="5" max="5" width="32.42578125" style="149" customWidth="1"/>
    <col min="6" max="6" width="14.140625" style="152" customWidth="1"/>
    <col min="7" max="7" width="13.140625" style="152" customWidth="1"/>
    <col min="8" max="8" width="18.5703125" style="152" customWidth="1"/>
    <col min="9" max="9" width="19" style="154" customWidth="1"/>
    <col min="10" max="12" width="17.85546875" style="149" customWidth="1"/>
    <col min="13" max="13" width="16.5703125" style="149" customWidth="1"/>
    <col min="14" max="14" width="5.85546875" style="149" customWidth="1"/>
    <col min="15" max="15" width="48.42578125" style="149" customWidth="1"/>
    <col min="16" max="24" width="31" style="149" hidden="1" customWidth="1"/>
    <col min="25" max="25" width="31" style="155" hidden="1" customWidth="1"/>
    <col min="26" max="26" width="31" style="156" hidden="1" customWidth="1"/>
    <col min="27" max="36" width="31" style="149" hidden="1" customWidth="1"/>
    <col min="37" max="37" width="17.85546875" style="149" hidden="1" customWidth="1"/>
    <col min="38" max="38" width="16.5703125" style="149" hidden="1" customWidth="1"/>
    <col min="39" max="39" width="31" style="149" hidden="1" customWidth="1"/>
    <col min="40" max="40" width="23" style="149" customWidth="1"/>
    <col min="41" max="41" width="18.85546875" style="149" hidden="1" customWidth="1"/>
    <col min="42" max="42" width="22.140625" style="149" hidden="1" customWidth="1"/>
    <col min="43" max="43" width="20.5703125" style="149" hidden="1" customWidth="1"/>
    <col min="44" max="44" width="18.5703125" style="149" hidden="1" customWidth="1"/>
    <col min="45" max="45" width="20.5703125" style="149" hidden="1" customWidth="1"/>
    <col min="46" max="46" width="18.5703125" style="149" hidden="1" customWidth="1"/>
    <col min="47" max="47" width="20.5703125" style="1" customWidth="1"/>
    <col min="48" max="48" width="18.5703125" style="1" customWidth="1"/>
    <col min="49" max="49" width="20.5703125" style="149" customWidth="1"/>
    <col min="50" max="50" width="18.5703125" style="149" customWidth="1"/>
    <col min="51" max="51" width="21" style="149" customWidth="1"/>
    <col min="52" max="53" width="23" style="149" hidden="1" customWidth="1"/>
    <col min="54" max="54" width="18.85546875" style="149" hidden="1" customWidth="1"/>
    <col min="55" max="55" width="16.85546875" style="149" hidden="1" customWidth="1"/>
    <col min="56" max="56" width="19.5703125" style="149" hidden="1" customWidth="1"/>
    <col min="57" max="58" width="23" style="149" hidden="1" customWidth="1"/>
    <col min="59" max="59" width="18.85546875" style="149" hidden="1" customWidth="1"/>
    <col min="60" max="60" width="16.85546875" style="149" hidden="1" customWidth="1"/>
    <col min="61" max="61" width="19.5703125" style="149" hidden="1" customWidth="1"/>
    <col min="62" max="63" width="23" style="1" customWidth="1"/>
    <col min="64" max="64" width="18.85546875" style="1" customWidth="1"/>
    <col min="65" max="65" width="16.85546875" style="1" customWidth="1"/>
    <col min="66" max="66" width="19.5703125" style="1" customWidth="1"/>
    <col min="67" max="68" width="23" style="149" customWidth="1"/>
    <col min="69" max="69" width="18.85546875" style="149" customWidth="1"/>
    <col min="70" max="70" width="16.85546875" style="149" customWidth="1"/>
    <col min="71" max="71" width="19.5703125" style="149" customWidth="1"/>
    <col min="72" max="72" width="28.85546875" style="149" customWidth="1"/>
    <col min="73" max="74" width="23" style="149" customWidth="1"/>
    <col min="75" max="75" width="18.5703125" style="149" customWidth="1"/>
    <col min="76" max="76" width="20.5703125" style="1" customWidth="1"/>
    <col min="77" max="77" width="23" style="1" customWidth="1"/>
    <col min="78" max="78" width="18.5703125" style="1" customWidth="1"/>
    <col min="79" max="79" width="20.5703125" style="149" customWidth="1"/>
    <col min="80" max="80" width="51.28515625" style="149" customWidth="1"/>
    <col min="81" max="81" width="29.42578125" style="149" customWidth="1"/>
    <col min="82" max="82" width="41.28515625" style="149" customWidth="1"/>
    <col min="83" max="16384" width="11.42578125" style="149"/>
  </cols>
  <sheetData>
    <row r="1" spans="1:108" ht="21" customHeight="1">
      <c r="AN1" s="148"/>
      <c r="AO1" s="148"/>
      <c r="AP1" s="148"/>
      <c r="AQ1" s="148"/>
      <c r="AR1" s="148"/>
      <c r="AS1" s="148"/>
      <c r="AT1" s="148"/>
      <c r="AU1" s="148"/>
      <c r="AV1" s="148"/>
      <c r="AW1" s="148"/>
      <c r="AX1" s="148"/>
      <c r="AY1" s="148"/>
      <c r="AZ1" s="148"/>
      <c r="BA1" s="148"/>
      <c r="BB1" s="148"/>
      <c r="BC1" s="148"/>
      <c r="BD1" s="148"/>
      <c r="BE1" s="148"/>
      <c r="BF1" s="148"/>
      <c r="BG1" s="148"/>
      <c r="BH1" s="148"/>
      <c r="BI1" s="148"/>
      <c r="BJ1" s="2"/>
      <c r="BK1" s="2"/>
      <c r="BL1" s="2"/>
      <c r="BM1" s="2"/>
      <c r="BN1" s="2"/>
      <c r="BO1" s="148"/>
      <c r="BP1" s="148"/>
      <c r="BQ1" s="148"/>
      <c r="BR1" s="148"/>
      <c r="BS1" s="148"/>
    </row>
    <row r="2" spans="1:108" ht="21" customHeight="1">
      <c r="A2" s="448" t="s">
        <v>66</v>
      </c>
      <c r="B2" s="449"/>
      <c r="C2" s="449"/>
      <c r="D2" s="449"/>
      <c r="E2" s="449"/>
      <c r="F2" s="449"/>
      <c r="G2" s="449"/>
      <c r="H2" s="449"/>
      <c r="I2" s="450"/>
      <c r="J2" s="448" t="s">
        <v>67</v>
      </c>
      <c r="K2" s="449"/>
      <c r="L2" s="449"/>
      <c r="M2" s="450"/>
      <c r="N2" s="448" t="s">
        <v>68</v>
      </c>
      <c r="O2" s="449"/>
      <c r="P2" s="449"/>
      <c r="Q2" s="449"/>
      <c r="R2" s="449"/>
      <c r="S2" s="449"/>
      <c r="T2" s="449"/>
      <c r="U2" s="449"/>
      <c r="V2" s="449"/>
      <c r="W2" s="449"/>
      <c r="X2" s="449"/>
      <c r="Y2" s="449"/>
      <c r="Z2" s="449"/>
      <c r="AA2" s="449"/>
      <c r="AB2" s="449"/>
      <c r="AC2" s="449"/>
      <c r="AD2" s="449"/>
      <c r="AE2" s="449"/>
      <c r="AF2" s="449"/>
      <c r="AG2" s="449"/>
      <c r="AH2" s="450"/>
      <c r="AI2" s="448" t="s">
        <v>120</v>
      </c>
      <c r="AJ2" s="449"/>
      <c r="AK2" s="449"/>
      <c r="AL2" s="450"/>
      <c r="AM2" s="161"/>
      <c r="AN2" s="451" t="s">
        <v>69</v>
      </c>
      <c r="AO2" s="451"/>
      <c r="AP2" s="451"/>
      <c r="AQ2" s="451"/>
      <c r="AR2" s="451"/>
      <c r="AS2" s="451"/>
      <c r="AT2" s="451"/>
      <c r="AU2" s="451"/>
      <c r="AV2" s="451"/>
      <c r="AW2" s="451"/>
      <c r="AX2" s="451"/>
      <c r="AY2" s="451"/>
      <c r="AZ2" s="441" t="s">
        <v>70</v>
      </c>
      <c r="BA2" s="441"/>
      <c r="BB2" s="441"/>
      <c r="BC2" s="441"/>
      <c r="BD2" s="441"/>
      <c r="BE2" s="441" t="s">
        <v>71</v>
      </c>
      <c r="BF2" s="441"/>
      <c r="BG2" s="441"/>
      <c r="BH2" s="441"/>
      <c r="BI2" s="441"/>
      <c r="BJ2" s="441" t="s">
        <v>72</v>
      </c>
      <c r="BK2" s="441"/>
      <c r="BL2" s="441"/>
      <c r="BM2" s="441"/>
      <c r="BN2" s="441"/>
      <c r="BO2" s="441" t="s">
        <v>73</v>
      </c>
      <c r="BP2" s="441"/>
      <c r="BQ2" s="441"/>
      <c r="BR2" s="441"/>
      <c r="BS2" s="441"/>
      <c r="BT2" s="443" t="s">
        <v>74</v>
      </c>
      <c r="BU2" s="443"/>
      <c r="BV2" s="443"/>
      <c r="BW2" s="443"/>
      <c r="BX2" s="444" t="s">
        <v>75</v>
      </c>
      <c r="BY2" s="444"/>
      <c r="BZ2" s="444"/>
      <c r="CA2" s="445" t="s">
        <v>76</v>
      </c>
      <c r="CB2" s="446"/>
      <c r="CC2" s="446"/>
      <c r="CD2" s="447"/>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row>
    <row r="3" spans="1:108" s="158" customFormat="1" ht="21" customHeight="1">
      <c r="A3" s="439" t="s">
        <v>77</v>
      </c>
      <c r="B3" s="434" t="s">
        <v>7</v>
      </c>
      <c r="C3" s="434" t="s">
        <v>9</v>
      </c>
      <c r="D3" s="434" t="s">
        <v>11</v>
      </c>
      <c r="E3" s="440" t="s">
        <v>21</v>
      </c>
      <c r="F3" s="440" t="s">
        <v>15</v>
      </c>
      <c r="G3" s="434" t="s">
        <v>17</v>
      </c>
      <c r="H3" s="434" t="s">
        <v>19</v>
      </c>
      <c r="I3" s="434" t="s">
        <v>23</v>
      </c>
      <c r="J3" s="434" t="s">
        <v>121</v>
      </c>
      <c r="K3" s="434" t="s">
        <v>15</v>
      </c>
      <c r="L3" s="434" t="s">
        <v>122</v>
      </c>
      <c r="M3" s="432" t="s">
        <v>29</v>
      </c>
      <c r="N3" s="442" t="s">
        <v>78</v>
      </c>
      <c r="O3" s="434" t="s">
        <v>31</v>
      </c>
      <c r="P3" s="434" t="s">
        <v>123</v>
      </c>
      <c r="Q3" s="432" t="s">
        <v>80</v>
      </c>
      <c r="R3" s="434" t="s">
        <v>80</v>
      </c>
      <c r="S3" s="434" t="s">
        <v>124</v>
      </c>
      <c r="T3" s="434" t="s">
        <v>125</v>
      </c>
      <c r="U3" s="434" t="s">
        <v>126</v>
      </c>
      <c r="V3" s="434" t="s">
        <v>127</v>
      </c>
      <c r="W3" s="434" t="s">
        <v>128</v>
      </c>
      <c r="X3" s="434" t="s">
        <v>129</v>
      </c>
      <c r="Y3" s="434" t="s">
        <v>130</v>
      </c>
      <c r="Z3" s="434" t="s">
        <v>131</v>
      </c>
      <c r="AA3" s="434" t="s">
        <v>132</v>
      </c>
      <c r="AB3" s="434" t="s">
        <v>133</v>
      </c>
      <c r="AC3" s="435" t="s">
        <v>134</v>
      </c>
      <c r="AD3" s="436"/>
      <c r="AE3" s="434" t="s">
        <v>135</v>
      </c>
      <c r="AF3" s="434" t="s">
        <v>136</v>
      </c>
      <c r="AG3" s="434" t="s">
        <v>137</v>
      </c>
      <c r="AH3" s="434" t="s">
        <v>138</v>
      </c>
      <c r="AI3" s="434" t="s">
        <v>121</v>
      </c>
      <c r="AJ3" s="434" t="s">
        <v>15</v>
      </c>
      <c r="AK3" s="434" t="s">
        <v>122</v>
      </c>
      <c r="AL3" s="432" t="s">
        <v>139</v>
      </c>
      <c r="AM3" s="434" t="s">
        <v>140</v>
      </c>
      <c r="AN3" s="431" t="s">
        <v>79</v>
      </c>
      <c r="AO3" s="431" t="s">
        <v>80</v>
      </c>
      <c r="AP3" s="431" t="s">
        <v>81</v>
      </c>
      <c r="AQ3" s="431" t="s">
        <v>82</v>
      </c>
      <c r="AR3" s="431" t="s">
        <v>83</v>
      </c>
      <c r="AS3" s="431" t="s">
        <v>82</v>
      </c>
      <c r="AT3" s="429" t="s">
        <v>84</v>
      </c>
      <c r="AU3" s="431" t="s">
        <v>82</v>
      </c>
      <c r="AV3" s="431" t="s">
        <v>85</v>
      </c>
      <c r="AW3" s="431" t="s">
        <v>82</v>
      </c>
      <c r="AX3" s="429" t="s">
        <v>86</v>
      </c>
      <c r="AY3" s="431" t="s">
        <v>53</v>
      </c>
      <c r="AZ3" s="428" t="s">
        <v>87</v>
      </c>
      <c r="BA3" s="428" t="s">
        <v>88</v>
      </c>
      <c r="BB3" s="428" t="s">
        <v>80</v>
      </c>
      <c r="BC3" s="428" t="s">
        <v>89</v>
      </c>
      <c r="BD3" s="428" t="s">
        <v>90</v>
      </c>
      <c r="BE3" s="428" t="s">
        <v>87</v>
      </c>
      <c r="BF3" s="428" t="s">
        <v>88</v>
      </c>
      <c r="BG3" s="428" t="s">
        <v>80</v>
      </c>
      <c r="BH3" s="428" t="s">
        <v>89</v>
      </c>
      <c r="BI3" s="428" t="s">
        <v>90</v>
      </c>
      <c r="BJ3" s="428" t="s">
        <v>87</v>
      </c>
      <c r="BK3" s="428" t="s">
        <v>88</v>
      </c>
      <c r="BL3" s="428" t="s">
        <v>80</v>
      </c>
      <c r="BM3" s="428" t="s">
        <v>89</v>
      </c>
      <c r="BN3" s="428" t="s">
        <v>90</v>
      </c>
      <c r="BO3" s="428" t="s">
        <v>87</v>
      </c>
      <c r="BP3" s="428" t="s">
        <v>88</v>
      </c>
      <c r="BQ3" s="428" t="s">
        <v>80</v>
      </c>
      <c r="BR3" s="428" t="s">
        <v>89</v>
      </c>
      <c r="BS3" s="428" t="s">
        <v>90</v>
      </c>
      <c r="BT3" s="426" t="s">
        <v>141</v>
      </c>
      <c r="BU3" s="426" t="s">
        <v>91</v>
      </c>
      <c r="BV3" s="426" t="s">
        <v>92</v>
      </c>
      <c r="BW3" s="426" t="s">
        <v>88</v>
      </c>
      <c r="BX3" s="427" t="s">
        <v>82</v>
      </c>
      <c r="BY3" s="427" t="s">
        <v>93</v>
      </c>
      <c r="BZ3" s="427" t="s">
        <v>94</v>
      </c>
      <c r="CA3" s="425" t="s">
        <v>95</v>
      </c>
      <c r="CB3" s="425" t="s">
        <v>96</v>
      </c>
      <c r="CC3" s="425" t="s">
        <v>97</v>
      </c>
      <c r="CD3" s="425" t="s">
        <v>98</v>
      </c>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row>
    <row r="4" spans="1:108" s="160" customFormat="1" ht="21" customHeight="1" thickBot="1">
      <c r="A4" s="439"/>
      <c r="B4" s="434"/>
      <c r="C4" s="434"/>
      <c r="D4" s="434"/>
      <c r="E4" s="440"/>
      <c r="F4" s="440"/>
      <c r="G4" s="434"/>
      <c r="H4" s="434"/>
      <c r="I4" s="434"/>
      <c r="J4" s="434"/>
      <c r="K4" s="434"/>
      <c r="L4" s="434"/>
      <c r="M4" s="433"/>
      <c r="N4" s="442"/>
      <c r="O4" s="434"/>
      <c r="P4" s="434"/>
      <c r="Q4" s="433"/>
      <c r="R4" s="434" t="s">
        <v>80</v>
      </c>
      <c r="S4" s="434"/>
      <c r="T4" s="434"/>
      <c r="U4" s="434"/>
      <c r="V4" s="434"/>
      <c r="W4" s="434" t="s">
        <v>128</v>
      </c>
      <c r="X4" s="434"/>
      <c r="Y4" s="434" t="s">
        <v>128</v>
      </c>
      <c r="Z4" s="434"/>
      <c r="AA4" s="434" t="s">
        <v>132</v>
      </c>
      <c r="AB4" s="434"/>
      <c r="AC4" s="437"/>
      <c r="AD4" s="438"/>
      <c r="AE4" s="434"/>
      <c r="AF4" s="434"/>
      <c r="AG4" s="434"/>
      <c r="AH4" s="434"/>
      <c r="AI4" s="434"/>
      <c r="AJ4" s="434"/>
      <c r="AK4" s="434"/>
      <c r="AL4" s="433"/>
      <c r="AM4" s="434"/>
      <c r="AN4" s="431"/>
      <c r="AO4" s="431"/>
      <c r="AP4" s="431"/>
      <c r="AQ4" s="431"/>
      <c r="AR4" s="431"/>
      <c r="AS4" s="431"/>
      <c r="AT4" s="430"/>
      <c r="AU4" s="431"/>
      <c r="AV4" s="431"/>
      <c r="AW4" s="431"/>
      <c r="AX4" s="430"/>
      <c r="AY4" s="431"/>
      <c r="AZ4" s="428"/>
      <c r="BA4" s="428"/>
      <c r="BB4" s="428"/>
      <c r="BC4" s="428"/>
      <c r="BD4" s="428"/>
      <c r="BE4" s="428"/>
      <c r="BF4" s="428"/>
      <c r="BG4" s="428"/>
      <c r="BH4" s="428"/>
      <c r="BI4" s="428"/>
      <c r="BJ4" s="428"/>
      <c r="BK4" s="428"/>
      <c r="BL4" s="428"/>
      <c r="BM4" s="428"/>
      <c r="BN4" s="428"/>
      <c r="BO4" s="428"/>
      <c r="BP4" s="428"/>
      <c r="BQ4" s="428"/>
      <c r="BR4" s="428"/>
      <c r="BS4" s="428"/>
      <c r="BT4" s="426"/>
      <c r="BU4" s="426"/>
      <c r="BV4" s="426"/>
      <c r="BW4" s="426"/>
      <c r="BX4" s="427"/>
      <c r="BY4" s="427"/>
      <c r="BZ4" s="427"/>
      <c r="CA4" s="425"/>
      <c r="CB4" s="425"/>
      <c r="CC4" s="425"/>
      <c r="CD4" s="425"/>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row>
    <row r="5" spans="1:108" s="151" customFormat="1" ht="155.1" customHeight="1" thickTop="1" thickBot="1">
      <c r="A5" s="457">
        <v>1</v>
      </c>
      <c r="B5" s="458" t="s">
        <v>1005</v>
      </c>
      <c r="C5" s="458" t="s">
        <v>1006</v>
      </c>
      <c r="D5" s="458" t="s">
        <v>1007</v>
      </c>
      <c r="E5" s="459" t="s">
        <v>1008</v>
      </c>
      <c r="F5" s="458" t="s">
        <v>104</v>
      </c>
      <c r="G5" s="458" t="s">
        <v>1009</v>
      </c>
      <c r="H5" s="458" t="s">
        <v>1010</v>
      </c>
      <c r="I5" s="458" t="s">
        <v>144</v>
      </c>
      <c r="J5" s="457">
        <v>1</v>
      </c>
      <c r="K5" s="457">
        <v>4</v>
      </c>
      <c r="L5" s="411">
        <v>16</v>
      </c>
      <c r="M5" s="412" t="s">
        <v>503</v>
      </c>
      <c r="N5" s="146">
        <v>1</v>
      </c>
      <c r="O5" s="283" t="s">
        <v>1011</v>
      </c>
      <c r="P5" s="350">
        <v>15</v>
      </c>
      <c r="Q5" s="350">
        <v>15</v>
      </c>
      <c r="R5" s="350">
        <v>15</v>
      </c>
      <c r="S5" s="350">
        <v>15</v>
      </c>
      <c r="T5" s="350">
        <v>15</v>
      </c>
      <c r="U5" s="350">
        <v>15</v>
      </c>
      <c r="V5" s="350">
        <v>10</v>
      </c>
      <c r="W5" s="116">
        <v>100</v>
      </c>
      <c r="X5" s="117" t="s">
        <v>146</v>
      </c>
      <c r="Y5" s="351" t="s">
        <v>146</v>
      </c>
      <c r="Z5" s="118" t="s">
        <v>146</v>
      </c>
      <c r="AA5" s="116" t="s">
        <v>502</v>
      </c>
      <c r="AB5" s="350"/>
      <c r="AC5" s="422">
        <v>100</v>
      </c>
      <c r="AD5" s="422" t="s">
        <v>146</v>
      </c>
      <c r="AE5" s="456" t="s">
        <v>147</v>
      </c>
      <c r="AF5" s="456" t="s">
        <v>487</v>
      </c>
      <c r="AG5" s="418">
        <v>2</v>
      </c>
      <c r="AH5" s="418">
        <v>1</v>
      </c>
      <c r="AI5" s="455">
        <v>1</v>
      </c>
      <c r="AJ5" s="455">
        <v>3</v>
      </c>
      <c r="AK5" s="411">
        <v>12</v>
      </c>
      <c r="AL5" s="412" t="s">
        <v>704</v>
      </c>
      <c r="AM5" s="452" t="s">
        <v>148</v>
      </c>
      <c r="AN5" s="145" t="s">
        <v>1012</v>
      </c>
      <c r="AO5" s="349" t="s">
        <v>1013</v>
      </c>
      <c r="AP5" s="352">
        <v>44926</v>
      </c>
      <c r="AQ5" s="114" t="s">
        <v>550</v>
      </c>
      <c r="AR5" s="145" t="s">
        <v>550</v>
      </c>
      <c r="AS5" s="114" t="s">
        <v>550</v>
      </c>
      <c r="AT5" s="145" t="s">
        <v>550</v>
      </c>
      <c r="AU5" s="168" t="s">
        <v>1014</v>
      </c>
      <c r="AV5" s="163" t="s">
        <v>1015</v>
      </c>
      <c r="AW5" s="147" t="s">
        <v>1016</v>
      </c>
      <c r="AX5" s="145" t="s">
        <v>1017</v>
      </c>
      <c r="AY5" s="146"/>
      <c r="AZ5" s="145" t="s">
        <v>550</v>
      </c>
      <c r="BA5" s="145" t="s">
        <v>550</v>
      </c>
      <c r="BB5" s="146"/>
      <c r="BC5" s="114"/>
      <c r="BD5" s="114"/>
      <c r="BE5" s="145" t="s">
        <v>550</v>
      </c>
      <c r="BF5" s="145" t="s">
        <v>550</v>
      </c>
      <c r="BG5" s="146"/>
      <c r="BH5" s="114"/>
      <c r="BI5" s="114"/>
      <c r="BJ5" s="163" t="s">
        <v>1018</v>
      </c>
      <c r="BK5" s="163" t="s">
        <v>1019</v>
      </c>
      <c r="BL5" s="162" t="s">
        <v>1020</v>
      </c>
      <c r="BM5" s="170" t="s">
        <v>1021</v>
      </c>
      <c r="BN5" s="168" t="s">
        <v>116</v>
      </c>
      <c r="BO5" s="145" t="s">
        <v>1022</v>
      </c>
      <c r="BP5" s="145" t="s">
        <v>1023</v>
      </c>
      <c r="BQ5" s="146" t="s">
        <v>1020</v>
      </c>
      <c r="BR5" s="147" t="s">
        <v>1024</v>
      </c>
      <c r="BS5" s="114" t="s">
        <v>116</v>
      </c>
      <c r="BT5" s="147" t="s">
        <v>1025</v>
      </c>
      <c r="BU5" s="145"/>
      <c r="BV5" s="145"/>
      <c r="BW5" s="145"/>
      <c r="BX5" s="168">
        <v>44855</v>
      </c>
      <c r="BY5" s="163" t="s">
        <v>1026</v>
      </c>
      <c r="BZ5" s="163" t="s">
        <v>1027</v>
      </c>
      <c r="CA5" s="114">
        <v>44938</v>
      </c>
      <c r="CB5" s="356" t="s">
        <v>1122</v>
      </c>
      <c r="CC5" s="198" t="s">
        <v>1123</v>
      </c>
      <c r="CD5" s="356" t="s">
        <v>1124</v>
      </c>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50"/>
      <c r="DD5" s="150"/>
    </row>
    <row r="6" spans="1:108" ht="227.25" customHeight="1" thickTop="1" thickBot="1">
      <c r="A6" s="457"/>
      <c r="B6" s="458"/>
      <c r="C6" s="458"/>
      <c r="D6" s="458"/>
      <c r="E6" s="459"/>
      <c r="F6" s="458"/>
      <c r="G6" s="458"/>
      <c r="H6" s="458"/>
      <c r="I6" s="458"/>
      <c r="J6" s="457"/>
      <c r="K6" s="457"/>
      <c r="L6" s="411"/>
      <c r="M6" s="413"/>
      <c r="N6" s="146">
        <v>2</v>
      </c>
      <c r="O6" s="353" t="s">
        <v>1028</v>
      </c>
      <c r="P6" s="350"/>
      <c r="Q6" s="350"/>
      <c r="R6" s="350"/>
      <c r="S6" s="350"/>
      <c r="T6" s="350"/>
      <c r="U6" s="350"/>
      <c r="V6" s="350"/>
      <c r="W6" s="116">
        <v>0</v>
      </c>
      <c r="X6" s="117" t="s">
        <v>485</v>
      </c>
      <c r="Y6" s="351"/>
      <c r="Z6" s="118" t="s">
        <v>536</v>
      </c>
      <c r="AA6" s="116" t="s">
        <v>537</v>
      </c>
      <c r="AB6" s="350"/>
      <c r="AC6" s="422"/>
      <c r="AD6" s="422"/>
      <c r="AE6" s="456"/>
      <c r="AF6" s="456"/>
      <c r="AG6" s="418"/>
      <c r="AH6" s="418"/>
      <c r="AI6" s="455"/>
      <c r="AJ6" s="455"/>
      <c r="AK6" s="411"/>
      <c r="AL6" s="413"/>
      <c r="AM6" s="453"/>
      <c r="AN6" s="145" t="s">
        <v>1029</v>
      </c>
      <c r="AO6" s="349" t="s">
        <v>1013</v>
      </c>
      <c r="AP6" s="352">
        <v>44926</v>
      </c>
      <c r="AQ6" s="114" t="s">
        <v>550</v>
      </c>
      <c r="AR6" s="145" t="s">
        <v>550</v>
      </c>
      <c r="AS6" s="114" t="s">
        <v>550</v>
      </c>
      <c r="AT6" s="145" t="s">
        <v>550</v>
      </c>
      <c r="AU6" s="168" t="s">
        <v>1030</v>
      </c>
      <c r="AV6" s="163" t="s">
        <v>1031</v>
      </c>
      <c r="AW6" s="147" t="s">
        <v>1032</v>
      </c>
      <c r="AX6" s="145" t="s">
        <v>1033</v>
      </c>
      <c r="AY6" s="146"/>
      <c r="AZ6" s="145"/>
      <c r="BA6" s="145"/>
      <c r="BB6" s="146"/>
      <c r="BC6" s="114"/>
      <c r="BD6" s="114"/>
      <c r="BE6" s="145"/>
      <c r="BF6" s="145"/>
      <c r="BG6" s="146"/>
      <c r="BH6" s="114"/>
      <c r="BI6" s="114"/>
      <c r="BJ6" s="354" t="s">
        <v>1034</v>
      </c>
      <c r="BK6" s="163" t="s">
        <v>1035</v>
      </c>
      <c r="BL6" s="162" t="s">
        <v>1020</v>
      </c>
      <c r="BM6" s="170" t="s">
        <v>1036</v>
      </c>
      <c r="BN6" s="168" t="s">
        <v>116</v>
      </c>
      <c r="BO6" s="145" t="s">
        <v>1022</v>
      </c>
      <c r="BP6" s="145" t="s">
        <v>1037</v>
      </c>
      <c r="BQ6" s="146" t="s">
        <v>1020</v>
      </c>
      <c r="BR6" s="147" t="s">
        <v>1038</v>
      </c>
      <c r="BS6" s="114" t="s">
        <v>116</v>
      </c>
      <c r="BT6" s="147"/>
      <c r="BU6" s="145"/>
      <c r="BV6" s="145"/>
      <c r="BW6" s="145"/>
      <c r="BX6" s="168">
        <v>44855</v>
      </c>
      <c r="BY6" s="163" t="s">
        <v>1026</v>
      </c>
      <c r="BZ6" s="163" t="s">
        <v>1027</v>
      </c>
      <c r="CA6" s="114">
        <v>44938</v>
      </c>
      <c r="CB6" s="356" t="s">
        <v>1050</v>
      </c>
      <c r="CC6" s="356" t="s">
        <v>1051</v>
      </c>
      <c r="CD6" s="356" t="s">
        <v>1052</v>
      </c>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row>
    <row r="7" spans="1:108" ht="293.45" customHeight="1" thickTop="1" thickBot="1">
      <c r="A7" s="457"/>
      <c r="B7" s="458"/>
      <c r="C7" s="458"/>
      <c r="D7" s="458"/>
      <c r="E7" s="459"/>
      <c r="F7" s="458"/>
      <c r="G7" s="458"/>
      <c r="H7" s="458"/>
      <c r="I7" s="458"/>
      <c r="J7" s="457"/>
      <c r="K7" s="457"/>
      <c r="L7" s="411"/>
      <c r="M7" s="413"/>
      <c r="N7" s="146">
        <v>3</v>
      </c>
      <c r="O7" s="353" t="s">
        <v>1039</v>
      </c>
      <c r="P7" s="350"/>
      <c r="Q7" s="350"/>
      <c r="R7" s="350"/>
      <c r="S7" s="350"/>
      <c r="T7" s="350"/>
      <c r="U7" s="350"/>
      <c r="V7" s="350"/>
      <c r="W7" s="116">
        <v>0</v>
      </c>
      <c r="X7" s="117" t="s">
        <v>485</v>
      </c>
      <c r="Y7" s="351"/>
      <c r="Z7" s="118" t="s">
        <v>536</v>
      </c>
      <c r="AA7" s="116" t="s">
        <v>537</v>
      </c>
      <c r="AB7" s="350"/>
      <c r="AC7" s="422"/>
      <c r="AD7" s="422"/>
      <c r="AE7" s="456"/>
      <c r="AF7" s="456"/>
      <c r="AG7" s="418"/>
      <c r="AH7" s="418"/>
      <c r="AI7" s="455"/>
      <c r="AJ7" s="455"/>
      <c r="AK7" s="411"/>
      <c r="AL7" s="413"/>
      <c r="AM7" s="453"/>
      <c r="AN7" s="145" t="s">
        <v>1040</v>
      </c>
      <c r="AO7" s="349" t="s">
        <v>1013</v>
      </c>
      <c r="AP7" s="352">
        <v>44926</v>
      </c>
      <c r="AQ7" s="114"/>
      <c r="AR7" s="145"/>
      <c r="AS7" s="114"/>
      <c r="AT7" s="145"/>
      <c r="AU7" s="168" t="s">
        <v>1041</v>
      </c>
      <c r="AV7" s="163" t="s">
        <v>1042</v>
      </c>
      <c r="AW7" s="114" t="s">
        <v>1043</v>
      </c>
      <c r="AX7" s="145" t="s">
        <v>1044</v>
      </c>
      <c r="AY7" s="146"/>
      <c r="AZ7" s="145"/>
      <c r="BA7" s="145"/>
      <c r="BB7" s="146"/>
      <c r="BC7" s="114"/>
      <c r="BD7" s="114"/>
      <c r="BE7" s="145"/>
      <c r="BF7" s="145"/>
      <c r="BG7" s="146"/>
      <c r="BH7" s="114"/>
      <c r="BI7" s="114"/>
      <c r="BJ7" s="163" t="s">
        <v>1045</v>
      </c>
      <c r="BK7" s="163" t="s">
        <v>1046</v>
      </c>
      <c r="BL7" s="162" t="s">
        <v>1020</v>
      </c>
      <c r="BM7" s="170" t="s">
        <v>1047</v>
      </c>
      <c r="BN7" s="168" t="s">
        <v>116</v>
      </c>
      <c r="BO7" s="145" t="s">
        <v>1022</v>
      </c>
      <c r="BP7" s="145" t="s">
        <v>1048</v>
      </c>
      <c r="BQ7" s="146" t="s">
        <v>1020</v>
      </c>
      <c r="BR7" s="147" t="s">
        <v>1049</v>
      </c>
      <c r="BS7" s="114" t="s">
        <v>116</v>
      </c>
      <c r="BT7" s="114"/>
      <c r="BU7" s="145"/>
      <c r="BV7" s="145"/>
      <c r="BW7" s="145"/>
      <c r="BX7" s="168">
        <v>44855</v>
      </c>
      <c r="BY7" s="163" t="s">
        <v>1026</v>
      </c>
      <c r="BZ7" s="163" t="s">
        <v>1027</v>
      </c>
      <c r="CA7" s="114">
        <v>44938</v>
      </c>
      <c r="CB7" s="356" t="s">
        <v>1054</v>
      </c>
      <c r="CC7" s="356" t="s">
        <v>1051</v>
      </c>
      <c r="CD7" s="356" t="s">
        <v>1053</v>
      </c>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row>
    <row r="8" spans="1:108" ht="21" customHeight="1" thickTop="1" thickBot="1">
      <c r="A8" s="457"/>
      <c r="B8" s="458"/>
      <c r="C8" s="458"/>
      <c r="D8" s="458"/>
      <c r="E8" s="459"/>
      <c r="F8" s="458"/>
      <c r="G8" s="458"/>
      <c r="H8" s="458"/>
      <c r="I8" s="458"/>
      <c r="J8" s="457"/>
      <c r="K8" s="457"/>
      <c r="L8" s="411"/>
      <c r="M8" s="413"/>
      <c r="N8" s="146">
        <v>4</v>
      </c>
      <c r="O8" s="283"/>
      <c r="P8" s="350"/>
      <c r="Q8" s="350"/>
      <c r="R8" s="350"/>
      <c r="S8" s="350"/>
      <c r="T8" s="350"/>
      <c r="U8" s="350"/>
      <c r="V8" s="350"/>
      <c r="W8" s="116">
        <v>0</v>
      </c>
      <c r="X8" s="117" t="s">
        <v>485</v>
      </c>
      <c r="Y8" s="351"/>
      <c r="Z8" s="118" t="s">
        <v>536</v>
      </c>
      <c r="AA8" s="116" t="s">
        <v>537</v>
      </c>
      <c r="AB8" s="350"/>
      <c r="AC8" s="422"/>
      <c r="AD8" s="422"/>
      <c r="AE8" s="456"/>
      <c r="AF8" s="456"/>
      <c r="AG8" s="418"/>
      <c r="AH8" s="418"/>
      <c r="AI8" s="455"/>
      <c r="AJ8" s="455"/>
      <c r="AK8" s="411"/>
      <c r="AL8" s="413"/>
      <c r="AM8" s="453"/>
      <c r="AN8" s="145"/>
      <c r="AO8" s="146"/>
      <c r="AP8" s="114"/>
      <c r="AQ8" s="114"/>
      <c r="AR8" s="145"/>
      <c r="AS8" s="114"/>
      <c r="AT8" s="145"/>
      <c r="AU8" s="168"/>
      <c r="AV8" s="163"/>
      <c r="AW8" s="114"/>
      <c r="AX8" s="145"/>
      <c r="AY8" s="146"/>
      <c r="AZ8" s="145"/>
      <c r="BA8" s="145"/>
      <c r="BB8" s="146"/>
      <c r="BC8" s="114"/>
      <c r="BD8" s="114"/>
      <c r="BE8" s="145"/>
      <c r="BF8" s="145"/>
      <c r="BG8" s="146"/>
      <c r="BH8" s="114"/>
      <c r="BI8" s="114"/>
      <c r="BJ8" s="163"/>
      <c r="BK8" s="163"/>
      <c r="BL8" s="162"/>
      <c r="BM8" s="168"/>
      <c r="BN8" s="168"/>
      <c r="BO8" s="145"/>
      <c r="BP8" s="145"/>
      <c r="BQ8" s="146"/>
      <c r="BR8" s="114"/>
      <c r="BS8" s="114"/>
      <c r="BT8" s="114"/>
      <c r="BU8" s="145"/>
      <c r="BV8" s="145"/>
      <c r="BW8" s="145"/>
      <c r="BX8" s="168"/>
      <c r="BY8" s="163"/>
      <c r="BZ8" s="163"/>
      <c r="CA8" s="114"/>
      <c r="CB8" s="145"/>
      <c r="CC8" s="146"/>
      <c r="CD8" s="145"/>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row>
    <row r="9" spans="1:108" ht="27" customHeight="1" thickTop="1" thickBot="1">
      <c r="A9" s="457"/>
      <c r="B9" s="458"/>
      <c r="C9" s="458"/>
      <c r="D9" s="458"/>
      <c r="E9" s="459"/>
      <c r="F9" s="458"/>
      <c r="G9" s="458"/>
      <c r="H9" s="458"/>
      <c r="I9" s="458"/>
      <c r="J9" s="457"/>
      <c r="K9" s="457"/>
      <c r="L9" s="411"/>
      <c r="M9" s="413"/>
      <c r="N9" s="146">
        <v>5</v>
      </c>
      <c r="O9" s="283"/>
      <c r="P9" s="350"/>
      <c r="Q9" s="350"/>
      <c r="R9" s="350"/>
      <c r="S9" s="350"/>
      <c r="T9" s="350"/>
      <c r="U9" s="350"/>
      <c r="V9" s="350"/>
      <c r="W9" s="116">
        <v>0</v>
      </c>
      <c r="X9" s="117" t="s">
        <v>485</v>
      </c>
      <c r="Y9" s="351"/>
      <c r="Z9" s="118" t="s">
        <v>536</v>
      </c>
      <c r="AA9" s="116" t="s">
        <v>537</v>
      </c>
      <c r="AB9" s="350"/>
      <c r="AC9" s="422"/>
      <c r="AD9" s="422"/>
      <c r="AE9" s="456"/>
      <c r="AF9" s="456"/>
      <c r="AG9" s="418"/>
      <c r="AH9" s="418"/>
      <c r="AI9" s="455"/>
      <c r="AJ9" s="455"/>
      <c r="AK9" s="411"/>
      <c r="AL9" s="413"/>
      <c r="AM9" s="453"/>
      <c r="AN9" s="145"/>
      <c r="AO9" s="146"/>
      <c r="AP9" s="114"/>
      <c r="AQ9" s="114"/>
      <c r="AR9" s="145"/>
      <c r="AS9" s="114"/>
      <c r="AT9" s="145"/>
      <c r="AU9" s="168"/>
      <c r="AV9" s="163"/>
      <c r="AW9" s="114"/>
      <c r="AX9" s="145"/>
      <c r="AY9" s="146"/>
      <c r="AZ9" s="145"/>
      <c r="BA9" s="145"/>
      <c r="BB9" s="146"/>
      <c r="BC9" s="114"/>
      <c r="BD9" s="114"/>
      <c r="BE9" s="145"/>
      <c r="BF9" s="145"/>
      <c r="BG9" s="146"/>
      <c r="BH9" s="114"/>
      <c r="BI9" s="114"/>
      <c r="BJ9" s="163"/>
      <c r="BK9" s="163"/>
      <c r="BL9" s="162"/>
      <c r="BM9" s="168"/>
      <c r="BN9" s="168"/>
      <c r="BO9" s="145"/>
      <c r="BP9" s="145"/>
      <c r="BQ9" s="146"/>
      <c r="BR9" s="114"/>
      <c r="BS9" s="114"/>
      <c r="BT9" s="114"/>
      <c r="BU9" s="145"/>
      <c r="BV9" s="145"/>
      <c r="BW9" s="145"/>
      <c r="BX9" s="168"/>
      <c r="BY9" s="163"/>
      <c r="BZ9" s="163"/>
      <c r="CA9" s="114"/>
      <c r="CB9" s="145"/>
      <c r="CC9" s="146"/>
      <c r="CD9" s="145"/>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row>
    <row r="10" spans="1:108" ht="37.5" customHeight="1" thickTop="1" thickBot="1">
      <c r="A10" s="457"/>
      <c r="B10" s="458"/>
      <c r="C10" s="458"/>
      <c r="D10" s="458"/>
      <c r="E10" s="459"/>
      <c r="F10" s="458"/>
      <c r="G10" s="458"/>
      <c r="H10" s="458"/>
      <c r="I10" s="458"/>
      <c r="J10" s="457"/>
      <c r="K10" s="457"/>
      <c r="L10" s="411"/>
      <c r="M10" s="414"/>
      <c r="N10" s="146">
        <v>6</v>
      </c>
      <c r="O10" s="283"/>
      <c r="P10" s="350"/>
      <c r="Q10" s="350"/>
      <c r="R10" s="350"/>
      <c r="S10" s="350"/>
      <c r="T10" s="350"/>
      <c r="U10" s="350"/>
      <c r="V10" s="350"/>
      <c r="W10" s="116">
        <v>0</v>
      </c>
      <c r="X10" s="117" t="s">
        <v>485</v>
      </c>
      <c r="Y10" s="351"/>
      <c r="Z10" s="118" t="s">
        <v>536</v>
      </c>
      <c r="AA10" s="116" t="s">
        <v>537</v>
      </c>
      <c r="AB10" s="350"/>
      <c r="AC10" s="422"/>
      <c r="AD10" s="422"/>
      <c r="AE10" s="456"/>
      <c r="AF10" s="456"/>
      <c r="AG10" s="418"/>
      <c r="AH10" s="418"/>
      <c r="AI10" s="455"/>
      <c r="AJ10" s="455"/>
      <c r="AK10" s="411"/>
      <c r="AL10" s="414"/>
      <c r="AM10" s="454"/>
      <c r="AN10" s="145"/>
      <c r="AO10" s="146"/>
      <c r="AP10" s="114"/>
      <c r="AQ10" s="114"/>
      <c r="AR10" s="145"/>
      <c r="AS10" s="114"/>
      <c r="AT10" s="145"/>
      <c r="AU10" s="168"/>
      <c r="AV10" s="163"/>
      <c r="AW10" s="114"/>
      <c r="AX10" s="145"/>
      <c r="AY10" s="146"/>
      <c r="AZ10" s="145"/>
      <c r="BA10" s="145"/>
      <c r="BB10" s="146"/>
      <c r="BC10" s="114"/>
      <c r="BD10" s="114"/>
      <c r="BE10" s="145"/>
      <c r="BF10" s="145"/>
      <c r="BG10" s="146"/>
      <c r="BH10" s="114"/>
      <c r="BI10" s="114"/>
      <c r="BJ10" s="163"/>
      <c r="BK10" s="163"/>
      <c r="BL10" s="162"/>
      <c r="BM10" s="168"/>
      <c r="BN10" s="168"/>
      <c r="BO10" s="145"/>
      <c r="BP10" s="145"/>
      <c r="BQ10" s="146"/>
      <c r="BR10" s="114"/>
      <c r="BS10" s="114"/>
      <c r="BT10" s="114"/>
      <c r="BU10" s="145"/>
      <c r="BV10" s="145"/>
      <c r="BW10" s="145"/>
      <c r="BX10" s="168"/>
      <c r="BY10" s="163"/>
      <c r="BZ10" s="163"/>
      <c r="CA10" s="114"/>
      <c r="CB10" s="145"/>
      <c r="CC10" s="146"/>
      <c r="CD10" s="145"/>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row>
    <row r="11" spans="1:108" ht="21" customHeight="1" thickTop="1" thickBot="1">
      <c r="A11" s="457">
        <v>2</v>
      </c>
      <c r="B11" s="458"/>
      <c r="C11" s="458"/>
      <c r="D11" s="458"/>
      <c r="E11" s="459"/>
      <c r="F11" s="458"/>
      <c r="G11" s="458"/>
      <c r="H11" s="458"/>
      <c r="I11" s="458"/>
      <c r="J11" s="457"/>
      <c r="K11" s="457"/>
      <c r="L11" s="411">
        <v>0</v>
      </c>
      <c r="M11" s="412" t="b">
        <v>0</v>
      </c>
      <c r="N11" s="146">
        <v>1</v>
      </c>
      <c r="O11" s="283"/>
      <c r="P11" s="350"/>
      <c r="Q11" s="350"/>
      <c r="R11" s="350"/>
      <c r="S11" s="350"/>
      <c r="T11" s="350"/>
      <c r="U11" s="350"/>
      <c r="V11" s="350"/>
      <c r="W11" s="116">
        <v>0</v>
      </c>
      <c r="X11" s="117" t="s">
        <v>485</v>
      </c>
      <c r="Y11" s="351"/>
      <c r="Z11" s="118" t="s">
        <v>536</v>
      </c>
      <c r="AA11" s="116" t="s">
        <v>537</v>
      </c>
      <c r="AB11" s="350"/>
      <c r="AC11" s="422">
        <v>0</v>
      </c>
      <c r="AD11" s="422" t="s">
        <v>485</v>
      </c>
      <c r="AE11" s="456"/>
      <c r="AF11" s="456"/>
      <c r="AG11" s="418" t="s">
        <v>538</v>
      </c>
      <c r="AH11" s="418" t="s">
        <v>538</v>
      </c>
      <c r="AI11" s="455"/>
      <c r="AJ11" s="455"/>
      <c r="AK11" s="411">
        <v>0</v>
      </c>
      <c r="AL11" s="412" t="b">
        <v>0</v>
      </c>
      <c r="AM11" s="452"/>
      <c r="AN11" s="145"/>
      <c r="AO11" s="146"/>
      <c r="AP11" s="114"/>
      <c r="AQ11" s="114"/>
      <c r="AR11" s="145"/>
      <c r="AS11" s="114"/>
      <c r="AT11" s="145"/>
      <c r="AU11" s="168"/>
      <c r="AV11" s="163"/>
      <c r="AW11" s="114"/>
      <c r="AX11" s="145"/>
      <c r="AY11" s="146"/>
      <c r="AZ11" s="145"/>
      <c r="BA11" s="145"/>
      <c r="BB11" s="146"/>
      <c r="BC11" s="114"/>
      <c r="BD11" s="114"/>
      <c r="BE11" s="145"/>
      <c r="BF11" s="145"/>
      <c r="BG11" s="146"/>
      <c r="BH11" s="114"/>
      <c r="BI11" s="114"/>
      <c r="BJ11" s="163"/>
      <c r="BK11" s="163"/>
      <c r="BL11" s="162"/>
      <c r="BM11" s="168"/>
      <c r="BN11" s="168"/>
      <c r="BO11" s="145"/>
      <c r="BP11" s="145"/>
      <c r="BQ11" s="146"/>
      <c r="BR11" s="114"/>
      <c r="BS11" s="114"/>
      <c r="BT11" s="114"/>
      <c r="BU11" s="145"/>
      <c r="BV11" s="145"/>
      <c r="BW11" s="145"/>
      <c r="BX11" s="168"/>
      <c r="BY11" s="163"/>
      <c r="BZ11" s="163"/>
      <c r="CA11" s="114"/>
      <c r="CB11" s="145"/>
      <c r="CC11" s="146"/>
      <c r="CD11" s="145"/>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row>
    <row r="12" spans="1:108" ht="21" customHeight="1" thickTop="1" thickBot="1">
      <c r="A12" s="457"/>
      <c r="B12" s="458"/>
      <c r="C12" s="458"/>
      <c r="D12" s="458"/>
      <c r="E12" s="459"/>
      <c r="F12" s="458"/>
      <c r="G12" s="458"/>
      <c r="H12" s="458"/>
      <c r="I12" s="458"/>
      <c r="J12" s="457"/>
      <c r="K12" s="457"/>
      <c r="L12" s="411"/>
      <c r="M12" s="413"/>
      <c r="N12" s="146">
        <v>2</v>
      </c>
      <c r="O12" s="283"/>
      <c r="P12" s="350"/>
      <c r="Q12" s="350"/>
      <c r="R12" s="350"/>
      <c r="S12" s="350"/>
      <c r="T12" s="350"/>
      <c r="U12" s="350"/>
      <c r="V12" s="350"/>
      <c r="W12" s="116">
        <v>0</v>
      </c>
      <c r="X12" s="117" t="s">
        <v>485</v>
      </c>
      <c r="Y12" s="351"/>
      <c r="Z12" s="118" t="s">
        <v>536</v>
      </c>
      <c r="AA12" s="116" t="s">
        <v>537</v>
      </c>
      <c r="AB12" s="350"/>
      <c r="AC12" s="422"/>
      <c r="AD12" s="422"/>
      <c r="AE12" s="456"/>
      <c r="AF12" s="456"/>
      <c r="AG12" s="418"/>
      <c r="AH12" s="418"/>
      <c r="AI12" s="455"/>
      <c r="AJ12" s="455"/>
      <c r="AK12" s="411"/>
      <c r="AL12" s="413"/>
      <c r="AM12" s="453"/>
      <c r="AN12" s="145"/>
      <c r="AO12" s="146"/>
      <c r="AP12" s="114"/>
      <c r="AQ12" s="114"/>
      <c r="AR12" s="145"/>
      <c r="AS12" s="114"/>
      <c r="AT12" s="145"/>
      <c r="AU12" s="168"/>
      <c r="AV12" s="163"/>
      <c r="AW12" s="114"/>
      <c r="AX12" s="145"/>
      <c r="AY12" s="146"/>
      <c r="AZ12" s="145"/>
      <c r="BA12" s="145"/>
      <c r="BB12" s="146"/>
      <c r="BC12" s="114"/>
      <c r="BD12" s="114"/>
      <c r="BE12" s="145"/>
      <c r="BF12" s="145"/>
      <c r="BG12" s="146"/>
      <c r="BH12" s="114"/>
      <c r="BI12" s="114"/>
      <c r="BJ12" s="163"/>
      <c r="BK12" s="163"/>
      <c r="BL12" s="162"/>
      <c r="BM12" s="168"/>
      <c r="BN12" s="168"/>
      <c r="BO12" s="145"/>
      <c r="BP12" s="145"/>
      <c r="BQ12" s="146"/>
      <c r="BR12" s="114"/>
      <c r="BS12" s="114"/>
      <c r="BT12" s="114"/>
      <c r="BU12" s="145"/>
      <c r="BV12" s="145"/>
      <c r="BW12" s="145"/>
      <c r="BX12" s="168"/>
      <c r="BY12" s="163"/>
      <c r="BZ12" s="163"/>
      <c r="CA12" s="114"/>
      <c r="CB12" s="145"/>
      <c r="CC12" s="146"/>
      <c r="CD12" s="145"/>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row>
    <row r="13" spans="1:108" ht="21" customHeight="1" thickTop="1" thickBot="1">
      <c r="A13" s="457"/>
      <c r="B13" s="458"/>
      <c r="C13" s="458"/>
      <c r="D13" s="458"/>
      <c r="E13" s="459"/>
      <c r="F13" s="458"/>
      <c r="G13" s="458"/>
      <c r="H13" s="458"/>
      <c r="I13" s="458"/>
      <c r="J13" s="457"/>
      <c r="K13" s="457"/>
      <c r="L13" s="411"/>
      <c r="M13" s="413"/>
      <c r="N13" s="146">
        <v>3</v>
      </c>
      <c r="O13" s="355"/>
      <c r="P13" s="350"/>
      <c r="Q13" s="350"/>
      <c r="R13" s="350"/>
      <c r="S13" s="350"/>
      <c r="T13" s="350"/>
      <c r="U13" s="350"/>
      <c r="V13" s="350"/>
      <c r="W13" s="116">
        <v>0</v>
      </c>
      <c r="X13" s="117" t="s">
        <v>485</v>
      </c>
      <c r="Y13" s="351"/>
      <c r="Z13" s="118" t="s">
        <v>536</v>
      </c>
      <c r="AA13" s="116" t="s">
        <v>537</v>
      </c>
      <c r="AB13" s="350"/>
      <c r="AC13" s="422"/>
      <c r="AD13" s="422"/>
      <c r="AE13" s="456"/>
      <c r="AF13" s="456"/>
      <c r="AG13" s="418"/>
      <c r="AH13" s="418"/>
      <c r="AI13" s="455"/>
      <c r="AJ13" s="455"/>
      <c r="AK13" s="411"/>
      <c r="AL13" s="413"/>
      <c r="AM13" s="453"/>
      <c r="AN13" s="145"/>
      <c r="AO13" s="146"/>
      <c r="AP13" s="114"/>
      <c r="AQ13" s="114"/>
      <c r="AR13" s="145"/>
      <c r="AS13" s="114"/>
      <c r="AT13" s="145"/>
      <c r="AU13" s="168"/>
      <c r="AV13" s="163"/>
      <c r="AW13" s="114"/>
      <c r="AX13" s="145"/>
      <c r="AY13" s="146"/>
      <c r="AZ13" s="145"/>
      <c r="BA13" s="145"/>
      <c r="BB13" s="146"/>
      <c r="BC13" s="114"/>
      <c r="BD13" s="114"/>
      <c r="BE13" s="145"/>
      <c r="BF13" s="145"/>
      <c r="BG13" s="146"/>
      <c r="BH13" s="114"/>
      <c r="BI13" s="114"/>
      <c r="BJ13" s="163"/>
      <c r="BK13" s="163"/>
      <c r="BL13" s="162"/>
      <c r="BM13" s="168"/>
      <c r="BN13" s="168"/>
      <c r="BO13" s="145"/>
      <c r="BP13" s="145"/>
      <c r="BQ13" s="146"/>
      <c r="BR13" s="114"/>
      <c r="BS13" s="114"/>
      <c r="BT13" s="114"/>
      <c r="BU13" s="145"/>
      <c r="BV13" s="145"/>
      <c r="BW13" s="145"/>
      <c r="BX13" s="168"/>
      <c r="BY13" s="163"/>
      <c r="BZ13" s="163"/>
      <c r="CA13" s="114"/>
      <c r="CB13" s="145"/>
      <c r="CC13" s="146"/>
      <c r="CD13" s="145"/>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row>
    <row r="14" spans="1:108" ht="21" customHeight="1" thickTop="1" thickBot="1">
      <c r="A14" s="457"/>
      <c r="B14" s="458"/>
      <c r="C14" s="458"/>
      <c r="D14" s="458"/>
      <c r="E14" s="459"/>
      <c r="F14" s="458"/>
      <c r="G14" s="458"/>
      <c r="H14" s="458"/>
      <c r="I14" s="458"/>
      <c r="J14" s="457"/>
      <c r="K14" s="457"/>
      <c r="L14" s="411"/>
      <c r="M14" s="413"/>
      <c r="N14" s="146">
        <v>4</v>
      </c>
      <c r="O14" s="283"/>
      <c r="P14" s="350"/>
      <c r="Q14" s="350"/>
      <c r="R14" s="350"/>
      <c r="S14" s="350"/>
      <c r="T14" s="350"/>
      <c r="U14" s="350"/>
      <c r="V14" s="350"/>
      <c r="W14" s="116">
        <v>0</v>
      </c>
      <c r="X14" s="117" t="s">
        <v>485</v>
      </c>
      <c r="Y14" s="351"/>
      <c r="Z14" s="118" t="s">
        <v>536</v>
      </c>
      <c r="AA14" s="116" t="s">
        <v>537</v>
      </c>
      <c r="AB14" s="350"/>
      <c r="AC14" s="422"/>
      <c r="AD14" s="422"/>
      <c r="AE14" s="456"/>
      <c r="AF14" s="456"/>
      <c r="AG14" s="418"/>
      <c r="AH14" s="418"/>
      <c r="AI14" s="455"/>
      <c r="AJ14" s="455"/>
      <c r="AK14" s="411"/>
      <c r="AL14" s="413"/>
      <c r="AM14" s="453"/>
      <c r="AN14" s="145"/>
      <c r="AO14" s="146"/>
      <c r="AP14" s="114"/>
      <c r="AQ14" s="114"/>
      <c r="AR14" s="145"/>
      <c r="AS14" s="114"/>
      <c r="AT14" s="145"/>
      <c r="AU14" s="168"/>
      <c r="AV14" s="163"/>
      <c r="AW14" s="114"/>
      <c r="AX14" s="145"/>
      <c r="AY14" s="146"/>
      <c r="AZ14" s="145"/>
      <c r="BA14" s="145"/>
      <c r="BB14" s="146"/>
      <c r="BC14" s="114"/>
      <c r="BD14" s="114"/>
      <c r="BE14" s="145"/>
      <c r="BF14" s="145"/>
      <c r="BG14" s="146"/>
      <c r="BH14" s="114"/>
      <c r="BI14" s="114"/>
      <c r="BJ14" s="163"/>
      <c r="BK14" s="163"/>
      <c r="BL14" s="162"/>
      <c r="BM14" s="168"/>
      <c r="BN14" s="168"/>
      <c r="BO14" s="145"/>
      <c r="BP14" s="145"/>
      <c r="BQ14" s="146"/>
      <c r="BR14" s="114"/>
      <c r="BS14" s="114"/>
      <c r="BT14" s="114"/>
      <c r="BU14" s="145"/>
      <c r="BV14" s="145"/>
      <c r="BW14" s="145"/>
      <c r="BX14" s="168"/>
      <c r="BY14" s="163"/>
      <c r="BZ14" s="163"/>
      <c r="CA14" s="114"/>
      <c r="CB14" s="145"/>
      <c r="CC14" s="146"/>
      <c r="CD14" s="145"/>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row>
    <row r="15" spans="1:108" ht="21" customHeight="1" thickTop="1" thickBot="1">
      <c r="A15" s="457"/>
      <c r="B15" s="458"/>
      <c r="C15" s="458"/>
      <c r="D15" s="458"/>
      <c r="E15" s="459"/>
      <c r="F15" s="458"/>
      <c r="G15" s="458"/>
      <c r="H15" s="458"/>
      <c r="I15" s="458"/>
      <c r="J15" s="457"/>
      <c r="K15" s="457"/>
      <c r="L15" s="411"/>
      <c r="M15" s="413"/>
      <c r="N15" s="146">
        <v>5</v>
      </c>
      <c r="O15" s="283"/>
      <c r="P15" s="350"/>
      <c r="Q15" s="350"/>
      <c r="R15" s="350"/>
      <c r="S15" s="350"/>
      <c r="T15" s="350"/>
      <c r="U15" s="350"/>
      <c r="V15" s="350"/>
      <c r="W15" s="116">
        <v>0</v>
      </c>
      <c r="X15" s="117" t="s">
        <v>485</v>
      </c>
      <c r="Y15" s="351"/>
      <c r="Z15" s="118" t="s">
        <v>536</v>
      </c>
      <c r="AA15" s="116" t="s">
        <v>537</v>
      </c>
      <c r="AB15" s="350"/>
      <c r="AC15" s="422"/>
      <c r="AD15" s="422"/>
      <c r="AE15" s="456"/>
      <c r="AF15" s="456"/>
      <c r="AG15" s="418"/>
      <c r="AH15" s="418"/>
      <c r="AI15" s="455"/>
      <c r="AJ15" s="455"/>
      <c r="AK15" s="411"/>
      <c r="AL15" s="413"/>
      <c r="AM15" s="453"/>
      <c r="AN15" s="145"/>
      <c r="AO15" s="146"/>
      <c r="AP15" s="114"/>
      <c r="AQ15" s="114"/>
      <c r="AR15" s="145"/>
      <c r="AS15" s="114"/>
      <c r="AT15" s="145"/>
      <c r="AU15" s="168"/>
      <c r="AV15" s="163"/>
      <c r="AW15" s="114"/>
      <c r="AX15" s="145"/>
      <c r="AY15" s="146"/>
      <c r="AZ15" s="145"/>
      <c r="BA15" s="145"/>
      <c r="BB15" s="146"/>
      <c r="BC15" s="114"/>
      <c r="BD15" s="114"/>
      <c r="BE15" s="145"/>
      <c r="BF15" s="145"/>
      <c r="BG15" s="146"/>
      <c r="BH15" s="114"/>
      <c r="BI15" s="114"/>
      <c r="BJ15" s="163"/>
      <c r="BK15" s="163"/>
      <c r="BL15" s="162"/>
      <c r="BM15" s="168"/>
      <c r="BN15" s="168"/>
      <c r="BO15" s="145"/>
      <c r="BP15" s="145"/>
      <c r="BQ15" s="146"/>
      <c r="BR15" s="114"/>
      <c r="BS15" s="114"/>
      <c r="BT15" s="114"/>
      <c r="BU15" s="145"/>
      <c r="BV15" s="145"/>
      <c r="BW15" s="145"/>
      <c r="BX15" s="168"/>
      <c r="BY15" s="163"/>
      <c r="BZ15" s="163"/>
      <c r="CA15" s="114"/>
      <c r="CB15" s="145"/>
      <c r="CC15" s="146"/>
      <c r="CD15" s="145"/>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row>
    <row r="16" spans="1:108" ht="21" customHeight="1" thickTop="1" thickBot="1">
      <c r="A16" s="457"/>
      <c r="B16" s="458"/>
      <c r="C16" s="458"/>
      <c r="D16" s="458"/>
      <c r="E16" s="459"/>
      <c r="F16" s="458"/>
      <c r="G16" s="458"/>
      <c r="H16" s="458"/>
      <c r="I16" s="458"/>
      <c r="J16" s="457"/>
      <c r="K16" s="457"/>
      <c r="L16" s="411"/>
      <c r="M16" s="414"/>
      <c r="N16" s="146">
        <v>6</v>
      </c>
      <c r="O16" s="283"/>
      <c r="P16" s="350"/>
      <c r="Q16" s="350"/>
      <c r="R16" s="350"/>
      <c r="S16" s="350"/>
      <c r="T16" s="350"/>
      <c r="U16" s="350"/>
      <c r="V16" s="350"/>
      <c r="W16" s="116">
        <v>0</v>
      </c>
      <c r="X16" s="117" t="s">
        <v>485</v>
      </c>
      <c r="Y16" s="351"/>
      <c r="Z16" s="118" t="s">
        <v>536</v>
      </c>
      <c r="AA16" s="116" t="s">
        <v>537</v>
      </c>
      <c r="AB16" s="350"/>
      <c r="AC16" s="422"/>
      <c r="AD16" s="422"/>
      <c r="AE16" s="456"/>
      <c r="AF16" s="456"/>
      <c r="AG16" s="418"/>
      <c r="AH16" s="418"/>
      <c r="AI16" s="455"/>
      <c r="AJ16" s="455"/>
      <c r="AK16" s="411"/>
      <c r="AL16" s="414"/>
      <c r="AM16" s="454"/>
      <c r="AN16" s="145"/>
      <c r="AO16" s="146"/>
      <c r="AP16" s="114"/>
      <c r="AQ16" s="114"/>
      <c r="AR16" s="145"/>
      <c r="AS16" s="114"/>
      <c r="AT16" s="145"/>
      <c r="AU16" s="168"/>
      <c r="AV16" s="163"/>
      <c r="AW16" s="114"/>
      <c r="AX16" s="145"/>
      <c r="AY16" s="146"/>
      <c r="AZ16" s="145"/>
      <c r="BA16" s="145"/>
      <c r="BB16" s="146"/>
      <c r="BC16" s="114"/>
      <c r="BD16" s="114"/>
      <c r="BE16" s="145"/>
      <c r="BF16" s="145"/>
      <c r="BG16" s="146"/>
      <c r="BH16" s="114"/>
      <c r="BI16" s="114"/>
      <c r="BJ16" s="163"/>
      <c r="BK16" s="163"/>
      <c r="BL16" s="162"/>
      <c r="BM16" s="168"/>
      <c r="BN16" s="168"/>
      <c r="BO16" s="145"/>
      <c r="BP16" s="145"/>
      <c r="BQ16" s="146"/>
      <c r="BR16" s="114"/>
      <c r="BS16" s="114"/>
      <c r="BT16" s="114"/>
      <c r="BU16" s="145"/>
      <c r="BV16" s="145"/>
      <c r="BW16" s="145"/>
      <c r="BX16" s="168"/>
      <c r="BY16" s="163"/>
      <c r="BZ16" s="163"/>
      <c r="CA16" s="114"/>
      <c r="CB16" s="145"/>
      <c r="CC16" s="146"/>
      <c r="CD16" s="145"/>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row>
    <row r="17" spans="1:108" ht="21" customHeight="1" thickTop="1" thickBot="1">
      <c r="A17" s="457">
        <v>3</v>
      </c>
      <c r="B17" s="458"/>
      <c r="C17" s="458"/>
      <c r="D17" s="458"/>
      <c r="E17" s="459"/>
      <c r="F17" s="458"/>
      <c r="G17" s="458"/>
      <c r="H17" s="458"/>
      <c r="I17" s="458"/>
      <c r="J17" s="457"/>
      <c r="K17" s="457"/>
      <c r="L17" s="411">
        <v>0</v>
      </c>
      <c r="M17" s="412" t="b">
        <v>0</v>
      </c>
      <c r="N17" s="146">
        <v>1</v>
      </c>
      <c r="O17" s="283"/>
      <c r="P17" s="350"/>
      <c r="Q17" s="350"/>
      <c r="R17" s="350"/>
      <c r="S17" s="350"/>
      <c r="T17" s="350"/>
      <c r="U17" s="350"/>
      <c r="V17" s="350"/>
      <c r="W17" s="116">
        <v>0</v>
      </c>
      <c r="X17" s="117" t="s">
        <v>485</v>
      </c>
      <c r="Y17" s="351"/>
      <c r="Z17" s="118" t="s">
        <v>536</v>
      </c>
      <c r="AA17" s="116" t="s">
        <v>537</v>
      </c>
      <c r="AB17" s="350"/>
      <c r="AC17" s="422">
        <v>0</v>
      </c>
      <c r="AD17" s="422" t="s">
        <v>485</v>
      </c>
      <c r="AE17" s="456"/>
      <c r="AF17" s="456"/>
      <c r="AG17" s="418" t="s">
        <v>538</v>
      </c>
      <c r="AH17" s="418" t="s">
        <v>538</v>
      </c>
      <c r="AI17" s="455"/>
      <c r="AJ17" s="455"/>
      <c r="AK17" s="411">
        <v>0</v>
      </c>
      <c r="AL17" s="412" t="b">
        <v>0</v>
      </c>
      <c r="AM17" s="452"/>
      <c r="AN17" s="145"/>
      <c r="AO17" s="146"/>
      <c r="AP17" s="114"/>
      <c r="AQ17" s="114"/>
      <c r="AR17" s="145"/>
      <c r="AS17" s="114"/>
      <c r="AT17" s="145"/>
      <c r="AU17" s="168"/>
      <c r="AV17" s="163"/>
      <c r="AW17" s="114"/>
      <c r="AX17" s="145"/>
      <c r="AY17" s="146"/>
      <c r="AZ17" s="145"/>
      <c r="BA17" s="145"/>
      <c r="BB17" s="146"/>
      <c r="BC17" s="114"/>
      <c r="BD17" s="114"/>
      <c r="BE17" s="145"/>
      <c r="BF17" s="145"/>
      <c r="BG17" s="146"/>
      <c r="BH17" s="114"/>
      <c r="BI17" s="114"/>
      <c r="BJ17" s="163"/>
      <c r="BK17" s="163"/>
      <c r="BL17" s="162"/>
      <c r="BM17" s="168"/>
      <c r="BN17" s="168"/>
      <c r="BO17" s="145"/>
      <c r="BP17" s="145"/>
      <c r="BQ17" s="146"/>
      <c r="BR17" s="114"/>
      <c r="BS17" s="114"/>
      <c r="BT17" s="114"/>
      <c r="BU17" s="145"/>
      <c r="BV17" s="145"/>
      <c r="BW17" s="145"/>
      <c r="BX17" s="168"/>
      <c r="BY17" s="163"/>
      <c r="BZ17" s="163"/>
      <c r="CA17" s="114"/>
      <c r="CB17" s="145"/>
      <c r="CC17" s="146"/>
      <c r="CD17" s="145"/>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row>
    <row r="18" spans="1:108" ht="21" customHeight="1" thickTop="1" thickBot="1">
      <c r="A18" s="457"/>
      <c r="B18" s="458"/>
      <c r="C18" s="458"/>
      <c r="D18" s="458"/>
      <c r="E18" s="459"/>
      <c r="F18" s="458"/>
      <c r="G18" s="458"/>
      <c r="H18" s="458"/>
      <c r="I18" s="458"/>
      <c r="J18" s="457"/>
      <c r="K18" s="457"/>
      <c r="L18" s="411"/>
      <c r="M18" s="413"/>
      <c r="N18" s="146">
        <v>2</v>
      </c>
      <c r="O18" s="283"/>
      <c r="P18" s="350"/>
      <c r="Q18" s="350"/>
      <c r="R18" s="350"/>
      <c r="S18" s="350"/>
      <c r="T18" s="350"/>
      <c r="U18" s="350"/>
      <c r="V18" s="350"/>
      <c r="W18" s="116">
        <v>0</v>
      </c>
      <c r="X18" s="117" t="s">
        <v>485</v>
      </c>
      <c r="Y18" s="351"/>
      <c r="Z18" s="118" t="s">
        <v>536</v>
      </c>
      <c r="AA18" s="116" t="s">
        <v>537</v>
      </c>
      <c r="AB18" s="350"/>
      <c r="AC18" s="422"/>
      <c r="AD18" s="422"/>
      <c r="AE18" s="456"/>
      <c r="AF18" s="456"/>
      <c r="AG18" s="418"/>
      <c r="AH18" s="418"/>
      <c r="AI18" s="455"/>
      <c r="AJ18" s="455"/>
      <c r="AK18" s="411"/>
      <c r="AL18" s="413"/>
      <c r="AM18" s="453"/>
      <c r="AN18" s="145"/>
      <c r="AO18" s="146"/>
      <c r="AP18" s="114"/>
      <c r="AQ18" s="114"/>
      <c r="AR18" s="145"/>
      <c r="AS18" s="114"/>
      <c r="AT18" s="145"/>
      <c r="AU18" s="168"/>
      <c r="AV18" s="163"/>
      <c r="AW18" s="114"/>
      <c r="AX18" s="145"/>
      <c r="AY18" s="146"/>
      <c r="AZ18" s="145"/>
      <c r="BA18" s="145"/>
      <c r="BB18" s="146"/>
      <c r="BC18" s="114"/>
      <c r="BD18" s="114"/>
      <c r="BE18" s="145"/>
      <c r="BF18" s="145"/>
      <c r="BG18" s="146"/>
      <c r="BH18" s="114"/>
      <c r="BI18" s="114"/>
      <c r="BJ18" s="163"/>
      <c r="BK18" s="163"/>
      <c r="BL18" s="162"/>
      <c r="BM18" s="168"/>
      <c r="BN18" s="168"/>
      <c r="BO18" s="145"/>
      <c r="BP18" s="145"/>
      <c r="BQ18" s="146"/>
      <c r="BR18" s="114"/>
      <c r="BS18" s="114"/>
      <c r="BT18" s="114"/>
      <c r="BU18" s="145"/>
      <c r="BV18" s="145"/>
      <c r="BW18" s="145"/>
      <c r="BX18" s="168"/>
      <c r="BY18" s="163"/>
      <c r="BZ18" s="163"/>
      <c r="CA18" s="114"/>
      <c r="CB18" s="145"/>
      <c r="CC18" s="146"/>
      <c r="CD18" s="145"/>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row>
    <row r="19" spans="1:108" ht="21" customHeight="1" thickTop="1" thickBot="1">
      <c r="A19" s="457"/>
      <c r="B19" s="458"/>
      <c r="C19" s="458"/>
      <c r="D19" s="458"/>
      <c r="E19" s="459"/>
      <c r="F19" s="458"/>
      <c r="G19" s="458"/>
      <c r="H19" s="458"/>
      <c r="I19" s="458"/>
      <c r="J19" s="457"/>
      <c r="K19" s="457"/>
      <c r="L19" s="411"/>
      <c r="M19" s="413"/>
      <c r="N19" s="146">
        <v>3</v>
      </c>
      <c r="O19" s="355"/>
      <c r="P19" s="350"/>
      <c r="Q19" s="350"/>
      <c r="R19" s="350"/>
      <c r="S19" s="350"/>
      <c r="T19" s="350"/>
      <c r="U19" s="350"/>
      <c r="V19" s="350"/>
      <c r="W19" s="116">
        <v>0</v>
      </c>
      <c r="X19" s="117" t="s">
        <v>485</v>
      </c>
      <c r="Y19" s="351"/>
      <c r="Z19" s="118" t="s">
        <v>536</v>
      </c>
      <c r="AA19" s="116" t="s">
        <v>537</v>
      </c>
      <c r="AB19" s="350"/>
      <c r="AC19" s="422"/>
      <c r="AD19" s="422"/>
      <c r="AE19" s="456"/>
      <c r="AF19" s="456"/>
      <c r="AG19" s="418"/>
      <c r="AH19" s="418"/>
      <c r="AI19" s="455"/>
      <c r="AJ19" s="455"/>
      <c r="AK19" s="411"/>
      <c r="AL19" s="413"/>
      <c r="AM19" s="453"/>
      <c r="AN19" s="145"/>
      <c r="AO19" s="146"/>
      <c r="AP19" s="114"/>
      <c r="AQ19" s="114"/>
      <c r="AR19" s="145"/>
      <c r="AS19" s="114"/>
      <c r="AT19" s="145"/>
      <c r="AU19" s="168"/>
      <c r="AV19" s="163"/>
      <c r="AW19" s="114"/>
      <c r="AX19" s="145"/>
      <c r="AY19" s="146"/>
      <c r="AZ19" s="145"/>
      <c r="BA19" s="145"/>
      <c r="BB19" s="146"/>
      <c r="BC19" s="114"/>
      <c r="BD19" s="114"/>
      <c r="BE19" s="145"/>
      <c r="BF19" s="145"/>
      <c r="BG19" s="146"/>
      <c r="BH19" s="114"/>
      <c r="BI19" s="114"/>
      <c r="BJ19" s="163"/>
      <c r="BK19" s="163"/>
      <c r="BL19" s="162"/>
      <c r="BM19" s="168"/>
      <c r="BN19" s="168"/>
      <c r="BO19" s="145"/>
      <c r="BP19" s="145"/>
      <c r="BQ19" s="146"/>
      <c r="BR19" s="114"/>
      <c r="BS19" s="114"/>
      <c r="BT19" s="114"/>
      <c r="BU19" s="145"/>
      <c r="BV19" s="145"/>
      <c r="BW19" s="145"/>
      <c r="BX19" s="168"/>
      <c r="BY19" s="163"/>
      <c r="BZ19" s="163"/>
      <c r="CA19" s="114"/>
      <c r="CB19" s="145"/>
      <c r="CC19" s="146"/>
      <c r="CD19" s="145"/>
      <c r="CE19" s="148"/>
      <c r="CF19" s="148"/>
      <c r="CG19" s="148"/>
      <c r="CH19" s="148"/>
      <c r="CI19" s="148"/>
      <c r="CJ19" s="148"/>
      <c r="CK19" s="148"/>
      <c r="CL19" s="148"/>
      <c r="CM19" s="148"/>
      <c r="CN19" s="148"/>
      <c r="CO19" s="148"/>
      <c r="CP19" s="148"/>
      <c r="CQ19" s="148"/>
      <c r="CR19" s="148"/>
      <c r="CS19" s="148"/>
      <c r="CT19" s="148"/>
      <c r="CU19" s="148"/>
      <c r="CV19" s="148"/>
      <c r="CW19" s="148"/>
      <c r="CX19" s="148"/>
      <c r="CY19" s="148"/>
      <c r="CZ19" s="148"/>
      <c r="DA19" s="148"/>
      <c r="DB19" s="148"/>
      <c r="DC19" s="148"/>
      <c r="DD19" s="148"/>
    </row>
    <row r="20" spans="1:108" ht="21" customHeight="1" thickTop="1" thickBot="1">
      <c r="A20" s="457"/>
      <c r="B20" s="458"/>
      <c r="C20" s="458"/>
      <c r="D20" s="458"/>
      <c r="E20" s="459"/>
      <c r="F20" s="458"/>
      <c r="G20" s="458"/>
      <c r="H20" s="458"/>
      <c r="I20" s="458"/>
      <c r="J20" s="457"/>
      <c r="K20" s="457"/>
      <c r="L20" s="411"/>
      <c r="M20" s="413"/>
      <c r="N20" s="146">
        <v>4</v>
      </c>
      <c r="O20" s="283"/>
      <c r="P20" s="350"/>
      <c r="Q20" s="350"/>
      <c r="R20" s="350"/>
      <c r="S20" s="350"/>
      <c r="T20" s="350"/>
      <c r="U20" s="350"/>
      <c r="V20" s="350"/>
      <c r="W20" s="116">
        <v>0</v>
      </c>
      <c r="X20" s="117" t="s">
        <v>485</v>
      </c>
      <c r="Y20" s="351"/>
      <c r="Z20" s="118" t="s">
        <v>536</v>
      </c>
      <c r="AA20" s="116" t="s">
        <v>537</v>
      </c>
      <c r="AB20" s="350"/>
      <c r="AC20" s="422"/>
      <c r="AD20" s="422"/>
      <c r="AE20" s="456"/>
      <c r="AF20" s="456"/>
      <c r="AG20" s="418"/>
      <c r="AH20" s="418"/>
      <c r="AI20" s="455"/>
      <c r="AJ20" s="455"/>
      <c r="AK20" s="411"/>
      <c r="AL20" s="413"/>
      <c r="AM20" s="453"/>
      <c r="AN20" s="145"/>
      <c r="AO20" s="146"/>
      <c r="AP20" s="114"/>
      <c r="AQ20" s="114"/>
      <c r="AR20" s="145"/>
      <c r="AS20" s="114"/>
      <c r="AT20" s="145"/>
      <c r="AU20" s="168"/>
      <c r="AV20" s="163"/>
      <c r="AW20" s="114"/>
      <c r="AX20" s="145"/>
      <c r="AY20" s="146"/>
      <c r="AZ20" s="145"/>
      <c r="BA20" s="145"/>
      <c r="BB20" s="146"/>
      <c r="BC20" s="114"/>
      <c r="BD20" s="114"/>
      <c r="BE20" s="145"/>
      <c r="BF20" s="145"/>
      <c r="BG20" s="146"/>
      <c r="BH20" s="114"/>
      <c r="BI20" s="114"/>
      <c r="BJ20" s="163"/>
      <c r="BK20" s="163"/>
      <c r="BL20" s="162"/>
      <c r="BM20" s="168"/>
      <c r="BN20" s="168"/>
      <c r="BO20" s="145"/>
      <c r="BP20" s="145"/>
      <c r="BQ20" s="146"/>
      <c r="BR20" s="114"/>
      <c r="BS20" s="114"/>
      <c r="BT20" s="114"/>
      <c r="BU20" s="145"/>
      <c r="BV20" s="145"/>
      <c r="BW20" s="145"/>
      <c r="BX20" s="168"/>
      <c r="BY20" s="163"/>
      <c r="BZ20" s="163"/>
      <c r="CA20" s="114"/>
      <c r="CB20" s="145"/>
      <c r="CC20" s="146"/>
      <c r="CD20" s="145"/>
      <c r="CE20" s="148"/>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row>
    <row r="21" spans="1:108" ht="21" customHeight="1" thickTop="1" thickBot="1">
      <c r="A21" s="457"/>
      <c r="B21" s="458"/>
      <c r="C21" s="458"/>
      <c r="D21" s="458"/>
      <c r="E21" s="459"/>
      <c r="F21" s="458"/>
      <c r="G21" s="458"/>
      <c r="H21" s="458"/>
      <c r="I21" s="458"/>
      <c r="J21" s="457"/>
      <c r="K21" s="457"/>
      <c r="L21" s="411"/>
      <c r="M21" s="413"/>
      <c r="N21" s="146">
        <v>5</v>
      </c>
      <c r="O21" s="283"/>
      <c r="P21" s="350"/>
      <c r="Q21" s="350"/>
      <c r="R21" s="350"/>
      <c r="S21" s="350"/>
      <c r="T21" s="350"/>
      <c r="U21" s="350"/>
      <c r="V21" s="350"/>
      <c r="W21" s="116">
        <v>0</v>
      </c>
      <c r="X21" s="117" t="s">
        <v>485</v>
      </c>
      <c r="Y21" s="351"/>
      <c r="Z21" s="118" t="s">
        <v>536</v>
      </c>
      <c r="AA21" s="116" t="s">
        <v>537</v>
      </c>
      <c r="AB21" s="350"/>
      <c r="AC21" s="422"/>
      <c r="AD21" s="422"/>
      <c r="AE21" s="456"/>
      <c r="AF21" s="456"/>
      <c r="AG21" s="418"/>
      <c r="AH21" s="418"/>
      <c r="AI21" s="455"/>
      <c r="AJ21" s="455"/>
      <c r="AK21" s="411"/>
      <c r="AL21" s="413"/>
      <c r="AM21" s="453"/>
      <c r="AN21" s="145"/>
      <c r="AO21" s="146"/>
      <c r="AP21" s="114"/>
      <c r="AQ21" s="114"/>
      <c r="AR21" s="145"/>
      <c r="AS21" s="114"/>
      <c r="AT21" s="145"/>
      <c r="AU21" s="168"/>
      <c r="AV21" s="163"/>
      <c r="AW21" s="114"/>
      <c r="AX21" s="145"/>
      <c r="AY21" s="146"/>
      <c r="AZ21" s="145"/>
      <c r="BA21" s="145"/>
      <c r="BB21" s="146"/>
      <c r="BC21" s="114"/>
      <c r="BD21" s="114"/>
      <c r="BE21" s="145"/>
      <c r="BF21" s="145"/>
      <c r="BG21" s="146"/>
      <c r="BH21" s="114"/>
      <c r="BI21" s="114"/>
      <c r="BJ21" s="163"/>
      <c r="BK21" s="163"/>
      <c r="BL21" s="162"/>
      <c r="BM21" s="168"/>
      <c r="BN21" s="168"/>
      <c r="BO21" s="145"/>
      <c r="BP21" s="145"/>
      <c r="BQ21" s="146"/>
      <c r="BR21" s="114"/>
      <c r="BS21" s="114"/>
      <c r="BT21" s="114"/>
      <c r="BU21" s="145"/>
      <c r="BV21" s="145"/>
      <c r="BW21" s="145"/>
      <c r="BX21" s="168"/>
      <c r="BY21" s="163"/>
      <c r="BZ21" s="163"/>
      <c r="CA21" s="114"/>
      <c r="CB21" s="145"/>
      <c r="CC21" s="146"/>
      <c r="CD21" s="145"/>
      <c r="CE21" s="148"/>
      <c r="CF21" s="148"/>
      <c r="CG21" s="148"/>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row>
    <row r="22" spans="1:108" ht="21" customHeight="1" thickTop="1" thickBot="1">
      <c r="A22" s="457"/>
      <c r="B22" s="458"/>
      <c r="C22" s="458"/>
      <c r="D22" s="458"/>
      <c r="E22" s="459"/>
      <c r="F22" s="458"/>
      <c r="G22" s="458"/>
      <c r="H22" s="458"/>
      <c r="I22" s="458"/>
      <c r="J22" s="457"/>
      <c r="K22" s="457"/>
      <c r="L22" s="411"/>
      <c r="M22" s="414"/>
      <c r="N22" s="146">
        <v>6</v>
      </c>
      <c r="O22" s="283"/>
      <c r="P22" s="350"/>
      <c r="Q22" s="350"/>
      <c r="R22" s="350"/>
      <c r="S22" s="350"/>
      <c r="T22" s="350"/>
      <c r="U22" s="350"/>
      <c r="V22" s="350"/>
      <c r="W22" s="116">
        <v>0</v>
      </c>
      <c r="X22" s="117" t="s">
        <v>485</v>
      </c>
      <c r="Y22" s="351"/>
      <c r="Z22" s="118" t="s">
        <v>536</v>
      </c>
      <c r="AA22" s="116" t="s">
        <v>537</v>
      </c>
      <c r="AB22" s="350"/>
      <c r="AC22" s="422"/>
      <c r="AD22" s="422"/>
      <c r="AE22" s="456"/>
      <c r="AF22" s="456"/>
      <c r="AG22" s="418"/>
      <c r="AH22" s="418"/>
      <c r="AI22" s="455"/>
      <c r="AJ22" s="455"/>
      <c r="AK22" s="411"/>
      <c r="AL22" s="414"/>
      <c r="AM22" s="454"/>
      <c r="AN22" s="145"/>
      <c r="AO22" s="146"/>
      <c r="AP22" s="114"/>
      <c r="AQ22" s="114"/>
      <c r="AR22" s="145"/>
      <c r="AS22" s="114"/>
      <c r="AT22" s="145"/>
      <c r="AU22" s="168"/>
      <c r="AV22" s="163"/>
      <c r="AW22" s="114"/>
      <c r="AX22" s="145"/>
      <c r="AY22" s="146"/>
      <c r="AZ22" s="145"/>
      <c r="BA22" s="145"/>
      <c r="BB22" s="146"/>
      <c r="BC22" s="114"/>
      <c r="BD22" s="114"/>
      <c r="BE22" s="145"/>
      <c r="BF22" s="145"/>
      <c r="BG22" s="146"/>
      <c r="BH22" s="114"/>
      <c r="BI22" s="114"/>
      <c r="BJ22" s="163"/>
      <c r="BK22" s="163"/>
      <c r="BL22" s="162"/>
      <c r="BM22" s="168"/>
      <c r="BN22" s="168"/>
      <c r="BO22" s="145"/>
      <c r="BP22" s="145"/>
      <c r="BQ22" s="146"/>
      <c r="BR22" s="114"/>
      <c r="BS22" s="114"/>
      <c r="BT22" s="114"/>
      <c r="BU22" s="145"/>
      <c r="BV22" s="145"/>
      <c r="BW22" s="145"/>
      <c r="BX22" s="168"/>
      <c r="BY22" s="163"/>
      <c r="BZ22" s="163"/>
      <c r="CA22" s="114"/>
      <c r="CB22" s="145"/>
      <c r="CC22" s="146"/>
      <c r="CD22" s="145"/>
      <c r="CE22" s="148"/>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row>
    <row r="23" spans="1:108" ht="21" customHeight="1" thickTop="1" thickBot="1">
      <c r="A23" s="457">
        <v>4</v>
      </c>
      <c r="B23" s="458"/>
      <c r="C23" s="458"/>
      <c r="D23" s="458"/>
      <c r="E23" s="459"/>
      <c r="F23" s="458"/>
      <c r="G23" s="458"/>
      <c r="H23" s="458"/>
      <c r="I23" s="458"/>
      <c r="J23" s="457"/>
      <c r="K23" s="457"/>
      <c r="L23" s="411">
        <v>0</v>
      </c>
      <c r="M23" s="412" t="b">
        <v>0</v>
      </c>
      <c r="N23" s="146">
        <v>1</v>
      </c>
      <c r="O23" s="283"/>
      <c r="P23" s="350"/>
      <c r="Q23" s="350"/>
      <c r="R23" s="350"/>
      <c r="S23" s="350"/>
      <c r="T23" s="350"/>
      <c r="U23" s="350"/>
      <c r="V23" s="350"/>
      <c r="W23" s="116">
        <v>0</v>
      </c>
      <c r="X23" s="117" t="s">
        <v>485</v>
      </c>
      <c r="Y23" s="351"/>
      <c r="Z23" s="118" t="s">
        <v>536</v>
      </c>
      <c r="AA23" s="116" t="s">
        <v>537</v>
      </c>
      <c r="AB23" s="350"/>
      <c r="AC23" s="422">
        <v>0</v>
      </c>
      <c r="AD23" s="422" t="s">
        <v>485</v>
      </c>
      <c r="AE23" s="456"/>
      <c r="AF23" s="456"/>
      <c r="AG23" s="418" t="s">
        <v>538</v>
      </c>
      <c r="AH23" s="418" t="s">
        <v>538</v>
      </c>
      <c r="AI23" s="455"/>
      <c r="AJ23" s="455"/>
      <c r="AK23" s="411">
        <v>0</v>
      </c>
      <c r="AL23" s="412" t="b">
        <v>0</v>
      </c>
      <c r="AM23" s="452"/>
      <c r="AN23" s="145"/>
      <c r="AO23" s="146"/>
      <c r="AP23" s="114"/>
      <c r="AQ23" s="114"/>
      <c r="AR23" s="145"/>
      <c r="AS23" s="114"/>
      <c r="AT23" s="145"/>
      <c r="AU23" s="168"/>
      <c r="AV23" s="163"/>
      <c r="AW23" s="114"/>
      <c r="AX23" s="145"/>
      <c r="AY23" s="146"/>
      <c r="AZ23" s="145"/>
      <c r="BA23" s="145"/>
      <c r="BB23" s="146"/>
      <c r="BC23" s="114"/>
      <c r="BD23" s="114"/>
      <c r="BE23" s="145"/>
      <c r="BF23" s="145"/>
      <c r="BG23" s="146"/>
      <c r="BH23" s="114"/>
      <c r="BI23" s="114"/>
      <c r="BJ23" s="163"/>
      <c r="BK23" s="163"/>
      <c r="BL23" s="162"/>
      <c r="BM23" s="168"/>
      <c r="BN23" s="168"/>
      <c r="BO23" s="145"/>
      <c r="BP23" s="145"/>
      <c r="BQ23" s="146"/>
      <c r="BR23" s="114"/>
      <c r="BS23" s="114"/>
      <c r="BT23" s="114"/>
      <c r="BU23" s="145"/>
      <c r="BV23" s="145"/>
      <c r="BW23" s="145"/>
      <c r="BX23" s="168"/>
      <c r="BY23" s="163"/>
      <c r="BZ23" s="163"/>
      <c r="CA23" s="114"/>
      <c r="CB23" s="145"/>
      <c r="CC23" s="146"/>
      <c r="CD23" s="145"/>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row>
    <row r="24" spans="1:108" ht="21" customHeight="1" thickTop="1" thickBot="1">
      <c r="A24" s="457"/>
      <c r="B24" s="458"/>
      <c r="C24" s="458"/>
      <c r="D24" s="458"/>
      <c r="E24" s="459"/>
      <c r="F24" s="458"/>
      <c r="G24" s="458"/>
      <c r="H24" s="458"/>
      <c r="I24" s="458"/>
      <c r="J24" s="457"/>
      <c r="K24" s="457"/>
      <c r="L24" s="411"/>
      <c r="M24" s="413"/>
      <c r="N24" s="146">
        <v>2</v>
      </c>
      <c r="O24" s="283"/>
      <c r="P24" s="350"/>
      <c r="Q24" s="350"/>
      <c r="R24" s="350"/>
      <c r="S24" s="350"/>
      <c r="T24" s="350"/>
      <c r="U24" s="350"/>
      <c r="V24" s="350"/>
      <c r="W24" s="116">
        <v>0</v>
      </c>
      <c r="X24" s="117" t="s">
        <v>485</v>
      </c>
      <c r="Y24" s="351"/>
      <c r="Z24" s="118" t="s">
        <v>536</v>
      </c>
      <c r="AA24" s="116" t="s">
        <v>537</v>
      </c>
      <c r="AB24" s="350"/>
      <c r="AC24" s="422"/>
      <c r="AD24" s="422"/>
      <c r="AE24" s="456"/>
      <c r="AF24" s="456"/>
      <c r="AG24" s="418"/>
      <c r="AH24" s="418"/>
      <c r="AI24" s="455"/>
      <c r="AJ24" s="455"/>
      <c r="AK24" s="411"/>
      <c r="AL24" s="413"/>
      <c r="AM24" s="453"/>
      <c r="AN24" s="145"/>
      <c r="AO24" s="146"/>
      <c r="AP24" s="114"/>
      <c r="AQ24" s="114"/>
      <c r="AR24" s="145"/>
      <c r="AS24" s="114"/>
      <c r="AT24" s="145"/>
      <c r="AU24" s="168"/>
      <c r="AV24" s="163"/>
      <c r="AW24" s="114"/>
      <c r="AX24" s="145"/>
      <c r="AY24" s="146"/>
      <c r="AZ24" s="145"/>
      <c r="BA24" s="145"/>
      <c r="BB24" s="146"/>
      <c r="BC24" s="114"/>
      <c r="BD24" s="114"/>
      <c r="BE24" s="145"/>
      <c r="BF24" s="145"/>
      <c r="BG24" s="146"/>
      <c r="BH24" s="114"/>
      <c r="BI24" s="114"/>
      <c r="BJ24" s="163"/>
      <c r="BK24" s="163"/>
      <c r="BL24" s="162"/>
      <c r="BM24" s="168"/>
      <c r="BN24" s="168"/>
      <c r="BO24" s="145"/>
      <c r="BP24" s="145"/>
      <c r="BQ24" s="146"/>
      <c r="BR24" s="114"/>
      <c r="BS24" s="114"/>
      <c r="BT24" s="114"/>
      <c r="BU24" s="145"/>
      <c r="BV24" s="145"/>
      <c r="BW24" s="145"/>
      <c r="BX24" s="168"/>
      <c r="BY24" s="163"/>
      <c r="BZ24" s="163"/>
      <c r="CA24" s="114"/>
      <c r="CB24" s="145"/>
      <c r="CC24" s="146"/>
      <c r="CD24" s="145"/>
      <c r="CE24" s="148"/>
      <c r="CF24" s="148"/>
      <c r="CG24" s="148"/>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row>
    <row r="25" spans="1:108" ht="21" customHeight="1" thickTop="1" thickBot="1">
      <c r="A25" s="457"/>
      <c r="B25" s="458"/>
      <c r="C25" s="458"/>
      <c r="D25" s="458"/>
      <c r="E25" s="459"/>
      <c r="F25" s="458"/>
      <c r="G25" s="458"/>
      <c r="H25" s="458"/>
      <c r="I25" s="458"/>
      <c r="J25" s="457"/>
      <c r="K25" s="457"/>
      <c r="L25" s="411"/>
      <c r="M25" s="413"/>
      <c r="N25" s="146">
        <v>3</v>
      </c>
      <c r="O25" s="355"/>
      <c r="P25" s="350"/>
      <c r="Q25" s="350"/>
      <c r="R25" s="350"/>
      <c r="S25" s="350"/>
      <c r="T25" s="350"/>
      <c r="U25" s="350"/>
      <c r="V25" s="350"/>
      <c r="W25" s="116">
        <v>0</v>
      </c>
      <c r="X25" s="117" t="s">
        <v>485</v>
      </c>
      <c r="Y25" s="351"/>
      <c r="Z25" s="118" t="s">
        <v>536</v>
      </c>
      <c r="AA25" s="116" t="s">
        <v>537</v>
      </c>
      <c r="AB25" s="350"/>
      <c r="AC25" s="422"/>
      <c r="AD25" s="422"/>
      <c r="AE25" s="456"/>
      <c r="AF25" s="456"/>
      <c r="AG25" s="418"/>
      <c r="AH25" s="418"/>
      <c r="AI25" s="455"/>
      <c r="AJ25" s="455"/>
      <c r="AK25" s="411"/>
      <c r="AL25" s="413"/>
      <c r="AM25" s="453"/>
      <c r="AN25" s="145"/>
      <c r="AO25" s="146"/>
      <c r="AP25" s="114"/>
      <c r="AQ25" s="114"/>
      <c r="AR25" s="145"/>
      <c r="AS25" s="114"/>
      <c r="AT25" s="145"/>
      <c r="AU25" s="168"/>
      <c r="AV25" s="163"/>
      <c r="AW25" s="114"/>
      <c r="AX25" s="145"/>
      <c r="AY25" s="146"/>
      <c r="AZ25" s="145"/>
      <c r="BA25" s="145"/>
      <c r="BB25" s="146"/>
      <c r="BC25" s="114"/>
      <c r="BD25" s="114"/>
      <c r="BE25" s="145"/>
      <c r="BF25" s="145"/>
      <c r="BG25" s="146"/>
      <c r="BH25" s="114"/>
      <c r="BI25" s="114"/>
      <c r="BJ25" s="163"/>
      <c r="BK25" s="163"/>
      <c r="BL25" s="162"/>
      <c r="BM25" s="168"/>
      <c r="BN25" s="168"/>
      <c r="BO25" s="145"/>
      <c r="BP25" s="145"/>
      <c r="BQ25" s="146"/>
      <c r="BR25" s="114"/>
      <c r="BS25" s="114"/>
      <c r="BT25" s="114"/>
      <c r="BU25" s="145"/>
      <c r="BV25" s="145"/>
      <c r="BW25" s="145"/>
      <c r="BX25" s="168"/>
      <c r="BY25" s="163"/>
      <c r="BZ25" s="163"/>
      <c r="CA25" s="114"/>
      <c r="CB25" s="145"/>
      <c r="CC25" s="146"/>
      <c r="CD25" s="145"/>
      <c r="CE25" s="148"/>
      <c r="CF25" s="148"/>
      <c r="CG25" s="148"/>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row>
    <row r="26" spans="1:108" ht="21" customHeight="1" thickTop="1" thickBot="1">
      <c r="A26" s="457"/>
      <c r="B26" s="458"/>
      <c r="C26" s="458"/>
      <c r="D26" s="458"/>
      <c r="E26" s="459"/>
      <c r="F26" s="458"/>
      <c r="G26" s="458"/>
      <c r="H26" s="458"/>
      <c r="I26" s="458"/>
      <c r="J26" s="457"/>
      <c r="K26" s="457"/>
      <c r="L26" s="411"/>
      <c r="M26" s="413"/>
      <c r="N26" s="146">
        <v>4</v>
      </c>
      <c r="O26" s="283"/>
      <c r="P26" s="350"/>
      <c r="Q26" s="350"/>
      <c r="R26" s="350"/>
      <c r="S26" s="350"/>
      <c r="T26" s="350"/>
      <c r="U26" s="350"/>
      <c r="V26" s="350"/>
      <c r="W26" s="116">
        <v>0</v>
      </c>
      <c r="X26" s="117" t="s">
        <v>485</v>
      </c>
      <c r="Y26" s="351"/>
      <c r="Z26" s="118" t="s">
        <v>536</v>
      </c>
      <c r="AA26" s="116" t="s">
        <v>537</v>
      </c>
      <c r="AB26" s="350"/>
      <c r="AC26" s="422"/>
      <c r="AD26" s="422"/>
      <c r="AE26" s="456"/>
      <c r="AF26" s="456"/>
      <c r="AG26" s="418"/>
      <c r="AH26" s="418"/>
      <c r="AI26" s="455"/>
      <c r="AJ26" s="455"/>
      <c r="AK26" s="411"/>
      <c r="AL26" s="413"/>
      <c r="AM26" s="453"/>
      <c r="AN26" s="145"/>
      <c r="AO26" s="146"/>
      <c r="AP26" s="114"/>
      <c r="AQ26" s="114"/>
      <c r="AR26" s="145"/>
      <c r="AS26" s="114"/>
      <c r="AT26" s="145"/>
      <c r="AU26" s="168"/>
      <c r="AV26" s="163"/>
      <c r="AW26" s="114"/>
      <c r="AX26" s="145"/>
      <c r="AY26" s="146"/>
      <c r="AZ26" s="145"/>
      <c r="BA26" s="145"/>
      <c r="BB26" s="146"/>
      <c r="BC26" s="114"/>
      <c r="BD26" s="114"/>
      <c r="BE26" s="145"/>
      <c r="BF26" s="145"/>
      <c r="BG26" s="146"/>
      <c r="BH26" s="114"/>
      <c r="BI26" s="114"/>
      <c r="BJ26" s="163"/>
      <c r="BK26" s="163"/>
      <c r="BL26" s="162"/>
      <c r="BM26" s="168"/>
      <c r="BN26" s="168"/>
      <c r="BO26" s="145"/>
      <c r="BP26" s="145"/>
      <c r="BQ26" s="146"/>
      <c r="BR26" s="114"/>
      <c r="BS26" s="114"/>
      <c r="BT26" s="114"/>
      <c r="BU26" s="145"/>
      <c r="BV26" s="145"/>
      <c r="BW26" s="145"/>
      <c r="BX26" s="168"/>
      <c r="BY26" s="163"/>
      <c r="BZ26" s="163"/>
      <c r="CA26" s="114"/>
      <c r="CB26" s="145"/>
      <c r="CC26" s="146"/>
      <c r="CD26" s="145"/>
      <c r="CE26" s="148"/>
      <c r="CF26" s="148"/>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row>
    <row r="27" spans="1:108" ht="21" customHeight="1" thickTop="1" thickBot="1">
      <c r="A27" s="457"/>
      <c r="B27" s="458"/>
      <c r="C27" s="458"/>
      <c r="D27" s="458"/>
      <c r="E27" s="459"/>
      <c r="F27" s="458"/>
      <c r="G27" s="458"/>
      <c r="H27" s="458"/>
      <c r="I27" s="458"/>
      <c r="J27" s="457"/>
      <c r="K27" s="457"/>
      <c r="L27" s="411"/>
      <c r="M27" s="413"/>
      <c r="N27" s="146">
        <v>5</v>
      </c>
      <c r="O27" s="283"/>
      <c r="P27" s="350"/>
      <c r="Q27" s="350"/>
      <c r="R27" s="350"/>
      <c r="S27" s="350"/>
      <c r="T27" s="350"/>
      <c r="U27" s="350"/>
      <c r="V27" s="350"/>
      <c r="W27" s="116">
        <v>0</v>
      </c>
      <c r="X27" s="117" t="s">
        <v>485</v>
      </c>
      <c r="Y27" s="351"/>
      <c r="Z27" s="118" t="s">
        <v>536</v>
      </c>
      <c r="AA27" s="116" t="s">
        <v>537</v>
      </c>
      <c r="AB27" s="350"/>
      <c r="AC27" s="422"/>
      <c r="AD27" s="422"/>
      <c r="AE27" s="456"/>
      <c r="AF27" s="456"/>
      <c r="AG27" s="418"/>
      <c r="AH27" s="418"/>
      <c r="AI27" s="455"/>
      <c r="AJ27" s="455"/>
      <c r="AK27" s="411"/>
      <c r="AL27" s="413"/>
      <c r="AM27" s="453"/>
      <c r="AN27" s="145"/>
      <c r="AO27" s="146"/>
      <c r="AP27" s="114"/>
      <c r="AQ27" s="114"/>
      <c r="AR27" s="145"/>
      <c r="AS27" s="114"/>
      <c r="AT27" s="145"/>
      <c r="AU27" s="168"/>
      <c r="AV27" s="163"/>
      <c r="AW27" s="114"/>
      <c r="AX27" s="145"/>
      <c r="AY27" s="146"/>
      <c r="AZ27" s="145"/>
      <c r="BA27" s="145"/>
      <c r="BB27" s="146"/>
      <c r="BC27" s="114"/>
      <c r="BD27" s="114"/>
      <c r="BE27" s="145"/>
      <c r="BF27" s="145"/>
      <c r="BG27" s="146"/>
      <c r="BH27" s="114"/>
      <c r="BI27" s="114"/>
      <c r="BJ27" s="163"/>
      <c r="BK27" s="163"/>
      <c r="BL27" s="162"/>
      <c r="BM27" s="168"/>
      <c r="BN27" s="168"/>
      <c r="BO27" s="145"/>
      <c r="BP27" s="145"/>
      <c r="BQ27" s="146"/>
      <c r="BR27" s="114"/>
      <c r="BS27" s="114"/>
      <c r="BT27" s="114"/>
      <c r="BU27" s="145"/>
      <c r="BV27" s="145"/>
      <c r="BW27" s="145"/>
      <c r="BX27" s="168"/>
      <c r="BY27" s="163"/>
      <c r="BZ27" s="163"/>
      <c r="CA27" s="114"/>
      <c r="CB27" s="145"/>
      <c r="CC27" s="146"/>
      <c r="CD27" s="145"/>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row>
    <row r="28" spans="1:108" ht="21" customHeight="1" thickTop="1" thickBot="1">
      <c r="A28" s="457"/>
      <c r="B28" s="458"/>
      <c r="C28" s="458"/>
      <c r="D28" s="458"/>
      <c r="E28" s="459"/>
      <c r="F28" s="458"/>
      <c r="G28" s="458"/>
      <c r="H28" s="458"/>
      <c r="I28" s="458"/>
      <c r="J28" s="457"/>
      <c r="K28" s="457"/>
      <c r="L28" s="411"/>
      <c r="M28" s="414"/>
      <c r="N28" s="146">
        <v>6</v>
      </c>
      <c r="O28" s="283"/>
      <c r="P28" s="350"/>
      <c r="Q28" s="350"/>
      <c r="R28" s="350"/>
      <c r="S28" s="350"/>
      <c r="T28" s="350"/>
      <c r="U28" s="350"/>
      <c r="V28" s="350"/>
      <c r="W28" s="116">
        <v>0</v>
      </c>
      <c r="X28" s="117" t="s">
        <v>485</v>
      </c>
      <c r="Y28" s="351"/>
      <c r="Z28" s="118" t="s">
        <v>536</v>
      </c>
      <c r="AA28" s="116" t="s">
        <v>537</v>
      </c>
      <c r="AB28" s="350"/>
      <c r="AC28" s="422"/>
      <c r="AD28" s="422"/>
      <c r="AE28" s="456"/>
      <c r="AF28" s="456"/>
      <c r="AG28" s="418"/>
      <c r="AH28" s="418"/>
      <c r="AI28" s="455"/>
      <c r="AJ28" s="455"/>
      <c r="AK28" s="411"/>
      <c r="AL28" s="414"/>
      <c r="AM28" s="454"/>
      <c r="AN28" s="145"/>
      <c r="AO28" s="146"/>
      <c r="AP28" s="114"/>
      <c r="AQ28" s="114"/>
      <c r="AR28" s="145"/>
      <c r="AS28" s="114"/>
      <c r="AT28" s="145"/>
      <c r="AU28" s="168"/>
      <c r="AV28" s="163"/>
      <c r="AW28" s="114"/>
      <c r="AX28" s="145"/>
      <c r="AY28" s="146"/>
      <c r="AZ28" s="145"/>
      <c r="BA28" s="145"/>
      <c r="BB28" s="146"/>
      <c r="BC28" s="114"/>
      <c r="BD28" s="114"/>
      <c r="BE28" s="145"/>
      <c r="BF28" s="145"/>
      <c r="BG28" s="146"/>
      <c r="BH28" s="114"/>
      <c r="BI28" s="114"/>
      <c r="BJ28" s="163"/>
      <c r="BK28" s="163"/>
      <c r="BL28" s="162"/>
      <c r="BM28" s="168"/>
      <c r="BN28" s="168"/>
      <c r="BO28" s="145"/>
      <c r="BP28" s="145"/>
      <c r="BQ28" s="146"/>
      <c r="BR28" s="114"/>
      <c r="BS28" s="114"/>
      <c r="BT28" s="114"/>
      <c r="BU28" s="145"/>
      <c r="BV28" s="145"/>
      <c r="BW28" s="145"/>
      <c r="BX28" s="168"/>
      <c r="BY28" s="163"/>
      <c r="BZ28" s="163"/>
      <c r="CA28" s="114"/>
      <c r="CB28" s="145"/>
      <c r="CC28" s="146"/>
      <c r="CD28" s="145"/>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row>
    <row r="29" spans="1:108" ht="21" customHeight="1" thickTop="1" thickBot="1">
      <c r="A29" s="457">
        <v>5</v>
      </c>
      <c r="B29" s="458"/>
      <c r="C29" s="458"/>
      <c r="D29" s="458"/>
      <c r="E29" s="459"/>
      <c r="F29" s="458"/>
      <c r="G29" s="458"/>
      <c r="H29" s="458"/>
      <c r="I29" s="458"/>
      <c r="J29" s="457"/>
      <c r="K29" s="457"/>
      <c r="L29" s="411">
        <v>0</v>
      </c>
      <c r="M29" s="412" t="b">
        <v>0</v>
      </c>
      <c r="N29" s="146">
        <v>1</v>
      </c>
      <c r="O29" s="283"/>
      <c r="P29" s="350"/>
      <c r="Q29" s="350"/>
      <c r="R29" s="350"/>
      <c r="S29" s="350"/>
      <c r="T29" s="350"/>
      <c r="U29" s="350"/>
      <c r="V29" s="350"/>
      <c r="W29" s="116">
        <v>0</v>
      </c>
      <c r="X29" s="117" t="s">
        <v>485</v>
      </c>
      <c r="Y29" s="351"/>
      <c r="Z29" s="118" t="s">
        <v>536</v>
      </c>
      <c r="AA29" s="116" t="s">
        <v>537</v>
      </c>
      <c r="AB29" s="350"/>
      <c r="AC29" s="422">
        <v>0</v>
      </c>
      <c r="AD29" s="422" t="s">
        <v>485</v>
      </c>
      <c r="AE29" s="456"/>
      <c r="AF29" s="456"/>
      <c r="AG29" s="418" t="s">
        <v>538</v>
      </c>
      <c r="AH29" s="418" t="s">
        <v>538</v>
      </c>
      <c r="AI29" s="455"/>
      <c r="AJ29" s="455"/>
      <c r="AK29" s="411">
        <v>0</v>
      </c>
      <c r="AL29" s="412" t="b">
        <v>0</v>
      </c>
      <c r="AM29" s="452"/>
      <c r="AN29" s="145"/>
      <c r="AO29" s="146"/>
      <c r="AP29" s="114"/>
      <c r="AQ29" s="114"/>
      <c r="AR29" s="145"/>
      <c r="AS29" s="114"/>
      <c r="AT29" s="145"/>
      <c r="AU29" s="168"/>
      <c r="AV29" s="163"/>
      <c r="AW29" s="114"/>
      <c r="AX29" s="145"/>
      <c r="AY29" s="146"/>
      <c r="AZ29" s="145"/>
      <c r="BA29" s="145"/>
      <c r="BB29" s="146"/>
      <c r="BC29" s="114"/>
      <c r="BD29" s="114"/>
      <c r="BE29" s="145"/>
      <c r="BF29" s="145"/>
      <c r="BG29" s="146"/>
      <c r="BH29" s="114"/>
      <c r="BI29" s="114"/>
      <c r="BJ29" s="163"/>
      <c r="BK29" s="163"/>
      <c r="BL29" s="162"/>
      <c r="BM29" s="168"/>
      <c r="BN29" s="168"/>
      <c r="BO29" s="145"/>
      <c r="BP29" s="145"/>
      <c r="BQ29" s="146"/>
      <c r="BR29" s="114"/>
      <c r="BS29" s="114"/>
      <c r="BT29" s="114"/>
      <c r="BU29" s="145"/>
      <c r="BV29" s="145"/>
      <c r="BW29" s="145"/>
      <c r="BX29" s="168"/>
      <c r="BY29" s="163"/>
      <c r="BZ29" s="163"/>
      <c r="CA29" s="114"/>
      <c r="CB29" s="145"/>
      <c r="CC29" s="146"/>
      <c r="CD29" s="145"/>
      <c r="CE29" s="148"/>
      <c r="CF29" s="148"/>
      <c r="CG29" s="148"/>
      <c r="CH29" s="148"/>
      <c r="CI29" s="148"/>
      <c r="CJ29" s="148"/>
      <c r="CK29" s="148"/>
      <c r="CL29" s="148"/>
      <c r="CM29" s="148"/>
      <c r="CN29" s="148"/>
      <c r="CO29" s="148"/>
      <c r="CP29" s="148"/>
      <c r="CQ29" s="148"/>
      <c r="CR29" s="148"/>
      <c r="CS29" s="148"/>
      <c r="CT29" s="148"/>
      <c r="CU29" s="148"/>
      <c r="CV29" s="148"/>
      <c r="CW29" s="148"/>
      <c r="CX29" s="148"/>
      <c r="CY29" s="148"/>
      <c r="CZ29" s="148"/>
      <c r="DA29" s="148"/>
      <c r="DB29" s="148"/>
      <c r="DC29" s="148"/>
      <c r="DD29" s="148"/>
    </row>
    <row r="30" spans="1:108" ht="21" customHeight="1" thickTop="1" thickBot="1">
      <c r="A30" s="457"/>
      <c r="B30" s="458"/>
      <c r="C30" s="458"/>
      <c r="D30" s="458"/>
      <c r="E30" s="459"/>
      <c r="F30" s="458"/>
      <c r="G30" s="458"/>
      <c r="H30" s="458"/>
      <c r="I30" s="458"/>
      <c r="J30" s="457"/>
      <c r="K30" s="457"/>
      <c r="L30" s="411"/>
      <c r="M30" s="413"/>
      <c r="N30" s="146">
        <v>2</v>
      </c>
      <c r="O30" s="283"/>
      <c r="P30" s="350"/>
      <c r="Q30" s="350"/>
      <c r="R30" s="350"/>
      <c r="S30" s="350"/>
      <c r="T30" s="350"/>
      <c r="U30" s="350"/>
      <c r="V30" s="350"/>
      <c r="W30" s="116">
        <v>0</v>
      </c>
      <c r="X30" s="117" t="s">
        <v>485</v>
      </c>
      <c r="Y30" s="351"/>
      <c r="Z30" s="118" t="s">
        <v>536</v>
      </c>
      <c r="AA30" s="116" t="s">
        <v>537</v>
      </c>
      <c r="AB30" s="350"/>
      <c r="AC30" s="422"/>
      <c r="AD30" s="422"/>
      <c r="AE30" s="456"/>
      <c r="AF30" s="456"/>
      <c r="AG30" s="418"/>
      <c r="AH30" s="418"/>
      <c r="AI30" s="455"/>
      <c r="AJ30" s="455"/>
      <c r="AK30" s="411"/>
      <c r="AL30" s="413"/>
      <c r="AM30" s="453"/>
      <c r="AN30" s="145"/>
      <c r="AO30" s="146"/>
      <c r="AP30" s="114"/>
      <c r="AQ30" s="114"/>
      <c r="AR30" s="145"/>
      <c r="AS30" s="114"/>
      <c r="AT30" s="145"/>
      <c r="AU30" s="168"/>
      <c r="AV30" s="163"/>
      <c r="AW30" s="114"/>
      <c r="AX30" s="145"/>
      <c r="AY30" s="146"/>
      <c r="AZ30" s="145"/>
      <c r="BA30" s="145"/>
      <c r="BB30" s="146"/>
      <c r="BC30" s="114"/>
      <c r="BD30" s="114"/>
      <c r="BE30" s="145"/>
      <c r="BF30" s="145"/>
      <c r="BG30" s="146"/>
      <c r="BH30" s="114"/>
      <c r="BI30" s="114"/>
      <c r="BJ30" s="163"/>
      <c r="BK30" s="163"/>
      <c r="BL30" s="162"/>
      <c r="BM30" s="168"/>
      <c r="BN30" s="168"/>
      <c r="BO30" s="145"/>
      <c r="BP30" s="145"/>
      <c r="BQ30" s="146"/>
      <c r="BR30" s="114"/>
      <c r="BS30" s="114"/>
      <c r="BT30" s="114"/>
      <c r="BU30" s="145"/>
      <c r="BV30" s="145"/>
      <c r="BW30" s="145"/>
      <c r="BX30" s="168"/>
      <c r="BY30" s="163"/>
      <c r="BZ30" s="163"/>
      <c r="CA30" s="114"/>
      <c r="CB30" s="145"/>
      <c r="CC30" s="146"/>
      <c r="CD30" s="145"/>
      <c r="CE30" s="148"/>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row>
    <row r="31" spans="1:108" ht="21" customHeight="1" thickTop="1" thickBot="1">
      <c r="A31" s="457"/>
      <c r="B31" s="458"/>
      <c r="C31" s="458"/>
      <c r="D31" s="458"/>
      <c r="E31" s="459"/>
      <c r="F31" s="458"/>
      <c r="G31" s="458"/>
      <c r="H31" s="458"/>
      <c r="I31" s="458"/>
      <c r="J31" s="457"/>
      <c r="K31" s="457"/>
      <c r="L31" s="411"/>
      <c r="M31" s="413"/>
      <c r="N31" s="146">
        <v>3</v>
      </c>
      <c r="O31" s="355"/>
      <c r="P31" s="350"/>
      <c r="Q31" s="350"/>
      <c r="R31" s="350"/>
      <c r="S31" s="350"/>
      <c r="T31" s="350"/>
      <c r="U31" s="350"/>
      <c r="V31" s="350"/>
      <c r="W31" s="116">
        <v>0</v>
      </c>
      <c r="X31" s="117" t="s">
        <v>485</v>
      </c>
      <c r="Y31" s="351"/>
      <c r="Z31" s="118" t="s">
        <v>536</v>
      </c>
      <c r="AA31" s="116" t="s">
        <v>537</v>
      </c>
      <c r="AB31" s="350"/>
      <c r="AC31" s="422"/>
      <c r="AD31" s="422"/>
      <c r="AE31" s="456"/>
      <c r="AF31" s="456"/>
      <c r="AG31" s="418"/>
      <c r="AH31" s="418"/>
      <c r="AI31" s="455"/>
      <c r="AJ31" s="455"/>
      <c r="AK31" s="411"/>
      <c r="AL31" s="413"/>
      <c r="AM31" s="453"/>
      <c r="AN31" s="145"/>
      <c r="AO31" s="146"/>
      <c r="AP31" s="114"/>
      <c r="AQ31" s="114"/>
      <c r="AR31" s="145"/>
      <c r="AS31" s="114"/>
      <c r="AT31" s="145"/>
      <c r="AU31" s="168"/>
      <c r="AV31" s="163"/>
      <c r="AW31" s="114"/>
      <c r="AX31" s="145"/>
      <c r="AY31" s="146"/>
      <c r="AZ31" s="145"/>
      <c r="BA31" s="145"/>
      <c r="BB31" s="146"/>
      <c r="BC31" s="114"/>
      <c r="BD31" s="114"/>
      <c r="BE31" s="145"/>
      <c r="BF31" s="145"/>
      <c r="BG31" s="146"/>
      <c r="BH31" s="114"/>
      <c r="BI31" s="114"/>
      <c r="BJ31" s="163"/>
      <c r="BK31" s="163"/>
      <c r="BL31" s="162"/>
      <c r="BM31" s="168"/>
      <c r="BN31" s="168"/>
      <c r="BO31" s="145"/>
      <c r="BP31" s="145"/>
      <c r="BQ31" s="146"/>
      <c r="BR31" s="114"/>
      <c r="BS31" s="114"/>
      <c r="BT31" s="114"/>
      <c r="BU31" s="145"/>
      <c r="BV31" s="145"/>
      <c r="BW31" s="145"/>
      <c r="BX31" s="168"/>
      <c r="BY31" s="163"/>
      <c r="BZ31" s="163"/>
      <c r="CA31" s="114"/>
      <c r="CB31" s="145"/>
      <c r="CC31" s="146"/>
      <c r="CD31" s="145"/>
      <c r="CE31" s="148"/>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row>
    <row r="32" spans="1:108" ht="21" customHeight="1" thickTop="1" thickBot="1">
      <c r="A32" s="457"/>
      <c r="B32" s="458"/>
      <c r="C32" s="458"/>
      <c r="D32" s="458"/>
      <c r="E32" s="459"/>
      <c r="F32" s="458"/>
      <c r="G32" s="458"/>
      <c r="H32" s="458"/>
      <c r="I32" s="458"/>
      <c r="J32" s="457"/>
      <c r="K32" s="457"/>
      <c r="L32" s="411"/>
      <c r="M32" s="413"/>
      <c r="N32" s="146">
        <v>4</v>
      </c>
      <c r="O32" s="283"/>
      <c r="P32" s="350"/>
      <c r="Q32" s="350"/>
      <c r="R32" s="350"/>
      <c r="S32" s="350"/>
      <c r="T32" s="350"/>
      <c r="U32" s="350"/>
      <c r="V32" s="350"/>
      <c r="W32" s="116">
        <v>0</v>
      </c>
      <c r="X32" s="117" t="s">
        <v>485</v>
      </c>
      <c r="Y32" s="351"/>
      <c r="Z32" s="118" t="s">
        <v>536</v>
      </c>
      <c r="AA32" s="116" t="s">
        <v>537</v>
      </c>
      <c r="AB32" s="350"/>
      <c r="AC32" s="422"/>
      <c r="AD32" s="422"/>
      <c r="AE32" s="456"/>
      <c r="AF32" s="456"/>
      <c r="AG32" s="418"/>
      <c r="AH32" s="418"/>
      <c r="AI32" s="455"/>
      <c r="AJ32" s="455"/>
      <c r="AK32" s="411"/>
      <c r="AL32" s="413"/>
      <c r="AM32" s="453"/>
      <c r="AN32" s="145"/>
      <c r="AO32" s="146"/>
      <c r="AP32" s="114"/>
      <c r="AQ32" s="114"/>
      <c r="AR32" s="145"/>
      <c r="AS32" s="114"/>
      <c r="AT32" s="145"/>
      <c r="AU32" s="168"/>
      <c r="AV32" s="163"/>
      <c r="AW32" s="114"/>
      <c r="AX32" s="145"/>
      <c r="AY32" s="146"/>
      <c r="AZ32" s="145"/>
      <c r="BA32" s="145"/>
      <c r="BB32" s="146"/>
      <c r="BC32" s="114"/>
      <c r="BD32" s="114"/>
      <c r="BE32" s="145"/>
      <c r="BF32" s="145"/>
      <c r="BG32" s="146"/>
      <c r="BH32" s="114"/>
      <c r="BI32" s="114"/>
      <c r="BJ32" s="163"/>
      <c r="BK32" s="163"/>
      <c r="BL32" s="162"/>
      <c r="BM32" s="168"/>
      <c r="BN32" s="168"/>
      <c r="BO32" s="145"/>
      <c r="BP32" s="145"/>
      <c r="BQ32" s="146"/>
      <c r="BR32" s="114"/>
      <c r="BS32" s="114"/>
      <c r="BT32" s="114"/>
      <c r="BU32" s="145"/>
      <c r="BV32" s="145"/>
      <c r="BW32" s="145"/>
      <c r="BX32" s="168"/>
      <c r="BY32" s="163"/>
      <c r="BZ32" s="163"/>
      <c r="CA32" s="114"/>
      <c r="CB32" s="145"/>
      <c r="CC32" s="146"/>
      <c r="CD32" s="145"/>
      <c r="CE32" s="148"/>
      <c r="CF32" s="148"/>
      <c r="CG32" s="148"/>
      <c r="CH32" s="148"/>
      <c r="CI32" s="148"/>
      <c r="CJ32" s="148"/>
      <c r="CK32" s="148"/>
      <c r="CL32" s="148"/>
      <c r="CM32" s="148"/>
      <c r="CN32" s="148"/>
      <c r="CO32" s="148"/>
      <c r="CP32" s="148"/>
      <c r="CQ32" s="148"/>
      <c r="CR32" s="148"/>
      <c r="CS32" s="148"/>
      <c r="CT32" s="148"/>
      <c r="CU32" s="148"/>
      <c r="CV32" s="148"/>
      <c r="CW32" s="148"/>
      <c r="CX32" s="148"/>
      <c r="CY32" s="148"/>
      <c r="CZ32" s="148"/>
      <c r="DA32" s="148"/>
      <c r="DB32" s="148"/>
      <c r="DC32" s="148"/>
      <c r="DD32" s="148"/>
    </row>
    <row r="33" spans="1:108" ht="21" customHeight="1" thickTop="1" thickBot="1">
      <c r="A33" s="457"/>
      <c r="B33" s="458"/>
      <c r="C33" s="458"/>
      <c r="D33" s="458"/>
      <c r="E33" s="459"/>
      <c r="F33" s="458"/>
      <c r="G33" s="458"/>
      <c r="H33" s="458"/>
      <c r="I33" s="458"/>
      <c r="J33" s="457"/>
      <c r="K33" s="457"/>
      <c r="L33" s="411"/>
      <c r="M33" s="413"/>
      <c r="N33" s="146">
        <v>5</v>
      </c>
      <c r="O33" s="283"/>
      <c r="P33" s="350"/>
      <c r="Q33" s="350"/>
      <c r="R33" s="350"/>
      <c r="S33" s="350"/>
      <c r="T33" s="350"/>
      <c r="U33" s="350"/>
      <c r="V33" s="350"/>
      <c r="W33" s="116">
        <v>0</v>
      </c>
      <c r="X33" s="117" t="s">
        <v>485</v>
      </c>
      <c r="Y33" s="351"/>
      <c r="Z33" s="118" t="s">
        <v>536</v>
      </c>
      <c r="AA33" s="116" t="s">
        <v>537</v>
      </c>
      <c r="AB33" s="350"/>
      <c r="AC33" s="422"/>
      <c r="AD33" s="422"/>
      <c r="AE33" s="456"/>
      <c r="AF33" s="456"/>
      <c r="AG33" s="418"/>
      <c r="AH33" s="418"/>
      <c r="AI33" s="455"/>
      <c r="AJ33" s="455"/>
      <c r="AK33" s="411"/>
      <c r="AL33" s="413"/>
      <c r="AM33" s="453"/>
      <c r="AN33" s="145"/>
      <c r="AO33" s="146"/>
      <c r="AP33" s="114"/>
      <c r="AQ33" s="114"/>
      <c r="AR33" s="145"/>
      <c r="AS33" s="114"/>
      <c r="AT33" s="145"/>
      <c r="AU33" s="168"/>
      <c r="AV33" s="163"/>
      <c r="AW33" s="114"/>
      <c r="AX33" s="145"/>
      <c r="AY33" s="146"/>
      <c r="AZ33" s="145"/>
      <c r="BA33" s="145"/>
      <c r="BB33" s="146"/>
      <c r="BC33" s="114"/>
      <c r="BD33" s="114"/>
      <c r="BE33" s="145"/>
      <c r="BF33" s="145"/>
      <c r="BG33" s="146"/>
      <c r="BH33" s="114"/>
      <c r="BI33" s="114"/>
      <c r="BJ33" s="163"/>
      <c r="BK33" s="163"/>
      <c r="BL33" s="162"/>
      <c r="BM33" s="168"/>
      <c r="BN33" s="168"/>
      <c r="BO33" s="145"/>
      <c r="BP33" s="145"/>
      <c r="BQ33" s="146"/>
      <c r="BR33" s="114"/>
      <c r="BS33" s="114"/>
      <c r="BT33" s="114"/>
      <c r="BU33" s="145"/>
      <c r="BV33" s="145"/>
      <c r="BW33" s="145"/>
      <c r="BX33" s="168"/>
      <c r="BY33" s="163"/>
      <c r="BZ33" s="163"/>
      <c r="CA33" s="114"/>
      <c r="CB33" s="145"/>
      <c r="CC33" s="146"/>
      <c r="CD33" s="145"/>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row>
    <row r="34" spans="1:108" ht="21" customHeight="1" thickTop="1" thickBot="1">
      <c r="A34" s="457"/>
      <c r="B34" s="458"/>
      <c r="C34" s="458"/>
      <c r="D34" s="458"/>
      <c r="E34" s="459"/>
      <c r="F34" s="458"/>
      <c r="G34" s="458"/>
      <c r="H34" s="458"/>
      <c r="I34" s="458"/>
      <c r="J34" s="457"/>
      <c r="K34" s="457"/>
      <c r="L34" s="411"/>
      <c r="M34" s="414"/>
      <c r="N34" s="146">
        <v>6</v>
      </c>
      <c r="O34" s="283"/>
      <c r="P34" s="350"/>
      <c r="Q34" s="350"/>
      <c r="R34" s="350"/>
      <c r="S34" s="350"/>
      <c r="T34" s="350"/>
      <c r="U34" s="350"/>
      <c r="V34" s="350"/>
      <c r="W34" s="116">
        <v>0</v>
      </c>
      <c r="X34" s="117" t="s">
        <v>485</v>
      </c>
      <c r="Y34" s="351"/>
      <c r="Z34" s="118" t="s">
        <v>536</v>
      </c>
      <c r="AA34" s="116" t="s">
        <v>537</v>
      </c>
      <c r="AB34" s="350"/>
      <c r="AC34" s="422"/>
      <c r="AD34" s="422"/>
      <c r="AE34" s="456"/>
      <c r="AF34" s="456"/>
      <c r="AG34" s="418"/>
      <c r="AH34" s="418"/>
      <c r="AI34" s="455"/>
      <c r="AJ34" s="455"/>
      <c r="AK34" s="411"/>
      <c r="AL34" s="414"/>
      <c r="AM34" s="454"/>
      <c r="AN34" s="145"/>
      <c r="AO34" s="146"/>
      <c r="AP34" s="114"/>
      <c r="AQ34" s="114"/>
      <c r="AR34" s="145"/>
      <c r="AS34" s="114"/>
      <c r="AT34" s="145"/>
      <c r="AU34" s="168"/>
      <c r="AV34" s="163"/>
      <c r="AW34" s="114"/>
      <c r="AX34" s="145"/>
      <c r="AY34" s="146"/>
      <c r="AZ34" s="145"/>
      <c r="BA34" s="145"/>
      <c r="BB34" s="146"/>
      <c r="BC34" s="114"/>
      <c r="BD34" s="114"/>
      <c r="BE34" s="145"/>
      <c r="BF34" s="145"/>
      <c r="BG34" s="146"/>
      <c r="BH34" s="114"/>
      <c r="BI34" s="114"/>
      <c r="BJ34" s="163"/>
      <c r="BK34" s="163"/>
      <c r="BL34" s="162"/>
      <c r="BM34" s="168"/>
      <c r="BN34" s="168"/>
      <c r="BO34" s="145"/>
      <c r="BP34" s="145"/>
      <c r="BQ34" s="146"/>
      <c r="BR34" s="114"/>
      <c r="BS34" s="114"/>
      <c r="BT34" s="114"/>
      <c r="BU34" s="145"/>
      <c r="BV34" s="145"/>
      <c r="BW34" s="145"/>
      <c r="BX34" s="168"/>
      <c r="BY34" s="163"/>
      <c r="BZ34" s="163"/>
      <c r="CA34" s="114"/>
      <c r="CB34" s="145"/>
      <c r="CC34" s="146"/>
      <c r="CD34" s="145"/>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row>
    <row r="35" spans="1:108" ht="21" customHeight="1" thickTop="1" thickBot="1">
      <c r="A35" s="457">
        <v>6</v>
      </c>
      <c r="B35" s="458"/>
      <c r="C35" s="458"/>
      <c r="D35" s="458"/>
      <c r="E35" s="459"/>
      <c r="F35" s="458"/>
      <c r="G35" s="458"/>
      <c r="H35" s="458"/>
      <c r="I35" s="458"/>
      <c r="J35" s="457"/>
      <c r="K35" s="457"/>
      <c r="L35" s="411">
        <v>0</v>
      </c>
      <c r="M35" s="412" t="b">
        <v>0</v>
      </c>
      <c r="N35" s="146">
        <v>1</v>
      </c>
      <c r="O35" s="283"/>
      <c r="P35" s="350"/>
      <c r="Q35" s="350"/>
      <c r="R35" s="350"/>
      <c r="S35" s="350"/>
      <c r="T35" s="350"/>
      <c r="U35" s="350"/>
      <c r="V35" s="350"/>
      <c r="W35" s="116">
        <v>0</v>
      </c>
      <c r="X35" s="117" t="s">
        <v>485</v>
      </c>
      <c r="Y35" s="351"/>
      <c r="Z35" s="118" t="s">
        <v>536</v>
      </c>
      <c r="AA35" s="116" t="s">
        <v>537</v>
      </c>
      <c r="AB35" s="350"/>
      <c r="AC35" s="422">
        <v>0</v>
      </c>
      <c r="AD35" s="422" t="s">
        <v>485</v>
      </c>
      <c r="AE35" s="456"/>
      <c r="AF35" s="456"/>
      <c r="AG35" s="418" t="s">
        <v>538</v>
      </c>
      <c r="AH35" s="418" t="s">
        <v>538</v>
      </c>
      <c r="AI35" s="455"/>
      <c r="AJ35" s="455"/>
      <c r="AK35" s="411">
        <v>0</v>
      </c>
      <c r="AL35" s="412" t="b">
        <v>0</v>
      </c>
      <c r="AM35" s="452"/>
      <c r="AN35" s="145"/>
      <c r="AO35" s="146"/>
      <c r="AP35" s="114"/>
      <c r="AQ35" s="114"/>
      <c r="AR35" s="145"/>
      <c r="AS35" s="114"/>
      <c r="AT35" s="145"/>
      <c r="AU35" s="168"/>
      <c r="AV35" s="163"/>
      <c r="AW35" s="114"/>
      <c r="AX35" s="145"/>
      <c r="AY35" s="146"/>
      <c r="AZ35" s="145"/>
      <c r="BA35" s="145"/>
      <c r="BB35" s="146"/>
      <c r="BC35" s="114"/>
      <c r="BD35" s="114"/>
      <c r="BE35" s="145"/>
      <c r="BF35" s="145"/>
      <c r="BG35" s="146"/>
      <c r="BH35" s="114"/>
      <c r="BI35" s="114"/>
      <c r="BJ35" s="163"/>
      <c r="BK35" s="163"/>
      <c r="BL35" s="162"/>
      <c r="BM35" s="168"/>
      <c r="BN35" s="168"/>
      <c r="BO35" s="145"/>
      <c r="BP35" s="145"/>
      <c r="BQ35" s="146"/>
      <c r="BR35" s="114"/>
      <c r="BS35" s="114"/>
      <c r="BT35" s="114"/>
      <c r="BU35" s="145"/>
      <c r="BV35" s="145"/>
      <c r="BW35" s="145"/>
      <c r="BX35" s="168"/>
      <c r="BY35" s="163"/>
      <c r="BZ35" s="163"/>
      <c r="CA35" s="114"/>
      <c r="CB35" s="145"/>
      <c r="CC35" s="146"/>
      <c r="CD35" s="145"/>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C35" s="148"/>
      <c r="DD35" s="148"/>
    </row>
    <row r="36" spans="1:108" ht="21" customHeight="1" thickTop="1" thickBot="1">
      <c r="A36" s="457"/>
      <c r="B36" s="458"/>
      <c r="C36" s="458"/>
      <c r="D36" s="458"/>
      <c r="E36" s="459"/>
      <c r="F36" s="458"/>
      <c r="G36" s="458"/>
      <c r="H36" s="458"/>
      <c r="I36" s="458"/>
      <c r="J36" s="457"/>
      <c r="K36" s="457"/>
      <c r="L36" s="411"/>
      <c r="M36" s="413"/>
      <c r="N36" s="146">
        <v>2</v>
      </c>
      <c r="O36" s="283"/>
      <c r="P36" s="350"/>
      <c r="Q36" s="350"/>
      <c r="R36" s="350"/>
      <c r="S36" s="350"/>
      <c r="T36" s="350"/>
      <c r="U36" s="350"/>
      <c r="V36" s="350"/>
      <c r="W36" s="116">
        <v>0</v>
      </c>
      <c r="X36" s="117" t="s">
        <v>485</v>
      </c>
      <c r="Y36" s="351"/>
      <c r="Z36" s="118" t="s">
        <v>536</v>
      </c>
      <c r="AA36" s="116" t="s">
        <v>537</v>
      </c>
      <c r="AB36" s="350"/>
      <c r="AC36" s="422"/>
      <c r="AD36" s="422"/>
      <c r="AE36" s="456"/>
      <c r="AF36" s="456"/>
      <c r="AG36" s="418"/>
      <c r="AH36" s="418"/>
      <c r="AI36" s="455"/>
      <c r="AJ36" s="455"/>
      <c r="AK36" s="411"/>
      <c r="AL36" s="413"/>
      <c r="AM36" s="453"/>
      <c r="AN36" s="145"/>
      <c r="AO36" s="146"/>
      <c r="AP36" s="114"/>
      <c r="AQ36" s="114"/>
      <c r="AR36" s="145"/>
      <c r="AS36" s="114"/>
      <c r="AT36" s="145"/>
      <c r="AU36" s="168"/>
      <c r="AV36" s="163"/>
      <c r="AW36" s="114"/>
      <c r="AX36" s="145"/>
      <c r="AY36" s="146"/>
      <c r="AZ36" s="145"/>
      <c r="BA36" s="145"/>
      <c r="BB36" s="146"/>
      <c r="BC36" s="114"/>
      <c r="BD36" s="114"/>
      <c r="BE36" s="145"/>
      <c r="BF36" s="145"/>
      <c r="BG36" s="146"/>
      <c r="BH36" s="114"/>
      <c r="BI36" s="114"/>
      <c r="BJ36" s="163"/>
      <c r="BK36" s="163"/>
      <c r="BL36" s="162"/>
      <c r="BM36" s="168"/>
      <c r="BN36" s="168"/>
      <c r="BO36" s="145"/>
      <c r="BP36" s="145"/>
      <c r="BQ36" s="146"/>
      <c r="BR36" s="114"/>
      <c r="BS36" s="114"/>
      <c r="BT36" s="114"/>
      <c r="BU36" s="145"/>
      <c r="BV36" s="145"/>
      <c r="BW36" s="145"/>
      <c r="BX36" s="168"/>
      <c r="BY36" s="163"/>
      <c r="BZ36" s="163"/>
      <c r="CA36" s="114"/>
      <c r="CB36" s="145"/>
      <c r="CC36" s="146"/>
      <c r="CD36" s="145"/>
      <c r="CE36" s="148"/>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8"/>
    </row>
    <row r="37" spans="1:108" ht="21" customHeight="1" thickTop="1" thickBot="1">
      <c r="A37" s="457"/>
      <c r="B37" s="458"/>
      <c r="C37" s="458"/>
      <c r="D37" s="458"/>
      <c r="E37" s="459"/>
      <c r="F37" s="458"/>
      <c r="G37" s="458"/>
      <c r="H37" s="458"/>
      <c r="I37" s="458"/>
      <c r="J37" s="457"/>
      <c r="K37" s="457"/>
      <c r="L37" s="411"/>
      <c r="M37" s="413"/>
      <c r="N37" s="146">
        <v>3</v>
      </c>
      <c r="O37" s="355"/>
      <c r="P37" s="350"/>
      <c r="Q37" s="350"/>
      <c r="R37" s="350"/>
      <c r="S37" s="350"/>
      <c r="T37" s="350"/>
      <c r="U37" s="350"/>
      <c r="V37" s="350"/>
      <c r="W37" s="116">
        <v>0</v>
      </c>
      <c r="X37" s="117" t="s">
        <v>485</v>
      </c>
      <c r="Y37" s="351"/>
      <c r="Z37" s="118" t="s">
        <v>536</v>
      </c>
      <c r="AA37" s="116" t="s">
        <v>537</v>
      </c>
      <c r="AB37" s="350"/>
      <c r="AC37" s="422"/>
      <c r="AD37" s="422"/>
      <c r="AE37" s="456"/>
      <c r="AF37" s="456"/>
      <c r="AG37" s="418"/>
      <c r="AH37" s="418"/>
      <c r="AI37" s="455"/>
      <c r="AJ37" s="455"/>
      <c r="AK37" s="411"/>
      <c r="AL37" s="413"/>
      <c r="AM37" s="453"/>
      <c r="AN37" s="145"/>
      <c r="AO37" s="146"/>
      <c r="AP37" s="114"/>
      <c r="AQ37" s="114"/>
      <c r="AR37" s="145"/>
      <c r="AS37" s="114"/>
      <c r="AT37" s="145"/>
      <c r="AU37" s="168"/>
      <c r="AV37" s="163"/>
      <c r="AW37" s="114"/>
      <c r="AX37" s="145"/>
      <c r="AY37" s="146"/>
      <c r="AZ37" s="145"/>
      <c r="BA37" s="145"/>
      <c r="BB37" s="146"/>
      <c r="BC37" s="114"/>
      <c r="BD37" s="114"/>
      <c r="BE37" s="145"/>
      <c r="BF37" s="145"/>
      <c r="BG37" s="146"/>
      <c r="BH37" s="114"/>
      <c r="BI37" s="114"/>
      <c r="BJ37" s="163"/>
      <c r="BK37" s="163"/>
      <c r="BL37" s="162"/>
      <c r="BM37" s="168"/>
      <c r="BN37" s="168"/>
      <c r="BO37" s="145"/>
      <c r="BP37" s="145"/>
      <c r="BQ37" s="146"/>
      <c r="BR37" s="114"/>
      <c r="BS37" s="114"/>
      <c r="BT37" s="114"/>
      <c r="BU37" s="145"/>
      <c r="BV37" s="145"/>
      <c r="BW37" s="145"/>
      <c r="BX37" s="168"/>
      <c r="BY37" s="163"/>
      <c r="BZ37" s="163"/>
      <c r="CA37" s="114"/>
      <c r="CB37" s="145"/>
      <c r="CC37" s="146"/>
      <c r="CD37" s="145"/>
      <c r="CE37" s="148"/>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row>
    <row r="38" spans="1:108" ht="21" customHeight="1" thickTop="1" thickBot="1">
      <c r="A38" s="457"/>
      <c r="B38" s="458"/>
      <c r="C38" s="458"/>
      <c r="D38" s="458"/>
      <c r="E38" s="459"/>
      <c r="F38" s="458"/>
      <c r="G38" s="458"/>
      <c r="H38" s="458"/>
      <c r="I38" s="458"/>
      <c r="J38" s="457"/>
      <c r="K38" s="457"/>
      <c r="L38" s="411"/>
      <c r="M38" s="413"/>
      <c r="N38" s="146">
        <v>4</v>
      </c>
      <c r="O38" s="283"/>
      <c r="P38" s="350"/>
      <c r="Q38" s="350"/>
      <c r="R38" s="350"/>
      <c r="S38" s="350"/>
      <c r="T38" s="350"/>
      <c r="U38" s="350"/>
      <c r="V38" s="350"/>
      <c r="W38" s="116">
        <v>0</v>
      </c>
      <c r="X38" s="117" t="s">
        <v>485</v>
      </c>
      <c r="Y38" s="351"/>
      <c r="Z38" s="118" t="s">
        <v>536</v>
      </c>
      <c r="AA38" s="116" t="s">
        <v>537</v>
      </c>
      <c r="AB38" s="350"/>
      <c r="AC38" s="422"/>
      <c r="AD38" s="422"/>
      <c r="AE38" s="456"/>
      <c r="AF38" s="456"/>
      <c r="AG38" s="418"/>
      <c r="AH38" s="418"/>
      <c r="AI38" s="455"/>
      <c r="AJ38" s="455"/>
      <c r="AK38" s="411"/>
      <c r="AL38" s="413"/>
      <c r="AM38" s="453"/>
      <c r="AN38" s="145"/>
      <c r="AO38" s="146"/>
      <c r="AP38" s="114"/>
      <c r="AQ38" s="114"/>
      <c r="AR38" s="145"/>
      <c r="AS38" s="114"/>
      <c r="AT38" s="145"/>
      <c r="AU38" s="168"/>
      <c r="AV38" s="163"/>
      <c r="AW38" s="114"/>
      <c r="AX38" s="145"/>
      <c r="AY38" s="146"/>
      <c r="AZ38" s="145"/>
      <c r="BA38" s="145"/>
      <c r="BB38" s="146"/>
      <c r="BC38" s="114"/>
      <c r="BD38" s="114"/>
      <c r="BE38" s="145"/>
      <c r="BF38" s="145"/>
      <c r="BG38" s="146"/>
      <c r="BH38" s="114"/>
      <c r="BI38" s="114"/>
      <c r="BJ38" s="163"/>
      <c r="BK38" s="163"/>
      <c r="BL38" s="162"/>
      <c r="BM38" s="168"/>
      <c r="BN38" s="168"/>
      <c r="BO38" s="145"/>
      <c r="BP38" s="145"/>
      <c r="BQ38" s="146"/>
      <c r="BR38" s="114"/>
      <c r="BS38" s="114"/>
      <c r="BT38" s="114"/>
      <c r="BU38" s="145"/>
      <c r="BV38" s="145"/>
      <c r="BW38" s="145"/>
      <c r="BX38" s="168"/>
      <c r="BY38" s="163"/>
      <c r="BZ38" s="163"/>
      <c r="CA38" s="114"/>
      <c r="CB38" s="145"/>
      <c r="CC38" s="146"/>
      <c r="CD38" s="145"/>
      <c r="CE38" s="148"/>
      <c r="CF38" s="148"/>
      <c r="CG38" s="148"/>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148"/>
    </row>
    <row r="39" spans="1:108" ht="21" customHeight="1" thickTop="1" thickBot="1">
      <c r="A39" s="457"/>
      <c r="B39" s="458"/>
      <c r="C39" s="458"/>
      <c r="D39" s="458"/>
      <c r="E39" s="459"/>
      <c r="F39" s="458"/>
      <c r="G39" s="458"/>
      <c r="H39" s="458"/>
      <c r="I39" s="458"/>
      <c r="J39" s="457"/>
      <c r="K39" s="457"/>
      <c r="L39" s="411"/>
      <c r="M39" s="413"/>
      <c r="N39" s="146">
        <v>5</v>
      </c>
      <c r="O39" s="283"/>
      <c r="P39" s="350"/>
      <c r="Q39" s="350"/>
      <c r="R39" s="350"/>
      <c r="S39" s="350"/>
      <c r="T39" s="350"/>
      <c r="U39" s="350"/>
      <c r="V39" s="350"/>
      <c r="W39" s="116">
        <v>0</v>
      </c>
      <c r="X39" s="117" t="s">
        <v>485</v>
      </c>
      <c r="Y39" s="351"/>
      <c r="Z39" s="118" t="s">
        <v>536</v>
      </c>
      <c r="AA39" s="116" t="s">
        <v>537</v>
      </c>
      <c r="AB39" s="350"/>
      <c r="AC39" s="422"/>
      <c r="AD39" s="422"/>
      <c r="AE39" s="456"/>
      <c r="AF39" s="456"/>
      <c r="AG39" s="418"/>
      <c r="AH39" s="418"/>
      <c r="AI39" s="455"/>
      <c r="AJ39" s="455"/>
      <c r="AK39" s="411"/>
      <c r="AL39" s="413"/>
      <c r="AM39" s="453"/>
      <c r="AN39" s="145"/>
      <c r="AO39" s="146"/>
      <c r="AP39" s="114"/>
      <c r="AQ39" s="114"/>
      <c r="AR39" s="145"/>
      <c r="AS39" s="114"/>
      <c r="AT39" s="145"/>
      <c r="AU39" s="168"/>
      <c r="AV39" s="163"/>
      <c r="AW39" s="114"/>
      <c r="AX39" s="145"/>
      <c r="AY39" s="146"/>
      <c r="AZ39" s="145"/>
      <c r="BA39" s="145"/>
      <c r="BB39" s="146"/>
      <c r="BC39" s="114"/>
      <c r="BD39" s="114"/>
      <c r="BE39" s="145"/>
      <c r="BF39" s="145"/>
      <c r="BG39" s="146"/>
      <c r="BH39" s="114"/>
      <c r="BI39" s="114"/>
      <c r="BJ39" s="163"/>
      <c r="BK39" s="163"/>
      <c r="BL39" s="162"/>
      <c r="BM39" s="168"/>
      <c r="BN39" s="168"/>
      <c r="BO39" s="145"/>
      <c r="BP39" s="145"/>
      <c r="BQ39" s="146"/>
      <c r="BR39" s="114"/>
      <c r="BS39" s="114"/>
      <c r="BT39" s="114"/>
      <c r="BU39" s="145"/>
      <c r="BV39" s="145"/>
      <c r="BW39" s="145"/>
      <c r="BX39" s="168"/>
      <c r="BY39" s="163"/>
      <c r="BZ39" s="163"/>
      <c r="CA39" s="114"/>
      <c r="CB39" s="145"/>
      <c r="CC39" s="146"/>
      <c r="CD39" s="145"/>
      <c r="CE39" s="148"/>
      <c r="CF39" s="148"/>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8"/>
    </row>
    <row r="40" spans="1:108" ht="21" customHeight="1" thickTop="1" thickBot="1">
      <c r="A40" s="457"/>
      <c r="B40" s="458"/>
      <c r="C40" s="458"/>
      <c r="D40" s="458"/>
      <c r="E40" s="459"/>
      <c r="F40" s="458"/>
      <c r="G40" s="458"/>
      <c r="H40" s="458"/>
      <c r="I40" s="458"/>
      <c r="J40" s="457"/>
      <c r="K40" s="457"/>
      <c r="L40" s="411"/>
      <c r="M40" s="414"/>
      <c r="N40" s="146">
        <v>6</v>
      </c>
      <c r="O40" s="283"/>
      <c r="P40" s="350"/>
      <c r="Q40" s="350"/>
      <c r="R40" s="350"/>
      <c r="S40" s="350"/>
      <c r="T40" s="350"/>
      <c r="U40" s="350"/>
      <c r="V40" s="350"/>
      <c r="W40" s="116">
        <v>0</v>
      </c>
      <c r="X40" s="117" t="s">
        <v>485</v>
      </c>
      <c r="Y40" s="351"/>
      <c r="Z40" s="118" t="s">
        <v>536</v>
      </c>
      <c r="AA40" s="116" t="s">
        <v>537</v>
      </c>
      <c r="AB40" s="350"/>
      <c r="AC40" s="422"/>
      <c r="AD40" s="422"/>
      <c r="AE40" s="456"/>
      <c r="AF40" s="456"/>
      <c r="AG40" s="418"/>
      <c r="AH40" s="418"/>
      <c r="AI40" s="455"/>
      <c r="AJ40" s="455"/>
      <c r="AK40" s="411"/>
      <c r="AL40" s="414"/>
      <c r="AM40" s="454"/>
      <c r="AN40" s="145"/>
      <c r="AO40" s="146"/>
      <c r="AP40" s="114"/>
      <c r="AQ40" s="114"/>
      <c r="AR40" s="145"/>
      <c r="AS40" s="114"/>
      <c r="AT40" s="145"/>
      <c r="AU40" s="168"/>
      <c r="AV40" s="163"/>
      <c r="AW40" s="114"/>
      <c r="AX40" s="145"/>
      <c r="AY40" s="146"/>
      <c r="AZ40" s="145"/>
      <c r="BA40" s="145"/>
      <c r="BB40" s="146"/>
      <c r="BC40" s="114"/>
      <c r="BD40" s="114"/>
      <c r="BE40" s="145"/>
      <c r="BF40" s="145"/>
      <c r="BG40" s="146"/>
      <c r="BH40" s="114"/>
      <c r="BI40" s="114"/>
      <c r="BJ40" s="163"/>
      <c r="BK40" s="163"/>
      <c r="BL40" s="162"/>
      <c r="BM40" s="168"/>
      <c r="BN40" s="168"/>
      <c r="BO40" s="145"/>
      <c r="BP40" s="145"/>
      <c r="BQ40" s="146"/>
      <c r="BR40" s="114"/>
      <c r="BS40" s="114"/>
      <c r="BT40" s="114"/>
      <c r="BU40" s="145"/>
      <c r="BV40" s="145"/>
      <c r="BW40" s="145"/>
      <c r="BX40" s="168"/>
      <c r="BY40" s="163"/>
      <c r="BZ40" s="163"/>
      <c r="CA40" s="114"/>
      <c r="CB40" s="145"/>
      <c r="CC40" s="146"/>
      <c r="CD40" s="145"/>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row>
    <row r="41" spans="1:108" ht="21" customHeight="1" thickTop="1" thickBot="1">
      <c r="A41" s="457">
        <v>7</v>
      </c>
      <c r="B41" s="458"/>
      <c r="C41" s="458"/>
      <c r="D41" s="458"/>
      <c r="E41" s="459"/>
      <c r="F41" s="458"/>
      <c r="G41" s="458"/>
      <c r="H41" s="458"/>
      <c r="I41" s="458"/>
      <c r="J41" s="457"/>
      <c r="K41" s="457"/>
      <c r="L41" s="411">
        <v>0</v>
      </c>
      <c r="M41" s="412" t="b">
        <v>0</v>
      </c>
      <c r="N41" s="146">
        <v>1</v>
      </c>
      <c r="O41" s="283"/>
      <c r="P41" s="350"/>
      <c r="Q41" s="350"/>
      <c r="R41" s="350"/>
      <c r="S41" s="350"/>
      <c r="T41" s="350"/>
      <c r="U41" s="350"/>
      <c r="V41" s="350"/>
      <c r="W41" s="116">
        <v>0</v>
      </c>
      <c r="X41" s="117" t="s">
        <v>485</v>
      </c>
      <c r="Y41" s="351"/>
      <c r="Z41" s="118" t="s">
        <v>536</v>
      </c>
      <c r="AA41" s="116" t="s">
        <v>537</v>
      </c>
      <c r="AB41" s="350"/>
      <c r="AC41" s="422">
        <v>0</v>
      </c>
      <c r="AD41" s="422" t="s">
        <v>485</v>
      </c>
      <c r="AE41" s="456"/>
      <c r="AF41" s="456"/>
      <c r="AG41" s="418" t="s">
        <v>538</v>
      </c>
      <c r="AH41" s="418" t="s">
        <v>538</v>
      </c>
      <c r="AI41" s="455"/>
      <c r="AJ41" s="455"/>
      <c r="AK41" s="411">
        <v>0</v>
      </c>
      <c r="AL41" s="412" t="b">
        <v>0</v>
      </c>
      <c r="AM41" s="452"/>
      <c r="AN41" s="145"/>
      <c r="AO41" s="146"/>
      <c r="AP41" s="114"/>
      <c r="AQ41" s="114"/>
      <c r="AR41" s="145"/>
      <c r="AS41" s="114"/>
      <c r="AT41" s="145"/>
      <c r="AU41" s="168"/>
      <c r="AV41" s="163"/>
      <c r="AW41" s="114"/>
      <c r="AX41" s="145"/>
      <c r="AY41" s="146"/>
      <c r="AZ41" s="145"/>
      <c r="BA41" s="145"/>
      <c r="BB41" s="146"/>
      <c r="BC41" s="114"/>
      <c r="BD41" s="114"/>
      <c r="BE41" s="145"/>
      <c r="BF41" s="145"/>
      <c r="BG41" s="146"/>
      <c r="BH41" s="114"/>
      <c r="BI41" s="114"/>
      <c r="BJ41" s="163"/>
      <c r="BK41" s="163"/>
      <c r="BL41" s="162"/>
      <c r="BM41" s="168"/>
      <c r="BN41" s="168"/>
      <c r="BO41" s="145"/>
      <c r="BP41" s="145"/>
      <c r="BQ41" s="146"/>
      <c r="BR41" s="114"/>
      <c r="BS41" s="114"/>
      <c r="BT41" s="114"/>
      <c r="BU41" s="145"/>
      <c r="BV41" s="145"/>
      <c r="BW41" s="145"/>
      <c r="BX41" s="168"/>
      <c r="BY41" s="163"/>
      <c r="BZ41" s="163"/>
      <c r="CA41" s="114"/>
      <c r="CB41" s="145"/>
      <c r="CC41" s="146"/>
      <c r="CD41" s="145"/>
      <c r="CE41" s="148"/>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8"/>
      <c r="DB41" s="148"/>
      <c r="DC41" s="148"/>
      <c r="DD41" s="148"/>
    </row>
    <row r="42" spans="1:108" ht="21" customHeight="1" thickTop="1" thickBot="1">
      <c r="A42" s="457"/>
      <c r="B42" s="458"/>
      <c r="C42" s="458"/>
      <c r="D42" s="458"/>
      <c r="E42" s="459"/>
      <c r="F42" s="458"/>
      <c r="G42" s="458"/>
      <c r="H42" s="458"/>
      <c r="I42" s="458"/>
      <c r="J42" s="457"/>
      <c r="K42" s="457"/>
      <c r="L42" s="411"/>
      <c r="M42" s="413"/>
      <c r="N42" s="146">
        <v>2</v>
      </c>
      <c r="O42" s="283"/>
      <c r="P42" s="350"/>
      <c r="Q42" s="350"/>
      <c r="R42" s="350"/>
      <c r="S42" s="350"/>
      <c r="T42" s="350"/>
      <c r="U42" s="350"/>
      <c r="V42" s="350"/>
      <c r="W42" s="116">
        <v>0</v>
      </c>
      <c r="X42" s="117" t="s">
        <v>485</v>
      </c>
      <c r="Y42" s="351"/>
      <c r="Z42" s="118" t="s">
        <v>536</v>
      </c>
      <c r="AA42" s="116" t="s">
        <v>537</v>
      </c>
      <c r="AB42" s="350"/>
      <c r="AC42" s="422"/>
      <c r="AD42" s="422"/>
      <c r="AE42" s="456"/>
      <c r="AF42" s="456"/>
      <c r="AG42" s="418"/>
      <c r="AH42" s="418"/>
      <c r="AI42" s="455"/>
      <c r="AJ42" s="455"/>
      <c r="AK42" s="411"/>
      <c r="AL42" s="413"/>
      <c r="AM42" s="453"/>
      <c r="AN42" s="145"/>
      <c r="AO42" s="146"/>
      <c r="AP42" s="114"/>
      <c r="AQ42" s="114"/>
      <c r="AR42" s="145"/>
      <c r="AS42" s="114"/>
      <c r="AT42" s="145"/>
      <c r="AU42" s="168"/>
      <c r="AV42" s="163"/>
      <c r="AW42" s="114"/>
      <c r="AX42" s="145"/>
      <c r="AY42" s="146"/>
      <c r="AZ42" s="145"/>
      <c r="BA42" s="145"/>
      <c r="BB42" s="146"/>
      <c r="BC42" s="114"/>
      <c r="BD42" s="114"/>
      <c r="BE42" s="145"/>
      <c r="BF42" s="145"/>
      <c r="BG42" s="146"/>
      <c r="BH42" s="114"/>
      <c r="BI42" s="114"/>
      <c r="BJ42" s="163"/>
      <c r="BK42" s="163"/>
      <c r="BL42" s="162"/>
      <c r="BM42" s="168"/>
      <c r="BN42" s="168"/>
      <c r="BO42" s="145"/>
      <c r="BP42" s="145"/>
      <c r="BQ42" s="146"/>
      <c r="BR42" s="114"/>
      <c r="BS42" s="114"/>
      <c r="BT42" s="114"/>
      <c r="BU42" s="145"/>
      <c r="BV42" s="145"/>
      <c r="BW42" s="145"/>
      <c r="BX42" s="168"/>
      <c r="BY42" s="163"/>
      <c r="BZ42" s="163"/>
      <c r="CA42" s="114"/>
      <c r="CB42" s="145"/>
      <c r="CC42" s="146"/>
      <c r="CD42" s="145"/>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row>
    <row r="43" spans="1:108" ht="21" customHeight="1" thickTop="1" thickBot="1">
      <c r="A43" s="457"/>
      <c r="B43" s="458"/>
      <c r="C43" s="458"/>
      <c r="D43" s="458"/>
      <c r="E43" s="459"/>
      <c r="F43" s="458"/>
      <c r="G43" s="458"/>
      <c r="H43" s="458"/>
      <c r="I43" s="458"/>
      <c r="J43" s="457"/>
      <c r="K43" s="457"/>
      <c r="L43" s="411"/>
      <c r="M43" s="413"/>
      <c r="N43" s="146">
        <v>3</v>
      </c>
      <c r="O43" s="355"/>
      <c r="P43" s="350"/>
      <c r="Q43" s="350"/>
      <c r="R43" s="350"/>
      <c r="S43" s="350"/>
      <c r="T43" s="350"/>
      <c r="U43" s="350"/>
      <c r="V43" s="350"/>
      <c r="W43" s="116">
        <v>0</v>
      </c>
      <c r="X43" s="117" t="s">
        <v>485</v>
      </c>
      <c r="Y43" s="351"/>
      <c r="Z43" s="118" t="s">
        <v>536</v>
      </c>
      <c r="AA43" s="116" t="s">
        <v>537</v>
      </c>
      <c r="AB43" s="350"/>
      <c r="AC43" s="422"/>
      <c r="AD43" s="422"/>
      <c r="AE43" s="456"/>
      <c r="AF43" s="456"/>
      <c r="AG43" s="418"/>
      <c r="AH43" s="418"/>
      <c r="AI43" s="455"/>
      <c r="AJ43" s="455"/>
      <c r="AK43" s="411"/>
      <c r="AL43" s="413"/>
      <c r="AM43" s="453"/>
      <c r="AN43" s="145"/>
      <c r="AO43" s="146"/>
      <c r="AP43" s="114"/>
      <c r="AQ43" s="114"/>
      <c r="AR43" s="145"/>
      <c r="AS43" s="114"/>
      <c r="AT43" s="145"/>
      <c r="AU43" s="168"/>
      <c r="AV43" s="163"/>
      <c r="AW43" s="114"/>
      <c r="AX43" s="145"/>
      <c r="AY43" s="146"/>
      <c r="AZ43" s="145"/>
      <c r="BA43" s="145"/>
      <c r="BB43" s="146"/>
      <c r="BC43" s="114"/>
      <c r="BD43" s="114"/>
      <c r="BE43" s="145"/>
      <c r="BF43" s="145"/>
      <c r="BG43" s="146"/>
      <c r="BH43" s="114"/>
      <c r="BI43" s="114"/>
      <c r="BJ43" s="163"/>
      <c r="BK43" s="163"/>
      <c r="BL43" s="162"/>
      <c r="BM43" s="168"/>
      <c r="BN43" s="168"/>
      <c r="BO43" s="145"/>
      <c r="BP43" s="145"/>
      <c r="BQ43" s="146"/>
      <c r="BR43" s="114"/>
      <c r="BS43" s="114"/>
      <c r="BT43" s="114"/>
      <c r="BU43" s="145"/>
      <c r="BV43" s="145"/>
      <c r="BW43" s="145"/>
      <c r="BX43" s="168"/>
      <c r="BY43" s="163"/>
      <c r="BZ43" s="163"/>
      <c r="CA43" s="114"/>
      <c r="CB43" s="145"/>
      <c r="CC43" s="146"/>
      <c r="CD43" s="145"/>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row>
    <row r="44" spans="1:108" ht="21" customHeight="1" thickTop="1" thickBot="1">
      <c r="A44" s="457"/>
      <c r="B44" s="458"/>
      <c r="C44" s="458"/>
      <c r="D44" s="458"/>
      <c r="E44" s="459"/>
      <c r="F44" s="458"/>
      <c r="G44" s="458"/>
      <c r="H44" s="458"/>
      <c r="I44" s="458"/>
      <c r="J44" s="457"/>
      <c r="K44" s="457"/>
      <c r="L44" s="411"/>
      <c r="M44" s="413"/>
      <c r="N44" s="146">
        <v>4</v>
      </c>
      <c r="O44" s="283"/>
      <c r="P44" s="350"/>
      <c r="Q44" s="350"/>
      <c r="R44" s="350"/>
      <c r="S44" s="350"/>
      <c r="T44" s="350"/>
      <c r="U44" s="350"/>
      <c r="V44" s="350"/>
      <c r="W44" s="116">
        <v>0</v>
      </c>
      <c r="X44" s="117" t="s">
        <v>485</v>
      </c>
      <c r="Y44" s="351"/>
      <c r="Z44" s="118" t="s">
        <v>536</v>
      </c>
      <c r="AA44" s="116" t="s">
        <v>537</v>
      </c>
      <c r="AB44" s="350"/>
      <c r="AC44" s="422"/>
      <c r="AD44" s="422"/>
      <c r="AE44" s="456"/>
      <c r="AF44" s="456"/>
      <c r="AG44" s="418"/>
      <c r="AH44" s="418"/>
      <c r="AI44" s="455"/>
      <c r="AJ44" s="455"/>
      <c r="AK44" s="411"/>
      <c r="AL44" s="413"/>
      <c r="AM44" s="453"/>
      <c r="AN44" s="145"/>
      <c r="AO44" s="146"/>
      <c r="AP44" s="114"/>
      <c r="AQ44" s="114"/>
      <c r="AR44" s="145"/>
      <c r="AS44" s="114"/>
      <c r="AT44" s="145"/>
      <c r="AU44" s="168"/>
      <c r="AV44" s="163"/>
      <c r="AW44" s="114"/>
      <c r="AX44" s="145"/>
      <c r="AY44" s="146"/>
      <c r="AZ44" s="145"/>
      <c r="BA44" s="145"/>
      <c r="BB44" s="146"/>
      <c r="BC44" s="114"/>
      <c r="BD44" s="114"/>
      <c r="BE44" s="145"/>
      <c r="BF44" s="145"/>
      <c r="BG44" s="146"/>
      <c r="BH44" s="114"/>
      <c r="BI44" s="114"/>
      <c r="BJ44" s="163"/>
      <c r="BK44" s="163"/>
      <c r="BL44" s="162"/>
      <c r="BM44" s="168"/>
      <c r="BN44" s="168"/>
      <c r="BO44" s="145"/>
      <c r="BP44" s="145"/>
      <c r="BQ44" s="146"/>
      <c r="BR44" s="114"/>
      <c r="BS44" s="114"/>
      <c r="BT44" s="114"/>
      <c r="BU44" s="145"/>
      <c r="BV44" s="145"/>
      <c r="BW44" s="145"/>
      <c r="BX44" s="168"/>
      <c r="BY44" s="163"/>
      <c r="BZ44" s="163"/>
      <c r="CA44" s="114"/>
      <c r="CB44" s="145"/>
      <c r="CC44" s="146"/>
      <c r="CD44" s="145"/>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row>
    <row r="45" spans="1:108" ht="21" customHeight="1" thickTop="1" thickBot="1">
      <c r="A45" s="457"/>
      <c r="B45" s="458"/>
      <c r="C45" s="458"/>
      <c r="D45" s="458"/>
      <c r="E45" s="459"/>
      <c r="F45" s="458"/>
      <c r="G45" s="458"/>
      <c r="H45" s="458"/>
      <c r="I45" s="458"/>
      <c r="J45" s="457"/>
      <c r="K45" s="457"/>
      <c r="L45" s="411"/>
      <c r="M45" s="413"/>
      <c r="N45" s="146">
        <v>5</v>
      </c>
      <c r="O45" s="283"/>
      <c r="P45" s="350"/>
      <c r="Q45" s="350"/>
      <c r="R45" s="350"/>
      <c r="S45" s="350"/>
      <c r="T45" s="350"/>
      <c r="U45" s="350"/>
      <c r="V45" s="350"/>
      <c r="W45" s="116">
        <v>0</v>
      </c>
      <c r="X45" s="117" t="s">
        <v>485</v>
      </c>
      <c r="Y45" s="351"/>
      <c r="Z45" s="118" t="s">
        <v>536</v>
      </c>
      <c r="AA45" s="116" t="s">
        <v>537</v>
      </c>
      <c r="AB45" s="350"/>
      <c r="AC45" s="422"/>
      <c r="AD45" s="422"/>
      <c r="AE45" s="456"/>
      <c r="AF45" s="456"/>
      <c r="AG45" s="418"/>
      <c r="AH45" s="418"/>
      <c r="AI45" s="455"/>
      <c r="AJ45" s="455"/>
      <c r="AK45" s="411"/>
      <c r="AL45" s="413"/>
      <c r="AM45" s="453"/>
      <c r="AN45" s="145"/>
      <c r="AO45" s="146"/>
      <c r="AP45" s="114"/>
      <c r="AQ45" s="114"/>
      <c r="AR45" s="145"/>
      <c r="AS45" s="114"/>
      <c r="AT45" s="145"/>
      <c r="AU45" s="168"/>
      <c r="AV45" s="163"/>
      <c r="AW45" s="114"/>
      <c r="AX45" s="145"/>
      <c r="AY45" s="146"/>
      <c r="AZ45" s="145"/>
      <c r="BA45" s="145"/>
      <c r="BB45" s="146"/>
      <c r="BC45" s="114"/>
      <c r="BD45" s="114"/>
      <c r="BE45" s="145"/>
      <c r="BF45" s="145"/>
      <c r="BG45" s="146"/>
      <c r="BH45" s="114"/>
      <c r="BI45" s="114"/>
      <c r="BJ45" s="163"/>
      <c r="BK45" s="163"/>
      <c r="BL45" s="162"/>
      <c r="BM45" s="168"/>
      <c r="BN45" s="168"/>
      <c r="BO45" s="145"/>
      <c r="BP45" s="145"/>
      <c r="BQ45" s="146"/>
      <c r="BR45" s="114"/>
      <c r="BS45" s="114"/>
      <c r="BT45" s="114"/>
      <c r="BU45" s="145"/>
      <c r="BV45" s="145"/>
      <c r="BW45" s="145"/>
      <c r="BX45" s="168"/>
      <c r="BY45" s="163"/>
      <c r="BZ45" s="163"/>
      <c r="CA45" s="114"/>
      <c r="CB45" s="145"/>
      <c r="CC45" s="146"/>
      <c r="CD45" s="145"/>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row>
    <row r="46" spans="1:108" ht="21" customHeight="1" thickTop="1" thickBot="1">
      <c r="A46" s="457"/>
      <c r="B46" s="458"/>
      <c r="C46" s="458"/>
      <c r="D46" s="458"/>
      <c r="E46" s="459"/>
      <c r="F46" s="458"/>
      <c r="G46" s="458"/>
      <c r="H46" s="458"/>
      <c r="I46" s="458"/>
      <c r="J46" s="457"/>
      <c r="K46" s="457"/>
      <c r="L46" s="411"/>
      <c r="M46" s="414"/>
      <c r="N46" s="146">
        <v>6</v>
      </c>
      <c r="O46" s="283"/>
      <c r="P46" s="350"/>
      <c r="Q46" s="350"/>
      <c r="R46" s="350"/>
      <c r="S46" s="350"/>
      <c r="T46" s="350"/>
      <c r="U46" s="350"/>
      <c r="V46" s="350"/>
      <c r="W46" s="116">
        <v>0</v>
      </c>
      <c r="X46" s="117" t="s">
        <v>485</v>
      </c>
      <c r="Y46" s="351"/>
      <c r="Z46" s="118" t="s">
        <v>536</v>
      </c>
      <c r="AA46" s="116" t="s">
        <v>537</v>
      </c>
      <c r="AB46" s="350"/>
      <c r="AC46" s="422"/>
      <c r="AD46" s="422"/>
      <c r="AE46" s="456"/>
      <c r="AF46" s="456"/>
      <c r="AG46" s="418"/>
      <c r="AH46" s="418"/>
      <c r="AI46" s="455"/>
      <c r="AJ46" s="455"/>
      <c r="AK46" s="411"/>
      <c r="AL46" s="414"/>
      <c r="AM46" s="454"/>
      <c r="AN46" s="145"/>
      <c r="AO46" s="146"/>
      <c r="AP46" s="114"/>
      <c r="AQ46" s="114"/>
      <c r="AR46" s="145"/>
      <c r="AS46" s="114"/>
      <c r="AT46" s="145"/>
      <c r="AU46" s="168"/>
      <c r="AV46" s="163"/>
      <c r="AW46" s="114"/>
      <c r="AX46" s="145"/>
      <c r="AY46" s="146"/>
      <c r="AZ46" s="145"/>
      <c r="BA46" s="145"/>
      <c r="BB46" s="146"/>
      <c r="BC46" s="114"/>
      <c r="BD46" s="114"/>
      <c r="BE46" s="145"/>
      <c r="BF46" s="145"/>
      <c r="BG46" s="146"/>
      <c r="BH46" s="114"/>
      <c r="BI46" s="114"/>
      <c r="BJ46" s="163"/>
      <c r="BK46" s="163"/>
      <c r="BL46" s="162"/>
      <c r="BM46" s="168"/>
      <c r="BN46" s="168"/>
      <c r="BO46" s="145"/>
      <c r="BP46" s="145"/>
      <c r="BQ46" s="146"/>
      <c r="BR46" s="114"/>
      <c r="BS46" s="114"/>
      <c r="BT46" s="114"/>
      <c r="BU46" s="145"/>
      <c r="BV46" s="145"/>
      <c r="BW46" s="145"/>
      <c r="BX46" s="168"/>
      <c r="BY46" s="163"/>
      <c r="BZ46" s="163"/>
      <c r="CA46" s="114"/>
      <c r="CB46" s="145"/>
      <c r="CC46" s="146"/>
      <c r="CD46" s="145"/>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row>
    <row r="47" spans="1:108" ht="21" customHeight="1" thickTop="1" thickBot="1">
      <c r="A47" s="457">
        <v>8</v>
      </c>
      <c r="B47" s="458"/>
      <c r="C47" s="458"/>
      <c r="D47" s="458"/>
      <c r="E47" s="459"/>
      <c r="F47" s="458"/>
      <c r="G47" s="458"/>
      <c r="H47" s="458"/>
      <c r="I47" s="458"/>
      <c r="J47" s="457"/>
      <c r="K47" s="457"/>
      <c r="L47" s="411">
        <v>0</v>
      </c>
      <c r="M47" s="412" t="b">
        <v>0</v>
      </c>
      <c r="N47" s="146">
        <v>1</v>
      </c>
      <c r="O47" s="283"/>
      <c r="P47" s="350"/>
      <c r="Q47" s="350"/>
      <c r="R47" s="350"/>
      <c r="S47" s="350"/>
      <c r="T47" s="350"/>
      <c r="U47" s="350"/>
      <c r="V47" s="350"/>
      <c r="W47" s="116">
        <v>0</v>
      </c>
      <c r="X47" s="117" t="s">
        <v>485</v>
      </c>
      <c r="Y47" s="351"/>
      <c r="Z47" s="118" t="s">
        <v>536</v>
      </c>
      <c r="AA47" s="116" t="s">
        <v>537</v>
      </c>
      <c r="AB47" s="350"/>
      <c r="AC47" s="422">
        <v>0</v>
      </c>
      <c r="AD47" s="422" t="s">
        <v>485</v>
      </c>
      <c r="AE47" s="456"/>
      <c r="AF47" s="456"/>
      <c r="AG47" s="418" t="s">
        <v>538</v>
      </c>
      <c r="AH47" s="418" t="s">
        <v>538</v>
      </c>
      <c r="AI47" s="455"/>
      <c r="AJ47" s="455"/>
      <c r="AK47" s="411">
        <v>0</v>
      </c>
      <c r="AL47" s="412" t="b">
        <v>0</v>
      </c>
      <c r="AM47" s="452"/>
      <c r="AN47" s="145"/>
      <c r="AO47" s="146"/>
      <c r="AP47" s="114"/>
      <c r="AQ47" s="114"/>
      <c r="AR47" s="145"/>
      <c r="AS47" s="114"/>
      <c r="AT47" s="145"/>
      <c r="AU47" s="168"/>
      <c r="AV47" s="163"/>
      <c r="AW47" s="114"/>
      <c r="AX47" s="145"/>
      <c r="AY47" s="146"/>
      <c r="AZ47" s="145"/>
      <c r="BA47" s="145"/>
      <c r="BB47" s="146"/>
      <c r="BC47" s="114"/>
      <c r="BD47" s="114"/>
      <c r="BE47" s="145"/>
      <c r="BF47" s="145"/>
      <c r="BG47" s="146"/>
      <c r="BH47" s="114"/>
      <c r="BI47" s="114"/>
      <c r="BJ47" s="163"/>
      <c r="BK47" s="163"/>
      <c r="BL47" s="162"/>
      <c r="BM47" s="168"/>
      <c r="BN47" s="168"/>
      <c r="BO47" s="145"/>
      <c r="BP47" s="145"/>
      <c r="BQ47" s="146"/>
      <c r="BR47" s="114"/>
      <c r="BS47" s="114"/>
      <c r="BT47" s="114"/>
      <c r="BU47" s="145"/>
      <c r="BV47" s="145"/>
      <c r="BW47" s="145"/>
      <c r="BX47" s="168"/>
      <c r="BY47" s="163"/>
      <c r="BZ47" s="163"/>
      <c r="CA47" s="114"/>
      <c r="CB47" s="145"/>
      <c r="CC47" s="146"/>
      <c r="CD47" s="145"/>
      <c r="CE47" s="148"/>
      <c r="CF47" s="148"/>
      <c r="CG47" s="148"/>
      <c r="CH47" s="148"/>
      <c r="CI47" s="148"/>
      <c r="CJ47" s="148"/>
      <c r="CK47" s="148"/>
      <c r="CL47" s="148"/>
      <c r="CM47" s="148"/>
      <c r="CN47" s="148"/>
      <c r="CO47" s="148"/>
      <c r="CP47" s="148"/>
      <c r="CQ47" s="148"/>
      <c r="CR47" s="148"/>
      <c r="CS47" s="148"/>
      <c r="CT47" s="148"/>
      <c r="CU47" s="148"/>
      <c r="CV47" s="148"/>
      <c r="CW47" s="148"/>
      <c r="CX47" s="148"/>
      <c r="CY47" s="148"/>
      <c r="CZ47" s="148"/>
      <c r="DA47" s="148"/>
      <c r="DB47" s="148"/>
      <c r="DC47" s="148"/>
      <c r="DD47" s="148"/>
    </row>
    <row r="48" spans="1:108" ht="21" customHeight="1" thickTop="1" thickBot="1">
      <c r="A48" s="457"/>
      <c r="B48" s="458"/>
      <c r="C48" s="458"/>
      <c r="D48" s="458"/>
      <c r="E48" s="459"/>
      <c r="F48" s="458"/>
      <c r="G48" s="458"/>
      <c r="H48" s="458"/>
      <c r="I48" s="458"/>
      <c r="J48" s="457"/>
      <c r="K48" s="457"/>
      <c r="L48" s="411"/>
      <c r="M48" s="413"/>
      <c r="N48" s="146">
        <v>2</v>
      </c>
      <c r="O48" s="283"/>
      <c r="P48" s="350"/>
      <c r="Q48" s="350"/>
      <c r="R48" s="350"/>
      <c r="S48" s="350"/>
      <c r="T48" s="350"/>
      <c r="U48" s="350"/>
      <c r="V48" s="350"/>
      <c r="W48" s="116">
        <v>0</v>
      </c>
      <c r="X48" s="117" t="s">
        <v>485</v>
      </c>
      <c r="Y48" s="351"/>
      <c r="Z48" s="118" t="s">
        <v>536</v>
      </c>
      <c r="AA48" s="116" t="s">
        <v>537</v>
      </c>
      <c r="AB48" s="350"/>
      <c r="AC48" s="422"/>
      <c r="AD48" s="422"/>
      <c r="AE48" s="456"/>
      <c r="AF48" s="456"/>
      <c r="AG48" s="418"/>
      <c r="AH48" s="418"/>
      <c r="AI48" s="455"/>
      <c r="AJ48" s="455"/>
      <c r="AK48" s="411"/>
      <c r="AL48" s="413"/>
      <c r="AM48" s="453"/>
      <c r="AN48" s="145"/>
      <c r="AO48" s="146"/>
      <c r="AP48" s="114"/>
      <c r="AQ48" s="114"/>
      <c r="AR48" s="145"/>
      <c r="AS48" s="114"/>
      <c r="AT48" s="145"/>
      <c r="AU48" s="168"/>
      <c r="AV48" s="163"/>
      <c r="AW48" s="114"/>
      <c r="AX48" s="145"/>
      <c r="AY48" s="146"/>
      <c r="AZ48" s="145"/>
      <c r="BA48" s="145"/>
      <c r="BB48" s="146"/>
      <c r="BC48" s="114"/>
      <c r="BD48" s="114"/>
      <c r="BE48" s="145"/>
      <c r="BF48" s="145"/>
      <c r="BG48" s="146"/>
      <c r="BH48" s="114"/>
      <c r="BI48" s="114"/>
      <c r="BJ48" s="163"/>
      <c r="BK48" s="163"/>
      <c r="BL48" s="162"/>
      <c r="BM48" s="168"/>
      <c r="BN48" s="168"/>
      <c r="BO48" s="145"/>
      <c r="BP48" s="145"/>
      <c r="BQ48" s="146"/>
      <c r="BR48" s="114"/>
      <c r="BS48" s="114"/>
      <c r="BT48" s="114"/>
      <c r="BU48" s="145"/>
      <c r="BV48" s="145"/>
      <c r="BW48" s="145"/>
      <c r="BX48" s="168"/>
      <c r="BY48" s="163"/>
      <c r="BZ48" s="163"/>
      <c r="CA48" s="114"/>
      <c r="CB48" s="145"/>
      <c r="CC48" s="146"/>
      <c r="CD48" s="145"/>
      <c r="CE48" s="148"/>
      <c r="CF48" s="148"/>
      <c r="CG48" s="148"/>
      <c r="CH48" s="148"/>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row>
    <row r="49" spans="1:108" ht="21" customHeight="1" thickTop="1" thickBot="1">
      <c r="A49" s="457"/>
      <c r="B49" s="458"/>
      <c r="C49" s="458"/>
      <c r="D49" s="458"/>
      <c r="E49" s="459"/>
      <c r="F49" s="458"/>
      <c r="G49" s="458"/>
      <c r="H49" s="458"/>
      <c r="I49" s="458"/>
      <c r="J49" s="457"/>
      <c r="K49" s="457"/>
      <c r="L49" s="411"/>
      <c r="M49" s="413"/>
      <c r="N49" s="146">
        <v>3</v>
      </c>
      <c r="O49" s="355"/>
      <c r="P49" s="350"/>
      <c r="Q49" s="350"/>
      <c r="R49" s="350"/>
      <c r="S49" s="350"/>
      <c r="T49" s="350"/>
      <c r="U49" s="350"/>
      <c r="V49" s="350"/>
      <c r="W49" s="116">
        <v>0</v>
      </c>
      <c r="X49" s="117" t="s">
        <v>485</v>
      </c>
      <c r="Y49" s="351"/>
      <c r="Z49" s="118" t="s">
        <v>536</v>
      </c>
      <c r="AA49" s="116" t="s">
        <v>537</v>
      </c>
      <c r="AB49" s="350"/>
      <c r="AC49" s="422"/>
      <c r="AD49" s="422"/>
      <c r="AE49" s="456"/>
      <c r="AF49" s="456"/>
      <c r="AG49" s="418"/>
      <c r="AH49" s="418"/>
      <c r="AI49" s="455"/>
      <c r="AJ49" s="455"/>
      <c r="AK49" s="411"/>
      <c r="AL49" s="413"/>
      <c r="AM49" s="453"/>
      <c r="AN49" s="145"/>
      <c r="AO49" s="146"/>
      <c r="AP49" s="114"/>
      <c r="AQ49" s="114"/>
      <c r="AR49" s="145"/>
      <c r="AS49" s="114"/>
      <c r="AT49" s="145"/>
      <c r="AU49" s="168"/>
      <c r="AV49" s="163"/>
      <c r="AW49" s="114"/>
      <c r="AX49" s="145"/>
      <c r="AY49" s="146"/>
      <c r="AZ49" s="145"/>
      <c r="BA49" s="145"/>
      <c r="BB49" s="146"/>
      <c r="BC49" s="114"/>
      <c r="BD49" s="114"/>
      <c r="BE49" s="145"/>
      <c r="BF49" s="145"/>
      <c r="BG49" s="146"/>
      <c r="BH49" s="114"/>
      <c r="BI49" s="114"/>
      <c r="BJ49" s="163"/>
      <c r="BK49" s="163"/>
      <c r="BL49" s="162"/>
      <c r="BM49" s="168"/>
      <c r="BN49" s="168"/>
      <c r="BO49" s="145"/>
      <c r="BP49" s="145"/>
      <c r="BQ49" s="146"/>
      <c r="BR49" s="114"/>
      <c r="BS49" s="114"/>
      <c r="BT49" s="114"/>
      <c r="BU49" s="145"/>
      <c r="BV49" s="145"/>
      <c r="BW49" s="145"/>
      <c r="BX49" s="168"/>
      <c r="BY49" s="163"/>
      <c r="BZ49" s="163"/>
      <c r="CA49" s="114"/>
      <c r="CB49" s="145"/>
      <c r="CC49" s="146"/>
      <c r="CD49" s="145"/>
      <c r="CE49" s="148"/>
      <c r="CF49" s="148"/>
      <c r="CG49" s="148"/>
      <c r="CH49" s="148"/>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row>
    <row r="50" spans="1:108" ht="21" customHeight="1" thickTop="1" thickBot="1">
      <c r="A50" s="457"/>
      <c r="B50" s="458"/>
      <c r="C50" s="458"/>
      <c r="D50" s="458"/>
      <c r="E50" s="459"/>
      <c r="F50" s="458"/>
      <c r="G50" s="458"/>
      <c r="H50" s="458"/>
      <c r="I50" s="458"/>
      <c r="J50" s="457"/>
      <c r="K50" s="457"/>
      <c r="L50" s="411"/>
      <c r="M50" s="413"/>
      <c r="N50" s="146">
        <v>4</v>
      </c>
      <c r="O50" s="283"/>
      <c r="P50" s="350"/>
      <c r="Q50" s="350"/>
      <c r="R50" s="350"/>
      <c r="S50" s="350"/>
      <c r="T50" s="350"/>
      <c r="U50" s="350"/>
      <c r="V50" s="350"/>
      <c r="W50" s="116">
        <v>0</v>
      </c>
      <c r="X50" s="117" t="s">
        <v>485</v>
      </c>
      <c r="Y50" s="351"/>
      <c r="Z50" s="118" t="s">
        <v>536</v>
      </c>
      <c r="AA50" s="116" t="s">
        <v>537</v>
      </c>
      <c r="AB50" s="350"/>
      <c r="AC50" s="422"/>
      <c r="AD50" s="422"/>
      <c r="AE50" s="456"/>
      <c r="AF50" s="456"/>
      <c r="AG50" s="418"/>
      <c r="AH50" s="418"/>
      <c r="AI50" s="455"/>
      <c r="AJ50" s="455"/>
      <c r="AK50" s="411"/>
      <c r="AL50" s="413"/>
      <c r="AM50" s="453"/>
      <c r="AN50" s="145"/>
      <c r="AO50" s="146"/>
      <c r="AP50" s="114"/>
      <c r="AQ50" s="114"/>
      <c r="AR50" s="145"/>
      <c r="AS50" s="114"/>
      <c r="AT50" s="145"/>
      <c r="AU50" s="168"/>
      <c r="AV50" s="163"/>
      <c r="AW50" s="114"/>
      <c r="AX50" s="145"/>
      <c r="AY50" s="146"/>
      <c r="AZ50" s="145"/>
      <c r="BA50" s="145"/>
      <c r="BB50" s="146"/>
      <c r="BC50" s="114"/>
      <c r="BD50" s="114"/>
      <c r="BE50" s="145"/>
      <c r="BF50" s="145"/>
      <c r="BG50" s="146"/>
      <c r="BH50" s="114"/>
      <c r="BI50" s="114"/>
      <c r="BJ50" s="163"/>
      <c r="BK50" s="163"/>
      <c r="BL50" s="162"/>
      <c r="BM50" s="168"/>
      <c r="BN50" s="168"/>
      <c r="BO50" s="145"/>
      <c r="BP50" s="145"/>
      <c r="BQ50" s="146"/>
      <c r="BR50" s="114"/>
      <c r="BS50" s="114"/>
      <c r="BT50" s="114"/>
      <c r="BU50" s="145"/>
      <c r="BV50" s="145"/>
      <c r="BW50" s="145"/>
      <c r="BX50" s="168"/>
      <c r="BY50" s="163"/>
      <c r="BZ50" s="163"/>
      <c r="CA50" s="114"/>
      <c r="CB50" s="145"/>
      <c r="CC50" s="146"/>
      <c r="CD50" s="145"/>
      <c r="CE50" s="148"/>
      <c r="CF50" s="148"/>
      <c r="CG50" s="148"/>
      <c r="CH50" s="148"/>
      <c r="CI50" s="148"/>
      <c r="CJ50" s="148"/>
      <c r="CK50" s="148"/>
      <c r="CL50" s="148"/>
      <c r="CM50" s="148"/>
      <c r="CN50" s="148"/>
      <c r="CO50" s="148"/>
      <c r="CP50" s="148"/>
      <c r="CQ50" s="148"/>
      <c r="CR50" s="148"/>
      <c r="CS50" s="148"/>
      <c r="CT50" s="148"/>
      <c r="CU50" s="148"/>
      <c r="CV50" s="148"/>
      <c r="CW50" s="148"/>
      <c r="CX50" s="148"/>
      <c r="CY50" s="148"/>
      <c r="CZ50" s="148"/>
      <c r="DA50" s="148"/>
      <c r="DB50" s="148"/>
      <c r="DC50" s="148"/>
      <c r="DD50" s="148"/>
    </row>
    <row r="51" spans="1:108" ht="21" customHeight="1" thickTop="1" thickBot="1">
      <c r="A51" s="457"/>
      <c r="B51" s="458"/>
      <c r="C51" s="458"/>
      <c r="D51" s="458"/>
      <c r="E51" s="459"/>
      <c r="F51" s="458"/>
      <c r="G51" s="458"/>
      <c r="H51" s="458"/>
      <c r="I51" s="458"/>
      <c r="J51" s="457"/>
      <c r="K51" s="457"/>
      <c r="L51" s="411"/>
      <c r="M51" s="413"/>
      <c r="N51" s="146">
        <v>5</v>
      </c>
      <c r="O51" s="283"/>
      <c r="P51" s="350"/>
      <c r="Q51" s="350"/>
      <c r="R51" s="350"/>
      <c r="S51" s="350"/>
      <c r="T51" s="350"/>
      <c r="U51" s="350"/>
      <c r="V51" s="350"/>
      <c r="W51" s="116">
        <v>0</v>
      </c>
      <c r="X51" s="117" t="s">
        <v>485</v>
      </c>
      <c r="Y51" s="351"/>
      <c r="Z51" s="118" t="s">
        <v>536</v>
      </c>
      <c r="AA51" s="116" t="s">
        <v>537</v>
      </c>
      <c r="AB51" s="350"/>
      <c r="AC51" s="422"/>
      <c r="AD51" s="422"/>
      <c r="AE51" s="456"/>
      <c r="AF51" s="456"/>
      <c r="AG51" s="418"/>
      <c r="AH51" s="418"/>
      <c r="AI51" s="455"/>
      <c r="AJ51" s="455"/>
      <c r="AK51" s="411"/>
      <c r="AL51" s="413"/>
      <c r="AM51" s="453"/>
      <c r="AN51" s="145"/>
      <c r="AO51" s="146"/>
      <c r="AP51" s="114"/>
      <c r="AQ51" s="114"/>
      <c r="AR51" s="145"/>
      <c r="AS51" s="114"/>
      <c r="AT51" s="145"/>
      <c r="AU51" s="168"/>
      <c r="AV51" s="163"/>
      <c r="AW51" s="114"/>
      <c r="AX51" s="145"/>
      <c r="AY51" s="146"/>
      <c r="AZ51" s="145"/>
      <c r="BA51" s="145"/>
      <c r="BB51" s="146"/>
      <c r="BC51" s="114"/>
      <c r="BD51" s="114"/>
      <c r="BE51" s="145"/>
      <c r="BF51" s="145"/>
      <c r="BG51" s="146"/>
      <c r="BH51" s="114"/>
      <c r="BI51" s="114"/>
      <c r="BJ51" s="163"/>
      <c r="BK51" s="163"/>
      <c r="BL51" s="162"/>
      <c r="BM51" s="168"/>
      <c r="BN51" s="168"/>
      <c r="BO51" s="145"/>
      <c r="BP51" s="145"/>
      <c r="BQ51" s="146"/>
      <c r="BR51" s="114"/>
      <c r="BS51" s="114"/>
      <c r="BT51" s="114"/>
      <c r="BU51" s="145"/>
      <c r="BV51" s="145"/>
      <c r="BW51" s="145"/>
      <c r="BX51" s="168"/>
      <c r="BY51" s="163"/>
      <c r="BZ51" s="163"/>
      <c r="CA51" s="114"/>
      <c r="CB51" s="145"/>
      <c r="CC51" s="146"/>
      <c r="CD51" s="145"/>
      <c r="CE51" s="148"/>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c r="DC51" s="148"/>
      <c r="DD51" s="148"/>
    </row>
    <row r="52" spans="1:108" ht="21" customHeight="1" thickTop="1" thickBot="1">
      <c r="A52" s="457"/>
      <c r="B52" s="458"/>
      <c r="C52" s="458"/>
      <c r="D52" s="458"/>
      <c r="E52" s="459"/>
      <c r="F52" s="458"/>
      <c r="G52" s="458"/>
      <c r="H52" s="458"/>
      <c r="I52" s="458"/>
      <c r="J52" s="457"/>
      <c r="K52" s="457"/>
      <c r="L52" s="411"/>
      <c r="M52" s="414"/>
      <c r="N52" s="146">
        <v>6</v>
      </c>
      <c r="O52" s="283"/>
      <c r="P52" s="350"/>
      <c r="Q52" s="350"/>
      <c r="R52" s="350"/>
      <c r="S52" s="350"/>
      <c r="T52" s="350"/>
      <c r="U52" s="350"/>
      <c r="V52" s="350"/>
      <c r="W52" s="116">
        <v>0</v>
      </c>
      <c r="X52" s="117" t="s">
        <v>485</v>
      </c>
      <c r="Y52" s="351"/>
      <c r="Z52" s="118" t="s">
        <v>536</v>
      </c>
      <c r="AA52" s="116" t="s">
        <v>537</v>
      </c>
      <c r="AB52" s="350"/>
      <c r="AC52" s="422"/>
      <c r="AD52" s="422"/>
      <c r="AE52" s="456"/>
      <c r="AF52" s="456"/>
      <c r="AG52" s="418"/>
      <c r="AH52" s="418"/>
      <c r="AI52" s="455"/>
      <c r="AJ52" s="455"/>
      <c r="AK52" s="411"/>
      <c r="AL52" s="414"/>
      <c r="AM52" s="454"/>
      <c r="AN52" s="145"/>
      <c r="AO52" s="146"/>
      <c r="AP52" s="114"/>
      <c r="AQ52" s="114"/>
      <c r="AR52" s="145"/>
      <c r="AS52" s="114"/>
      <c r="AT52" s="145"/>
      <c r="AU52" s="168"/>
      <c r="AV52" s="163"/>
      <c r="AW52" s="114"/>
      <c r="AX52" s="145"/>
      <c r="AY52" s="146"/>
      <c r="AZ52" s="145"/>
      <c r="BA52" s="145"/>
      <c r="BB52" s="146"/>
      <c r="BC52" s="114"/>
      <c r="BD52" s="114"/>
      <c r="BE52" s="145"/>
      <c r="BF52" s="145"/>
      <c r="BG52" s="146"/>
      <c r="BH52" s="114"/>
      <c r="BI52" s="114"/>
      <c r="BJ52" s="163"/>
      <c r="BK52" s="163"/>
      <c r="BL52" s="162"/>
      <c r="BM52" s="168"/>
      <c r="BN52" s="168"/>
      <c r="BO52" s="145"/>
      <c r="BP52" s="145"/>
      <c r="BQ52" s="146"/>
      <c r="BR52" s="114"/>
      <c r="BS52" s="114"/>
      <c r="BT52" s="114"/>
      <c r="BU52" s="145"/>
      <c r="BV52" s="145"/>
      <c r="BW52" s="145"/>
      <c r="BX52" s="168"/>
      <c r="BY52" s="163"/>
      <c r="BZ52" s="163"/>
      <c r="CA52" s="114"/>
      <c r="CB52" s="145"/>
      <c r="CC52" s="146"/>
      <c r="CD52" s="145"/>
      <c r="CE52" s="148"/>
      <c r="CF52" s="148"/>
      <c r="CG52" s="148"/>
      <c r="CH52" s="148"/>
      <c r="CI52" s="148"/>
      <c r="CJ52" s="148"/>
      <c r="CK52" s="148"/>
      <c r="CL52" s="148"/>
      <c r="CM52" s="148"/>
      <c r="CN52" s="148"/>
      <c r="CO52" s="148"/>
      <c r="CP52" s="148"/>
      <c r="CQ52" s="148"/>
      <c r="CR52" s="148"/>
      <c r="CS52" s="148"/>
      <c r="CT52" s="148"/>
      <c r="CU52" s="148"/>
      <c r="CV52" s="148"/>
      <c r="CW52" s="148"/>
      <c r="CX52" s="148"/>
      <c r="CY52" s="148"/>
      <c r="CZ52" s="148"/>
      <c r="DA52" s="148"/>
      <c r="DB52" s="148"/>
      <c r="DC52" s="148"/>
      <c r="DD52" s="148"/>
    </row>
    <row r="53" spans="1:108" ht="21" customHeight="1" thickTop="1" thickBot="1">
      <c r="A53" s="457">
        <v>9</v>
      </c>
      <c r="B53" s="458"/>
      <c r="C53" s="458"/>
      <c r="D53" s="458"/>
      <c r="E53" s="459"/>
      <c r="F53" s="458"/>
      <c r="G53" s="458"/>
      <c r="H53" s="458"/>
      <c r="I53" s="458"/>
      <c r="J53" s="457"/>
      <c r="K53" s="457"/>
      <c r="L53" s="411">
        <v>0</v>
      </c>
      <c r="M53" s="412" t="b">
        <v>0</v>
      </c>
      <c r="N53" s="146">
        <v>1</v>
      </c>
      <c r="O53" s="283"/>
      <c r="P53" s="350"/>
      <c r="Q53" s="350"/>
      <c r="R53" s="350"/>
      <c r="S53" s="350"/>
      <c r="T53" s="350"/>
      <c r="U53" s="350"/>
      <c r="V53" s="350"/>
      <c r="W53" s="116">
        <v>0</v>
      </c>
      <c r="X53" s="117" t="s">
        <v>485</v>
      </c>
      <c r="Y53" s="351"/>
      <c r="Z53" s="118" t="s">
        <v>536</v>
      </c>
      <c r="AA53" s="116" t="s">
        <v>537</v>
      </c>
      <c r="AB53" s="350"/>
      <c r="AC53" s="422">
        <v>0</v>
      </c>
      <c r="AD53" s="422" t="s">
        <v>485</v>
      </c>
      <c r="AE53" s="456"/>
      <c r="AF53" s="456"/>
      <c r="AG53" s="418" t="s">
        <v>538</v>
      </c>
      <c r="AH53" s="418" t="s">
        <v>538</v>
      </c>
      <c r="AI53" s="455"/>
      <c r="AJ53" s="455"/>
      <c r="AK53" s="411">
        <v>0</v>
      </c>
      <c r="AL53" s="412" t="b">
        <v>0</v>
      </c>
      <c r="AM53" s="452"/>
      <c r="AN53" s="145"/>
      <c r="AO53" s="146"/>
      <c r="AP53" s="114"/>
      <c r="AQ53" s="114"/>
      <c r="AR53" s="145"/>
      <c r="AS53" s="114"/>
      <c r="AT53" s="145"/>
      <c r="AU53" s="168"/>
      <c r="AV53" s="163"/>
      <c r="AW53" s="114"/>
      <c r="AX53" s="145"/>
      <c r="AY53" s="146"/>
      <c r="AZ53" s="145"/>
      <c r="BA53" s="145"/>
      <c r="BB53" s="146"/>
      <c r="BC53" s="114"/>
      <c r="BD53" s="114"/>
      <c r="BE53" s="145"/>
      <c r="BF53" s="145"/>
      <c r="BG53" s="146"/>
      <c r="BH53" s="114"/>
      <c r="BI53" s="114"/>
      <c r="BJ53" s="163"/>
      <c r="BK53" s="163"/>
      <c r="BL53" s="162"/>
      <c r="BM53" s="168"/>
      <c r="BN53" s="168"/>
      <c r="BO53" s="145"/>
      <c r="BP53" s="145"/>
      <c r="BQ53" s="146"/>
      <c r="BR53" s="114"/>
      <c r="BS53" s="114"/>
      <c r="BT53" s="114"/>
      <c r="BU53" s="145"/>
      <c r="BV53" s="145"/>
      <c r="BW53" s="145"/>
      <c r="BX53" s="168"/>
      <c r="BY53" s="163"/>
      <c r="BZ53" s="163"/>
      <c r="CA53" s="114"/>
      <c r="CB53" s="145"/>
      <c r="CC53" s="146"/>
      <c r="CD53" s="145"/>
      <c r="CE53" s="148"/>
      <c r="CF53" s="148"/>
      <c r="CG53" s="148"/>
      <c r="CH53" s="148"/>
      <c r="CI53" s="148"/>
      <c r="CJ53" s="148"/>
      <c r="CK53" s="148"/>
      <c r="CL53" s="148"/>
      <c r="CM53" s="148"/>
      <c r="CN53" s="148"/>
      <c r="CO53" s="148"/>
      <c r="CP53" s="148"/>
      <c r="CQ53" s="148"/>
      <c r="CR53" s="148"/>
      <c r="CS53" s="148"/>
      <c r="CT53" s="148"/>
      <c r="CU53" s="148"/>
      <c r="CV53" s="148"/>
      <c r="CW53" s="148"/>
      <c r="CX53" s="148"/>
      <c r="CY53" s="148"/>
      <c r="CZ53" s="148"/>
      <c r="DA53" s="148"/>
      <c r="DB53" s="148"/>
      <c r="DC53" s="148"/>
      <c r="DD53" s="148"/>
    </row>
    <row r="54" spans="1:108" ht="21" customHeight="1" thickTop="1" thickBot="1">
      <c r="A54" s="457"/>
      <c r="B54" s="458"/>
      <c r="C54" s="458"/>
      <c r="D54" s="458"/>
      <c r="E54" s="459"/>
      <c r="F54" s="458"/>
      <c r="G54" s="458"/>
      <c r="H54" s="458"/>
      <c r="I54" s="458"/>
      <c r="J54" s="457"/>
      <c r="K54" s="457"/>
      <c r="L54" s="411"/>
      <c r="M54" s="413"/>
      <c r="N54" s="146">
        <v>2</v>
      </c>
      <c r="O54" s="283"/>
      <c r="P54" s="350"/>
      <c r="Q54" s="350"/>
      <c r="R54" s="350"/>
      <c r="S54" s="350"/>
      <c r="T54" s="350"/>
      <c r="U54" s="350"/>
      <c r="V54" s="350"/>
      <c r="W54" s="116">
        <v>0</v>
      </c>
      <c r="X54" s="117" t="s">
        <v>485</v>
      </c>
      <c r="Y54" s="351"/>
      <c r="Z54" s="118" t="s">
        <v>536</v>
      </c>
      <c r="AA54" s="116" t="s">
        <v>537</v>
      </c>
      <c r="AB54" s="350"/>
      <c r="AC54" s="422"/>
      <c r="AD54" s="422"/>
      <c r="AE54" s="456"/>
      <c r="AF54" s="456"/>
      <c r="AG54" s="418"/>
      <c r="AH54" s="418"/>
      <c r="AI54" s="455"/>
      <c r="AJ54" s="455"/>
      <c r="AK54" s="411"/>
      <c r="AL54" s="413"/>
      <c r="AM54" s="453"/>
      <c r="AN54" s="145"/>
      <c r="AO54" s="146"/>
      <c r="AP54" s="114"/>
      <c r="AQ54" s="114"/>
      <c r="AR54" s="145"/>
      <c r="AS54" s="114"/>
      <c r="AT54" s="145"/>
      <c r="AU54" s="168"/>
      <c r="AV54" s="163"/>
      <c r="AW54" s="114"/>
      <c r="AX54" s="145"/>
      <c r="AY54" s="146"/>
      <c r="AZ54" s="145"/>
      <c r="BA54" s="145"/>
      <c r="BB54" s="146"/>
      <c r="BC54" s="114"/>
      <c r="BD54" s="114"/>
      <c r="BE54" s="145"/>
      <c r="BF54" s="145"/>
      <c r="BG54" s="146"/>
      <c r="BH54" s="114"/>
      <c r="BI54" s="114"/>
      <c r="BJ54" s="163"/>
      <c r="BK54" s="163"/>
      <c r="BL54" s="162"/>
      <c r="BM54" s="168"/>
      <c r="BN54" s="168"/>
      <c r="BO54" s="145"/>
      <c r="BP54" s="145"/>
      <c r="BQ54" s="146"/>
      <c r="BR54" s="114"/>
      <c r="BS54" s="114"/>
      <c r="BT54" s="114"/>
      <c r="BU54" s="145"/>
      <c r="BV54" s="145"/>
      <c r="BW54" s="145"/>
      <c r="BX54" s="168"/>
      <c r="BY54" s="163"/>
      <c r="BZ54" s="163"/>
      <c r="CA54" s="114"/>
      <c r="CB54" s="145"/>
      <c r="CC54" s="146"/>
      <c r="CD54" s="145"/>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row>
    <row r="55" spans="1:108" ht="21" customHeight="1" thickTop="1" thickBot="1">
      <c r="A55" s="457"/>
      <c r="B55" s="458"/>
      <c r="C55" s="458"/>
      <c r="D55" s="458"/>
      <c r="E55" s="459"/>
      <c r="F55" s="458"/>
      <c r="G55" s="458"/>
      <c r="H55" s="458"/>
      <c r="I55" s="458"/>
      <c r="J55" s="457"/>
      <c r="K55" s="457"/>
      <c r="L55" s="411"/>
      <c r="M55" s="413"/>
      <c r="N55" s="146">
        <v>3</v>
      </c>
      <c r="O55" s="355"/>
      <c r="P55" s="350"/>
      <c r="Q55" s="350"/>
      <c r="R55" s="350"/>
      <c r="S55" s="350"/>
      <c r="T55" s="350"/>
      <c r="U55" s="350"/>
      <c r="V55" s="350"/>
      <c r="W55" s="116">
        <v>0</v>
      </c>
      <c r="X55" s="117" t="s">
        <v>485</v>
      </c>
      <c r="Y55" s="351"/>
      <c r="Z55" s="118" t="s">
        <v>536</v>
      </c>
      <c r="AA55" s="116" t="s">
        <v>537</v>
      </c>
      <c r="AB55" s="350"/>
      <c r="AC55" s="422"/>
      <c r="AD55" s="422"/>
      <c r="AE55" s="456"/>
      <c r="AF55" s="456"/>
      <c r="AG55" s="418"/>
      <c r="AH55" s="418"/>
      <c r="AI55" s="455"/>
      <c r="AJ55" s="455"/>
      <c r="AK55" s="411"/>
      <c r="AL55" s="413"/>
      <c r="AM55" s="453"/>
      <c r="AN55" s="145"/>
      <c r="AO55" s="146"/>
      <c r="AP55" s="114"/>
      <c r="AQ55" s="114"/>
      <c r="AR55" s="145"/>
      <c r="AS55" s="114"/>
      <c r="AT55" s="145"/>
      <c r="AU55" s="168"/>
      <c r="AV55" s="163"/>
      <c r="AW55" s="114"/>
      <c r="AX55" s="145"/>
      <c r="AY55" s="146"/>
      <c r="AZ55" s="145"/>
      <c r="BA55" s="145"/>
      <c r="BB55" s="146"/>
      <c r="BC55" s="114"/>
      <c r="BD55" s="114"/>
      <c r="BE55" s="145"/>
      <c r="BF55" s="145"/>
      <c r="BG55" s="146"/>
      <c r="BH55" s="114"/>
      <c r="BI55" s="114"/>
      <c r="BJ55" s="163"/>
      <c r="BK55" s="163"/>
      <c r="BL55" s="162"/>
      <c r="BM55" s="168"/>
      <c r="BN55" s="168"/>
      <c r="BO55" s="145"/>
      <c r="BP55" s="145"/>
      <c r="BQ55" s="146"/>
      <c r="BR55" s="114"/>
      <c r="BS55" s="114"/>
      <c r="BT55" s="114"/>
      <c r="BU55" s="145"/>
      <c r="BV55" s="145"/>
      <c r="BW55" s="145"/>
      <c r="BX55" s="168"/>
      <c r="BY55" s="163"/>
      <c r="BZ55" s="163"/>
      <c r="CA55" s="114"/>
      <c r="CB55" s="145"/>
      <c r="CC55" s="146"/>
      <c r="CD55" s="145"/>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row>
    <row r="56" spans="1:108" ht="21" customHeight="1" thickTop="1" thickBot="1">
      <c r="A56" s="457"/>
      <c r="B56" s="458"/>
      <c r="C56" s="458"/>
      <c r="D56" s="458"/>
      <c r="E56" s="459"/>
      <c r="F56" s="458"/>
      <c r="G56" s="458"/>
      <c r="H56" s="458"/>
      <c r="I56" s="458"/>
      <c r="J56" s="457"/>
      <c r="K56" s="457"/>
      <c r="L56" s="411"/>
      <c r="M56" s="413"/>
      <c r="N56" s="146">
        <v>4</v>
      </c>
      <c r="O56" s="283"/>
      <c r="P56" s="350"/>
      <c r="Q56" s="350"/>
      <c r="R56" s="350"/>
      <c r="S56" s="350"/>
      <c r="T56" s="350"/>
      <c r="U56" s="350"/>
      <c r="V56" s="350"/>
      <c r="W56" s="116">
        <v>0</v>
      </c>
      <c r="X56" s="117" t="s">
        <v>485</v>
      </c>
      <c r="Y56" s="351"/>
      <c r="Z56" s="118" t="s">
        <v>536</v>
      </c>
      <c r="AA56" s="116" t="s">
        <v>537</v>
      </c>
      <c r="AB56" s="350"/>
      <c r="AC56" s="422"/>
      <c r="AD56" s="422"/>
      <c r="AE56" s="456"/>
      <c r="AF56" s="456"/>
      <c r="AG56" s="418"/>
      <c r="AH56" s="418"/>
      <c r="AI56" s="455"/>
      <c r="AJ56" s="455"/>
      <c r="AK56" s="411"/>
      <c r="AL56" s="413"/>
      <c r="AM56" s="453"/>
      <c r="AN56" s="145"/>
      <c r="AO56" s="146"/>
      <c r="AP56" s="114"/>
      <c r="AQ56" s="114"/>
      <c r="AR56" s="145"/>
      <c r="AS56" s="114"/>
      <c r="AT56" s="145"/>
      <c r="AU56" s="168"/>
      <c r="AV56" s="163"/>
      <c r="AW56" s="114"/>
      <c r="AX56" s="145"/>
      <c r="AY56" s="146"/>
      <c r="AZ56" s="145"/>
      <c r="BA56" s="145"/>
      <c r="BB56" s="146"/>
      <c r="BC56" s="114"/>
      <c r="BD56" s="114"/>
      <c r="BE56" s="145"/>
      <c r="BF56" s="145"/>
      <c r="BG56" s="146"/>
      <c r="BH56" s="114"/>
      <c r="BI56" s="114"/>
      <c r="BJ56" s="163"/>
      <c r="BK56" s="163"/>
      <c r="BL56" s="162"/>
      <c r="BM56" s="168"/>
      <c r="BN56" s="168"/>
      <c r="BO56" s="145"/>
      <c r="BP56" s="145"/>
      <c r="BQ56" s="146"/>
      <c r="BR56" s="114"/>
      <c r="BS56" s="114"/>
      <c r="BT56" s="114"/>
      <c r="BU56" s="145"/>
      <c r="BV56" s="145"/>
      <c r="BW56" s="145"/>
      <c r="BX56" s="168"/>
      <c r="BY56" s="163"/>
      <c r="BZ56" s="163"/>
      <c r="CA56" s="114"/>
      <c r="CB56" s="145"/>
      <c r="CC56" s="146"/>
      <c r="CD56" s="145"/>
      <c r="CE56" s="148"/>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row>
    <row r="57" spans="1:108" ht="21" customHeight="1" thickTop="1" thickBot="1">
      <c r="A57" s="457"/>
      <c r="B57" s="458"/>
      <c r="C57" s="458"/>
      <c r="D57" s="458"/>
      <c r="E57" s="459"/>
      <c r="F57" s="458"/>
      <c r="G57" s="458"/>
      <c r="H57" s="458"/>
      <c r="I57" s="458"/>
      <c r="J57" s="457"/>
      <c r="K57" s="457"/>
      <c r="L57" s="411"/>
      <c r="M57" s="413"/>
      <c r="N57" s="146">
        <v>5</v>
      </c>
      <c r="O57" s="283"/>
      <c r="P57" s="350"/>
      <c r="Q57" s="350"/>
      <c r="R57" s="350"/>
      <c r="S57" s="350"/>
      <c r="T57" s="350"/>
      <c r="U57" s="350"/>
      <c r="V57" s="350"/>
      <c r="W57" s="116">
        <v>0</v>
      </c>
      <c r="X57" s="117" t="s">
        <v>485</v>
      </c>
      <c r="Y57" s="351"/>
      <c r="Z57" s="118" t="s">
        <v>536</v>
      </c>
      <c r="AA57" s="116" t="s">
        <v>537</v>
      </c>
      <c r="AB57" s="350"/>
      <c r="AC57" s="422"/>
      <c r="AD57" s="422"/>
      <c r="AE57" s="456"/>
      <c r="AF57" s="456"/>
      <c r="AG57" s="418"/>
      <c r="AH57" s="418"/>
      <c r="AI57" s="455"/>
      <c r="AJ57" s="455"/>
      <c r="AK57" s="411"/>
      <c r="AL57" s="413"/>
      <c r="AM57" s="453"/>
      <c r="AN57" s="145"/>
      <c r="AO57" s="146"/>
      <c r="AP57" s="114"/>
      <c r="AQ57" s="114"/>
      <c r="AR57" s="145"/>
      <c r="AS57" s="114"/>
      <c r="AT57" s="145"/>
      <c r="AU57" s="168"/>
      <c r="AV57" s="163"/>
      <c r="AW57" s="114"/>
      <c r="AX57" s="145"/>
      <c r="AY57" s="146"/>
      <c r="AZ57" s="145"/>
      <c r="BA57" s="145"/>
      <c r="BB57" s="146"/>
      <c r="BC57" s="114"/>
      <c r="BD57" s="114"/>
      <c r="BE57" s="145"/>
      <c r="BF57" s="145"/>
      <c r="BG57" s="146"/>
      <c r="BH57" s="114"/>
      <c r="BI57" s="114"/>
      <c r="BJ57" s="163"/>
      <c r="BK57" s="163"/>
      <c r="BL57" s="162"/>
      <c r="BM57" s="168"/>
      <c r="BN57" s="168"/>
      <c r="BO57" s="145"/>
      <c r="BP57" s="145"/>
      <c r="BQ57" s="146"/>
      <c r="BR57" s="114"/>
      <c r="BS57" s="114"/>
      <c r="BT57" s="114"/>
      <c r="BU57" s="145"/>
      <c r="BV57" s="145"/>
      <c r="BW57" s="145"/>
      <c r="BX57" s="168"/>
      <c r="BY57" s="163"/>
      <c r="BZ57" s="163"/>
      <c r="CA57" s="114"/>
      <c r="CB57" s="145"/>
      <c r="CC57" s="146"/>
      <c r="CD57" s="145"/>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row>
    <row r="58" spans="1:108" ht="21" customHeight="1" thickTop="1" thickBot="1">
      <c r="A58" s="457"/>
      <c r="B58" s="458"/>
      <c r="C58" s="458"/>
      <c r="D58" s="458"/>
      <c r="E58" s="459"/>
      <c r="F58" s="458"/>
      <c r="G58" s="458"/>
      <c r="H58" s="458"/>
      <c r="I58" s="458"/>
      <c r="J58" s="457"/>
      <c r="K58" s="457"/>
      <c r="L58" s="411"/>
      <c r="M58" s="414"/>
      <c r="N58" s="146">
        <v>6</v>
      </c>
      <c r="O58" s="283"/>
      <c r="P58" s="350"/>
      <c r="Q58" s="350"/>
      <c r="R58" s="350"/>
      <c r="S58" s="350"/>
      <c r="T58" s="350"/>
      <c r="U58" s="350"/>
      <c r="V58" s="350"/>
      <c r="W58" s="116">
        <v>0</v>
      </c>
      <c r="X58" s="117" t="s">
        <v>485</v>
      </c>
      <c r="Y58" s="351"/>
      <c r="Z58" s="118" t="s">
        <v>536</v>
      </c>
      <c r="AA58" s="116" t="s">
        <v>537</v>
      </c>
      <c r="AB58" s="350"/>
      <c r="AC58" s="422"/>
      <c r="AD58" s="422"/>
      <c r="AE58" s="456"/>
      <c r="AF58" s="456"/>
      <c r="AG58" s="418"/>
      <c r="AH58" s="418"/>
      <c r="AI58" s="455"/>
      <c r="AJ58" s="455"/>
      <c r="AK58" s="411"/>
      <c r="AL58" s="414"/>
      <c r="AM58" s="454"/>
      <c r="AN58" s="145"/>
      <c r="AO58" s="146"/>
      <c r="AP58" s="114"/>
      <c r="AQ58" s="114"/>
      <c r="AR58" s="145"/>
      <c r="AS58" s="114"/>
      <c r="AT58" s="145"/>
      <c r="AU58" s="168"/>
      <c r="AV58" s="163"/>
      <c r="AW58" s="114"/>
      <c r="AX58" s="145"/>
      <c r="AY58" s="146"/>
      <c r="AZ58" s="145"/>
      <c r="BA58" s="145"/>
      <c r="BB58" s="146"/>
      <c r="BC58" s="114"/>
      <c r="BD58" s="114"/>
      <c r="BE58" s="145"/>
      <c r="BF58" s="145"/>
      <c r="BG58" s="146"/>
      <c r="BH58" s="114"/>
      <c r="BI58" s="114"/>
      <c r="BJ58" s="163"/>
      <c r="BK58" s="163"/>
      <c r="BL58" s="162"/>
      <c r="BM58" s="168"/>
      <c r="BN58" s="168"/>
      <c r="BO58" s="145"/>
      <c r="BP58" s="145"/>
      <c r="BQ58" s="146"/>
      <c r="BR58" s="114"/>
      <c r="BS58" s="114"/>
      <c r="BT58" s="114"/>
      <c r="BU58" s="145"/>
      <c r="BV58" s="145"/>
      <c r="BW58" s="145"/>
      <c r="BX58" s="168"/>
      <c r="BY58" s="163"/>
      <c r="BZ58" s="163"/>
      <c r="CA58" s="114"/>
      <c r="CB58" s="145"/>
      <c r="CC58" s="146"/>
      <c r="CD58" s="145"/>
      <c r="CE58" s="148"/>
      <c r="CF58" s="148"/>
      <c r="CG58" s="148"/>
      <c r="CH58" s="148"/>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row>
    <row r="59" spans="1:108" ht="21" customHeight="1" thickTop="1" thickBot="1">
      <c r="A59" s="457">
        <v>10</v>
      </c>
      <c r="B59" s="458"/>
      <c r="C59" s="458"/>
      <c r="D59" s="458"/>
      <c r="E59" s="459"/>
      <c r="F59" s="458"/>
      <c r="G59" s="458"/>
      <c r="H59" s="458"/>
      <c r="I59" s="458"/>
      <c r="J59" s="457"/>
      <c r="K59" s="457"/>
      <c r="L59" s="411">
        <v>0</v>
      </c>
      <c r="M59" s="412" t="b">
        <v>0</v>
      </c>
      <c r="N59" s="146">
        <v>1</v>
      </c>
      <c r="O59" s="283"/>
      <c r="P59" s="350"/>
      <c r="Q59" s="350"/>
      <c r="R59" s="350"/>
      <c r="S59" s="350"/>
      <c r="T59" s="350"/>
      <c r="U59" s="350"/>
      <c r="V59" s="350"/>
      <c r="W59" s="116">
        <v>0</v>
      </c>
      <c r="X59" s="117" t="s">
        <v>485</v>
      </c>
      <c r="Y59" s="351"/>
      <c r="Z59" s="118" t="s">
        <v>536</v>
      </c>
      <c r="AA59" s="116" t="s">
        <v>537</v>
      </c>
      <c r="AB59" s="350"/>
      <c r="AC59" s="422">
        <v>0</v>
      </c>
      <c r="AD59" s="422" t="s">
        <v>485</v>
      </c>
      <c r="AE59" s="456"/>
      <c r="AF59" s="456"/>
      <c r="AG59" s="418" t="s">
        <v>538</v>
      </c>
      <c r="AH59" s="418" t="s">
        <v>538</v>
      </c>
      <c r="AI59" s="455"/>
      <c r="AJ59" s="455"/>
      <c r="AK59" s="411">
        <v>0</v>
      </c>
      <c r="AL59" s="412" t="b">
        <v>0</v>
      </c>
      <c r="AM59" s="452"/>
      <c r="AN59" s="145"/>
      <c r="AO59" s="146"/>
      <c r="AP59" s="114"/>
      <c r="AQ59" s="114"/>
      <c r="AR59" s="145"/>
      <c r="AS59" s="114"/>
      <c r="AT59" s="145"/>
      <c r="AU59" s="168"/>
      <c r="AV59" s="163"/>
      <c r="AW59" s="114"/>
      <c r="AX59" s="145"/>
      <c r="AY59" s="146"/>
      <c r="AZ59" s="145"/>
      <c r="BA59" s="145"/>
      <c r="BB59" s="146"/>
      <c r="BC59" s="114"/>
      <c r="BD59" s="114"/>
      <c r="BE59" s="145"/>
      <c r="BF59" s="145"/>
      <c r="BG59" s="146"/>
      <c r="BH59" s="114"/>
      <c r="BI59" s="114"/>
      <c r="BJ59" s="163"/>
      <c r="BK59" s="163"/>
      <c r="BL59" s="162"/>
      <c r="BM59" s="168"/>
      <c r="BN59" s="168"/>
      <c r="BO59" s="145"/>
      <c r="BP59" s="145"/>
      <c r="BQ59" s="146"/>
      <c r="BR59" s="114"/>
      <c r="BS59" s="114"/>
      <c r="BT59" s="114"/>
      <c r="BU59" s="145"/>
      <c r="BV59" s="145"/>
      <c r="BW59" s="145"/>
      <c r="BX59" s="168"/>
      <c r="BY59" s="163"/>
      <c r="BZ59" s="163"/>
      <c r="CA59" s="114"/>
      <c r="CB59" s="145"/>
      <c r="CC59" s="146"/>
      <c r="CD59" s="145"/>
      <c r="CE59" s="148"/>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row>
    <row r="60" spans="1:108" ht="21" customHeight="1" thickTop="1" thickBot="1">
      <c r="A60" s="457"/>
      <c r="B60" s="458"/>
      <c r="C60" s="458"/>
      <c r="D60" s="458"/>
      <c r="E60" s="459"/>
      <c r="F60" s="458"/>
      <c r="G60" s="458"/>
      <c r="H60" s="458"/>
      <c r="I60" s="458"/>
      <c r="J60" s="457"/>
      <c r="K60" s="457"/>
      <c r="L60" s="411"/>
      <c r="M60" s="413"/>
      <c r="N60" s="146">
        <v>2</v>
      </c>
      <c r="O60" s="283"/>
      <c r="P60" s="350"/>
      <c r="Q60" s="350"/>
      <c r="R60" s="350"/>
      <c r="S60" s="350"/>
      <c r="T60" s="350"/>
      <c r="U60" s="350"/>
      <c r="V60" s="350"/>
      <c r="W60" s="116">
        <v>0</v>
      </c>
      <c r="X60" s="117" t="s">
        <v>485</v>
      </c>
      <c r="Y60" s="351"/>
      <c r="Z60" s="118" t="s">
        <v>536</v>
      </c>
      <c r="AA60" s="116" t="s">
        <v>537</v>
      </c>
      <c r="AB60" s="350"/>
      <c r="AC60" s="422"/>
      <c r="AD60" s="422"/>
      <c r="AE60" s="456"/>
      <c r="AF60" s="456"/>
      <c r="AG60" s="418"/>
      <c r="AH60" s="418"/>
      <c r="AI60" s="455"/>
      <c r="AJ60" s="455"/>
      <c r="AK60" s="411"/>
      <c r="AL60" s="413"/>
      <c r="AM60" s="453"/>
      <c r="AN60" s="145"/>
      <c r="AO60" s="146"/>
      <c r="AP60" s="114"/>
      <c r="AQ60" s="114"/>
      <c r="AR60" s="145"/>
      <c r="AS60" s="114"/>
      <c r="AT60" s="145"/>
      <c r="AU60" s="168"/>
      <c r="AV60" s="163"/>
      <c r="AW60" s="114"/>
      <c r="AX60" s="145"/>
      <c r="AY60" s="146"/>
      <c r="AZ60" s="145"/>
      <c r="BA60" s="145"/>
      <c r="BB60" s="146"/>
      <c r="BC60" s="114"/>
      <c r="BD60" s="114"/>
      <c r="BE60" s="145"/>
      <c r="BF60" s="145"/>
      <c r="BG60" s="146"/>
      <c r="BH60" s="114"/>
      <c r="BI60" s="114"/>
      <c r="BJ60" s="163"/>
      <c r="BK60" s="163"/>
      <c r="BL60" s="162"/>
      <c r="BM60" s="168"/>
      <c r="BN60" s="168"/>
      <c r="BO60" s="145"/>
      <c r="BP60" s="145"/>
      <c r="BQ60" s="146"/>
      <c r="BR60" s="114"/>
      <c r="BS60" s="114"/>
      <c r="BT60" s="114"/>
      <c r="BU60" s="145"/>
      <c r="BV60" s="145"/>
      <c r="BW60" s="145"/>
      <c r="BX60" s="168"/>
      <c r="BY60" s="163"/>
      <c r="BZ60" s="163"/>
      <c r="CA60" s="114"/>
      <c r="CB60" s="145"/>
      <c r="CC60" s="146"/>
      <c r="CD60" s="145"/>
    </row>
    <row r="61" spans="1:108" ht="21" customHeight="1" thickTop="1" thickBot="1">
      <c r="A61" s="457"/>
      <c r="B61" s="458"/>
      <c r="C61" s="458"/>
      <c r="D61" s="458"/>
      <c r="E61" s="459"/>
      <c r="F61" s="458"/>
      <c r="G61" s="458"/>
      <c r="H61" s="458"/>
      <c r="I61" s="458"/>
      <c r="J61" s="457"/>
      <c r="K61" s="457"/>
      <c r="L61" s="411"/>
      <c r="M61" s="413"/>
      <c r="N61" s="146">
        <v>3</v>
      </c>
      <c r="O61" s="355"/>
      <c r="P61" s="350"/>
      <c r="Q61" s="350"/>
      <c r="R61" s="350"/>
      <c r="S61" s="350"/>
      <c r="T61" s="350"/>
      <c r="U61" s="350"/>
      <c r="V61" s="350"/>
      <c r="W61" s="116">
        <v>0</v>
      </c>
      <c r="X61" s="117" t="s">
        <v>485</v>
      </c>
      <c r="Y61" s="351"/>
      <c r="Z61" s="118" t="s">
        <v>536</v>
      </c>
      <c r="AA61" s="116" t="s">
        <v>537</v>
      </c>
      <c r="AB61" s="350"/>
      <c r="AC61" s="422"/>
      <c r="AD61" s="422"/>
      <c r="AE61" s="456"/>
      <c r="AF61" s="456"/>
      <c r="AG61" s="418"/>
      <c r="AH61" s="418"/>
      <c r="AI61" s="455"/>
      <c r="AJ61" s="455"/>
      <c r="AK61" s="411"/>
      <c r="AL61" s="413"/>
      <c r="AM61" s="453"/>
      <c r="AN61" s="145"/>
      <c r="AO61" s="146"/>
      <c r="AP61" s="114"/>
      <c r="AQ61" s="114"/>
      <c r="AR61" s="145"/>
      <c r="AS61" s="114"/>
      <c r="AT61" s="145"/>
      <c r="AU61" s="168"/>
      <c r="AV61" s="163"/>
      <c r="AW61" s="114"/>
      <c r="AX61" s="145"/>
      <c r="AY61" s="146"/>
      <c r="AZ61" s="145"/>
      <c r="BA61" s="145"/>
      <c r="BB61" s="146"/>
      <c r="BC61" s="114"/>
      <c r="BD61" s="114"/>
      <c r="BE61" s="145"/>
      <c r="BF61" s="145"/>
      <c r="BG61" s="146"/>
      <c r="BH61" s="114"/>
      <c r="BI61" s="114"/>
      <c r="BJ61" s="163"/>
      <c r="BK61" s="163"/>
      <c r="BL61" s="162"/>
      <c r="BM61" s="168"/>
      <c r="BN61" s="168"/>
      <c r="BO61" s="145"/>
      <c r="BP61" s="145"/>
      <c r="BQ61" s="146"/>
      <c r="BR61" s="114"/>
      <c r="BS61" s="114"/>
      <c r="BT61" s="114"/>
      <c r="BU61" s="145"/>
      <c r="BV61" s="145"/>
      <c r="BW61" s="145"/>
      <c r="BX61" s="168"/>
      <c r="BY61" s="163"/>
      <c r="BZ61" s="163"/>
      <c r="CA61" s="114"/>
      <c r="CB61" s="145"/>
      <c r="CC61" s="146"/>
      <c r="CD61" s="145"/>
    </row>
    <row r="62" spans="1:108" ht="21" customHeight="1" thickTop="1" thickBot="1">
      <c r="A62" s="457"/>
      <c r="B62" s="458"/>
      <c r="C62" s="458"/>
      <c r="D62" s="458"/>
      <c r="E62" s="459"/>
      <c r="F62" s="458"/>
      <c r="G62" s="458"/>
      <c r="H62" s="458"/>
      <c r="I62" s="458"/>
      <c r="J62" s="457"/>
      <c r="K62" s="457"/>
      <c r="L62" s="411"/>
      <c r="M62" s="413"/>
      <c r="N62" s="146">
        <v>4</v>
      </c>
      <c r="O62" s="283"/>
      <c r="P62" s="350"/>
      <c r="Q62" s="350"/>
      <c r="R62" s="350"/>
      <c r="S62" s="350"/>
      <c r="T62" s="350"/>
      <c r="U62" s="350"/>
      <c r="V62" s="350"/>
      <c r="W62" s="116">
        <v>0</v>
      </c>
      <c r="X62" s="117" t="s">
        <v>485</v>
      </c>
      <c r="Y62" s="351"/>
      <c r="Z62" s="118" t="s">
        <v>536</v>
      </c>
      <c r="AA62" s="116" t="s">
        <v>537</v>
      </c>
      <c r="AB62" s="350"/>
      <c r="AC62" s="422"/>
      <c r="AD62" s="422"/>
      <c r="AE62" s="456"/>
      <c r="AF62" s="456"/>
      <c r="AG62" s="418"/>
      <c r="AH62" s="418"/>
      <c r="AI62" s="455"/>
      <c r="AJ62" s="455"/>
      <c r="AK62" s="411"/>
      <c r="AL62" s="413"/>
      <c r="AM62" s="453"/>
      <c r="AN62" s="145"/>
      <c r="AO62" s="146"/>
      <c r="AP62" s="114"/>
      <c r="AQ62" s="114"/>
      <c r="AR62" s="145"/>
      <c r="AS62" s="114"/>
      <c r="AT62" s="145"/>
      <c r="AU62" s="168"/>
      <c r="AV62" s="163"/>
      <c r="AW62" s="114"/>
      <c r="AX62" s="145"/>
      <c r="AY62" s="146"/>
      <c r="AZ62" s="145"/>
      <c r="BA62" s="145"/>
      <c r="BB62" s="146"/>
      <c r="BC62" s="114"/>
      <c r="BD62" s="114"/>
      <c r="BE62" s="145"/>
      <c r="BF62" s="145"/>
      <c r="BG62" s="146"/>
      <c r="BH62" s="114"/>
      <c r="BI62" s="114"/>
      <c r="BJ62" s="163"/>
      <c r="BK62" s="163"/>
      <c r="BL62" s="162"/>
      <c r="BM62" s="168"/>
      <c r="BN62" s="168"/>
      <c r="BO62" s="145"/>
      <c r="BP62" s="145"/>
      <c r="BQ62" s="146"/>
      <c r="BR62" s="114"/>
      <c r="BS62" s="114"/>
      <c r="BT62" s="114"/>
      <c r="BU62" s="145"/>
      <c r="BV62" s="145"/>
      <c r="BW62" s="145"/>
      <c r="BX62" s="168"/>
      <c r="BY62" s="163"/>
      <c r="BZ62" s="163"/>
      <c r="CA62" s="114"/>
      <c r="CB62" s="145"/>
      <c r="CC62" s="146"/>
      <c r="CD62" s="145"/>
    </row>
    <row r="63" spans="1:108" ht="21" customHeight="1" thickTop="1" thickBot="1">
      <c r="A63" s="457"/>
      <c r="B63" s="458"/>
      <c r="C63" s="458"/>
      <c r="D63" s="458"/>
      <c r="E63" s="459"/>
      <c r="F63" s="458"/>
      <c r="G63" s="458"/>
      <c r="H63" s="458"/>
      <c r="I63" s="458"/>
      <c r="J63" s="457"/>
      <c r="K63" s="457"/>
      <c r="L63" s="411"/>
      <c r="M63" s="413"/>
      <c r="N63" s="146">
        <v>5</v>
      </c>
      <c r="O63" s="283"/>
      <c r="P63" s="350"/>
      <c r="Q63" s="350"/>
      <c r="R63" s="350"/>
      <c r="S63" s="350"/>
      <c r="T63" s="350"/>
      <c r="U63" s="350"/>
      <c r="V63" s="350"/>
      <c r="W63" s="116">
        <v>0</v>
      </c>
      <c r="X63" s="117" t="s">
        <v>485</v>
      </c>
      <c r="Y63" s="351"/>
      <c r="Z63" s="118" t="s">
        <v>536</v>
      </c>
      <c r="AA63" s="116" t="s">
        <v>537</v>
      </c>
      <c r="AB63" s="350"/>
      <c r="AC63" s="422"/>
      <c r="AD63" s="422"/>
      <c r="AE63" s="456"/>
      <c r="AF63" s="456"/>
      <c r="AG63" s="418"/>
      <c r="AH63" s="418"/>
      <c r="AI63" s="455"/>
      <c r="AJ63" s="455"/>
      <c r="AK63" s="411"/>
      <c r="AL63" s="413"/>
      <c r="AM63" s="453"/>
      <c r="AN63" s="145"/>
      <c r="AO63" s="146"/>
      <c r="AP63" s="114"/>
      <c r="AQ63" s="114"/>
      <c r="AR63" s="145"/>
      <c r="AS63" s="114"/>
      <c r="AT63" s="145"/>
      <c r="AU63" s="168"/>
      <c r="AV63" s="163"/>
      <c r="AW63" s="114"/>
      <c r="AX63" s="145"/>
      <c r="AY63" s="146"/>
      <c r="AZ63" s="145"/>
      <c r="BA63" s="145"/>
      <c r="BB63" s="146"/>
      <c r="BC63" s="114"/>
      <c r="BD63" s="114"/>
      <c r="BE63" s="145"/>
      <c r="BF63" s="145"/>
      <c r="BG63" s="146"/>
      <c r="BH63" s="114"/>
      <c r="BI63" s="114"/>
      <c r="BJ63" s="163"/>
      <c r="BK63" s="163"/>
      <c r="BL63" s="162"/>
      <c r="BM63" s="168"/>
      <c r="BN63" s="168"/>
      <c r="BO63" s="145"/>
      <c r="BP63" s="145"/>
      <c r="BQ63" s="146"/>
      <c r="BR63" s="114"/>
      <c r="BS63" s="114"/>
      <c r="BT63" s="114"/>
      <c r="BU63" s="145"/>
      <c r="BV63" s="145"/>
      <c r="BW63" s="145"/>
      <c r="BX63" s="168"/>
      <c r="BY63" s="163"/>
      <c r="BZ63" s="163"/>
      <c r="CA63" s="114"/>
      <c r="CB63" s="145"/>
      <c r="CC63" s="146"/>
      <c r="CD63" s="145"/>
    </row>
    <row r="64" spans="1:108" ht="21" customHeight="1" thickTop="1" thickBot="1">
      <c r="A64" s="457"/>
      <c r="B64" s="458"/>
      <c r="C64" s="458"/>
      <c r="D64" s="458"/>
      <c r="E64" s="459"/>
      <c r="F64" s="458"/>
      <c r="G64" s="458"/>
      <c r="H64" s="458"/>
      <c r="I64" s="458"/>
      <c r="J64" s="457"/>
      <c r="K64" s="457"/>
      <c r="L64" s="411"/>
      <c r="M64" s="414"/>
      <c r="N64" s="146">
        <v>6</v>
      </c>
      <c r="O64" s="283"/>
      <c r="P64" s="350"/>
      <c r="Q64" s="350"/>
      <c r="R64" s="350"/>
      <c r="S64" s="350"/>
      <c r="T64" s="350"/>
      <c r="U64" s="350"/>
      <c r="V64" s="350"/>
      <c r="W64" s="116">
        <v>0</v>
      </c>
      <c r="X64" s="117" t="s">
        <v>485</v>
      </c>
      <c r="Y64" s="351"/>
      <c r="Z64" s="118" t="s">
        <v>536</v>
      </c>
      <c r="AA64" s="116" t="s">
        <v>537</v>
      </c>
      <c r="AB64" s="350"/>
      <c r="AC64" s="422"/>
      <c r="AD64" s="422"/>
      <c r="AE64" s="456"/>
      <c r="AF64" s="456"/>
      <c r="AG64" s="418"/>
      <c r="AH64" s="418"/>
      <c r="AI64" s="455"/>
      <c r="AJ64" s="455"/>
      <c r="AK64" s="411"/>
      <c r="AL64" s="414"/>
      <c r="AM64" s="454"/>
      <c r="AN64" s="145"/>
      <c r="AO64" s="146"/>
      <c r="AP64" s="114"/>
      <c r="AQ64" s="114"/>
      <c r="AR64" s="145"/>
      <c r="AS64" s="114"/>
      <c r="AT64" s="145"/>
      <c r="AU64" s="168"/>
      <c r="AV64" s="163"/>
      <c r="AW64" s="114"/>
      <c r="AX64" s="145"/>
      <c r="AY64" s="146"/>
      <c r="AZ64" s="145"/>
      <c r="BA64" s="145"/>
      <c r="BB64" s="146"/>
      <c r="BC64" s="114"/>
      <c r="BD64" s="114"/>
      <c r="BE64" s="145"/>
      <c r="BF64" s="145"/>
      <c r="BG64" s="146"/>
      <c r="BH64" s="114"/>
      <c r="BI64" s="114"/>
      <c r="BJ64" s="163"/>
      <c r="BK64" s="163"/>
      <c r="BL64" s="162"/>
      <c r="BM64" s="168"/>
      <c r="BN64" s="168"/>
      <c r="BO64" s="145"/>
      <c r="BP64" s="145"/>
      <c r="BQ64" s="146"/>
      <c r="BR64" s="114"/>
      <c r="BS64" s="114"/>
      <c r="BT64" s="114"/>
      <c r="BU64" s="145"/>
      <c r="BV64" s="145"/>
      <c r="BW64" s="145"/>
      <c r="BX64" s="168"/>
      <c r="BY64" s="163"/>
      <c r="BZ64" s="163"/>
      <c r="CA64" s="114"/>
      <c r="CB64" s="145"/>
      <c r="CC64" s="146"/>
      <c r="CD64" s="145"/>
    </row>
    <row r="65" ht="21" customHeight="1" thickTop="1"/>
  </sheetData>
  <mergeCells count="333">
    <mergeCell ref="BT2:BW2"/>
    <mergeCell ref="BX2:BZ2"/>
    <mergeCell ref="CA2:CD2"/>
    <mergeCell ref="A2:I2"/>
    <mergeCell ref="J2:M2"/>
    <mergeCell ref="N2:AH2"/>
    <mergeCell ref="AI2:AL2"/>
    <mergeCell ref="AN2:AY2"/>
    <mergeCell ref="AZ2:BD2"/>
    <mergeCell ref="A3:A4"/>
    <mergeCell ref="B3:B4"/>
    <mergeCell ref="C3:C4"/>
    <mergeCell ref="D3:D4"/>
    <mergeCell ref="E3:E4"/>
    <mergeCell ref="F3:F4"/>
    <mergeCell ref="BE2:BI2"/>
    <mergeCell ref="BJ2:BN2"/>
    <mergeCell ref="BO2:BS2"/>
    <mergeCell ref="M3:M4"/>
    <mergeCell ref="N3:N4"/>
    <mergeCell ref="O3:O4"/>
    <mergeCell ref="P3:P4"/>
    <mergeCell ref="Q3:Q4"/>
    <mergeCell ref="R3:R4"/>
    <mergeCell ref="G3:G4"/>
    <mergeCell ref="H3:H4"/>
    <mergeCell ref="I3:I4"/>
    <mergeCell ref="J3:J4"/>
    <mergeCell ref="K3:K4"/>
    <mergeCell ref="L3:L4"/>
    <mergeCell ref="Y3:Y4"/>
    <mergeCell ref="Z3:Z4"/>
    <mergeCell ref="AA3:AA4"/>
    <mergeCell ref="AB3:AB4"/>
    <mergeCell ref="AC3:AD4"/>
    <mergeCell ref="AE3:AE4"/>
    <mergeCell ref="S3:S4"/>
    <mergeCell ref="T3:T4"/>
    <mergeCell ref="U3:U4"/>
    <mergeCell ref="V3:V4"/>
    <mergeCell ref="W3:W4"/>
    <mergeCell ref="X3:X4"/>
    <mergeCell ref="AL3:AL4"/>
    <mergeCell ref="AM3:AM4"/>
    <mergeCell ref="AN3:AN4"/>
    <mergeCell ref="AO3:AO4"/>
    <mergeCell ref="AP3:AP4"/>
    <mergeCell ref="AQ3:AQ4"/>
    <mergeCell ref="AF3:AF4"/>
    <mergeCell ref="AG3:AG4"/>
    <mergeCell ref="AH3:AH4"/>
    <mergeCell ref="AI3:AI4"/>
    <mergeCell ref="AJ3:AJ4"/>
    <mergeCell ref="AK3:AK4"/>
    <mergeCell ref="AX3:AX4"/>
    <mergeCell ref="AY3:AY4"/>
    <mergeCell ref="AZ3:AZ4"/>
    <mergeCell ref="BA3:BA4"/>
    <mergeCell ref="BB3:BB4"/>
    <mergeCell ref="BC3:BC4"/>
    <mergeCell ref="AR3:AR4"/>
    <mergeCell ref="AS3:AS4"/>
    <mergeCell ref="AT3:AT4"/>
    <mergeCell ref="AU3:AU4"/>
    <mergeCell ref="AV3:AV4"/>
    <mergeCell ref="AW3:AW4"/>
    <mergeCell ref="BL3:BL4"/>
    <mergeCell ref="BM3:BM4"/>
    <mergeCell ref="BN3:BN4"/>
    <mergeCell ref="BO3:BO4"/>
    <mergeCell ref="BD3:BD4"/>
    <mergeCell ref="BE3:BE4"/>
    <mergeCell ref="BF3:BF4"/>
    <mergeCell ref="BG3:BG4"/>
    <mergeCell ref="BH3:BH4"/>
    <mergeCell ref="BI3:BI4"/>
    <mergeCell ref="CB3:CB4"/>
    <mergeCell ref="CC3:CC4"/>
    <mergeCell ref="CD3:CD4"/>
    <mergeCell ref="A5:A10"/>
    <mergeCell ref="B5:B10"/>
    <mergeCell ref="C5:C10"/>
    <mergeCell ref="D5:D10"/>
    <mergeCell ref="E5:E10"/>
    <mergeCell ref="F5:F10"/>
    <mergeCell ref="G5:G10"/>
    <mergeCell ref="BV3:BV4"/>
    <mergeCell ref="BW3:BW4"/>
    <mergeCell ref="BX3:BX4"/>
    <mergeCell ref="BY3:BY4"/>
    <mergeCell ref="BZ3:BZ4"/>
    <mergeCell ref="CA3:CA4"/>
    <mergeCell ref="BP3:BP4"/>
    <mergeCell ref="BQ3:BQ4"/>
    <mergeCell ref="BR3:BR4"/>
    <mergeCell ref="BS3:BS4"/>
    <mergeCell ref="BT3:BT4"/>
    <mergeCell ref="BU3:BU4"/>
    <mergeCell ref="BJ3:BJ4"/>
    <mergeCell ref="BK3:BK4"/>
    <mergeCell ref="A11:A16"/>
    <mergeCell ref="B11:B16"/>
    <mergeCell ref="C11:C16"/>
    <mergeCell ref="D11:D16"/>
    <mergeCell ref="E11:E16"/>
    <mergeCell ref="AC5:AC10"/>
    <mergeCell ref="AD5:AD10"/>
    <mergeCell ref="AE5:AE10"/>
    <mergeCell ref="AF5:AF10"/>
    <mergeCell ref="H5:H10"/>
    <mergeCell ref="I5:I10"/>
    <mergeCell ref="J5:J10"/>
    <mergeCell ref="K5:K10"/>
    <mergeCell ref="L5:L10"/>
    <mergeCell ref="M5:M10"/>
    <mergeCell ref="H11:H16"/>
    <mergeCell ref="I11:I16"/>
    <mergeCell ref="J11:J16"/>
    <mergeCell ref="K11:K16"/>
    <mergeCell ref="M11:M16"/>
    <mergeCell ref="AC11:AC16"/>
    <mergeCell ref="AD11:AD16"/>
    <mergeCell ref="AE11:AE16"/>
    <mergeCell ref="AF11:AF16"/>
    <mergeCell ref="AI5:AI10"/>
    <mergeCell ref="AJ5:AJ10"/>
    <mergeCell ref="AK5:AK10"/>
    <mergeCell ref="AL5:AL10"/>
    <mergeCell ref="AM5:AM10"/>
    <mergeCell ref="AG5:AG10"/>
    <mergeCell ref="AH5:AH10"/>
    <mergeCell ref="AM11:AM16"/>
    <mergeCell ref="A17:A22"/>
    <mergeCell ref="B17:B22"/>
    <mergeCell ref="C17:C22"/>
    <mergeCell ref="D17:D22"/>
    <mergeCell ref="E17:E22"/>
    <mergeCell ref="F17:F22"/>
    <mergeCell ref="G17:G22"/>
    <mergeCell ref="H17:H22"/>
    <mergeCell ref="I17:I22"/>
    <mergeCell ref="AG11:AG16"/>
    <mergeCell ref="AH11:AH16"/>
    <mergeCell ref="AI11:AI16"/>
    <mergeCell ref="AJ11:AJ16"/>
    <mergeCell ref="AK11:AK16"/>
    <mergeCell ref="AL11:AL16"/>
    <mergeCell ref="L11:L16"/>
    <mergeCell ref="F11:F16"/>
    <mergeCell ref="G11:G16"/>
    <mergeCell ref="AK17:AK22"/>
    <mergeCell ref="AL17:AL22"/>
    <mergeCell ref="AM17:AM22"/>
    <mergeCell ref="A23:A28"/>
    <mergeCell ref="B23:B28"/>
    <mergeCell ref="C23:C28"/>
    <mergeCell ref="D23:D28"/>
    <mergeCell ref="E23:E28"/>
    <mergeCell ref="F23:F28"/>
    <mergeCell ref="G23:G28"/>
    <mergeCell ref="AE17:AE22"/>
    <mergeCell ref="AF17:AF22"/>
    <mergeCell ref="AG17:AG22"/>
    <mergeCell ref="AH17:AH22"/>
    <mergeCell ref="AI17:AI22"/>
    <mergeCell ref="AJ17:AJ22"/>
    <mergeCell ref="J17:J22"/>
    <mergeCell ref="K17:K22"/>
    <mergeCell ref="L17:L22"/>
    <mergeCell ref="M17:M22"/>
    <mergeCell ref="AC17:AC22"/>
    <mergeCell ref="AD17:AD22"/>
    <mergeCell ref="A29:A34"/>
    <mergeCell ref="B29:B34"/>
    <mergeCell ref="C29:C34"/>
    <mergeCell ref="D29:D34"/>
    <mergeCell ref="E29:E34"/>
    <mergeCell ref="AC23:AC28"/>
    <mergeCell ref="AD23:AD28"/>
    <mergeCell ref="AE23:AE28"/>
    <mergeCell ref="AF23:AF28"/>
    <mergeCell ref="H23:H28"/>
    <mergeCell ref="I23:I28"/>
    <mergeCell ref="J23:J28"/>
    <mergeCell ref="K23:K28"/>
    <mergeCell ref="L23:L28"/>
    <mergeCell ref="M23:M28"/>
    <mergeCell ref="H29:H34"/>
    <mergeCell ref="I29:I34"/>
    <mergeCell ref="J29:J34"/>
    <mergeCell ref="K29:K34"/>
    <mergeCell ref="M29:M34"/>
    <mergeCell ref="AC29:AC34"/>
    <mergeCell ref="AD29:AD34"/>
    <mergeCell ref="AE29:AE34"/>
    <mergeCell ref="AF29:AF34"/>
    <mergeCell ref="AI23:AI28"/>
    <mergeCell ref="AJ23:AJ28"/>
    <mergeCell ref="AK23:AK28"/>
    <mergeCell ref="AL23:AL28"/>
    <mergeCell ref="AM23:AM28"/>
    <mergeCell ref="AG23:AG28"/>
    <mergeCell ref="AH23:AH28"/>
    <mergeCell ref="AM29:AM34"/>
    <mergeCell ref="A35:A40"/>
    <mergeCell ref="B35:B40"/>
    <mergeCell ref="C35:C40"/>
    <mergeCell ref="D35:D40"/>
    <mergeCell ref="E35:E40"/>
    <mergeCell ref="F35:F40"/>
    <mergeCell ref="G35:G40"/>
    <mergeCell ref="H35:H40"/>
    <mergeCell ref="I35:I40"/>
    <mergeCell ref="AG29:AG34"/>
    <mergeCell ref="AH29:AH34"/>
    <mergeCell ref="AI29:AI34"/>
    <mergeCell ref="AJ29:AJ34"/>
    <mergeCell ref="AK29:AK34"/>
    <mergeCell ref="AL29:AL34"/>
    <mergeCell ref="L29:L34"/>
    <mergeCell ref="F29:F34"/>
    <mergeCell ref="G29:G34"/>
    <mergeCell ref="AK35:AK40"/>
    <mergeCell ref="AL35:AL40"/>
    <mergeCell ref="AM35:AM40"/>
    <mergeCell ref="A41:A46"/>
    <mergeCell ref="B41:B46"/>
    <mergeCell ref="C41:C46"/>
    <mergeCell ref="D41:D46"/>
    <mergeCell ref="E41:E46"/>
    <mergeCell ref="F41:F46"/>
    <mergeCell ref="G41:G46"/>
    <mergeCell ref="AE35:AE40"/>
    <mergeCell ref="AF35:AF40"/>
    <mergeCell ref="AG35:AG40"/>
    <mergeCell ref="AH35:AH40"/>
    <mergeCell ref="AI35:AI40"/>
    <mergeCell ref="AJ35:AJ40"/>
    <mergeCell ref="J35:J40"/>
    <mergeCell ref="K35:K40"/>
    <mergeCell ref="L35:L40"/>
    <mergeCell ref="M35:M40"/>
    <mergeCell ref="AC35:AC40"/>
    <mergeCell ref="AD35:AD40"/>
    <mergeCell ref="H47:H52"/>
    <mergeCell ref="I47:I52"/>
    <mergeCell ref="J47:J52"/>
    <mergeCell ref="K47:K52"/>
    <mergeCell ref="M47:M52"/>
    <mergeCell ref="AC47:AC52"/>
    <mergeCell ref="AD47:AD52"/>
    <mergeCell ref="AE47:AE52"/>
    <mergeCell ref="AF47:AF52"/>
    <mergeCell ref="AC41:AC46"/>
    <mergeCell ref="AD41:AD46"/>
    <mergeCell ref="AE41:AE46"/>
    <mergeCell ref="AF41:AF46"/>
    <mergeCell ref="H41:H46"/>
    <mergeCell ref="I41:I46"/>
    <mergeCell ref="J41:J46"/>
    <mergeCell ref="K41:K46"/>
    <mergeCell ref="L41:L46"/>
    <mergeCell ref="M41:M46"/>
    <mergeCell ref="AI41:AI46"/>
    <mergeCell ref="AJ41:AJ46"/>
    <mergeCell ref="AK41:AK46"/>
    <mergeCell ref="AL41:AL46"/>
    <mergeCell ref="AM41:AM46"/>
    <mergeCell ref="AG41:AG46"/>
    <mergeCell ref="AH41:AH46"/>
    <mergeCell ref="AM47:AM52"/>
    <mergeCell ref="A53:A58"/>
    <mergeCell ref="B53:B58"/>
    <mergeCell ref="C53:C58"/>
    <mergeCell ref="D53:D58"/>
    <mergeCell ref="E53:E58"/>
    <mergeCell ref="F53:F58"/>
    <mergeCell ref="G53:G58"/>
    <mergeCell ref="H53:H58"/>
    <mergeCell ref="I53:I58"/>
    <mergeCell ref="AG47:AG52"/>
    <mergeCell ref="AH47:AH52"/>
    <mergeCell ref="AI47:AI52"/>
    <mergeCell ref="AJ47:AJ52"/>
    <mergeCell ref="AK47:AK52"/>
    <mergeCell ref="AL47:AL52"/>
    <mergeCell ref="L47:L52"/>
    <mergeCell ref="F47:F52"/>
    <mergeCell ref="G47:G52"/>
    <mergeCell ref="A59:A64"/>
    <mergeCell ref="B59:B64"/>
    <mergeCell ref="C59:C64"/>
    <mergeCell ref="D59:D64"/>
    <mergeCell ref="E59:E64"/>
    <mergeCell ref="F59:F64"/>
    <mergeCell ref="G59:G64"/>
    <mergeCell ref="A47:A52"/>
    <mergeCell ref="B47:B52"/>
    <mergeCell ref="C47:C52"/>
    <mergeCell ref="D47:D52"/>
    <mergeCell ref="E47:E52"/>
    <mergeCell ref="AE53:AE58"/>
    <mergeCell ref="AF53:AF58"/>
    <mergeCell ref="J53:J58"/>
    <mergeCell ref="K53:K58"/>
    <mergeCell ref="L53:L58"/>
    <mergeCell ref="M53:M58"/>
    <mergeCell ref="AC53:AC58"/>
    <mergeCell ref="AD53:AD58"/>
    <mergeCell ref="H59:H64"/>
    <mergeCell ref="I59:I64"/>
    <mergeCell ref="J59:J64"/>
    <mergeCell ref="K59:K64"/>
    <mergeCell ref="L59:L64"/>
    <mergeCell ref="M59:M64"/>
    <mergeCell ref="AC59:AC64"/>
    <mergeCell ref="AD59:AD64"/>
    <mergeCell ref="AE59:AE64"/>
    <mergeCell ref="AF59:AF64"/>
    <mergeCell ref="AK53:AK58"/>
    <mergeCell ref="AL53:AL58"/>
    <mergeCell ref="AM53:AM58"/>
    <mergeCell ref="AG53:AG58"/>
    <mergeCell ref="AH53:AH58"/>
    <mergeCell ref="AI53:AI58"/>
    <mergeCell ref="AJ53:AJ58"/>
    <mergeCell ref="AI59:AI64"/>
    <mergeCell ref="AJ59:AJ64"/>
    <mergeCell ref="AK59:AK64"/>
    <mergeCell ref="AL59:AL64"/>
    <mergeCell ref="AM59:AM64"/>
    <mergeCell ref="AG59:AG64"/>
    <mergeCell ref="AH59:AH64"/>
  </mergeCells>
  <conditionalFormatting sqref="M5 M11 M17 M23 M29 M35 M41 M47 M53 M59">
    <cfRule type="cellIs" dxfId="126" priority="32" stopIfTrue="1" operator="equal">
      <formula>"Muy Alta"</formula>
    </cfRule>
    <cfRule type="containsText" dxfId="125" priority="33" operator="containsText" text="ZONA RIESGO ALTA">
      <formula>NOT(ISERROR(SEARCH("ZONA RIESGO ALTA",M5)))</formula>
    </cfRule>
    <cfRule type="containsText" dxfId="124" priority="34" operator="containsText" text="ZONA RIESGO MODERADA">
      <formula>NOT(ISERROR(SEARCH("ZONA RIESGO MODERADA",M5)))</formula>
    </cfRule>
    <cfRule type="containsText" dxfId="123" priority="35" operator="containsText" text="ZONA RIESGO BAJA">
      <formula>NOT(ISERROR(SEARCH("ZONA RIESGO BAJA",M5)))</formula>
    </cfRule>
    <cfRule type="cellIs" dxfId="122" priority="36" operator="equal">
      <formula>"Muy Baja"</formula>
    </cfRule>
  </conditionalFormatting>
  <conditionalFormatting sqref="M5:M64">
    <cfRule type="containsText" dxfId="121" priority="31" operator="containsText" text="ZONA RIESGO EXTREMA">
      <formula>NOT(ISERROR(SEARCH("ZONA RIESGO EXTREMA",M5)))</formula>
    </cfRule>
  </conditionalFormatting>
  <conditionalFormatting sqref="X5:X64">
    <cfRule type="containsText" dxfId="120" priority="28" operator="containsText" text="DEBIL">
      <formula>NOT(ISERROR(SEARCH("DEBIL",X5)))</formula>
    </cfRule>
    <cfRule type="containsText" dxfId="119" priority="29" operator="containsText" text="MODERADO">
      <formula>NOT(ISERROR(SEARCH("MODERADO",X5)))</formula>
    </cfRule>
    <cfRule type="containsText" dxfId="118" priority="30" operator="containsText" text="FUERTE">
      <formula>NOT(ISERROR(SEARCH("FUERTE",X5)))</formula>
    </cfRule>
  </conditionalFormatting>
  <conditionalFormatting sqref="AC5 AC11 AC17 AC23 AC41 AC59 AC29 AC47 AC35 AC53">
    <cfRule type="containsText" dxfId="117" priority="25" operator="containsText" text="DEBIL">
      <formula>NOT(ISERROR(SEARCH("DEBIL",AC5)))</formula>
    </cfRule>
    <cfRule type="containsText" dxfId="116" priority="26" operator="containsText" text="MODERADO">
      <formula>NOT(ISERROR(SEARCH("MODERADO",AC5)))</formula>
    </cfRule>
    <cfRule type="containsText" dxfId="115" priority="27" operator="containsText" text="FUERTE">
      <formula>NOT(ISERROR(SEARCH("FUERTE",AC5)))</formula>
    </cfRule>
  </conditionalFormatting>
  <conditionalFormatting sqref="AI5 AI11 AI17 AI23 AI29 AI35 AI41 AI47 AI53 AI59">
    <cfRule type="containsText" dxfId="114" priority="20" operator="containsText" text="casi seguro">
      <formula>NOT(ISERROR(SEARCH("casi seguro",AI5)))</formula>
    </cfRule>
    <cfRule type="containsText" dxfId="113" priority="21" operator="containsText" text="PROBABLE">
      <formula>NOT(ISERROR(SEARCH("PROBABLE",AI5)))</formula>
    </cfRule>
    <cfRule type="containsText" dxfId="112" priority="22" operator="containsText" text="posible">
      <formula>NOT(ISERROR(SEARCH("posible",AI5)))</formula>
    </cfRule>
    <cfRule type="containsText" dxfId="111" priority="23" operator="containsText" text="Improbable">
      <formula>NOT(ISERROR(SEARCH("Improbable",AI5)))</formula>
    </cfRule>
    <cfRule type="containsText" dxfId="110" priority="24" operator="containsText" text="Rara vez">
      <formula>NOT(ISERROR(SEARCH("Rara vez",AI5)))</formula>
    </cfRule>
  </conditionalFormatting>
  <conditionalFormatting sqref="AD5 AD11 AD17 AD23 AD41 AD59 AD29 AD47 AD35 AD53">
    <cfRule type="containsText" dxfId="109" priority="17" operator="containsText" text="DEBIL">
      <formula>NOT(ISERROR(SEARCH("DEBIL",AD5)))</formula>
    </cfRule>
    <cfRule type="containsText" dxfId="108" priority="18" operator="containsText" text="MODERADO">
      <formula>NOT(ISERROR(SEARCH("MODERADO",AD5)))</formula>
    </cfRule>
    <cfRule type="containsText" dxfId="107" priority="19" operator="containsText" text="FUERTE">
      <formula>NOT(ISERROR(SEARCH("FUERTE",AD5)))</formula>
    </cfRule>
  </conditionalFormatting>
  <conditionalFormatting sqref="AL5 AL11 AL17 AL23 AL29 AL35 AL41 AL47 AL53 AL59">
    <cfRule type="cellIs" dxfId="106" priority="12" stopIfTrue="1" operator="equal">
      <formula>"Muy Alta"</formula>
    </cfRule>
    <cfRule type="containsText" dxfId="105" priority="13" operator="containsText" text="ZONA RIESGO ALTA">
      <formula>NOT(ISERROR(SEARCH("ZONA RIESGO ALTA",AL5)))</formula>
    </cfRule>
    <cfRule type="containsText" dxfId="104" priority="14" operator="containsText" text="ZONA RIESGO MODERADA">
      <formula>NOT(ISERROR(SEARCH("ZONA RIESGO MODERADA",AL5)))</formula>
    </cfRule>
    <cfRule type="containsText" dxfId="103" priority="15" operator="containsText" text="ZONA RIESGO BAJA">
      <formula>NOT(ISERROR(SEARCH("ZONA RIESGO BAJA",AL5)))</formula>
    </cfRule>
    <cfRule type="cellIs" dxfId="102" priority="16" operator="equal">
      <formula>"Muy Baja"</formula>
    </cfRule>
  </conditionalFormatting>
  <conditionalFormatting sqref="AL5:AL64">
    <cfRule type="containsText" dxfId="101" priority="11" operator="containsText" text="ZONA RIESGO EXTREMA">
      <formula>NOT(ISERROR(SEARCH("ZONA RIESGO EXTREMA",AL5)))</formula>
    </cfRule>
  </conditionalFormatting>
  <conditionalFormatting sqref="AJ5 AJ11 AJ17 AJ23 AJ29 AJ35 AJ41 AJ47 AJ53 AJ59">
    <cfRule type="containsText" dxfId="100" priority="1" operator="containsText" text="casi seguro">
      <formula>NOT(ISERROR(SEARCH("casi seguro",AJ5)))</formula>
    </cfRule>
    <cfRule type="containsText" dxfId="99" priority="2" operator="containsText" text="PROBABLE">
      <formula>NOT(ISERROR(SEARCH("PROBABLE",AJ5)))</formula>
    </cfRule>
    <cfRule type="containsText" dxfId="98" priority="3" operator="containsText" text="posible">
      <formula>NOT(ISERROR(SEARCH("posible",AJ5)))</formula>
    </cfRule>
    <cfRule type="containsText" dxfId="97" priority="4" operator="containsText" text="Improbable">
      <formula>NOT(ISERROR(SEARCH("Improbable",AJ5)))</formula>
    </cfRule>
    <cfRule type="containsText" dxfId="96" priority="5" operator="containsText" text="Rara vez">
      <formula>NOT(ISERROR(SEARCH("Rara vez",AJ5)))</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64" xr:uid="{52411825-618A-4EE1-A12B-AEC632A51556}"/>
  </dataValidation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37" operator="containsText" id="{EBCF0E6A-662F-4333-B488-AF6F498AD30E}">
            <xm:f>NOT(ISERROR(SEARCH(#REF!,AI5)))</xm:f>
            <xm:f>#REF!</xm:f>
            <x14:dxf>
              <fill>
                <gradientFill degree="180">
                  <stop position="0">
                    <color rgb="FF008744"/>
                  </stop>
                  <stop position="1">
                    <color theme="0"/>
                  </stop>
                </gradientFill>
              </fill>
            </x14:dxf>
          </x14:cfRule>
          <x14:cfRule type="containsText" priority="38" operator="containsText" id="{1188A890-5DF3-4B72-85C9-80E1D97C04B1}">
            <xm:f>NOT(ISERROR(SEARCH(#REF!,AI5)))</xm:f>
            <xm:f>#REF!</xm:f>
            <x14:dxf>
              <fill>
                <gradientFill degree="180">
                  <stop position="0">
                    <color rgb="FF008744"/>
                  </stop>
                  <stop position="1">
                    <color theme="0"/>
                  </stop>
                </gradientFill>
              </fill>
            </x14:dxf>
          </x14:cfRule>
          <x14:cfRule type="containsText" priority="39" operator="containsText" id="{48411AB2-7E8C-4D1F-983C-975AE525479F}">
            <xm:f>NOT(ISERROR(SEARCH(#REF!,AI5)))</xm:f>
            <xm:f>#REF!</xm:f>
            <x14:dxf>
              <fill>
                <gradientFill degree="180">
                  <stop position="0">
                    <color rgb="FF008744"/>
                  </stop>
                  <stop position="1">
                    <color rgb="FFFFFFFF"/>
                  </stop>
                </gradientFill>
              </fill>
            </x14:dxf>
          </x14:cfRule>
          <x14:cfRule type="containsText" priority="40" operator="containsText" id="{BAC1C074-BF8F-4599-80F3-C80F04D3F7E8}">
            <xm:f>NOT(ISERROR(SEARCH(#REF!,AI5)))</xm:f>
            <xm:f>#REF!</xm:f>
            <x14:dxf>
              <fill>
                <gradientFill>
                  <stop position="0">
                    <color theme="0"/>
                  </stop>
                  <stop position="1">
                    <color rgb="FFFFFF00"/>
                  </stop>
                </gradientFill>
              </fill>
            </x14:dxf>
          </x14:cfRule>
          <x14:cfRule type="containsText" priority="41" operator="containsText" id="{2376DB2E-CD5E-4D9B-B67E-FFC7FF4F7FDE}">
            <xm:f>NOT(ISERROR(SEARCH(#REF!,AI5)))</xm:f>
            <xm:f>#REF!</xm:f>
            <x14:dxf>
              <fill>
                <gradientFill degree="180">
                  <stop position="0">
                    <color rgb="FFFFA700"/>
                  </stop>
                  <stop position="1">
                    <color theme="0"/>
                  </stop>
                </gradientFill>
              </fill>
            </x14:dxf>
          </x14:cfRule>
          <xm:sqref>AI5 AI11 AI17 AI23 AI29 AI35 AI41 AI47 AI53 AI59</xm:sqref>
        </x14:conditionalFormatting>
        <x14:conditionalFormatting xmlns:xm="http://schemas.microsoft.com/office/excel/2006/main">
          <x14:cfRule type="containsText" priority="6" operator="containsText" id="{4B8AC36D-8687-4436-BD27-A9EC02E83133}">
            <xm:f>NOT(ISERROR(SEARCH(#REF!,AJ5)))</xm:f>
            <xm:f>#REF!</xm:f>
            <x14:dxf>
              <fill>
                <gradientFill degree="180">
                  <stop position="0">
                    <color rgb="FF008744"/>
                  </stop>
                  <stop position="1">
                    <color theme="0"/>
                  </stop>
                </gradientFill>
              </fill>
            </x14:dxf>
          </x14:cfRule>
          <x14:cfRule type="containsText" priority="7" operator="containsText" id="{A34AEA9C-5EFF-45D5-A78D-0E8339E94EDC}">
            <xm:f>NOT(ISERROR(SEARCH(#REF!,AJ5)))</xm:f>
            <xm:f>#REF!</xm:f>
            <x14:dxf>
              <fill>
                <gradientFill degree="180">
                  <stop position="0">
                    <color rgb="FF008744"/>
                  </stop>
                  <stop position="1">
                    <color theme="0"/>
                  </stop>
                </gradientFill>
              </fill>
            </x14:dxf>
          </x14:cfRule>
          <x14:cfRule type="containsText" priority="8" operator="containsText" id="{5046AB6F-BBFA-4999-9A04-642445C1178D}">
            <xm:f>NOT(ISERROR(SEARCH(#REF!,AJ5)))</xm:f>
            <xm:f>#REF!</xm:f>
            <x14:dxf>
              <fill>
                <gradientFill degree="180">
                  <stop position="0">
                    <color rgb="FF008744"/>
                  </stop>
                  <stop position="1">
                    <color rgb="FFFFFFFF"/>
                  </stop>
                </gradientFill>
              </fill>
            </x14:dxf>
          </x14:cfRule>
          <x14:cfRule type="containsText" priority="9" operator="containsText" id="{60DA90F9-0DB5-4671-BCD5-F513982E56E0}">
            <xm:f>NOT(ISERROR(SEARCH(#REF!,AJ5)))</xm:f>
            <xm:f>#REF!</xm:f>
            <x14:dxf>
              <fill>
                <gradientFill>
                  <stop position="0">
                    <color theme="0"/>
                  </stop>
                  <stop position="1">
                    <color rgb="FFFFFF00"/>
                  </stop>
                </gradientFill>
              </fill>
            </x14:dxf>
          </x14:cfRule>
          <x14:cfRule type="containsText" priority="10" operator="containsText" id="{DE96EFF1-B621-4B6E-9689-944CB0892B18}">
            <xm:f>NOT(ISERROR(SEARCH(#REF!,AJ5)))</xm:f>
            <xm:f>#REF!</xm:f>
            <x14:dxf>
              <fill>
                <gradientFill degree="180">
                  <stop position="0">
                    <color rgb="FFFFA700"/>
                  </stop>
                  <stop position="1">
                    <color theme="0"/>
                  </stop>
                </gradientFill>
              </fill>
            </x14:dxf>
          </x14:cfRule>
          <xm:sqref>AJ5 AJ11 AJ17 AJ23 AJ29 AJ35 AJ41 AJ47 AJ53 AJ59</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A4F8E-B6FA-4D16-A489-941E28E39D19}">
  <dimension ref="A1:DD65"/>
  <sheetViews>
    <sheetView topLeftCell="BB1" workbookViewId="0">
      <selection activeCell="CB5" sqref="CB5"/>
    </sheetView>
  </sheetViews>
  <sheetFormatPr baseColWidth="10" defaultColWidth="11.42578125" defaultRowHeight="16.5"/>
  <cols>
    <col min="1" max="1" width="4" style="152" bestFit="1" customWidth="1"/>
    <col min="2" max="4" width="18.7109375" style="153" customWidth="1"/>
    <col min="5" max="5" width="32.42578125" style="149" customWidth="1"/>
    <col min="6" max="6" width="14.140625" style="152" customWidth="1"/>
    <col min="7" max="7" width="13.140625" style="152" customWidth="1"/>
    <col min="8" max="8" width="18.5703125" style="152" customWidth="1"/>
    <col min="9" max="9" width="19" style="154" customWidth="1"/>
    <col min="10" max="12" width="17.85546875" style="149" customWidth="1"/>
    <col min="13" max="13" width="16.5703125" style="149" customWidth="1"/>
    <col min="14" max="14" width="5.85546875" style="149" customWidth="1"/>
    <col min="15" max="15" width="48.42578125" style="149" customWidth="1"/>
    <col min="16" max="24" width="31" style="149" customWidth="1"/>
    <col min="25" max="25" width="31" style="155" customWidth="1"/>
    <col min="26" max="26" width="31" style="156" customWidth="1"/>
    <col min="27" max="36" width="31" style="149" customWidth="1"/>
    <col min="37" max="37" width="17.85546875" style="149" customWidth="1"/>
    <col min="38" max="38" width="16.5703125" style="149" customWidth="1"/>
    <col min="39" max="39" width="31" style="149" customWidth="1"/>
    <col min="40" max="40" width="23" style="149" customWidth="1"/>
    <col min="41" max="41" width="18.85546875" style="149" customWidth="1"/>
    <col min="42" max="42" width="22.140625" style="149" customWidth="1"/>
    <col min="43" max="43" width="20.5703125" style="149" customWidth="1"/>
    <col min="44" max="44" width="18.5703125" style="149" customWidth="1"/>
    <col min="45" max="45" width="20.5703125" style="149" customWidth="1"/>
    <col min="46" max="46" width="18.5703125" style="149" customWidth="1"/>
    <col min="47" max="47" width="20.5703125" style="149" customWidth="1"/>
    <col min="48" max="48" width="18.5703125" style="149" customWidth="1"/>
    <col min="49" max="49" width="20.5703125" style="149" customWidth="1"/>
    <col min="50" max="50" width="18.5703125" style="149" customWidth="1"/>
    <col min="51" max="51" width="21" style="149" customWidth="1"/>
    <col min="52" max="53" width="23" style="149" customWidth="1"/>
    <col min="54" max="54" width="18.85546875" style="149" customWidth="1"/>
    <col min="55" max="55" width="16.85546875" style="149" customWidth="1"/>
    <col min="56" max="56" width="19.5703125" style="149" customWidth="1"/>
    <col min="57" max="58" width="23" style="149" customWidth="1"/>
    <col min="59" max="59" width="18.85546875" style="149" customWidth="1"/>
    <col min="60" max="60" width="16.85546875" style="149" customWidth="1"/>
    <col min="61" max="61" width="19.5703125" style="149" customWidth="1"/>
    <col min="62" max="63" width="23" style="149" customWidth="1"/>
    <col min="64" max="64" width="18.85546875" style="149" customWidth="1"/>
    <col min="65" max="65" width="16.85546875" style="149" customWidth="1"/>
    <col min="66" max="66" width="19.5703125" style="149" customWidth="1"/>
    <col min="67" max="68" width="23" style="149" customWidth="1"/>
    <col min="69" max="69" width="18.85546875" style="149" customWidth="1"/>
    <col min="70" max="70" width="16.85546875" style="149" customWidth="1"/>
    <col min="71" max="71" width="19.5703125" style="149" customWidth="1"/>
    <col min="72" max="72" width="28.85546875" style="149" customWidth="1"/>
    <col min="73" max="74" width="23" style="149" customWidth="1"/>
    <col min="75" max="75" width="18.5703125" style="149" customWidth="1"/>
    <col min="76" max="76" width="20.5703125" style="149" customWidth="1"/>
    <col min="77" max="77" width="23" style="149" customWidth="1"/>
    <col min="78" max="78" width="18.5703125" style="149" customWidth="1"/>
    <col min="79" max="79" width="20.5703125" style="149" customWidth="1"/>
    <col min="80" max="80" width="23" style="149" customWidth="1"/>
    <col min="81" max="81" width="18.85546875" style="149" customWidth="1"/>
    <col min="82" max="82" width="18.5703125" style="149" customWidth="1"/>
    <col min="83" max="16384" width="11.42578125" style="149"/>
  </cols>
  <sheetData>
    <row r="1" spans="1:108" ht="21" customHeight="1">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row>
    <row r="2" spans="1:108" ht="21" customHeight="1">
      <c r="A2" s="448" t="s">
        <v>66</v>
      </c>
      <c r="B2" s="449"/>
      <c r="C2" s="449"/>
      <c r="D2" s="449"/>
      <c r="E2" s="449"/>
      <c r="F2" s="449"/>
      <c r="G2" s="449"/>
      <c r="H2" s="449"/>
      <c r="I2" s="450"/>
      <c r="J2" s="448" t="s">
        <v>67</v>
      </c>
      <c r="K2" s="449"/>
      <c r="L2" s="449"/>
      <c r="M2" s="450"/>
      <c r="N2" s="448" t="s">
        <v>68</v>
      </c>
      <c r="O2" s="449"/>
      <c r="P2" s="449"/>
      <c r="Q2" s="449"/>
      <c r="R2" s="449"/>
      <c r="S2" s="449"/>
      <c r="T2" s="449"/>
      <c r="U2" s="449"/>
      <c r="V2" s="449"/>
      <c r="W2" s="449"/>
      <c r="X2" s="449"/>
      <c r="Y2" s="449"/>
      <c r="Z2" s="449"/>
      <c r="AA2" s="449"/>
      <c r="AB2" s="449"/>
      <c r="AC2" s="449"/>
      <c r="AD2" s="449"/>
      <c r="AE2" s="449"/>
      <c r="AF2" s="449"/>
      <c r="AG2" s="449"/>
      <c r="AH2" s="450"/>
      <c r="AI2" s="448" t="s">
        <v>120</v>
      </c>
      <c r="AJ2" s="449"/>
      <c r="AK2" s="449"/>
      <c r="AL2" s="450"/>
      <c r="AM2" s="161"/>
      <c r="AN2" s="451" t="s">
        <v>69</v>
      </c>
      <c r="AO2" s="451"/>
      <c r="AP2" s="451"/>
      <c r="AQ2" s="451"/>
      <c r="AR2" s="451"/>
      <c r="AS2" s="451"/>
      <c r="AT2" s="451"/>
      <c r="AU2" s="451"/>
      <c r="AV2" s="451"/>
      <c r="AW2" s="451"/>
      <c r="AX2" s="451"/>
      <c r="AY2" s="451"/>
      <c r="AZ2" s="441" t="s">
        <v>70</v>
      </c>
      <c r="BA2" s="441"/>
      <c r="BB2" s="441"/>
      <c r="BC2" s="441"/>
      <c r="BD2" s="441"/>
      <c r="BE2" s="441" t="s">
        <v>71</v>
      </c>
      <c r="BF2" s="441"/>
      <c r="BG2" s="441"/>
      <c r="BH2" s="441"/>
      <c r="BI2" s="441"/>
      <c r="BJ2" s="441" t="s">
        <v>72</v>
      </c>
      <c r="BK2" s="441"/>
      <c r="BL2" s="441"/>
      <c r="BM2" s="441"/>
      <c r="BN2" s="441"/>
      <c r="BO2" s="441" t="s">
        <v>73</v>
      </c>
      <c r="BP2" s="441"/>
      <c r="BQ2" s="441"/>
      <c r="BR2" s="441"/>
      <c r="BS2" s="441"/>
      <c r="BT2" s="443" t="s">
        <v>74</v>
      </c>
      <c r="BU2" s="443"/>
      <c r="BV2" s="443"/>
      <c r="BW2" s="443"/>
      <c r="BX2" s="444" t="s">
        <v>75</v>
      </c>
      <c r="BY2" s="444"/>
      <c r="BZ2" s="444"/>
      <c r="CA2" s="445" t="s">
        <v>76</v>
      </c>
      <c r="CB2" s="446"/>
      <c r="CC2" s="446"/>
      <c r="CD2" s="447"/>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row>
    <row r="3" spans="1:108" s="158" customFormat="1" ht="21" customHeight="1">
      <c r="A3" s="439" t="s">
        <v>77</v>
      </c>
      <c r="B3" s="434" t="s">
        <v>7</v>
      </c>
      <c r="C3" s="434" t="s">
        <v>9</v>
      </c>
      <c r="D3" s="434" t="s">
        <v>11</v>
      </c>
      <c r="E3" s="440" t="s">
        <v>21</v>
      </c>
      <c r="F3" s="440" t="s">
        <v>15</v>
      </c>
      <c r="G3" s="434" t="s">
        <v>17</v>
      </c>
      <c r="H3" s="434" t="s">
        <v>19</v>
      </c>
      <c r="I3" s="434" t="s">
        <v>23</v>
      </c>
      <c r="J3" s="434" t="s">
        <v>121</v>
      </c>
      <c r="K3" s="434" t="s">
        <v>15</v>
      </c>
      <c r="L3" s="434" t="s">
        <v>122</v>
      </c>
      <c r="M3" s="432" t="s">
        <v>29</v>
      </c>
      <c r="N3" s="442" t="s">
        <v>78</v>
      </c>
      <c r="O3" s="434" t="s">
        <v>31</v>
      </c>
      <c r="P3" s="434" t="s">
        <v>123</v>
      </c>
      <c r="Q3" s="432" t="s">
        <v>80</v>
      </c>
      <c r="R3" s="434" t="s">
        <v>80</v>
      </c>
      <c r="S3" s="434" t="s">
        <v>124</v>
      </c>
      <c r="T3" s="434" t="s">
        <v>125</v>
      </c>
      <c r="U3" s="434" t="s">
        <v>126</v>
      </c>
      <c r="V3" s="434" t="s">
        <v>127</v>
      </c>
      <c r="W3" s="434" t="s">
        <v>128</v>
      </c>
      <c r="X3" s="434" t="s">
        <v>129</v>
      </c>
      <c r="Y3" s="434" t="s">
        <v>130</v>
      </c>
      <c r="Z3" s="434" t="s">
        <v>131</v>
      </c>
      <c r="AA3" s="434" t="s">
        <v>132</v>
      </c>
      <c r="AB3" s="434" t="s">
        <v>133</v>
      </c>
      <c r="AC3" s="435" t="s">
        <v>134</v>
      </c>
      <c r="AD3" s="436"/>
      <c r="AE3" s="434" t="s">
        <v>135</v>
      </c>
      <c r="AF3" s="434" t="s">
        <v>136</v>
      </c>
      <c r="AG3" s="434" t="s">
        <v>137</v>
      </c>
      <c r="AH3" s="434" t="s">
        <v>138</v>
      </c>
      <c r="AI3" s="434" t="s">
        <v>121</v>
      </c>
      <c r="AJ3" s="434" t="s">
        <v>15</v>
      </c>
      <c r="AK3" s="434" t="s">
        <v>122</v>
      </c>
      <c r="AL3" s="432" t="s">
        <v>139</v>
      </c>
      <c r="AM3" s="434" t="s">
        <v>140</v>
      </c>
      <c r="AN3" s="431" t="s">
        <v>79</v>
      </c>
      <c r="AO3" s="431" t="s">
        <v>80</v>
      </c>
      <c r="AP3" s="431" t="s">
        <v>81</v>
      </c>
      <c r="AQ3" s="431" t="s">
        <v>82</v>
      </c>
      <c r="AR3" s="431" t="s">
        <v>83</v>
      </c>
      <c r="AS3" s="431" t="s">
        <v>82</v>
      </c>
      <c r="AT3" s="429" t="s">
        <v>84</v>
      </c>
      <c r="AU3" s="431" t="s">
        <v>82</v>
      </c>
      <c r="AV3" s="431" t="s">
        <v>85</v>
      </c>
      <c r="AW3" s="431" t="s">
        <v>82</v>
      </c>
      <c r="AX3" s="429" t="s">
        <v>86</v>
      </c>
      <c r="AY3" s="431" t="s">
        <v>53</v>
      </c>
      <c r="AZ3" s="428" t="s">
        <v>87</v>
      </c>
      <c r="BA3" s="428" t="s">
        <v>88</v>
      </c>
      <c r="BB3" s="428" t="s">
        <v>80</v>
      </c>
      <c r="BC3" s="428" t="s">
        <v>89</v>
      </c>
      <c r="BD3" s="428" t="s">
        <v>90</v>
      </c>
      <c r="BE3" s="428" t="s">
        <v>87</v>
      </c>
      <c r="BF3" s="428" t="s">
        <v>88</v>
      </c>
      <c r="BG3" s="428" t="s">
        <v>80</v>
      </c>
      <c r="BH3" s="428" t="s">
        <v>89</v>
      </c>
      <c r="BI3" s="428" t="s">
        <v>90</v>
      </c>
      <c r="BJ3" s="428" t="s">
        <v>87</v>
      </c>
      <c r="BK3" s="428" t="s">
        <v>88</v>
      </c>
      <c r="BL3" s="428" t="s">
        <v>80</v>
      </c>
      <c r="BM3" s="428" t="s">
        <v>89</v>
      </c>
      <c r="BN3" s="428" t="s">
        <v>90</v>
      </c>
      <c r="BO3" s="428" t="s">
        <v>87</v>
      </c>
      <c r="BP3" s="428" t="s">
        <v>88</v>
      </c>
      <c r="BQ3" s="428" t="s">
        <v>80</v>
      </c>
      <c r="BR3" s="428" t="s">
        <v>89</v>
      </c>
      <c r="BS3" s="428" t="s">
        <v>90</v>
      </c>
      <c r="BT3" s="426" t="s">
        <v>141</v>
      </c>
      <c r="BU3" s="426" t="s">
        <v>91</v>
      </c>
      <c r="BV3" s="426" t="s">
        <v>92</v>
      </c>
      <c r="BW3" s="426" t="s">
        <v>88</v>
      </c>
      <c r="BX3" s="427" t="s">
        <v>82</v>
      </c>
      <c r="BY3" s="427" t="s">
        <v>93</v>
      </c>
      <c r="BZ3" s="427" t="s">
        <v>94</v>
      </c>
      <c r="CA3" s="425" t="s">
        <v>95</v>
      </c>
      <c r="CB3" s="425" t="s">
        <v>96</v>
      </c>
      <c r="CC3" s="425" t="s">
        <v>97</v>
      </c>
      <c r="CD3" s="425" t="s">
        <v>98</v>
      </c>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row>
    <row r="4" spans="1:108" s="160" customFormat="1" ht="21" customHeight="1" thickBot="1">
      <c r="A4" s="439"/>
      <c r="B4" s="434"/>
      <c r="C4" s="434"/>
      <c r="D4" s="434"/>
      <c r="E4" s="440"/>
      <c r="F4" s="440"/>
      <c r="G4" s="434"/>
      <c r="H4" s="434"/>
      <c r="I4" s="434"/>
      <c r="J4" s="434"/>
      <c r="K4" s="434"/>
      <c r="L4" s="434"/>
      <c r="M4" s="433"/>
      <c r="N4" s="442"/>
      <c r="O4" s="434"/>
      <c r="P4" s="434"/>
      <c r="Q4" s="433"/>
      <c r="R4" s="434" t="s">
        <v>80</v>
      </c>
      <c r="S4" s="434"/>
      <c r="T4" s="434"/>
      <c r="U4" s="434"/>
      <c r="V4" s="434"/>
      <c r="W4" s="434" t="s">
        <v>128</v>
      </c>
      <c r="X4" s="434"/>
      <c r="Y4" s="434" t="s">
        <v>128</v>
      </c>
      <c r="Z4" s="434"/>
      <c r="AA4" s="434" t="s">
        <v>132</v>
      </c>
      <c r="AB4" s="434"/>
      <c r="AC4" s="437"/>
      <c r="AD4" s="438"/>
      <c r="AE4" s="434"/>
      <c r="AF4" s="434"/>
      <c r="AG4" s="434"/>
      <c r="AH4" s="434"/>
      <c r="AI4" s="434"/>
      <c r="AJ4" s="434"/>
      <c r="AK4" s="434"/>
      <c r="AL4" s="433"/>
      <c r="AM4" s="434"/>
      <c r="AN4" s="431"/>
      <c r="AO4" s="431"/>
      <c r="AP4" s="431"/>
      <c r="AQ4" s="431"/>
      <c r="AR4" s="431"/>
      <c r="AS4" s="431"/>
      <c r="AT4" s="430"/>
      <c r="AU4" s="431"/>
      <c r="AV4" s="431"/>
      <c r="AW4" s="431"/>
      <c r="AX4" s="430"/>
      <c r="AY4" s="431"/>
      <c r="AZ4" s="428"/>
      <c r="BA4" s="428"/>
      <c r="BB4" s="428"/>
      <c r="BC4" s="428"/>
      <c r="BD4" s="428"/>
      <c r="BE4" s="428"/>
      <c r="BF4" s="428"/>
      <c r="BG4" s="428"/>
      <c r="BH4" s="428"/>
      <c r="BI4" s="428"/>
      <c r="BJ4" s="428"/>
      <c r="BK4" s="428"/>
      <c r="BL4" s="428"/>
      <c r="BM4" s="428"/>
      <c r="BN4" s="428"/>
      <c r="BO4" s="428"/>
      <c r="BP4" s="428"/>
      <c r="BQ4" s="428"/>
      <c r="BR4" s="428"/>
      <c r="BS4" s="428"/>
      <c r="BT4" s="426"/>
      <c r="BU4" s="426"/>
      <c r="BV4" s="426"/>
      <c r="BW4" s="426"/>
      <c r="BX4" s="427"/>
      <c r="BY4" s="427"/>
      <c r="BZ4" s="427"/>
      <c r="CA4" s="425"/>
      <c r="CB4" s="425"/>
      <c r="CC4" s="425"/>
      <c r="CD4" s="425"/>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row>
    <row r="5" spans="1:108" s="151" customFormat="1" ht="133.5" thickTop="1" thickBot="1">
      <c r="A5" s="457">
        <v>1</v>
      </c>
      <c r="B5" s="458"/>
      <c r="C5" s="458"/>
      <c r="D5" s="458"/>
      <c r="E5" s="459"/>
      <c r="F5" s="458"/>
      <c r="G5" s="459"/>
      <c r="H5" s="459"/>
      <c r="I5" s="458"/>
      <c r="J5" s="457"/>
      <c r="K5" s="457"/>
      <c r="L5" s="411">
        <v>0</v>
      </c>
      <c r="M5" s="412" t="b">
        <v>0</v>
      </c>
      <c r="N5" s="146">
        <v>1</v>
      </c>
      <c r="O5" s="283"/>
      <c r="P5" s="350"/>
      <c r="Q5" s="350"/>
      <c r="R5" s="350"/>
      <c r="S5" s="350"/>
      <c r="T5" s="357"/>
      <c r="U5" s="357"/>
      <c r="V5" s="357"/>
      <c r="W5" s="116">
        <v>0</v>
      </c>
      <c r="X5" s="117" t="s">
        <v>485</v>
      </c>
      <c r="Y5" s="351"/>
      <c r="Z5" s="118"/>
      <c r="AA5" s="116" t="s">
        <v>537</v>
      </c>
      <c r="AB5" s="358"/>
      <c r="AC5" s="422">
        <v>0</v>
      </c>
      <c r="AD5" s="422" t="s">
        <v>485</v>
      </c>
      <c r="AE5" s="456"/>
      <c r="AF5" s="456"/>
      <c r="AG5" s="418" t="s">
        <v>538</v>
      </c>
      <c r="AH5" s="418" t="s">
        <v>538</v>
      </c>
      <c r="AI5" s="455"/>
      <c r="AJ5" s="455"/>
      <c r="AK5" s="411">
        <v>0</v>
      </c>
      <c r="AL5" s="412" t="b">
        <v>0</v>
      </c>
      <c r="AM5" s="452"/>
      <c r="AN5" s="283"/>
      <c r="AO5" s="145"/>
      <c r="AP5" s="114"/>
      <c r="AQ5" s="114"/>
      <c r="AR5" s="145"/>
      <c r="AS5" s="114"/>
      <c r="AT5" s="145"/>
      <c r="AU5" s="114"/>
      <c r="AV5" s="145"/>
      <c r="AW5" s="114"/>
      <c r="AX5" s="145"/>
      <c r="AY5" s="146"/>
      <c r="AZ5" s="145"/>
      <c r="BA5" s="145"/>
      <c r="BB5" s="146"/>
      <c r="BC5" s="114"/>
      <c r="BD5" s="114"/>
      <c r="BE5" s="145"/>
      <c r="BF5" s="145"/>
      <c r="BG5" s="146"/>
      <c r="BH5" s="114"/>
      <c r="BI5" s="114"/>
      <c r="BJ5" s="145"/>
      <c r="BK5" s="145"/>
      <c r="BL5" s="146"/>
      <c r="BM5" s="114"/>
      <c r="BN5" s="114"/>
      <c r="BO5" s="145"/>
      <c r="BP5" s="145"/>
      <c r="BQ5" s="146"/>
      <c r="BR5" s="114"/>
      <c r="BS5" s="114"/>
      <c r="BT5" s="147"/>
      <c r="BU5" s="145"/>
      <c r="BV5" s="145"/>
      <c r="BW5" s="145"/>
      <c r="BX5" s="114"/>
      <c r="BY5" s="145"/>
      <c r="BZ5" s="145"/>
      <c r="CA5" s="359">
        <v>44938</v>
      </c>
      <c r="CB5" s="198" t="s">
        <v>1115</v>
      </c>
      <c r="CC5" s="145" t="s">
        <v>1055</v>
      </c>
      <c r="CD5" s="145" t="s">
        <v>1055</v>
      </c>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50"/>
      <c r="DD5" s="150"/>
    </row>
    <row r="6" spans="1:108" ht="18" thickTop="1" thickBot="1">
      <c r="A6" s="457"/>
      <c r="B6" s="458"/>
      <c r="C6" s="458"/>
      <c r="D6" s="458"/>
      <c r="E6" s="459"/>
      <c r="F6" s="458"/>
      <c r="G6" s="459"/>
      <c r="H6" s="459"/>
      <c r="I6" s="458"/>
      <c r="J6" s="457"/>
      <c r="K6" s="457"/>
      <c r="L6" s="411"/>
      <c r="M6" s="413"/>
      <c r="N6" s="146">
        <v>2</v>
      </c>
      <c r="P6" s="350"/>
      <c r="Q6" s="350"/>
      <c r="R6" s="350"/>
      <c r="S6" s="350"/>
      <c r="T6" s="357"/>
      <c r="U6" s="357"/>
      <c r="V6" s="357"/>
      <c r="W6" s="116">
        <v>0</v>
      </c>
      <c r="X6" s="117" t="s">
        <v>485</v>
      </c>
      <c r="Y6" s="351"/>
      <c r="Z6" s="118"/>
      <c r="AA6" s="116" t="s">
        <v>537</v>
      </c>
      <c r="AB6" s="358"/>
      <c r="AC6" s="422"/>
      <c r="AD6" s="422"/>
      <c r="AE6" s="456"/>
      <c r="AF6" s="456"/>
      <c r="AG6" s="418"/>
      <c r="AH6" s="418"/>
      <c r="AI6" s="455"/>
      <c r="AJ6" s="455"/>
      <c r="AK6" s="411"/>
      <c r="AL6" s="413"/>
      <c r="AM6" s="453"/>
      <c r="AN6" s="358"/>
      <c r="AO6" s="145"/>
      <c r="AP6" s="114"/>
      <c r="AQ6" s="114"/>
      <c r="AR6" s="145"/>
      <c r="AS6" s="114"/>
      <c r="AT6" s="145"/>
      <c r="AU6" s="114"/>
      <c r="AV6" s="145"/>
      <c r="AW6" s="114"/>
      <c r="AX6" s="145"/>
      <c r="AY6" s="146"/>
      <c r="AZ6" s="145"/>
      <c r="BA6" s="145"/>
      <c r="BB6" s="146"/>
      <c r="BC6" s="114"/>
      <c r="BD6" s="114"/>
      <c r="BE6" s="145"/>
      <c r="BF6" s="145"/>
      <c r="BG6" s="146"/>
      <c r="BH6" s="114"/>
      <c r="BI6" s="114"/>
      <c r="BJ6" s="145"/>
      <c r="BK6" s="145"/>
      <c r="BL6" s="146"/>
      <c r="BM6" s="114"/>
      <c r="BN6" s="114"/>
      <c r="BO6" s="145"/>
      <c r="BP6" s="145"/>
      <c r="BQ6" s="146"/>
      <c r="BR6" s="114"/>
      <c r="BS6" s="114"/>
      <c r="BT6" s="147"/>
      <c r="BU6" s="145"/>
      <c r="BV6" s="145"/>
      <c r="BW6" s="145"/>
      <c r="BX6" s="114"/>
      <c r="BY6" s="145"/>
      <c r="BZ6" s="145"/>
      <c r="CA6" s="114"/>
      <c r="CB6" s="145"/>
      <c r="CC6" s="146"/>
      <c r="CD6" s="145"/>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row>
    <row r="7" spans="1:108" ht="21" customHeight="1" thickTop="1" thickBot="1">
      <c r="A7" s="457"/>
      <c r="B7" s="458"/>
      <c r="C7" s="458"/>
      <c r="D7" s="458"/>
      <c r="E7" s="459"/>
      <c r="F7" s="458"/>
      <c r="G7" s="459"/>
      <c r="H7" s="459"/>
      <c r="I7" s="458"/>
      <c r="J7" s="457"/>
      <c r="K7" s="457"/>
      <c r="L7" s="411"/>
      <c r="M7" s="413"/>
      <c r="N7" s="146">
        <v>3</v>
      </c>
      <c r="O7" s="355"/>
      <c r="P7" s="350"/>
      <c r="Q7" s="350"/>
      <c r="R7" s="350"/>
      <c r="S7" s="350"/>
      <c r="T7" s="350"/>
      <c r="U7" s="350"/>
      <c r="V7" s="350"/>
      <c r="W7" s="116">
        <v>0</v>
      </c>
      <c r="X7" s="117" t="s">
        <v>485</v>
      </c>
      <c r="Y7" s="351"/>
      <c r="Z7" s="118" t="s">
        <v>536</v>
      </c>
      <c r="AA7" s="116" t="s">
        <v>537</v>
      </c>
      <c r="AB7" s="350"/>
      <c r="AC7" s="422"/>
      <c r="AD7" s="422"/>
      <c r="AE7" s="456"/>
      <c r="AF7" s="456"/>
      <c r="AG7" s="418"/>
      <c r="AH7" s="418"/>
      <c r="AI7" s="455"/>
      <c r="AJ7" s="455"/>
      <c r="AK7" s="411"/>
      <c r="AL7" s="413"/>
      <c r="AM7" s="453"/>
      <c r="AO7" s="146"/>
      <c r="AP7" s="114"/>
      <c r="AQ7" s="114"/>
      <c r="AR7" s="145"/>
      <c r="AS7" s="114"/>
      <c r="AT7" s="145"/>
      <c r="AU7" s="114"/>
      <c r="AV7" s="145"/>
      <c r="AW7" s="114"/>
      <c r="AX7" s="145"/>
      <c r="AY7" s="146"/>
      <c r="AZ7" s="145"/>
      <c r="BA7" s="145"/>
      <c r="BB7" s="146"/>
      <c r="BC7" s="114"/>
      <c r="BD7" s="114"/>
      <c r="BE7" s="145"/>
      <c r="BF7" s="145"/>
      <c r="BG7" s="146"/>
      <c r="BH7" s="114"/>
      <c r="BI7" s="114"/>
      <c r="BJ7" s="145"/>
      <c r="BK7" s="145"/>
      <c r="BL7" s="146"/>
      <c r="BM7" s="114"/>
      <c r="BN7" s="114"/>
      <c r="BO7" s="145"/>
      <c r="BP7" s="145"/>
      <c r="BQ7" s="146"/>
      <c r="BR7" s="114"/>
      <c r="BS7" s="114"/>
      <c r="BT7" s="114"/>
      <c r="BU7" s="145"/>
      <c r="BV7" s="145"/>
      <c r="BW7" s="145"/>
      <c r="BX7" s="114"/>
      <c r="BY7" s="145"/>
      <c r="BZ7" s="145"/>
      <c r="CA7" s="114"/>
      <c r="CB7" s="145"/>
      <c r="CC7" s="146"/>
      <c r="CD7" s="145"/>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row>
    <row r="8" spans="1:108" ht="21" customHeight="1" thickTop="1" thickBot="1">
      <c r="A8" s="457"/>
      <c r="B8" s="458"/>
      <c r="C8" s="458"/>
      <c r="D8" s="458"/>
      <c r="E8" s="459"/>
      <c r="F8" s="458"/>
      <c r="G8" s="459"/>
      <c r="H8" s="459"/>
      <c r="I8" s="458"/>
      <c r="J8" s="457"/>
      <c r="K8" s="457"/>
      <c r="L8" s="411"/>
      <c r="M8" s="413"/>
      <c r="N8" s="146">
        <v>4</v>
      </c>
      <c r="O8" s="283"/>
      <c r="P8" s="350"/>
      <c r="Q8" s="350"/>
      <c r="R8" s="350"/>
      <c r="S8" s="350"/>
      <c r="T8" s="350"/>
      <c r="U8" s="350"/>
      <c r="V8" s="350"/>
      <c r="W8" s="116">
        <v>0</v>
      </c>
      <c r="X8" s="117" t="s">
        <v>485</v>
      </c>
      <c r="Y8" s="351"/>
      <c r="Z8" s="118" t="s">
        <v>536</v>
      </c>
      <c r="AA8" s="116" t="s">
        <v>537</v>
      </c>
      <c r="AB8" s="350"/>
      <c r="AC8" s="422"/>
      <c r="AD8" s="422"/>
      <c r="AE8" s="456"/>
      <c r="AF8" s="456"/>
      <c r="AG8" s="418"/>
      <c r="AH8" s="418"/>
      <c r="AI8" s="455"/>
      <c r="AJ8" s="455"/>
      <c r="AK8" s="411"/>
      <c r="AL8" s="413"/>
      <c r="AM8" s="453"/>
      <c r="AN8" s="145"/>
      <c r="AO8" s="146"/>
      <c r="AP8" s="114"/>
      <c r="AQ8" s="114"/>
      <c r="AR8" s="145"/>
      <c r="AS8" s="114"/>
      <c r="AT8" s="145"/>
      <c r="AU8" s="114"/>
      <c r="AV8" s="145"/>
      <c r="AW8" s="114"/>
      <c r="AX8" s="145"/>
      <c r="AY8" s="146"/>
      <c r="AZ8" s="145"/>
      <c r="BA8" s="145"/>
      <c r="BB8" s="146"/>
      <c r="BC8" s="114"/>
      <c r="BD8" s="114"/>
      <c r="BE8" s="145"/>
      <c r="BF8" s="145"/>
      <c r="BG8" s="146"/>
      <c r="BH8" s="114"/>
      <c r="BI8" s="114"/>
      <c r="BJ8" s="145"/>
      <c r="BK8" s="145"/>
      <c r="BL8" s="146"/>
      <c r="BM8" s="114"/>
      <c r="BN8" s="114"/>
      <c r="BO8" s="145"/>
      <c r="BP8" s="145"/>
      <c r="BQ8" s="146"/>
      <c r="BR8" s="114"/>
      <c r="BS8" s="114"/>
      <c r="BT8" s="114"/>
      <c r="BU8" s="145"/>
      <c r="BV8" s="145"/>
      <c r="BW8" s="145"/>
      <c r="BX8" s="114"/>
      <c r="BY8" s="145"/>
      <c r="BZ8" s="145"/>
      <c r="CA8" s="114"/>
      <c r="CB8" s="145"/>
      <c r="CC8" s="146"/>
      <c r="CD8" s="145"/>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row>
    <row r="9" spans="1:108" ht="21" customHeight="1" thickTop="1" thickBot="1">
      <c r="A9" s="457"/>
      <c r="B9" s="458"/>
      <c r="C9" s="458"/>
      <c r="D9" s="458"/>
      <c r="E9" s="459"/>
      <c r="F9" s="458"/>
      <c r="G9" s="459"/>
      <c r="H9" s="459"/>
      <c r="I9" s="458"/>
      <c r="J9" s="457"/>
      <c r="K9" s="457"/>
      <c r="L9" s="411"/>
      <c r="M9" s="413"/>
      <c r="N9" s="146">
        <v>5</v>
      </c>
      <c r="O9" s="283"/>
      <c r="P9" s="350"/>
      <c r="Q9" s="350"/>
      <c r="R9" s="350"/>
      <c r="S9" s="350"/>
      <c r="T9" s="350"/>
      <c r="U9" s="350"/>
      <c r="V9" s="350"/>
      <c r="W9" s="116">
        <v>0</v>
      </c>
      <c r="X9" s="117" t="s">
        <v>485</v>
      </c>
      <c r="Y9" s="351"/>
      <c r="Z9" s="118" t="s">
        <v>536</v>
      </c>
      <c r="AA9" s="116" t="s">
        <v>537</v>
      </c>
      <c r="AB9" s="350"/>
      <c r="AC9" s="422"/>
      <c r="AD9" s="422"/>
      <c r="AE9" s="456"/>
      <c r="AF9" s="456"/>
      <c r="AG9" s="418"/>
      <c r="AH9" s="418"/>
      <c r="AI9" s="455"/>
      <c r="AJ9" s="455"/>
      <c r="AK9" s="411"/>
      <c r="AL9" s="413"/>
      <c r="AM9" s="453"/>
      <c r="AN9" s="145"/>
      <c r="AO9" s="146"/>
      <c r="AP9" s="114"/>
      <c r="AQ9" s="114"/>
      <c r="AR9" s="145"/>
      <c r="AS9" s="114"/>
      <c r="AT9" s="145"/>
      <c r="AU9" s="114"/>
      <c r="AV9" s="145"/>
      <c r="AW9" s="114"/>
      <c r="AX9" s="145"/>
      <c r="AY9" s="146"/>
      <c r="AZ9" s="145"/>
      <c r="BA9" s="145"/>
      <c r="BB9" s="146"/>
      <c r="BC9" s="114"/>
      <c r="BD9" s="114"/>
      <c r="BE9" s="145"/>
      <c r="BF9" s="145"/>
      <c r="BG9" s="146"/>
      <c r="BH9" s="114"/>
      <c r="BI9" s="114"/>
      <c r="BJ9" s="145"/>
      <c r="BK9" s="145"/>
      <c r="BL9" s="146"/>
      <c r="BM9" s="114"/>
      <c r="BN9" s="114"/>
      <c r="BO9" s="145"/>
      <c r="BP9" s="145"/>
      <c r="BQ9" s="146"/>
      <c r="BR9" s="114"/>
      <c r="BS9" s="114"/>
      <c r="BT9" s="114"/>
      <c r="BU9" s="145"/>
      <c r="BV9" s="145"/>
      <c r="BW9" s="145"/>
      <c r="BX9" s="114"/>
      <c r="BY9" s="145"/>
      <c r="BZ9" s="145"/>
      <c r="CA9" s="114"/>
      <c r="CB9" s="145"/>
      <c r="CC9" s="146"/>
      <c r="CD9" s="145"/>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row>
    <row r="10" spans="1:108" ht="214.5" customHeight="1" thickTop="1" thickBot="1">
      <c r="A10" s="457"/>
      <c r="B10" s="458"/>
      <c r="C10" s="458"/>
      <c r="D10" s="458"/>
      <c r="E10" s="459"/>
      <c r="F10" s="458"/>
      <c r="G10" s="459"/>
      <c r="H10" s="459"/>
      <c r="I10" s="458"/>
      <c r="J10" s="457"/>
      <c r="K10" s="457"/>
      <c r="L10" s="411"/>
      <c r="M10" s="414"/>
      <c r="N10" s="146">
        <v>6</v>
      </c>
      <c r="O10" s="283"/>
      <c r="P10" s="350"/>
      <c r="Q10" s="350"/>
      <c r="R10" s="350"/>
      <c r="S10" s="350"/>
      <c r="T10" s="350"/>
      <c r="U10" s="350"/>
      <c r="V10" s="350"/>
      <c r="W10" s="116">
        <v>0</v>
      </c>
      <c r="X10" s="117" t="s">
        <v>485</v>
      </c>
      <c r="Y10" s="351"/>
      <c r="Z10" s="118" t="s">
        <v>536</v>
      </c>
      <c r="AA10" s="116" t="s">
        <v>537</v>
      </c>
      <c r="AB10" s="350"/>
      <c r="AC10" s="422"/>
      <c r="AD10" s="422"/>
      <c r="AE10" s="456"/>
      <c r="AF10" s="456"/>
      <c r="AG10" s="418"/>
      <c r="AH10" s="418"/>
      <c r="AI10" s="455"/>
      <c r="AJ10" s="455"/>
      <c r="AK10" s="411"/>
      <c r="AL10" s="414"/>
      <c r="AM10" s="454"/>
      <c r="AN10" s="145"/>
      <c r="AO10" s="146"/>
      <c r="AP10" s="114"/>
      <c r="AQ10" s="114"/>
      <c r="AR10" s="145"/>
      <c r="AS10" s="114"/>
      <c r="AT10" s="145"/>
      <c r="AU10" s="114"/>
      <c r="AV10" s="145"/>
      <c r="AW10" s="114"/>
      <c r="AX10" s="145"/>
      <c r="AY10" s="146"/>
      <c r="AZ10" s="145"/>
      <c r="BA10" s="145"/>
      <c r="BB10" s="146"/>
      <c r="BC10" s="114"/>
      <c r="BD10" s="114"/>
      <c r="BE10" s="145"/>
      <c r="BF10" s="145"/>
      <c r="BG10" s="146"/>
      <c r="BH10" s="114"/>
      <c r="BI10" s="114"/>
      <c r="BJ10" s="145"/>
      <c r="BK10" s="145"/>
      <c r="BL10" s="146"/>
      <c r="BM10" s="114"/>
      <c r="BN10" s="114"/>
      <c r="BO10" s="145"/>
      <c r="BP10" s="145"/>
      <c r="BQ10" s="146"/>
      <c r="BR10" s="114"/>
      <c r="BS10" s="114"/>
      <c r="BT10" s="114"/>
      <c r="BU10" s="145"/>
      <c r="BV10" s="145"/>
      <c r="BW10" s="145"/>
      <c r="BX10" s="114"/>
      <c r="BY10" s="145"/>
      <c r="BZ10" s="145"/>
      <c r="CA10" s="114"/>
      <c r="CB10" s="145"/>
      <c r="CC10" s="146"/>
      <c r="CD10" s="145"/>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row>
    <row r="11" spans="1:108" ht="21" customHeight="1" thickTop="1" thickBot="1">
      <c r="A11" s="457">
        <v>2</v>
      </c>
      <c r="B11" s="458"/>
      <c r="C11" s="458"/>
      <c r="D11" s="458"/>
      <c r="E11" s="459"/>
      <c r="F11" s="458"/>
      <c r="G11" s="458"/>
      <c r="H11" s="458"/>
      <c r="I11" s="458"/>
      <c r="J11" s="457"/>
      <c r="K11" s="457"/>
      <c r="L11" s="411">
        <v>0</v>
      </c>
      <c r="M11" s="412" t="b">
        <v>0</v>
      </c>
      <c r="N11" s="146">
        <v>1</v>
      </c>
      <c r="O11" s="283"/>
      <c r="P11" s="350"/>
      <c r="Q11" s="350"/>
      <c r="R11" s="350"/>
      <c r="S11" s="350"/>
      <c r="T11" s="350"/>
      <c r="U11" s="350"/>
      <c r="V11" s="350"/>
      <c r="W11" s="116">
        <v>0</v>
      </c>
      <c r="X11" s="117" t="s">
        <v>485</v>
      </c>
      <c r="Y11" s="351"/>
      <c r="Z11" s="118" t="s">
        <v>536</v>
      </c>
      <c r="AA11" s="116" t="s">
        <v>537</v>
      </c>
      <c r="AB11" s="350"/>
      <c r="AC11" s="422">
        <v>0</v>
      </c>
      <c r="AD11" s="422" t="s">
        <v>485</v>
      </c>
      <c r="AE11" s="456"/>
      <c r="AF11" s="456"/>
      <c r="AG11" s="418" t="s">
        <v>538</v>
      </c>
      <c r="AH11" s="418" t="s">
        <v>538</v>
      </c>
      <c r="AI11" s="455"/>
      <c r="AJ11" s="455"/>
      <c r="AK11" s="411">
        <v>0</v>
      </c>
      <c r="AL11" s="412" t="b">
        <v>0</v>
      </c>
      <c r="AM11" s="452"/>
      <c r="AN11" s="145"/>
      <c r="AO11" s="146"/>
      <c r="AP11" s="114"/>
      <c r="AQ11" s="114"/>
      <c r="AR11" s="145"/>
      <c r="AS11" s="114"/>
      <c r="AT11" s="145"/>
      <c r="AU11" s="114"/>
      <c r="AV11" s="145"/>
      <c r="AW11" s="114"/>
      <c r="AX11" s="145"/>
      <c r="AY11" s="146"/>
      <c r="AZ11" s="145"/>
      <c r="BA11" s="145"/>
      <c r="BB11" s="146"/>
      <c r="BC11" s="114"/>
      <c r="BD11" s="114"/>
      <c r="BE11" s="145"/>
      <c r="BF11" s="145"/>
      <c r="BG11" s="146"/>
      <c r="BH11" s="114"/>
      <c r="BI11" s="114"/>
      <c r="BJ11" s="145"/>
      <c r="BK11" s="145"/>
      <c r="BL11" s="146"/>
      <c r="BM11" s="114"/>
      <c r="BN11" s="114"/>
      <c r="BO11" s="145"/>
      <c r="BP11" s="145"/>
      <c r="BQ11" s="146"/>
      <c r="BR11" s="114"/>
      <c r="BS11" s="114"/>
      <c r="BT11" s="114"/>
      <c r="BU11" s="145"/>
      <c r="BV11" s="145"/>
      <c r="BW11" s="145"/>
      <c r="BX11" s="114"/>
      <c r="BY11" s="145"/>
      <c r="BZ11" s="145"/>
      <c r="CA11" s="114"/>
      <c r="CB11" s="145"/>
      <c r="CC11" s="146"/>
      <c r="CD11" s="145"/>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row>
    <row r="12" spans="1:108" ht="21" customHeight="1" thickTop="1" thickBot="1">
      <c r="A12" s="457"/>
      <c r="B12" s="458"/>
      <c r="C12" s="458"/>
      <c r="D12" s="458"/>
      <c r="E12" s="459"/>
      <c r="F12" s="458"/>
      <c r="G12" s="458"/>
      <c r="H12" s="458"/>
      <c r="I12" s="458"/>
      <c r="J12" s="457"/>
      <c r="K12" s="457"/>
      <c r="L12" s="411"/>
      <c r="M12" s="413"/>
      <c r="N12" s="146">
        <v>2</v>
      </c>
      <c r="O12" s="283"/>
      <c r="P12" s="350"/>
      <c r="Q12" s="350"/>
      <c r="R12" s="350"/>
      <c r="S12" s="350"/>
      <c r="T12" s="350"/>
      <c r="U12" s="350"/>
      <c r="V12" s="350"/>
      <c r="W12" s="116">
        <v>0</v>
      </c>
      <c r="X12" s="117" t="s">
        <v>485</v>
      </c>
      <c r="Y12" s="351"/>
      <c r="Z12" s="118" t="s">
        <v>536</v>
      </c>
      <c r="AA12" s="116" t="s">
        <v>537</v>
      </c>
      <c r="AB12" s="350"/>
      <c r="AC12" s="422"/>
      <c r="AD12" s="422"/>
      <c r="AE12" s="456"/>
      <c r="AF12" s="456"/>
      <c r="AG12" s="418"/>
      <c r="AH12" s="418"/>
      <c r="AI12" s="455"/>
      <c r="AJ12" s="455"/>
      <c r="AK12" s="411"/>
      <c r="AL12" s="413"/>
      <c r="AM12" s="453"/>
      <c r="AN12" s="145"/>
      <c r="AO12" s="146"/>
      <c r="AP12" s="114"/>
      <c r="AQ12" s="114"/>
      <c r="AR12" s="145"/>
      <c r="AS12" s="114"/>
      <c r="AT12" s="145"/>
      <c r="AU12" s="114"/>
      <c r="AV12" s="145"/>
      <c r="AW12" s="114"/>
      <c r="AX12" s="145"/>
      <c r="AY12" s="146"/>
      <c r="AZ12" s="145"/>
      <c r="BA12" s="145"/>
      <c r="BB12" s="146"/>
      <c r="BC12" s="114"/>
      <c r="BD12" s="114"/>
      <c r="BE12" s="145"/>
      <c r="BF12" s="145"/>
      <c r="BG12" s="146"/>
      <c r="BH12" s="114"/>
      <c r="BI12" s="114"/>
      <c r="BJ12" s="145"/>
      <c r="BK12" s="145"/>
      <c r="BL12" s="146"/>
      <c r="BM12" s="114"/>
      <c r="BN12" s="114"/>
      <c r="BO12" s="145"/>
      <c r="BP12" s="145"/>
      <c r="BQ12" s="146"/>
      <c r="BR12" s="114"/>
      <c r="BS12" s="114"/>
      <c r="BT12" s="114"/>
      <c r="BU12" s="145"/>
      <c r="BV12" s="145"/>
      <c r="BW12" s="145"/>
      <c r="BX12" s="114"/>
      <c r="BY12" s="145"/>
      <c r="BZ12" s="145"/>
      <c r="CA12" s="114"/>
      <c r="CB12" s="145"/>
      <c r="CC12" s="146"/>
      <c r="CD12" s="145"/>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row>
    <row r="13" spans="1:108" ht="21" customHeight="1" thickTop="1" thickBot="1">
      <c r="A13" s="457"/>
      <c r="B13" s="458"/>
      <c r="C13" s="458"/>
      <c r="D13" s="458"/>
      <c r="E13" s="459"/>
      <c r="F13" s="458"/>
      <c r="G13" s="458"/>
      <c r="H13" s="458"/>
      <c r="I13" s="458"/>
      <c r="J13" s="457"/>
      <c r="K13" s="457"/>
      <c r="L13" s="411"/>
      <c r="M13" s="413"/>
      <c r="N13" s="146">
        <v>3</v>
      </c>
      <c r="O13" s="355"/>
      <c r="P13" s="350"/>
      <c r="Q13" s="350"/>
      <c r="R13" s="350"/>
      <c r="S13" s="350"/>
      <c r="T13" s="350"/>
      <c r="U13" s="350"/>
      <c r="V13" s="350"/>
      <c r="W13" s="116">
        <v>0</v>
      </c>
      <c r="X13" s="117" t="s">
        <v>485</v>
      </c>
      <c r="Y13" s="351"/>
      <c r="Z13" s="118" t="s">
        <v>536</v>
      </c>
      <c r="AA13" s="116" t="s">
        <v>537</v>
      </c>
      <c r="AB13" s="350"/>
      <c r="AC13" s="422"/>
      <c r="AD13" s="422"/>
      <c r="AE13" s="456"/>
      <c r="AF13" s="456"/>
      <c r="AG13" s="418"/>
      <c r="AH13" s="418"/>
      <c r="AI13" s="455"/>
      <c r="AJ13" s="455"/>
      <c r="AK13" s="411"/>
      <c r="AL13" s="413"/>
      <c r="AM13" s="453"/>
      <c r="AN13" s="145"/>
      <c r="AO13" s="146"/>
      <c r="AP13" s="114"/>
      <c r="AQ13" s="114"/>
      <c r="AR13" s="145"/>
      <c r="AS13" s="114"/>
      <c r="AT13" s="145"/>
      <c r="AU13" s="114"/>
      <c r="AV13" s="145"/>
      <c r="AW13" s="114"/>
      <c r="AX13" s="145"/>
      <c r="AY13" s="146"/>
      <c r="AZ13" s="145"/>
      <c r="BA13" s="145"/>
      <c r="BB13" s="146"/>
      <c r="BC13" s="114"/>
      <c r="BD13" s="114"/>
      <c r="BE13" s="145"/>
      <c r="BF13" s="145"/>
      <c r="BG13" s="146"/>
      <c r="BH13" s="114"/>
      <c r="BI13" s="114"/>
      <c r="BJ13" s="145"/>
      <c r="BK13" s="145"/>
      <c r="BL13" s="146"/>
      <c r="BM13" s="114"/>
      <c r="BN13" s="114"/>
      <c r="BO13" s="145"/>
      <c r="BP13" s="145"/>
      <c r="BQ13" s="146"/>
      <c r="BR13" s="114"/>
      <c r="BS13" s="114"/>
      <c r="BT13" s="114"/>
      <c r="BU13" s="145"/>
      <c r="BV13" s="145"/>
      <c r="BW13" s="145"/>
      <c r="BX13" s="114"/>
      <c r="BY13" s="145"/>
      <c r="BZ13" s="145"/>
      <c r="CA13" s="114"/>
      <c r="CB13" s="145"/>
      <c r="CC13" s="146"/>
      <c r="CD13" s="145"/>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row>
    <row r="14" spans="1:108" ht="21" customHeight="1" thickTop="1" thickBot="1">
      <c r="A14" s="457"/>
      <c r="B14" s="458"/>
      <c r="C14" s="458"/>
      <c r="D14" s="458"/>
      <c r="E14" s="459"/>
      <c r="F14" s="458"/>
      <c r="G14" s="458"/>
      <c r="H14" s="458"/>
      <c r="I14" s="458"/>
      <c r="J14" s="457"/>
      <c r="K14" s="457"/>
      <c r="L14" s="411"/>
      <c r="M14" s="413"/>
      <c r="N14" s="146">
        <v>4</v>
      </c>
      <c r="O14" s="283"/>
      <c r="P14" s="350"/>
      <c r="Q14" s="350"/>
      <c r="R14" s="350"/>
      <c r="S14" s="350"/>
      <c r="T14" s="350"/>
      <c r="U14" s="350"/>
      <c r="V14" s="350"/>
      <c r="W14" s="116">
        <v>0</v>
      </c>
      <c r="X14" s="117" t="s">
        <v>485</v>
      </c>
      <c r="Y14" s="351"/>
      <c r="Z14" s="118" t="s">
        <v>536</v>
      </c>
      <c r="AA14" s="116" t="s">
        <v>537</v>
      </c>
      <c r="AB14" s="350"/>
      <c r="AC14" s="422"/>
      <c r="AD14" s="422"/>
      <c r="AE14" s="456"/>
      <c r="AF14" s="456"/>
      <c r="AG14" s="418"/>
      <c r="AH14" s="418"/>
      <c r="AI14" s="455"/>
      <c r="AJ14" s="455"/>
      <c r="AK14" s="411"/>
      <c r="AL14" s="413"/>
      <c r="AM14" s="453"/>
      <c r="AN14" s="145"/>
      <c r="AO14" s="146"/>
      <c r="AP14" s="114"/>
      <c r="AQ14" s="114"/>
      <c r="AR14" s="145"/>
      <c r="AS14" s="114"/>
      <c r="AT14" s="145"/>
      <c r="AU14" s="114"/>
      <c r="AV14" s="145"/>
      <c r="AW14" s="114"/>
      <c r="AX14" s="145"/>
      <c r="AY14" s="146"/>
      <c r="AZ14" s="145"/>
      <c r="BA14" s="145"/>
      <c r="BB14" s="146"/>
      <c r="BC14" s="114"/>
      <c r="BD14" s="114"/>
      <c r="BE14" s="145"/>
      <c r="BF14" s="145"/>
      <c r="BG14" s="146"/>
      <c r="BH14" s="114"/>
      <c r="BI14" s="114"/>
      <c r="BJ14" s="145"/>
      <c r="BK14" s="145"/>
      <c r="BL14" s="146"/>
      <c r="BM14" s="114"/>
      <c r="BN14" s="114"/>
      <c r="BO14" s="145"/>
      <c r="BP14" s="145"/>
      <c r="BQ14" s="146"/>
      <c r="BR14" s="114"/>
      <c r="BS14" s="114"/>
      <c r="BT14" s="114"/>
      <c r="BU14" s="145"/>
      <c r="BV14" s="145"/>
      <c r="BW14" s="145"/>
      <c r="BX14" s="114"/>
      <c r="BY14" s="145"/>
      <c r="BZ14" s="145"/>
      <c r="CA14" s="114"/>
      <c r="CB14" s="145"/>
      <c r="CC14" s="146"/>
      <c r="CD14" s="145"/>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row>
    <row r="15" spans="1:108" ht="21" customHeight="1" thickTop="1" thickBot="1">
      <c r="A15" s="457"/>
      <c r="B15" s="458"/>
      <c r="C15" s="458"/>
      <c r="D15" s="458"/>
      <c r="E15" s="459"/>
      <c r="F15" s="458"/>
      <c r="G15" s="458"/>
      <c r="H15" s="458"/>
      <c r="I15" s="458"/>
      <c r="J15" s="457"/>
      <c r="K15" s="457"/>
      <c r="L15" s="411"/>
      <c r="M15" s="413"/>
      <c r="N15" s="146">
        <v>5</v>
      </c>
      <c r="O15" s="283"/>
      <c r="P15" s="350"/>
      <c r="Q15" s="350"/>
      <c r="R15" s="350"/>
      <c r="S15" s="350"/>
      <c r="T15" s="350"/>
      <c r="U15" s="350"/>
      <c r="V15" s="350"/>
      <c r="W15" s="116">
        <v>0</v>
      </c>
      <c r="X15" s="117" t="s">
        <v>485</v>
      </c>
      <c r="Y15" s="351"/>
      <c r="Z15" s="118" t="s">
        <v>536</v>
      </c>
      <c r="AA15" s="116" t="s">
        <v>537</v>
      </c>
      <c r="AB15" s="350"/>
      <c r="AC15" s="422"/>
      <c r="AD15" s="422"/>
      <c r="AE15" s="456"/>
      <c r="AF15" s="456"/>
      <c r="AG15" s="418"/>
      <c r="AH15" s="418"/>
      <c r="AI15" s="455"/>
      <c r="AJ15" s="455"/>
      <c r="AK15" s="411"/>
      <c r="AL15" s="413"/>
      <c r="AM15" s="453"/>
      <c r="AN15" s="145"/>
      <c r="AO15" s="146"/>
      <c r="AP15" s="114"/>
      <c r="AQ15" s="114"/>
      <c r="AR15" s="145"/>
      <c r="AS15" s="114"/>
      <c r="AT15" s="145"/>
      <c r="AU15" s="114"/>
      <c r="AV15" s="145"/>
      <c r="AW15" s="114"/>
      <c r="AX15" s="145"/>
      <c r="AY15" s="146"/>
      <c r="AZ15" s="145"/>
      <c r="BA15" s="145"/>
      <c r="BB15" s="146"/>
      <c r="BC15" s="114"/>
      <c r="BD15" s="114"/>
      <c r="BE15" s="145"/>
      <c r="BF15" s="145"/>
      <c r="BG15" s="146"/>
      <c r="BH15" s="114"/>
      <c r="BI15" s="114"/>
      <c r="BJ15" s="145"/>
      <c r="BK15" s="145"/>
      <c r="BL15" s="146"/>
      <c r="BM15" s="114"/>
      <c r="BN15" s="114"/>
      <c r="BO15" s="145"/>
      <c r="BP15" s="145"/>
      <c r="BQ15" s="146"/>
      <c r="BR15" s="114"/>
      <c r="BS15" s="114"/>
      <c r="BT15" s="114"/>
      <c r="BU15" s="145"/>
      <c r="BV15" s="145"/>
      <c r="BW15" s="145"/>
      <c r="BX15" s="114"/>
      <c r="BY15" s="145"/>
      <c r="BZ15" s="145"/>
      <c r="CA15" s="114"/>
      <c r="CB15" s="145"/>
      <c r="CC15" s="146"/>
      <c r="CD15" s="145"/>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row>
    <row r="16" spans="1:108" ht="21" customHeight="1" thickTop="1" thickBot="1">
      <c r="A16" s="457"/>
      <c r="B16" s="458"/>
      <c r="C16" s="458"/>
      <c r="D16" s="458"/>
      <c r="E16" s="459"/>
      <c r="F16" s="458"/>
      <c r="G16" s="458"/>
      <c r="H16" s="458"/>
      <c r="I16" s="458"/>
      <c r="J16" s="457"/>
      <c r="K16" s="457"/>
      <c r="L16" s="411"/>
      <c r="M16" s="414"/>
      <c r="N16" s="146">
        <v>6</v>
      </c>
      <c r="O16" s="283"/>
      <c r="P16" s="350"/>
      <c r="Q16" s="350"/>
      <c r="R16" s="350"/>
      <c r="S16" s="350"/>
      <c r="T16" s="350"/>
      <c r="U16" s="350"/>
      <c r="V16" s="350"/>
      <c r="W16" s="116">
        <v>0</v>
      </c>
      <c r="X16" s="117" t="s">
        <v>485</v>
      </c>
      <c r="Y16" s="351"/>
      <c r="Z16" s="118" t="s">
        <v>536</v>
      </c>
      <c r="AA16" s="116" t="s">
        <v>537</v>
      </c>
      <c r="AB16" s="350"/>
      <c r="AC16" s="422"/>
      <c r="AD16" s="422"/>
      <c r="AE16" s="456"/>
      <c r="AF16" s="456"/>
      <c r="AG16" s="418"/>
      <c r="AH16" s="418"/>
      <c r="AI16" s="455"/>
      <c r="AJ16" s="455"/>
      <c r="AK16" s="411"/>
      <c r="AL16" s="414"/>
      <c r="AM16" s="454"/>
      <c r="AN16" s="145"/>
      <c r="AO16" s="146"/>
      <c r="AP16" s="114"/>
      <c r="AQ16" s="114"/>
      <c r="AR16" s="145"/>
      <c r="AS16" s="114"/>
      <c r="AT16" s="145"/>
      <c r="AU16" s="114"/>
      <c r="AV16" s="145"/>
      <c r="AW16" s="114"/>
      <c r="AX16" s="145"/>
      <c r="AY16" s="146"/>
      <c r="AZ16" s="145"/>
      <c r="BA16" s="145"/>
      <c r="BB16" s="146"/>
      <c r="BC16" s="114"/>
      <c r="BD16" s="114"/>
      <c r="BE16" s="145"/>
      <c r="BF16" s="145"/>
      <c r="BG16" s="146"/>
      <c r="BH16" s="114"/>
      <c r="BI16" s="114"/>
      <c r="BJ16" s="145"/>
      <c r="BK16" s="145"/>
      <c r="BL16" s="146"/>
      <c r="BM16" s="114"/>
      <c r="BN16" s="114"/>
      <c r="BO16" s="145"/>
      <c r="BP16" s="145"/>
      <c r="BQ16" s="146"/>
      <c r="BR16" s="114"/>
      <c r="BS16" s="114"/>
      <c r="BT16" s="114"/>
      <c r="BU16" s="145"/>
      <c r="BV16" s="145"/>
      <c r="BW16" s="145"/>
      <c r="BX16" s="114"/>
      <c r="BY16" s="145"/>
      <c r="BZ16" s="145"/>
      <c r="CA16" s="114"/>
      <c r="CB16" s="145"/>
      <c r="CC16" s="146"/>
      <c r="CD16" s="145"/>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row>
    <row r="17" spans="1:108" ht="21" customHeight="1" thickTop="1" thickBot="1">
      <c r="A17" s="457">
        <v>3</v>
      </c>
      <c r="B17" s="458"/>
      <c r="C17" s="458"/>
      <c r="D17" s="458"/>
      <c r="E17" s="459"/>
      <c r="F17" s="458"/>
      <c r="G17" s="458"/>
      <c r="H17" s="458"/>
      <c r="I17" s="458"/>
      <c r="J17" s="457"/>
      <c r="K17" s="457"/>
      <c r="L17" s="411">
        <v>0</v>
      </c>
      <c r="M17" s="412" t="b">
        <v>0</v>
      </c>
      <c r="N17" s="146">
        <v>1</v>
      </c>
      <c r="O17" s="283"/>
      <c r="P17" s="350"/>
      <c r="Q17" s="350"/>
      <c r="R17" s="350"/>
      <c r="S17" s="350"/>
      <c r="T17" s="350"/>
      <c r="U17" s="350"/>
      <c r="V17" s="350"/>
      <c r="W17" s="116">
        <v>0</v>
      </c>
      <c r="X17" s="117" t="s">
        <v>485</v>
      </c>
      <c r="Y17" s="351"/>
      <c r="Z17" s="118" t="s">
        <v>536</v>
      </c>
      <c r="AA17" s="116" t="s">
        <v>537</v>
      </c>
      <c r="AB17" s="350"/>
      <c r="AC17" s="422">
        <v>0</v>
      </c>
      <c r="AD17" s="422" t="s">
        <v>485</v>
      </c>
      <c r="AE17" s="456"/>
      <c r="AF17" s="456"/>
      <c r="AG17" s="418" t="s">
        <v>538</v>
      </c>
      <c r="AH17" s="418" t="s">
        <v>538</v>
      </c>
      <c r="AI17" s="455"/>
      <c r="AJ17" s="455"/>
      <c r="AK17" s="411">
        <v>0</v>
      </c>
      <c r="AL17" s="412" t="b">
        <v>0</v>
      </c>
      <c r="AM17" s="452"/>
      <c r="AN17" s="145"/>
      <c r="AO17" s="146"/>
      <c r="AP17" s="114"/>
      <c r="AQ17" s="114"/>
      <c r="AR17" s="145"/>
      <c r="AS17" s="114"/>
      <c r="AT17" s="145"/>
      <c r="AU17" s="114"/>
      <c r="AV17" s="145"/>
      <c r="AW17" s="114"/>
      <c r="AX17" s="145"/>
      <c r="AY17" s="146"/>
      <c r="AZ17" s="145"/>
      <c r="BA17" s="145"/>
      <c r="BB17" s="146"/>
      <c r="BC17" s="114"/>
      <c r="BD17" s="114"/>
      <c r="BE17" s="145"/>
      <c r="BF17" s="145"/>
      <c r="BG17" s="146"/>
      <c r="BH17" s="114"/>
      <c r="BI17" s="114"/>
      <c r="BJ17" s="145"/>
      <c r="BK17" s="145"/>
      <c r="BL17" s="146"/>
      <c r="BM17" s="114"/>
      <c r="BN17" s="114"/>
      <c r="BO17" s="145"/>
      <c r="BP17" s="145"/>
      <c r="BQ17" s="146"/>
      <c r="BR17" s="114"/>
      <c r="BS17" s="114"/>
      <c r="BT17" s="114"/>
      <c r="BU17" s="145"/>
      <c r="BV17" s="145"/>
      <c r="BW17" s="145"/>
      <c r="BX17" s="114"/>
      <c r="BY17" s="145"/>
      <c r="BZ17" s="145"/>
      <c r="CA17" s="114"/>
      <c r="CB17" s="145"/>
      <c r="CC17" s="146"/>
      <c r="CD17" s="145"/>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row>
    <row r="18" spans="1:108" ht="21" customHeight="1" thickTop="1" thickBot="1">
      <c r="A18" s="457"/>
      <c r="B18" s="458"/>
      <c r="C18" s="458"/>
      <c r="D18" s="458"/>
      <c r="E18" s="459"/>
      <c r="F18" s="458"/>
      <c r="G18" s="458"/>
      <c r="H18" s="458"/>
      <c r="I18" s="458"/>
      <c r="J18" s="457"/>
      <c r="K18" s="457"/>
      <c r="L18" s="411"/>
      <c r="M18" s="413"/>
      <c r="N18" s="146">
        <v>2</v>
      </c>
      <c r="O18" s="283"/>
      <c r="P18" s="350"/>
      <c r="Q18" s="350"/>
      <c r="R18" s="350"/>
      <c r="S18" s="350"/>
      <c r="T18" s="350"/>
      <c r="U18" s="350"/>
      <c r="V18" s="350"/>
      <c r="W18" s="116">
        <v>0</v>
      </c>
      <c r="X18" s="117" t="s">
        <v>485</v>
      </c>
      <c r="Y18" s="351"/>
      <c r="Z18" s="118" t="s">
        <v>536</v>
      </c>
      <c r="AA18" s="116" t="s">
        <v>537</v>
      </c>
      <c r="AB18" s="350"/>
      <c r="AC18" s="422"/>
      <c r="AD18" s="422"/>
      <c r="AE18" s="456"/>
      <c r="AF18" s="456"/>
      <c r="AG18" s="418"/>
      <c r="AH18" s="418"/>
      <c r="AI18" s="455"/>
      <c r="AJ18" s="455"/>
      <c r="AK18" s="411"/>
      <c r="AL18" s="413"/>
      <c r="AM18" s="453"/>
      <c r="AN18" s="145"/>
      <c r="AO18" s="146"/>
      <c r="AP18" s="114"/>
      <c r="AQ18" s="114"/>
      <c r="AR18" s="145"/>
      <c r="AS18" s="114"/>
      <c r="AT18" s="145"/>
      <c r="AU18" s="114"/>
      <c r="AV18" s="145"/>
      <c r="AW18" s="114"/>
      <c r="AX18" s="145"/>
      <c r="AY18" s="146"/>
      <c r="AZ18" s="145"/>
      <c r="BA18" s="145"/>
      <c r="BB18" s="146"/>
      <c r="BC18" s="114"/>
      <c r="BD18" s="114"/>
      <c r="BE18" s="145"/>
      <c r="BF18" s="145"/>
      <c r="BG18" s="146"/>
      <c r="BH18" s="114"/>
      <c r="BI18" s="114"/>
      <c r="BJ18" s="145"/>
      <c r="BK18" s="145"/>
      <c r="BL18" s="146"/>
      <c r="BM18" s="114"/>
      <c r="BN18" s="114"/>
      <c r="BO18" s="145"/>
      <c r="BP18" s="145"/>
      <c r="BQ18" s="146"/>
      <c r="BR18" s="114"/>
      <c r="BS18" s="114"/>
      <c r="BT18" s="114"/>
      <c r="BU18" s="145"/>
      <c r="BV18" s="145"/>
      <c r="BW18" s="145"/>
      <c r="BX18" s="114"/>
      <c r="BY18" s="145"/>
      <c r="BZ18" s="145"/>
      <c r="CA18" s="114"/>
      <c r="CB18" s="145"/>
      <c r="CC18" s="146"/>
      <c r="CD18" s="145"/>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row>
    <row r="19" spans="1:108" ht="21" customHeight="1" thickTop="1" thickBot="1">
      <c r="A19" s="457"/>
      <c r="B19" s="458"/>
      <c r="C19" s="458"/>
      <c r="D19" s="458"/>
      <c r="E19" s="459"/>
      <c r="F19" s="458"/>
      <c r="G19" s="458"/>
      <c r="H19" s="458"/>
      <c r="I19" s="458"/>
      <c r="J19" s="457"/>
      <c r="K19" s="457"/>
      <c r="L19" s="411"/>
      <c r="M19" s="413"/>
      <c r="N19" s="146">
        <v>3</v>
      </c>
      <c r="O19" s="355"/>
      <c r="P19" s="350"/>
      <c r="Q19" s="350"/>
      <c r="R19" s="350"/>
      <c r="S19" s="350"/>
      <c r="T19" s="350"/>
      <c r="U19" s="350"/>
      <c r="V19" s="350"/>
      <c r="W19" s="116">
        <v>0</v>
      </c>
      <c r="X19" s="117" t="s">
        <v>485</v>
      </c>
      <c r="Y19" s="351"/>
      <c r="Z19" s="118" t="s">
        <v>536</v>
      </c>
      <c r="AA19" s="116" t="s">
        <v>537</v>
      </c>
      <c r="AB19" s="350"/>
      <c r="AC19" s="422"/>
      <c r="AD19" s="422"/>
      <c r="AE19" s="456"/>
      <c r="AF19" s="456"/>
      <c r="AG19" s="418"/>
      <c r="AH19" s="418"/>
      <c r="AI19" s="455"/>
      <c r="AJ19" s="455"/>
      <c r="AK19" s="411"/>
      <c r="AL19" s="413"/>
      <c r="AM19" s="453"/>
      <c r="AN19" s="145"/>
      <c r="AO19" s="146"/>
      <c r="AP19" s="114"/>
      <c r="AQ19" s="114"/>
      <c r="AR19" s="145"/>
      <c r="AS19" s="114"/>
      <c r="AT19" s="145"/>
      <c r="AU19" s="114"/>
      <c r="AV19" s="145"/>
      <c r="AW19" s="114"/>
      <c r="AX19" s="145"/>
      <c r="AY19" s="146"/>
      <c r="AZ19" s="145"/>
      <c r="BA19" s="145"/>
      <c r="BB19" s="146"/>
      <c r="BC19" s="114"/>
      <c r="BD19" s="114"/>
      <c r="BE19" s="145"/>
      <c r="BF19" s="145"/>
      <c r="BG19" s="146"/>
      <c r="BH19" s="114"/>
      <c r="BI19" s="114"/>
      <c r="BJ19" s="145"/>
      <c r="BK19" s="145"/>
      <c r="BL19" s="146"/>
      <c r="BM19" s="114"/>
      <c r="BN19" s="114"/>
      <c r="BO19" s="145"/>
      <c r="BP19" s="145"/>
      <c r="BQ19" s="146"/>
      <c r="BR19" s="114"/>
      <c r="BS19" s="114"/>
      <c r="BT19" s="114"/>
      <c r="BU19" s="145"/>
      <c r="BV19" s="145"/>
      <c r="BW19" s="145"/>
      <c r="BX19" s="114"/>
      <c r="BY19" s="145"/>
      <c r="BZ19" s="145"/>
      <c r="CA19" s="114"/>
      <c r="CB19" s="145"/>
      <c r="CC19" s="146"/>
      <c r="CD19" s="145"/>
      <c r="CE19" s="148"/>
      <c r="CF19" s="148"/>
      <c r="CG19" s="148"/>
      <c r="CH19" s="148"/>
      <c r="CI19" s="148"/>
      <c r="CJ19" s="148"/>
      <c r="CK19" s="148"/>
      <c r="CL19" s="148"/>
      <c r="CM19" s="148"/>
      <c r="CN19" s="148"/>
      <c r="CO19" s="148"/>
      <c r="CP19" s="148"/>
      <c r="CQ19" s="148"/>
      <c r="CR19" s="148"/>
      <c r="CS19" s="148"/>
      <c r="CT19" s="148"/>
      <c r="CU19" s="148"/>
      <c r="CV19" s="148"/>
      <c r="CW19" s="148"/>
      <c r="CX19" s="148"/>
      <c r="CY19" s="148"/>
      <c r="CZ19" s="148"/>
      <c r="DA19" s="148"/>
      <c r="DB19" s="148"/>
      <c r="DC19" s="148"/>
      <c r="DD19" s="148"/>
    </row>
    <row r="20" spans="1:108" ht="21" customHeight="1" thickTop="1" thickBot="1">
      <c r="A20" s="457"/>
      <c r="B20" s="458"/>
      <c r="C20" s="458"/>
      <c r="D20" s="458"/>
      <c r="E20" s="459"/>
      <c r="F20" s="458"/>
      <c r="G20" s="458"/>
      <c r="H20" s="458"/>
      <c r="I20" s="458"/>
      <c r="J20" s="457"/>
      <c r="K20" s="457"/>
      <c r="L20" s="411"/>
      <c r="M20" s="413"/>
      <c r="N20" s="146">
        <v>4</v>
      </c>
      <c r="O20" s="283"/>
      <c r="P20" s="350"/>
      <c r="Q20" s="350"/>
      <c r="R20" s="350"/>
      <c r="S20" s="350"/>
      <c r="T20" s="350"/>
      <c r="U20" s="350"/>
      <c r="V20" s="350"/>
      <c r="W20" s="116">
        <v>0</v>
      </c>
      <c r="X20" s="117" t="s">
        <v>485</v>
      </c>
      <c r="Y20" s="351"/>
      <c r="Z20" s="118" t="s">
        <v>536</v>
      </c>
      <c r="AA20" s="116" t="s">
        <v>537</v>
      </c>
      <c r="AB20" s="350"/>
      <c r="AC20" s="422"/>
      <c r="AD20" s="422"/>
      <c r="AE20" s="456"/>
      <c r="AF20" s="456"/>
      <c r="AG20" s="418"/>
      <c r="AH20" s="418"/>
      <c r="AI20" s="455"/>
      <c r="AJ20" s="455"/>
      <c r="AK20" s="411"/>
      <c r="AL20" s="413"/>
      <c r="AM20" s="453"/>
      <c r="AN20" s="145"/>
      <c r="AO20" s="146"/>
      <c r="AP20" s="114"/>
      <c r="AQ20" s="114"/>
      <c r="AR20" s="145"/>
      <c r="AS20" s="114"/>
      <c r="AT20" s="145"/>
      <c r="AU20" s="114"/>
      <c r="AV20" s="145"/>
      <c r="AW20" s="114"/>
      <c r="AX20" s="145"/>
      <c r="AY20" s="146"/>
      <c r="AZ20" s="145"/>
      <c r="BA20" s="145"/>
      <c r="BB20" s="146"/>
      <c r="BC20" s="114"/>
      <c r="BD20" s="114"/>
      <c r="BE20" s="145"/>
      <c r="BF20" s="145"/>
      <c r="BG20" s="146"/>
      <c r="BH20" s="114"/>
      <c r="BI20" s="114"/>
      <c r="BJ20" s="145"/>
      <c r="BK20" s="145"/>
      <c r="BL20" s="146"/>
      <c r="BM20" s="114"/>
      <c r="BN20" s="114"/>
      <c r="BO20" s="145"/>
      <c r="BP20" s="145"/>
      <c r="BQ20" s="146"/>
      <c r="BR20" s="114"/>
      <c r="BS20" s="114"/>
      <c r="BT20" s="114"/>
      <c r="BU20" s="145"/>
      <c r="BV20" s="145"/>
      <c r="BW20" s="145"/>
      <c r="BX20" s="114"/>
      <c r="BY20" s="145"/>
      <c r="BZ20" s="145"/>
      <c r="CA20" s="114"/>
      <c r="CB20" s="145"/>
      <c r="CC20" s="146"/>
      <c r="CD20" s="145"/>
      <c r="CE20" s="148"/>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row>
    <row r="21" spans="1:108" ht="21" customHeight="1" thickTop="1" thickBot="1">
      <c r="A21" s="457"/>
      <c r="B21" s="458"/>
      <c r="C21" s="458"/>
      <c r="D21" s="458"/>
      <c r="E21" s="459"/>
      <c r="F21" s="458"/>
      <c r="G21" s="458"/>
      <c r="H21" s="458"/>
      <c r="I21" s="458"/>
      <c r="J21" s="457"/>
      <c r="K21" s="457"/>
      <c r="L21" s="411"/>
      <c r="M21" s="413"/>
      <c r="N21" s="146">
        <v>5</v>
      </c>
      <c r="O21" s="283"/>
      <c r="P21" s="350"/>
      <c r="Q21" s="350"/>
      <c r="R21" s="350"/>
      <c r="S21" s="350"/>
      <c r="T21" s="350"/>
      <c r="U21" s="350"/>
      <c r="V21" s="350"/>
      <c r="W21" s="116">
        <v>0</v>
      </c>
      <c r="X21" s="117" t="s">
        <v>485</v>
      </c>
      <c r="Y21" s="351"/>
      <c r="Z21" s="118" t="s">
        <v>536</v>
      </c>
      <c r="AA21" s="116" t="s">
        <v>537</v>
      </c>
      <c r="AB21" s="350"/>
      <c r="AC21" s="422"/>
      <c r="AD21" s="422"/>
      <c r="AE21" s="456"/>
      <c r="AF21" s="456"/>
      <c r="AG21" s="418"/>
      <c r="AH21" s="418"/>
      <c r="AI21" s="455"/>
      <c r="AJ21" s="455"/>
      <c r="AK21" s="411"/>
      <c r="AL21" s="413"/>
      <c r="AM21" s="453"/>
      <c r="AN21" s="145"/>
      <c r="AO21" s="146"/>
      <c r="AP21" s="114"/>
      <c r="AQ21" s="114"/>
      <c r="AR21" s="145"/>
      <c r="AS21" s="114"/>
      <c r="AT21" s="145"/>
      <c r="AU21" s="114"/>
      <c r="AV21" s="145"/>
      <c r="AW21" s="114"/>
      <c r="AX21" s="145"/>
      <c r="AY21" s="146"/>
      <c r="AZ21" s="145"/>
      <c r="BA21" s="145"/>
      <c r="BB21" s="146"/>
      <c r="BC21" s="114"/>
      <c r="BD21" s="114"/>
      <c r="BE21" s="145"/>
      <c r="BF21" s="145"/>
      <c r="BG21" s="146"/>
      <c r="BH21" s="114"/>
      <c r="BI21" s="114"/>
      <c r="BJ21" s="145"/>
      <c r="BK21" s="145"/>
      <c r="BL21" s="146"/>
      <c r="BM21" s="114"/>
      <c r="BN21" s="114"/>
      <c r="BO21" s="145"/>
      <c r="BP21" s="145"/>
      <c r="BQ21" s="146"/>
      <c r="BR21" s="114"/>
      <c r="BS21" s="114"/>
      <c r="BT21" s="114"/>
      <c r="BU21" s="145"/>
      <c r="BV21" s="145"/>
      <c r="BW21" s="145"/>
      <c r="BX21" s="114"/>
      <c r="BY21" s="145"/>
      <c r="BZ21" s="145"/>
      <c r="CA21" s="114"/>
      <c r="CB21" s="145"/>
      <c r="CC21" s="146"/>
      <c r="CD21" s="145"/>
      <c r="CE21" s="148"/>
      <c r="CF21" s="148"/>
      <c r="CG21" s="148"/>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row>
    <row r="22" spans="1:108" ht="21" customHeight="1" thickTop="1" thickBot="1">
      <c r="A22" s="457"/>
      <c r="B22" s="458"/>
      <c r="C22" s="458"/>
      <c r="D22" s="458"/>
      <c r="E22" s="459"/>
      <c r="F22" s="458"/>
      <c r="G22" s="458"/>
      <c r="H22" s="458"/>
      <c r="I22" s="458"/>
      <c r="J22" s="457"/>
      <c r="K22" s="457"/>
      <c r="L22" s="411"/>
      <c r="M22" s="414"/>
      <c r="N22" s="146">
        <v>6</v>
      </c>
      <c r="O22" s="283"/>
      <c r="P22" s="350"/>
      <c r="Q22" s="350"/>
      <c r="R22" s="350"/>
      <c r="S22" s="350"/>
      <c r="T22" s="350"/>
      <c r="U22" s="350"/>
      <c r="V22" s="350"/>
      <c r="W22" s="116">
        <v>0</v>
      </c>
      <c r="X22" s="117" t="s">
        <v>485</v>
      </c>
      <c r="Y22" s="351"/>
      <c r="Z22" s="118" t="s">
        <v>536</v>
      </c>
      <c r="AA22" s="116" t="s">
        <v>537</v>
      </c>
      <c r="AB22" s="350"/>
      <c r="AC22" s="422"/>
      <c r="AD22" s="422"/>
      <c r="AE22" s="456"/>
      <c r="AF22" s="456"/>
      <c r="AG22" s="418"/>
      <c r="AH22" s="418"/>
      <c r="AI22" s="455"/>
      <c r="AJ22" s="455"/>
      <c r="AK22" s="411"/>
      <c r="AL22" s="414"/>
      <c r="AM22" s="454"/>
      <c r="AN22" s="145"/>
      <c r="AO22" s="146"/>
      <c r="AP22" s="114"/>
      <c r="AQ22" s="114"/>
      <c r="AR22" s="145"/>
      <c r="AS22" s="114"/>
      <c r="AT22" s="145"/>
      <c r="AU22" s="114"/>
      <c r="AV22" s="145"/>
      <c r="AW22" s="114"/>
      <c r="AX22" s="145"/>
      <c r="AY22" s="146"/>
      <c r="AZ22" s="145"/>
      <c r="BA22" s="145"/>
      <c r="BB22" s="146"/>
      <c r="BC22" s="114"/>
      <c r="BD22" s="114"/>
      <c r="BE22" s="145"/>
      <c r="BF22" s="145"/>
      <c r="BG22" s="146"/>
      <c r="BH22" s="114"/>
      <c r="BI22" s="114"/>
      <c r="BJ22" s="145"/>
      <c r="BK22" s="145"/>
      <c r="BL22" s="146"/>
      <c r="BM22" s="114"/>
      <c r="BN22" s="114"/>
      <c r="BO22" s="145"/>
      <c r="BP22" s="145"/>
      <c r="BQ22" s="146"/>
      <c r="BR22" s="114"/>
      <c r="BS22" s="114"/>
      <c r="BT22" s="114"/>
      <c r="BU22" s="145"/>
      <c r="BV22" s="145"/>
      <c r="BW22" s="145"/>
      <c r="BX22" s="114"/>
      <c r="BY22" s="145"/>
      <c r="BZ22" s="145"/>
      <c r="CA22" s="114"/>
      <c r="CB22" s="145"/>
      <c r="CC22" s="146"/>
      <c r="CD22" s="145"/>
      <c r="CE22" s="148"/>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row>
    <row r="23" spans="1:108" ht="21" customHeight="1" thickTop="1" thickBot="1">
      <c r="A23" s="457">
        <v>4</v>
      </c>
      <c r="B23" s="458"/>
      <c r="C23" s="458"/>
      <c r="D23" s="458"/>
      <c r="E23" s="459"/>
      <c r="F23" s="458"/>
      <c r="G23" s="458"/>
      <c r="H23" s="458"/>
      <c r="I23" s="458"/>
      <c r="J23" s="457"/>
      <c r="K23" s="457"/>
      <c r="L23" s="411">
        <v>0</v>
      </c>
      <c r="M23" s="412" t="b">
        <v>0</v>
      </c>
      <c r="N23" s="146">
        <v>1</v>
      </c>
      <c r="O23" s="283"/>
      <c r="P23" s="350"/>
      <c r="Q23" s="350"/>
      <c r="R23" s="350"/>
      <c r="S23" s="350"/>
      <c r="T23" s="350"/>
      <c r="U23" s="350"/>
      <c r="V23" s="350"/>
      <c r="W23" s="116">
        <v>0</v>
      </c>
      <c r="X23" s="117" t="s">
        <v>485</v>
      </c>
      <c r="Y23" s="351"/>
      <c r="Z23" s="118" t="s">
        <v>536</v>
      </c>
      <c r="AA23" s="116" t="s">
        <v>537</v>
      </c>
      <c r="AB23" s="350"/>
      <c r="AC23" s="422">
        <v>0</v>
      </c>
      <c r="AD23" s="422" t="s">
        <v>485</v>
      </c>
      <c r="AE23" s="456"/>
      <c r="AF23" s="456"/>
      <c r="AG23" s="418" t="s">
        <v>538</v>
      </c>
      <c r="AH23" s="418" t="s">
        <v>538</v>
      </c>
      <c r="AI23" s="455"/>
      <c r="AJ23" s="455"/>
      <c r="AK23" s="411">
        <v>0</v>
      </c>
      <c r="AL23" s="412" t="b">
        <v>0</v>
      </c>
      <c r="AM23" s="452"/>
      <c r="AN23" s="145"/>
      <c r="AO23" s="146"/>
      <c r="AP23" s="114"/>
      <c r="AQ23" s="114"/>
      <c r="AR23" s="145"/>
      <c r="AS23" s="114"/>
      <c r="AT23" s="145"/>
      <c r="AU23" s="114"/>
      <c r="AV23" s="145"/>
      <c r="AW23" s="114"/>
      <c r="AX23" s="145"/>
      <c r="AY23" s="146"/>
      <c r="AZ23" s="145"/>
      <c r="BA23" s="145"/>
      <c r="BB23" s="146"/>
      <c r="BC23" s="114"/>
      <c r="BD23" s="114"/>
      <c r="BE23" s="145"/>
      <c r="BF23" s="145"/>
      <c r="BG23" s="146"/>
      <c r="BH23" s="114"/>
      <c r="BI23" s="114"/>
      <c r="BJ23" s="145"/>
      <c r="BK23" s="145"/>
      <c r="BL23" s="146"/>
      <c r="BM23" s="114"/>
      <c r="BN23" s="114"/>
      <c r="BO23" s="145"/>
      <c r="BP23" s="145"/>
      <c r="BQ23" s="146"/>
      <c r="BR23" s="114"/>
      <c r="BS23" s="114"/>
      <c r="BT23" s="114"/>
      <c r="BU23" s="145"/>
      <c r="BV23" s="145"/>
      <c r="BW23" s="145"/>
      <c r="BX23" s="114"/>
      <c r="BY23" s="145"/>
      <c r="BZ23" s="145"/>
      <c r="CA23" s="114"/>
      <c r="CB23" s="145"/>
      <c r="CC23" s="146"/>
      <c r="CD23" s="145"/>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row>
    <row r="24" spans="1:108" ht="21" customHeight="1" thickTop="1" thickBot="1">
      <c r="A24" s="457"/>
      <c r="B24" s="458"/>
      <c r="C24" s="458"/>
      <c r="D24" s="458"/>
      <c r="E24" s="459"/>
      <c r="F24" s="458"/>
      <c r="G24" s="458"/>
      <c r="H24" s="458"/>
      <c r="I24" s="458"/>
      <c r="J24" s="457"/>
      <c r="K24" s="457"/>
      <c r="L24" s="411"/>
      <c r="M24" s="413"/>
      <c r="N24" s="146">
        <v>2</v>
      </c>
      <c r="O24" s="283"/>
      <c r="P24" s="350"/>
      <c r="Q24" s="350"/>
      <c r="R24" s="350"/>
      <c r="S24" s="350"/>
      <c r="T24" s="350"/>
      <c r="U24" s="350"/>
      <c r="V24" s="350"/>
      <c r="W24" s="116">
        <v>0</v>
      </c>
      <c r="X24" s="117" t="s">
        <v>485</v>
      </c>
      <c r="Y24" s="351"/>
      <c r="Z24" s="118" t="s">
        <v>536</v>
      </c>
      <c r="AA24" s="116" t="s">
        <v>537</v>
      </c>
      <c r="AB24" s="350"/>
      <c r="AC24" s="422"/>
      <c r="AD24" s="422"/>
      <c r="AE24" s="456"/>
      <c r="AF24" s="456"/>
      <c r="AG24" s="418"/>
      <c r="AH24" s="418"/>
      <c r="AI24" s="455"/>
      <c r="AJ24" s="455"/>
      <c r="AK24" s="411"/>
      <c r="AL24" s="413"/>
      <c r="AM24" s="453"/>
      <c r="AN24" s="145"/>
      <c r="AO24" s="146"/>
      <c r="AP24" s="114"/>
      <c r="AQ24" s="114"/>
      <c r="AR24" s="145"/>
      <c r="AS24" s="114"/>
      <c r="AT24" s="145"/>
      <c r="AU24" s="114"/>
      <c r="AV24" s="145"/>
      <c r="AW24" s="114"/>
      <c r="AX24" s="145"/>
      <c r="AY24" s="146"/>
      <c r="AZ24" s="145"/>
      <c r="BA24" s="145"/>
      <c r="BB24" s="146"/>
      <c r="BC24" s="114"/>
      <c r="BD24" s="114"/>
      <c r="BE24" s="145"/>
      <c r="BF24" s="145"/>
      <c r="BG24" s="146"/>
      <c r="BH24" s="114"/>
      <c r="BI24" s="114"/>
      <c r="BJ24" s="145"/>
      <c r="BK24" s="145"/>
      <c r="BL24" s="146"/>
      <c r="BM24" s="114"/>
      <c r="BN24" s="114"/>
      <c r="BO24" s="145"/>
      <c r="BP24" s="145"/>
      <c r="BQ24" s="146"/>
      <c r="BR24" s="114"/>
      <c r="BS24" s="114"/>
      <c r="BT24" s="114"/>
      <c r="BU24" s="145"/>
      <c r="BV24" s="145"/>
      <c r="BW24" s="145"/>
      <c r="BX24" s="114"/>
      <c r="BY24" s="145"/>
      <c r="BZ24" s="145"/>
      <c r="CA24" s="114"/>
      <c r="CB24" s="145"/>
      <c r="CC24" s="146"/>
      <c r="CD24" s="145"/>
      <c r="CE24" s="148"/>
      <c r="CF24" s="148"/>
      <c r="CG24" s="148"/>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row>
    <row r="25" spans="1:108" ht="21" customHeight="1" thickTop="1" thickBot="1">
      <c r="A25" s="457"/>
      <c r="B25" s="458"/>
      <c r="C25" s="458"/>
      <c r="D25" s="458"/>
      <c r="E25" s="459"/>
      <c r="F25" s="458"/>
      <c r="G25" s="458"/>
      <c r="H25" s="458"/>
      <c r="I25" s="458"/>
      <c r="J25" s="457"/>
      <c r="K25" s="457"/>
      <c r="L25" s="411"/>
      <c r="M25" s="413"/>
      <c r="N25" s="146">
        <v>3</v>
      </c>
      <c r="O25" s="355"/>
      <c r="P25" s="350"/>
      <c r="Q25" s="350"/>
      <c r="R25" s="350"/>
      <c r="S25" s="350"/>
      <c r="T25" s="350"/>
      <c r="U25" s="350"/>
      <c r="V25" s="350"/>
      <c r="W25" s="116">
        <v>0</v>
      </c>
      <c r="X25" s="117" t="s">
        <v>485</v>
      </c>
      <c r="Y25" s="351"/>
      <c r="Z25" s="118" t="s">
        <v>536</v>
      </c>
      <c r="AA25" s="116" t="s">
        <v>537</v>
      </c>
      <c r="AB25" s="350"/>
      <c r="AC25" s="422"/>
      <c r="AD25" s="422"/>
      <c r="AE25" s="456"/>
      <c r="AF25" s="456"/>
      <c r="AG25" s="418"/>
      <c r="AH25" s="418"/>
      <c r="AI25" s="455"/>
      <c r="AJ25" s="455"/>
      <c r="AK25" s="411"/>
      <c r="AL25" s="413"/>
      <c r="AM25" s="453"/>
      <c r="AN25" s="145"/>
      <c r="AO25" s="146"/>
      <c r="AP25" s="114"/>
      <c r="AQ25" s="114"/>
      <c r="AR25" s="145"/>
      <c r="AS25" s="114"/>
      <c r="AT25" s="145"/>
      <c r="AU25" s="114"/>
      <c r="AV25" s="145"/>
      <c r="AW25" s="114"/>
      <c r="AX25" s="145"/>
      <c r="AY25" s="146"/>
      <c r="AZ25" s="145"/>
      <c r="BA25" s="145"/>
      <c r="BB25" s="146"/>
      <c r="BC25" s="114"/>
      <c r="BD25" s="114"/>
      <c r="BE25" s="145"/>
      <c r="BF25" s="145"/>
      <c r="BG25" s="146"/>
      <c r="BH25" s="114"/>
      <c r="BI25" s="114"/>
      <c r="BJ25" s="145"/>
      <c r="BK25" s="145"/>
      <c r="BL25" s="146"/>
      <c r="BM25" s="114"/>
      <c r="BN25" s="114"/>
      <c r="BO25" s="145"/>
      <c r="BP25" s="145"/>
      <c r="BQ25" s="146"/>
      <c r="BR25" s="114"/>
      <c r="BS25" s="114"/>
      <c r="BT25" s="114"/>
      <c r="BU25" s="145"/>
      <c r="BV25" s="145"/>
      <c r="BW25" s="145"/>
      <c r="BX25" s="114"/>
      <c r="BY25" s="145"/>
      <c r="BZ25" s="145"/>
      <c r="CA25" s="114"/>
      <c r="CB25" s="145"/>
      <c r="CC25" s="146"/>
      <c r="CD25" s="145"/>
      <c r="CE25" s="148"/>
      <c r="CF25" s="148"/>
      <c r="CG25" s="148"/>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row>
    <row r="26" spans="1:108" ht="21" customHeight="1" thickTop="1" thickBot="1">
      <c r="A26" s="457"/>
      <c r="B26" s="458"/>
      <c r="C26" s="458"/>
      <c r="D26" s="458"/>
      <c r="E26" s="459"/>
      <c r="F26" s="458"/>
      <c r="G26" s="458"/>
      <c r="H26" s="458"/>
      <c r="I26" s="458"/>
      <c r="J26" s="457"/>
      <c r="K26" s="457"/>
      <c r="L26" s="411"/>
      <c r="M26" s="413"/>
      <c r="N26" s="146">
        <v>4</v>
      </c>
      <c r="O26" s="283"/>
      <c r="P26" s="350"/>
      <c r="Q26" s="350"/>
      <c r="R26" s="350"/>
      <c r="S26" s="350"/>
      <c r="T26" s="350"/>
      <c r="U26" s="350"/>
      <c r="V26" s="350"/>
      <c r="W26" s="116">
        <v>0</v>
      </c>
      <c r="X26" s="117" t="s">
        <v>485</v>
      </c>
      <c r="Y26" s="351"/>
      <c r="Z26" s="118" t="s">
        <v>536</v>
      </c>
      <c r="AA26" s="116" t="s">
        <v>537</v>
      </c>
      <c r="AB26" s="350"/>
      <c r="AC26" s="422"/>
      <c r="AD26" s="422"/>
      <c r="AE26" s="456"/>
      <c r="AF26" s="456"/>
      <c r="AG26" s="418"/>
      <c r="AH26" s="418"/>
      <c r="AI26" s="455"/>
      <c r="AJ26" s="455"/>
      <c r="AK26" s="411"/>
      <c r="AL26" s="413"/>
      <c r="AM26" s="453"/>
      <c r="AN26" s="145"/>
      <c r="AO26" s="146"/>
      <c r="AP26" s="114"/>
      <c r="AQ26" s="114"/>
      <c r="AR26" s="145"/>
      <c r="AS26" s="114"/>
      <c r="AT26" s="145"/>
      <c r="AU26" s="114"/>
      <c r="AV26" s="145"/>
      <c r="AW26" s="114"/>
      <c r="AX26" s="145"/>
      <c r="AY26" s="146"/>
      <c r="AZ26" s="145"/>
      <c r="BA26" s="145"/>
      <c r="BB26" s="146"/>
      <c r="BC26" s="114"/>
      <c r="BD26" s="114"/>
      <c r="BE26" s="145"/>
      <c r="BF26" s="145"/>
      <c r="BG26" s="146"/>
      <c r="BH26" s="114"/>
      <c r="BI26" s="114"/>
      <c r="BJ26" s="145"/>
      <c r="BK26" s="145"/>
      <c r="BL26" s="146"/>
      <c r="BM26" s="114"/>
      <c r="BN26" s="114"/>
      <c r="BO26" s="145"/>
      <c r="BP26" s="145"/>
      <c r="BQ26" s="146"/>
      <c r="BR26" s="114"/>
      <c r="BS26" s="114"/>
      <c r="BT26" s="114"/>
      <c r="BU26" s="145"/>
      <c r="BV26" s="145"/>
      <c r="BW26" s="145"/>
      <c r="BX26" s="114"/>
      <c r="BY26" s="145"/>
      <c r="BZ26" s="145"/>
      <c r="CA26" s="114"/>
      <c r="CB26" s="145"/>
      <c r="CC26" s="146"/>
      <c r="CD26" s="145"/>
      <c r="CE26" s="148"/>
      <c r="CF26" s="148"/>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row>
    <row r="27" spans="1:108" ht="21" customHeight="1" thickTop="1" thickBot="1">
      <c r="A27" s="457"/>
      <c r="B27" s="458"/>
      <c r="C27" s="458"/>
      <c r="D27" s="458"/>
      <c r="E27" s="459"/>
      <c r="F27" s="458"/>
      <c r="G27" s="458"/>
      <c r="H27" s="458"/>
      <c r="I27" s="458"/>
      <c r="J27" s="457"/>
      <c r="K27" s="457"/>
      <c r="L27" s="411"/>
      <c r="M27" s="413"/>
      <c r="N27" s="146">
        <v>5</v>
      </c>
      <c r="O27" s="283"/>
      <c r="P27" s="350"/>
      <c r="Q27" s="350"/>
      <c r="R27" s="350"/>
      <c r="S27" s="350"/>
      <c r="T27" s="350"/>
      <c r="U27" s="350"/>
      <c r="V27" s="350"/>
      <c r="W27" s="116">
        <v>0</v>
      </c>
      <c r="X27" s="117" t="s">
        <v>485</v>
      </c>
      <c r="Y27" s="351"/>
      <c r="Z27" s="118" t="s">
        <v>536</v>
      </c>
      <c r="AA27" s="116" t="s">
        <v>537</v>
      </c>
      <c r="AB27" s="350"/>
      <c r="AC27" s="422"/>
      <c r="AD27" s="422"/>
      <c r="AE27" s="456"/>
      <c r="AF27" s="456"/>
      <c r="AG27" s="418"/>
      <c r="AH27" s="418"/>
      <c r="AI27" s="455"/>
      <c r="AJ27" s="455"/>
      <c r="AK27" s="411"/>
      <c r="AL27" s="413"/>
      <c r="AM27" s="453"/>
      <c r="AN27" s="145"/>
      <c r="AO27" s="146"/>
      <c r="AP27" s="114"/>
      <c r="AQ27" s="114"/>
      <c r="AR27" s="145"/>
      <c r="AS27" s="114"/>
      <c r="AT27" s="145"/>
      <c r="AU27" s="114"/>
      <c r="AV27" s="145"/>
      <c r="AW27" s="114"/>
      <c r="AX27" s="145"/>
      <c r="AY27" s="146"/>
      <c r="AZ27" s="145"/>
      <c r="BA27" s="145"/>
      <c r="BB27" s="146"/>
      <c r="BC27" s="114"/>
      <c r="BD27" s="114"/>
      <c r="BE27" s="145"/>
      <c r="BF27" s="145"/>
      <c r="BG27" s="146"/>
      <c r="BH27" s="114"/>
      <c r="BI27" s="114"/>
      <c r="BJ27" s="145"/>
      <c r="BK27" s="145"/>
      <c r="BL27" s="146"/>
      <c r="BM27" s="114"/>
      <c r="BN27" s="114"/>
      <c r="BO27" s="145"/>
      <c r="BP27" s="145"/>
      <c r="BQ27" s="146"/>
      <c r="BR27" s="114"/>
      <c r="BS27" s="114"/>
      <c r="BT27" s="114"/>
      <c r="BU27" s="145"/>
      <c r="BV27" s="145"/>
      <c r="BW27" s="145"/>
      <c r="BX27" s="114"/>
      <c r="BY27" s="145"/>
      <c r="BZ27" s="145"/>
      <c r="CA27" s="114"/>
      <c r="CB27" s="145"/>
      <c r="CC27" s="146"/>
      <c r="CD27" s="145"/>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row>
    <row r="28" spans="1:108" ht="21" customHeight="1" thickTop="1" thickBot="1">
      <c r="A28" s="457"/>
      <c r="B28" s="458"/>
      <c r="C28" s="458"/>
      <c r="D28" s="458"/>
      <c r="E28" s="459"/>
      <c r="F28" s="458"/>
      <c r="G28" s="458"/>
      <c r="H28" s="458"/>
      <c r="I28" s="458"/>
      <c r="J28" s="457"/>
      <c r="K28" s="457"/>
      <c r="L28" s="411"/>
      <c r="M28" s="414"/>
      <c r="N28" s="146">
        <v>6</v>
      </c>
      <c r="O28" s="283"/>
      <c r="P28" s="350"/>
      <c r="Q28" s="350"/>
      <c r="R28" s="350"/>
      <c r="S28" s="350"/>
      <c r="T28" s="350"/>
      <c r="U28" s="350"/>
      <c r="V28" s="350"/>
      <c r="W28" s="116">
        <v>0</v>
      </c>
      <c r="X28" s="117" t="s">
        <v>485</v>
      </c>
      <c r="Y28" s="351"/>
      <c r="Z28" s="118" t="s">
        <v>536</v>
      </c>
      <c r="AA28" s="116" t="s">
        <v>537</v>
      </c>
      <c r="AB28" s="350"/>
      <c r="AC28" s="422"/>
      <c r="AD28" s="422"/>
      <c r="AE28" s="456"/>
      <c r="AF28" s="456"/>
      <c r="AG28" s="418"/>
      <c r="AH28" s="418"/>
      <c r="AI28" s="455"/>
      <c r="AJ28" s="455"/>
      <c r="AK28" s="411"/>
      <c r="AL28" s="414"/>
      <c r="AM28" s="454"/>
      <c r="AN28" s="145"/>
      <c r="AO28" s="146"/>
      <c r="AP28" s="114"/>
      <c r="AQ28" s="114"/>
      <c r="AR28" s="145"/>
      <c r="AS28" s="114"/>
      <c r="AT28" s="145"/>
      <c r="AU28" s="114"/>
      <c r="AV28" s="145"/>
      <c r="AW28" s="114"/>
      <c r="AX28" s="145"/>
      <c r="AY28" s="146"/>
      <c r="AZ28" s="145"/>
      <c r="BA28" s="145"/>
      <c r="BB28" s="146"/>
      <c r="BC28" s="114"/>
      <c r="BD28" s="114"/>
      <c r="BE28" s="145"/>
      <c r="BF28" s="145"/>
      <c r="BG28" s="146"/>
      <c r="BH28" s="114"/>
      <c r="BI28" s="114"/>
      <c r="BJ28" s="145"/>
      <c r="BK28" s="145"/>
      <c r="BL28" s="146"/>
      <c r="BM28" s="114"/>
      <c r="BN28" s="114"/>
      <c r="BO28" s="145"/>
      <c r="BP28" s="145"/>
      <c r="BQ28" s="146"/>
      <c r="BR28" s="114"/>
      <c r="BS28" s="114"/>
      <c r="BT28" s="114"/>
      <c r="BU28" s="145"/>
      <c r="BV28" s="145"/>
      <c r="BW28" s="145"/>
      <c r="BX28" s="114"/>
      <c r="BY28" s="145"/>
      <c r="BZ28" s="145"/>
      <c r="CA28" s="114"/>
      <c r="CB28" s="145"/>
      <c r="CC28" s="146"/>
      <c r="CD28" s="145"/>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row>
    <row r="29" spans="1:108" ht="21" customHeight="1" thickTop="1" thickBot="1">
      <c r="A29" s="457">
        <v>5</v>
      </c>
      <c r="B29" s="458"/>
      <c r="C29" s="458"/>
      <c r="D29" s="458"/>
      <c r="E29" s="459"/>
      <c r="F29" s="458"/>
      <c r="G29" s="458"/>
      <c r="H29" s="458"/>
      <c r="I29" s="458"/>
      <c r="J29" s="457"/>
      <c r="K29" s="457"/>
      <c r="L29" s="411">
        <v>0</v>
      </c>
      <c r="M29" s="412" t="b">
        <v>0</v>
      </c>
      <c r="N29" s="146">
        <v>1</v>
      </c>
      <c r="O29" s="283"/>
      <c r="P29" s="350"/>
      <c r="Q29" s="350"/>
      <c r="R29" s="350"/>
      <c r="S29" s="350"/>
      <c r="T29" s="350"/>
      <c r="U29" s="350"/>
      <c r="V29" s="350"/>
      <c r="W29" s="116">
        <v>0</v>
      </c>
      <c r="X29" s="117" t="s">
        <v>485</v>
      </c>
      <c r="Y29" s="351"/>
      <c r="Z29" s="118" t="s">
        <v>536</v>
      </c>
      <c r="AA29" s="116" t="s">
        <v>537</v>
      </c>
      <c r="AB29" s="350"/>
      <c r="AC29" s="422">
        <v>0</v>
      </c>
      <c r="AD29" s="422" t="s">
        <v>485</v>
      </c>
      <c r="AE29" s="456"/>
      <c r="AF29" s="456"/>
      <c r="AG29" s="418" t="s">
        <v>538</v>
      </c>
      <c r="AH29" s="418" t="s">
        <v>538</v>
      </c>
      <c r="AI29" s="455"/>
      <c r="AJ29" s="455"/>
      <c r="AK29" s="411">
        <v>0</v>
      </c>
      <c r="AL29" s="412" t="b">
        <v>0</v>
      </c>
      <c r="AM29" s="452"/>
      <c r="AN29" s="145"/>
      <c r="AO29" s="146"/>
      <c r="AP29" s="114"/>
      <c r="AQ29" s="114"/>
      <c r="AR29" s="145"/>
      <c r="AS29" s="114"/>
      <c r="AT29" s="145"/>
      <c r="AU29" s="114"/>
      <c r="AV29" s="145"/>
      <c r="AW29" s="114"/>
      <c r="AX29" s="145"/>
      <c r="AY29" s="146"/>
      <c r="AZ29" s="145"/>
      <c r="BA29" s="145"/>
      <c r="BB29" s="146"/>
      <c r="BC29" s="114"/>
      <c r="BD29" s="114"/>
      <c r="BE29" s="145"/>
      <c r="BF29" s="145"/>
      <c r="BG29" s="146"/>
      <c r="BH29" s="114"/>
      <c r="BI29" s="114"/>
      <c r="BJ29" s="145"/>
      <c r="BK29" s="145"/>
      <c r="BL29" s="146"/>
      <c r="BM29" s="114"/>
      <c r="BN29" s="114"/>
      <c r="BO29" s="145"/>
      <c r="BP29" s="145"/>
      <c r="BQ29" s="146"/>
      <c r="BR29" s="114"/>
      <c r="BS29" s="114"/>
      <c r="BT29" s="114"/>
      <c r="BU29" s="145"/>
      <c r="BV29" s="145"/>
      <c r="BW29" s="145"/>
      <c r="BX29" s="114"/>
      <c r="BY29" s="145"/>
      <c r="BZ29" s="145"/>
      <c r="CA29" s="114"/>
      <c r="CB29" s="145"/>
      <c r="CC29" s="146"/>
      <c r="CD29" s="145"/>
      <c r="CE29" s="148"/>
      <c r="CF29" s="148"/>
      <c r="CG29" s="148"/>
      <c r="CH29" s="148"/>
      <c r="CI29" s="148"/>
      <c r="CJ29" s="148"/>
      <c r="CK29" s="148"/>
      <c r="CL29" s="148"/>
      <c r="CM29" s="148"/>
      <c r="CN29" s="148"/>
      <c r="CO29" s="148"/>
      <c r="CP29" s="148"/>
      <c r="CQ29" s="148"/>
      <c r="CR29" s="148"/>
      <c r="CS29" s="148"/>
      <c r="CT29" s="148"/>
      <c r="CU29" s="148"/>
      <c r="CV29" s="148"/>
      <c r="CW29" s="148"/>
      <c r="CX29" s="148"/>
      <c r="CY29" s="148"/>
      <c r="CZ29" s="148"/>
      <c r="DA29" s="148"/>
      <c r="DB29" s="148"/>
      <c r="DC29" s="148"/>
      <c r="DD29" s="148"/>
    </row>
    <row r="30" spans="1:108" ht="21" customHeight="1" thickTop="1" thickBot="1">
      <c r="A30" s="457"/>
      <c r="B30" s="458"/>
      <c r="C30" s="458"/>
      <c r="D30" s="458"/>
      <c r="E30" s="459"/>
      <c r="F30" s="458"/>
      <c r="G30" s="458"/>
      <c r="H30" s="458"/>
      <c r="I30" s="458"/>
      <c r="J30" s="457"/>
      <c r="K30" s="457"/>
      <c r="L30" s="411"/>
      <c r="M30" s="413"/>
      <c r="N30" s="146">
        <v>2</v>
      </c>
      <c r="O30" s="283"/>
      <c r="P30" s="350"/>
      <c r="Q30" s="350"/>
      <c r="R30" s="350"/>
      <c r="S30" s="350"/>
      <c r="T30" s="350"/>
      <c r="U30" s="350"/>
      <c r="V30" s="350"/>
      <c r="W30" s="116">
        <v>0</v>
      </c>
      <c r="X30" s="117" t="s">
        <v>485</v>
      </c>
      <c r="Y30" s="351"/>
      <c r="Z30" s="118" t="s">
        <v>536</v>
      </c>
      <c r="AA30" s="116" t="s">
        <v>537</v>
      </c>
      <c r="AB30" s="350"/>
      <c r="AC30" s="422"/>
      <c r="AD30" s="422"/>
      <c r="AE30" s="456"/>
      <c r="AF30" s="456"/>
      <c r="AG30" s="418"/>
      <c r="AH30" s="418"/>
      <c r="AI30" s="455"/>
      <c r="AJ30" s="455"/>
      <c r="AK30" s="411"/>
      <c r="AL30" s="413"/>
      <c r="AM30" s="453"/>
      <c r="AN30" s="145"/>
      <c r="AO30" s="146"/>
      <c r="AP30" s="114"/>
      <c r="AQ30" s="114"/>
      <c r="AR30" s="145"/>
      <c r="AS30" s="114"/>
      <c r="AT30" s="145"/>
      <c r="AU30" s="114"/>
      <c r="AV30" s="145"/>
      <c r="AW30" s="114"/>
      <c r="AX30" s="145"/>
      <c r="AY30" s="146"/>
      <c r="AZ30" s="145"/>
      <c r="BA30" s="145"/>
      <c r="BB30" s="146"/>
      <c r="BC30" s="114"/>
      <c r="BD30" s="114"/>
      <c r="BE30" s="145"/>
      <c r="BF30" s="145"/>
      <c r="BG30" s="146"/>
      <c r="BH30" s="114"/>
      <c r="BI30" s="114"/>
      <c r="BJ30" s="145"/>
      <c r="BK30" s="145"/>
      <c r="BL30" s="146"/>
      <c r="BM30" s="114"/>
      <c r="BN30" s="114"/>
      <c r="BO30" s="145"/>
      <c r="BP30" s="145"/>
      <c r="BQ30" s="146"/>
      <c r="BR30" s="114"/>
      <c r="BS30" s="114"/>
      <c r="BT30" s="114"/>
      <c r="BU30" s="145"/>
      <c r="BV30" s="145"/>
      <c r="BW30" s="145"/>
      <c r="BX30" s="114"/>
      <c r="BY30" s="145"/>
      <c r="BZ30" s="145"/>
      <c r="CA30" s="114"/>
      <c r="CB30" s="145"/>
      <c r="CC30" s="146"/>
      <c r="CD30" s="145"/>
      <c r="CE30" s="148"/>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row>
    <row r="31" spans="1:108" ht="21" customHeight="1" thickTop="1" thickBot="1">
      <c r="A31" s="457"/>
      <c r="B31" s="458"/>
      <c r="C31" s="458"/>
      <c r="D31" s="458"/>
      <c r="E31" s="459"/>
      <c r="F31" s="458"/>
      <c r="G31" s="458"/>
      <c r="H31" s="458"/>
      <c r="I31" s="458"/>
      <c r="J31" s="457"/>
      <c r="K31" s="457"/>
      <c r="L31" s="411"/>
      <c r="M31" s="413"/>
      <c r="N31" s="146">
        <v>3</v>
      </c>
      <c r="O31" s="355"/>
      <c r="P31" s="350"/>
      <c r="Q31" s="350"/>
      <c r="R31" s="350"/>
      <c r="S31" s="350"/>
      <c r="T31" s="350"/>
      <c r="U31" s="350"/>
      <c r="V31" s="350"/>
      <c r="W31" s="116">
        <v>0</v>
      </c>
      <c r="X31" s="117" t="s">
        <v>485</v>
      </c>
      <c r="Y31" s="351"/>
      <c r="Z31" s="118" t="s">
        <v>536</v>
      </c>
      <c r="AA31" s="116" t="s">
        <v>537</v>
      </c>
      <c r="AB31" s="350"/>
      <c r="AC31" s="422"/>
      <c r="AD31" s="422"/>
      <c r="AE31" s="456"/>
      <c r="AF31" s="456"/>
      <c r="AG31" s="418"/>
      <c r="AH31" s="418"/>
      <c r="AI31" s="455"/>
      <c r="AJ31" s="455"/>
      <c r="AK31" s="411"/>
      <c r="AL31" s="413"/>
      <c r="AM31" s="453"/>
      <c r="AN31" s="145"/>
      <c r="AO31" s="146"/>
      <c r="AP31" s="114"/>
      <c r="AQ31" s="114"/>
      <c r="AR31" s="145"/>
      <c r="AS31" s="114"/>
      <c r="AT31" s="145"/>
      <c r="AU31" s="114"/>
      <c r="AV31" s="145"/>
      <c r="AW31" s="114"/>
      <c r="AX31" s="145"/>
      <c r="AY31" s="146"/>
      <c r="AZ31" s="145"/>
      <c r="BA31" s="145"/>
      <c r="BB31" s="146"/>
      <c r="BC31" s="114"/>
      <c r="BD31" s="114"/>
      <c r="BE31" s="145"/>
      <c r="BF31" s="145"/>
      <c r="BG31" s="146"/>
      <c r="BH31" s="114"/>
      <c r="BI31" s="114"/>
      <c r="BJ31" s="145"/>
      <c r="BK31" s="145"/>
      <c r="BL31" s="146"/>
      <c r="BM31" s="114"/>
      <c r="BN31" s="114"/>
      <c r="BO31" s="145"/>
      <c r="BP31" s="145"/>
      <c r="BQ31" s="146"/>
      <c r="BR31" s="114"/>
      <c r="BS31" s="114"/>
      <c r="BT31" s="114"/>
      <c r="BU31" s="145"/>
      <c r="BV31" s="145"/>
      <c r="BW31" s="145"/>
      <c r="BX31" s="114"/>
      <c r="BY31" s="145"/>
      <c r="BZ31" s="145"/>
      <c r="CA31" s="114"/>
      <c r="CB31" s="145"/>
      <c r="CC31" s="146"/>
      <c r="CD31" s="145"/>
      <c r="CE31" s="148"/>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row>
    <row r="32" spans="1:108" ht="21" customHeight="1" thickTop="1" thickBot="1">
      <c r="A32" s="457"/>
      <c r="B32" s="458"/>
      <c r="C32" s="458"/>
      <c r="D32" s="458"/>
      <c r="E32" s="459"/>
      <c r="F32" s="458"/>
      <c r="G32" s="458"/>
      <c r="H32" s="458"/>
      <c r="I32" s="458"/>
      <c r="J32" s="457"/>
      <c r="K32" s="457"/>
      <c r="L32" s="411"/>
      <c r="M32" s="413"/>
      <c r="N32" s="146">
        <v>4</v>
      </c>
      <c r="O32" s="283"/>
      <c r="P32" s="350"/>
      <c r="Q32" s="350"/>
      <c r="R32" s="350"/>
      <c r="S32" s="350"/>
      <c r="T32" s="350"/>
      <c r="U32" s="350"/>
      <c r="V32" s="350"/>
      <c r="W32" s="116">
        <v>0</v>
      </c>
      <c r="X32" s="117" t="s">
        <v>485</v>
      </c>
      <c r="Y32" s="351"/>
      <c r="Z32" s="118" t="s">
        <v>536</v>
      </c>
      <c r="AA32" s="116" t="s">
        <v>537</v>
      </c>
      <c r="AB32" s="350"/>
      <c r="AC32" s="422"/>
      <c r="AD32" s="422"/>
      <c r="AE32" s="456"/>
      <c r="AF32" s="456"/>
      <c r="AG32" s="418"/>
      <c r="AH32" s="418"/>
      <c r="AI32" s="455"/>
      <c r="AJ32" s="455"/>
      <c r="AK32" s="411"/>
      <c r="AL32" s="413"/>
      <c r="AM32" s="453"/>
      <c r="AN32" s="145"/>
      <c r="AO32" s="146"/>
      <c r="AP32" s="114"/>
      <c r="AQ32" s="114"/>
      <c r="AR32" s="145"/>
      <c r="AS32" s="114"/>
      <c r="AT32" s="145"/>
      <c r="AU32" s="114"/>
      <c r="AV32" s="145"/>
      <c r="AW32" s="114"/>
      <c r="AX32" s="145"/>
      <c r="AY32" s="146"/>
      <c r="AZ32" s="145"/>
      <c r="BA32" s="145"/>
      <c r="BB32" s="146"/>
      <c r="BC32" s="114"/>
      <c r="BD32" s="114"/>
      <c r="BE32" s="145"/>
      <c r="BF32" s="145"/>
      <c r="BG32" s="146"/>
      <c r="BH32" s="114"/>
      <c r="BI32" s="114"/>
      <c r="BJ32" s="145"/>
      <c r="BK32" s="145"/>
      <c r="BL32" s="146"/>
      <c r="BM32" s="114"/>
      <c r="BN32" s="114"/>
      <c r="BO32" s="145"/>
      <c r="BP32" s="145"/>
      <c r="BQ32" s="146"/>
      <c r="BR32" s="114"/>
      <c r="BS32" s="114"/>
      <c r="BT32" s="114"/>
      <c r="BU32" s="145"/>
      <c r="BV32" s="145"/>
      <c r="BW32" s="145"/>
      <c r="BX32" s="114"/>
      <c r="BY32" s="145"/>
      <c r="BZ32" s="145"/>
      <c r="CA32" s="114"/>
      <c r="CB32" s="145"/>
      <c r="CC32" s="146"/>
      <c r="CD32" s="145"/>
      <c r="CE32" s="148"/>
      <c r="CF32" s="148"/>
      <c r="CG32" s="148"/>
      <c r="CH32" s="148"/>
      <c r="CI32" s="148"/>
      <c r="CJ32" s="148"/>
      <c r="CK32" s="148"/>
      <c r="CL32" s="148"/>
      <c r="CM32" s="148"/>
      <c r="CN32" s="148"/>
      <c r="CO32" s="148"/>
      <c r="CP32" s="148"/>
      <c r="CQ32" s="148"/>
      <c r="CR32" s="148"/>
      <c r="CS32" s="148"/>
      <c r="CT32" s="148"/>
      <c r="CU32" s="148"/>
      <c r="CV32" s="148"/>
      <c r="CW32" s="148"/>
      <c r="CX32" s="148"/>
      <c r="CY32" s="148"/>
      <c r="CZ32" s="148"/>
      <c r="DA32" s="148"/>
      <c r="DB32" s="148"/>
      <c r="DC32" s="148"/>
      <c r="DD32" s="148"/>
    </row>
    <row r="33" spans="1:108" ht="21" customHeight="1" thickTop="1" thickBot="1">
      <c r="A33" s="457"/>
      <c r="B33" s="458"/>
      <c r="C33" s="458"/>
      <c r="D33" s="458"/>
      <c r="E33" s="459"/>
      <c r="F33" s="458"/>
      <c r="G33" s="458"/>
      <c r="H33" s="458"/>
      <c r="I33" s="458"/>
      <c r="J33" s="457"/>
      <c r="K33" s="457"/>
      <c r="L33" s="411"/>
      <c r="M33" s="413"/>
      <c r="N33" s="146">
        <v>5</v>
      </c>
      <c r="O33" s="283"/>
      <c r="P33" s="350"/>
      <c r="Q33" s="350"/>
      <c r="R33" s="350"/>
      <c r="S33" s="350"/>
      <c r="T33" s="350"/>
      <c r="U33" s="350"/>
      <c r="V33" s="350"/>
      <c r="W33" s="116">
        <v>0</v>
      </c>
      <c r="X33" s="117" t="s">
        <v>485</v>
      </c>
      <c r="Y33" s="351"/>
      <c r="Z33" s="118" t="s">
        <v>536</v>
      </c>
      <c r="AA33" s="116" t="s">
        <v>537</v>
      </c>
      <c r="AB33" s="350"/>
      <c r="AC33" s="422"/>
      <c r="AD33" s="422"/>
      <c r="AE33" s="456"/>
      <c r="AF33" s="456"/>
      <c r="AG33" s="418"/>
      <c r="AH33" s="418"/>
      <c r="AI33" s="455"/>
      <c r="AJ33" s="455"/>
      <c r="AK33" s="411"/>
      <c r="AL33" s="413"/>
      <c r="AM33" s="453"/>
      <c r="AN33" s="145"/>
      <c r="AO33" s="146"/>
      <c r="AP33" s="114"/>
      <c r="AQ33" s="114"/>
      <c r="AR33" s="145"/>
      <c r="AS33" s="114"/>
      <c r="AT33" s="145"/>
      <c r="AU33" s="114"/>
      <c r="AV33" s="145"/>
      <c r="AW33" s="114"/>
      <c r="AX33" s="145"/>
      <c r="AY33" s="146"/>
      <c r="AZ33" s="145"/>
      <c r="BA33" s="145"/>
      <c r="BB33" s="146"/>
      <c r="BC33" s="114"/>
      <c r="BD33" s="114"/>
      <c r="BE33" s="145"/>
      <c r="BF33" s="145"/>
      <c r="BG33" s="146"/>
      <c r="BH33" s="114"/>
      <c r="BI33" s="114"/>
      <c r="BJ33" s="145"/>
      <c r="BK33" s="145"/>
      <c r="BL33" s="146"/>
      <c r="BM33" s="114"/>
      <c r="BN33" s="114"/>
      <c r="BO33" s="145"/>
      <c r="BP33" s="145"/>
      <c r="BQ33" s="146"/>
      <c r="BR33" s="114"/>
      <c r="BS33" s="114"/>
      <c r="BT33" s="114"/>
      <c r="BU33" s="145"/>
      <c r="BV33" s="145"/>
      <c r="BW33" s="145"/>
      <c r="BX33" s="114"/>
      <c r="BY33" s="145"/>
      <c r="BZ33" s="145"/>
      <c r="CA33" s="114"/>
      <c r="CB33" s="145"/>
      <c r="CC33" s="146"/>
      <c r="CD33" s="145"/>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row>
    <row r="34" spans="1:108" ht="21" customHeight="1" thickTop="1" thickBot="1">
      <c r="A34" s="457"/>
      <c r="B34" s="458"/>
      <c r="C34" s="458"/>
      <c r="D34" s="458"/>
      <c r="E34" s="459"/>
      <c r="F34" s="458"/>
      <c r="G34" s="458"/>
      <c r="H34" s="458"/>
      <c r="I34" s="458"/>
      <c r="J34" s="457"/>
      <c r="K34" s="457"/>
      <c r="L34" s="411"/>
      <c r="M34" s="414"/>
      <c r="N34" s="146">
        <v>6</v>
      </c>
      <c r="O34" s="283"/>
      <c r="P34" s="350"/>
      <c r="Q34" s="350"/>
      <c r="R34" s="350"/>
      <c r="S34" s="350"/>
      <c r="T34" s="350"/>
      <c r="U34" s="350"/>
      <c r="V34" s="350"/>
      <c r="W34" s="116">
        <v>0</v>
      </c>
      <c r="X34" s="117" t="s">
        <v>485</v>
      </c>
      <c r="Y34" s="351"/>
      <c r="Z34" s="118" t="s">
        <v>536</v>
      </c>
      <c r="AA34" s="116" t="s">
        <v>537</v>
      </c>
      <c r="AB34" s="350"/>
      <c r="AC34" s="422"/>
      <c r="AD34" s="422"/>
      <c r="AE34" s="456"/>
      <c r="AF34" s="456"/>
      <c r="AG34" s="418"/>
      <c r="AH34" s="418"/>
      <c r="AI34" s="455"/>
      <c r="AJ34" s="455"/>
      <c r="AK34" s="411"/>
      <c r="AL34" s="414"/>
      <c r="AM34" s="454"/>
      <c r="AN34" s="145"/>
      <c r="AO34" s="146"/>
      <c r="AP34" s="114"/>
      <c r="AQ34" s="114"/>
      <c r="AR34" s="145"/>
      <c r="AS34" s="114"/>
      <c r="AT34" s="145"/>
      <c r="AU34" s="114"/>
      <c r="AV34" s="145"/>
      <c r="AW34" s="114"/>
      <c r="AX34" s="145"/>
      <c r="AY34" s="146"/>
      <c r="AZ34" s="145"/>
      <c r="BA34" s="145"/>
      <c r="BB34" s="146"/>
      <c r="BC34" s="114"/>
      <c r="BD34" s="114"/>
      <c r="BE34" s="145"/>
      <c r="BF34" s="145"/>
      <c r="BG34" s="146"/>
      <c r="BH34" s="114"/>
      <c r="BI34" s="114"/>
      <c r="BJ34" s="145"/>
      <c r="BK34" s="145"/>
      <c r="BL34" s="146"/>
      <c r="BM34" s="114"/>
      <c r="BN34" s="114"/>
      <c r="BO34" s="145"/>
      <c r="BP34" s="145"/>
      <c r="BQ34" s="146"/>
      <c r="BR34" s="114"/>
      <c r="BS34" s="114"/>
      <c r="BT34" s="114"/>
      <c r="BU34" s="145"/>
      <c r="BV34" s="145"/>
      <c r="BW34" s="145"/>
      <c r="BX34" s="114"/>
      <c r="BY34" s="145"/>
      <c r="BZ34" s="145"/>
      <c r="CA34" s="114"/>
      <c r="CB34" s="145"/>
      <c r="CC34" s="146"/>
      <c r="CD34" s="145"/>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row>
    <row r="35" spans="1:108" ht="21" customHeight="1" thickTop="1" thickBot="1">
      <c r="A35" s="457">
        <v>6</v>
      </c>
      <c r="B35" s="458"/>
      <c r="C35" s="458"/>
      <c r="D35" s="458"/>
      <c r="E35" s="459"/>
      <c r="F35" s="458"/>
      <c r="G35" s="458"/>
      <c r="H35" s="458"/>
      <c r="I35" s="458"/>
      <c r="J35" s="457"/>
      <c r="K35" s="457"/>
      <c r="L35" s="411">
        <v>0</v>
      </c>
      <c r="M35" s="412" t="b">
        <v>0</v>
      </c>
      <c r="N35" s="146">
        <v>1</v>
      </c>
      <c r="O35" s="283"/>
      <c r="P35" s="350"/>
      <c r="Q35" s="350"/>
      <c r="R35" s="350"/>
      <c r="S35" s="350"/>
      <c r="T35" s="350"/>
      <c r="U35" s="350"/>
      <c r="V35" s="350"/>
      <c r="W35" s="116">
        <v>0</v>
      </c>
      <c r="X35" s="117" t="s">
        <v>485</v>
      </c>
      <c r="Y35" s="351"/>
      <c r="Z35" s="118" t="s">
        <v>536</v>
      </c>
      <c r="AA35" s="116" t="s">
        <v>537</v>
      </c>
      <c r="AB35" s="350"/>
      <c r="AC35" s="422">
        <v>0</v>
      </c>
      <c r="AD35" s="422" t="s">
        <v>485</v>
      </c>
      <c r="AE35" s="456"/>
      <c r="AF35" s="456"/>
      <c r="AG35" s="418" t="s">
        <v>538</v>
      </c>
      <c r="AH35" s="418" t="s">
        <v>538</v>
      </c>
      <c r="AI35" s="455"/>
      <c r="AJ35" s="455"/>
      <c r="AK35" s="411">
        <v>0</v>
      </c>
      <c r="AL35" s="412" t="b">
        <v>0</v>
      </c>
      <c r="AM35" s="452"/>
      <c r="AN35" s="145"/>
      <c r="AO35" s="146"/>
      <c r="AP35" s="114"/>
      <c r="AQ35" s="114"/>
      <c r="AR35" s="145"/>
      <c r="AS35" s="114"/>
      <c r="AT35" s="145"/>
      <c r="AU35" s="114"/>
      <c r="AV35" s="145"/>
      <c r="AW35" s="114"/>
      <c r="AX35" s="145"/>
      <c r="AY35" s="146"/>
      <c r="AZ35" s="145"/>
      <c r="BA35" s="145"/>
      <c r="BB35" s="146"/>
      <c r="BC35" s="114"/>
      <c r="BD35" s="114"/>
      <c r="BE35" s="145"/>
      <c r="BF35" s="145"/>
      <c r="BG35" s="146"/>
      <c r="BH35" s="114"/>
      <c r="BI35" s="114"/>
      <c r="BJ35" s="145"/>
      <c r="BK35" s="145"/>
      <c r="BL35" s="146"/>
      <c r="BM35" s="114"/>
      <c r="BN35" s="114"/>
      <c r="BO35" s="145"/>
      <c r="BP35" s="145"/>
      <c r="BQ35" s="146"/>
      <c r="BR35" s="114"/>
      <c r="BS35" s="114"/>
      <c r="BT35" s="114"/>
      <c r="BU35" s="145"/>
      <c r="BV35" s="145"/>
      <c r="BW35" s="145"/>
      <c r="BX35" s="114"/>
      <c r="BY35" s="145"/>
      <c r="BZ35" s="145"/>
      <c r="CA35" s="114"/>
      <c r="CB35" s="145"/>
      <c r="CC35" s="146"/>
      <c r="CD35" s="145"/>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C35" s="148"/>
      <c r="DD35" s="148"/>
    </row>
    <row r="36" spans="1:108" ht="21" customHeight="1" thickTop="1" thickBot="1">
      <c r="A36" s="457"/>
      <c r="B36" s="458"/>
      <c r="C36" s="458"/>
      <c r="D36" s="458"/>
      <c r="E36" s="459"/>
      <c r="F36" s="458"/>
      <c r="G36" s="458"/>
      <c r="H36" s="458"/>
      <c r="I36" s="458"/>
      <c r="J36" s="457"/>
      <c r="K36" s="457"/>
      <c r="L36" s="411"/>
      <c r="M36" s="413"/>
      <c r="N36" s="146">
        <v>2</v>
      </c>
      <c r="O36" s="283"/>
      <c r="P36" s="350"/>
      <c r="Q36" s="350"/>
      <c r="R36" s="350"/>
      <c r="S36" s="350"/>
      <c r="T36" s="350"/>
      <c r="U36" s="350"/>
      <c r="V36" s="350"/>
      <c r="W36" s="116">
        <v>0</v>
      </c>
      <c r="X36" s="117" t="s">
        <v>485</v>
      </c>
      <c r="Y36" s="351"/>
      <c r="Z36" s="118" t="s">
        <v>536</v>
      </c>
      <c r="AA36" s="116" t="s">
        <v>537</v>
      </c>
      <c r="AB36" s="350"/>
      <c r="AC36" s="422"/>
      <c r="AD36" s="422"/>
      <c r="AE36" s="456"/>
      <c r="AF36" s="456"/>
      <c r="AG36" s="418"/>
      <c r="AH36" s="418"/>
      <c r="AI36" s="455"/>
      <c r="AJ36" s="455"/>
      <c r="AK36" s="411"/>
      <c r="AL36" s="413"/>
      <c r="AM36" s="453"/>
      <c r="AN36" s="145"/>
      <c r="AO36" s="146"/>
      <c r="AP36" s="114"/>
      <c r="AQ36" s="114"/>
      <c r="AR36" s="145"/>
      <c r="AS36" s="114"/>
      <c r="AT36" s="145"/>
      <c r="AU36" s="114"/>
      <c r="AV36" s="145"/>
      <c r="AW36" s="114"/>
      <c r="AX36" s="145"/>
      <c r="AY36" s="146"/>
      <c r="AZ36" s="145"/>
      <c r="BA36" s="145"/>
      <c r="BB36" s="146"/>
      <c r="BC36" s="114"/>
      <c r="BD36" s="114"/>
      <c r="BE36" s="145"/>
      <c r="BF36" s="145"/>
      <c r="BG36" s="146"/>
      <c r="BH36" s="114"/>
      <c r="BI36" s="114"/>
      <c r="BJ36" s="145"/>
      <c r="BK36" s="145"/>
      <c r="BL36" s="146"/>
      <c r="BM36" s="114"/>
      <c r="BN36" s="114"/>
      <c r="BO36" s="145"/>
      <c r="BP36" s="145"/>
      <c r="BQ36" s="146"/>
      <c r="BR36" s="114"/>
      <c r="BS36" s="114"/>
      <c r="BT36" s="114"/>
      <c r="BU36" s="145"/>
      <c r="BV36" s="145"/>
      <c r="BW36" s="145"/>
      <c r="BX36" s="114"/>
      <c r="BY36" s="145"/>
      <c r="BZ36" s="145"/>
      <c r="CA36" s="114"/>
      <c r="CB36" s="145"/>
      <c r="CC36" s="146"/>
      <c r="CD36" s="145"/>
      <c r="CE36" s="148"/>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8"/>
    </row>
    <row r="37" spans="1:108" ht="21" customHeight="1" thickTop="1" thickBot="1">
      <c r="A37" s="457"/>
      <c r="B37" s="458"/>
      <c r="C37" s="458"/>
      <c r="D37" s="458"/>
      <c r="E37" s="459"/>
      <c r="F37" s="458"/>
      <c r="G37" s="458"/>
      <c r="H37" s="458"/>
      <c r="I37" s="458"/>
      <c r="J37" s="457"/>
      <c r="K37" s="457"/>
      <c r="L37" s="411"/>
      <c r="M37" s="413"/>
      <c r="N37" s="146">
        <v>3</v>
      </c>
      <c r="O37" s="355"/>
      <c r="P37" s="350"/>
      <c r="Q37" s="350"/>
      <c r="R37" s="350"/>
      <c r="S37" s="350"/>
      <c r="T37" s="350"/>
      <c r="U37" s="350"/>
      <c r="V37" s="350"/>
      <c r="W37" s="116">
        <v>0</v>
      </c>
      <c r="X37" s="117" t="s">
        <v>485</v>
      </c>
      <c r="Y37" s="351"/>
      <c r="Z37" s="118" t="s">
        <v>536</v>
      </c>
      <c r="AA37" s="116" t="s">
        <v>537</v>
      </c>
      <c r="AB37" s="350"/>
      <c r="AC37" s="422"/>
      <c r="AD37" s="422"/>
      <c r="AE37" s="456"/>
      <c r="AF37" s="456"/>
      <c r="AG37" s="418"/>
      <c r="AH37" s="418"/>
      <c r="AI37" s="455"/>
      <c r="AJ37" s="455"/>
      <c r="AK37" s="411"/>
      <c r="AL37" s="413"/>
      <c r="AM37" s="453"/>
      <c r="AN37" s="145"/>
      <c r="AO37" s="146"/>
      <c r="AP37" s="114"/>
      <c r="AQ37" s="114"/>
      <c r="AR37" s="145"/>
      <c r="AS37" s="114"/>
      <c r="AT37" s="145"/>
      <c r="AU37" s="114"/>
      <c r="AV37" s="145"/>
      <c r="AW37" s="114"/>
      <c r="AX37" s="145"/>
      <c r="AY37" s="146"/>
      <c r="AZ37" s="145"/>
      <c r="BA37" s="145"/>
      <c r="BB37" s="146"/>
      <c r="BC37" s="114"/>
      <c r="BD37" s="114"/>
      <c r="BE37" s="145"/>
      <c r="BF37" s="145"/>
      <c r="BG37" s="146"/>
      <c r="BH37" s="114"/>
      <c r="BI37" s="114"/>
      <c r="BJ37" s="145"/>
      <c r="BK37" s="145"/>
      <c r="BL37" s="146"/>
      <c r="BM37" s="114"/>
      <c r="BN37" s="114"/>
      <c r="BO37" s="145"/>
      <c r="BP37" s="145"/>
      <c r="BQ37" s="146"/>
      <c r="BR37" s="114"/>
      <c r="BS37" s="114"/>
      <c r="BT37" s="114"/>
      <c r="BU37" s="145"/>
      <c r="BV37" s="145"/>
      <c r="BW37" s="145"/>
      <c r="BX37" s="114"/>
      <c r="BY37" s="145"/>
      <c r="BZ37" s="145"/>
      <c r="CA37" s="114"/>
      <c r="CB37" s="145"/>
      <c r="CC37" s="146"/>
      <c r="CD37" s="145"/>
      <c r="CE37" s="148"/>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row>
    <row r="38" spans="1:108" ht="21" customHeight="1" thickTop="1" thickBot="1">
      <c r="A38" s="457"/>
      <c r="B38" s="458"/>
      <c r="C38" s="458"/>
      <c r="D38" s="458"/>
      <c r="E38" s="459"/>
      <c r="F38" s="458"/>
      <c r="G38" s="458"/>
      <c r="H38" s="458"/>
      <c r="I38" s="458"/>
      <c r="J38" s="457"/>
      <c r="K38" s="457"/>
      <c r="L38" s="411"/>
      <c r="M38" s="413"/>
      <c r="N38" s="146">
        <v>4</v>
      </c>
      <c r="O38" s="283"/>
      <c r="P38" s="350"/>
      <c r="Q38" s="350"/>
      <c r="R38" s="350"/>
      <c r="S38" s="350"/>
      <c r="T38" s="350"/>
      <c r="U38" s="350"/>
      <c r="V38" s="350"/>
      <c r="W38" s="116">
        <v>0</v>
      </c>
      <c r="X38" s="117" t="s">
        <v>485</v>
      </c>
      <c r="Y38" s="351"/>
      <c r="Z38" s="118" t="s">
        <v>536</v>
      </c>
      <c r="AA38" s="116" t="s">
        <v>537</v>
      </c>
      <c r="AB38" s="350"/>
      <c r="AC38" s="422"/>
      <c r="AD38" s="422"/>
      <c r="AE38" s="456"/>
      <c r="AF38" s="456"/>
      <c r="AG38" s="418"/>
      <c r="AH38" s="418"/>
      <c r="AI38" s="455"/>
      <c r="AJ38" s="455"/>
      <c r="AK38" s="411"/>
      <c r="AL38" s="413"/>
      <c r="AM38" s="453"/>
      <c r="AN38" s="145"/>
      <c r="AO38" s="146"/>
      <c r="AP38" s="114"/>
      <c r="AQ38" s="114"/>
      <c r="AR38" s="145"/>
      <c r="AS38" s="114"/>
      <c r="AT38" s="145"/>
      <c r="AU38" s="114"/>
      <c r="AV38" s="145"/>
      <c r="AW38" s="114"/>
      <c r="AX38" s="145"/>
      <c r="AY38" s="146"/>
      <c r="AZ38" s="145"/>
      <c r="BA38" s="145"/>
      <c r="BB38" s="146"/>
      <c r="BC38" s="114"/>
      <c r="BD38" s="114"/>
      <c r="BE38" s="145"/>
      <c r="BF38" s="145"/>
      <c r="BG38" s="146"/>
      <c r="BH38" s="114"/>
      <c r="BI38" s="114"/>
      <c r="BJ38" s="145"/>
      <c r="BK38" s="145"/>
      <c r="BL38" s="146"/>
      <c r="BM38" s="114"/>
      <c r="BN38" s="114"/>
      <c r="BO38" s="145"/>
      <c r="BP38" s="145"/>
      <c r="BQ38" s="146"/>
      <c r="BR38" s="114"/>
      <c r="BS38" s="114"/>
      <c r="BT38" s="114"/>
      <c r="BU38" s="145"/>
      <c r="BV38" s="145"/>
      <c r="BW38" s="145"/>
      <c r="BX38" s="114"/>
      <c r="BY38" s="145"/>
      <c r="BZ38" s="145"/>
      <c r="CA38" s="114"/>
      <c r="CB38" s="145"/>
      <c r="CC38" s="146"/>
      <c r="CD38" s="145"/>
      <c r="CE38" s="148"/>
      <c r="CF38" s="148"/>
      <c r="CG38" s="148"/>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148"/>
    </row>
    <row r="39" spans="1:108" ht="21" customHeight="1" thickTop="1" thickBot="1">
      <c r="A39" s="457"/>
      <c r="B39" s="458"/>
      <c r="C39" s="458"/>
      <c r="D39" s="458"/>
      <c r="E39" s="459"/>
      <c r="F39" s="458"/>
      <c r="G39" s="458"/>
      <c r="H39" s="458"/>
      <c r="I39" s="458"/>
      <c r="J39" s="457"/>
      <c r="K39" s="457"/>
      <c r="L39" s="411"/>
      <c r="M39" s="413"/>
      <c r="N39" s="146">
        <v>5</v>
      </c>
      <c r="O39" s="283"/>
      <c r="P39" s="350"/>
      <c r="Q39" s="350"/>
      <c r="R39" s="350"/>
      <c r="S39" s="350"/>
      <c r="T39" s="350"/>
      <c r="U39" s="350"/>
      <c r="V39" s="350"/>
      <c r="W39" s="116">
        <v>0</v>
      </c>
      <c r="X39" s="117" t="s">
        <v>485</v>
      </c>
      <c r="Y39" s="351"/>
      <c r="Z39" s="118" t="s">
        <v>536</v>
      </c>
      <c r="AA39" s="116" t="s">
        <v>537</v>
      </c>
      <c r="AB39" s="350"/>
      <c r="AC39" s="422"/>
      <c r="AD39" s="422"/>
      <c r="AE39" s="456"/>
      <c r="AF39" s="456"/>
      <c r="AG39" s="418"/>
      <c r="AH39" s="418"/>
      <c r="AI39" s="455"/>
      <c r="AJ39" s="455"/>
      <c r="AK39" s="411"/>
      <c r="AL39" s="413"/>
      <c r="AM39" s="453"/>
      <c r="AN39" s="145"/>
      <c r="AO39" s="146"/>
      <c r="AP39" s="114"/>
      <c r="AQ39" s="114"/>
      <c r="AR39" s="145"/>
      <c r="AS39" s="114"/>
      <c r="AT39" s="145"/>
      <c r="AU39" s="114"/>
      <c r="AV39" s="145"/>
      <c r="AW39" s="114"/>
      <c r="AX39" s="145"/>
      <c r="AY39" s="146"/>
      <c r="AZ39" s="145"/>
      <c r="BA39" s="145"/>
      <c r="BB39" s="146"/>
      <c r="BC39" s="114"/>
      <c r="BD39" s="114"/>
      <c r="BE39" s="145"/>
      <c r="BF39" s="145"/>
      <c r="BG39" s="146"/>
      <c r="BH39" s="114"/>
      <c r="BI39" s="114"/>
      <c r="BJ39" s="145"/>
      <c r="BK39" s="145"/>
      <c r="BL39" s="146"/>
      <c r="BM39" s="114"/>
      <c r="BN39" s="114"/>
      <c r="BO39" s="145"/>
      <c r="BP39" s="145"/>
      <c r="BQ39" s="146"/>
      <c r="BR39" s="114"/>
      <c r="BS39" s="114"/>
      <c r="BT39" s="114"/>
      <c r="BU39" s="145"/>
      <c r="BV39" s="145"/>
      <c r="BW39" s="145"/>
      <c r="BX39" s="114"/>
      <c r="BY39" s="145"/>
      <c r="BZ39" s="145"/>
      <c r="CA39" s="114"/>
      <c r="CB39" s="145"/>
      <c r="CC39" s="146"/>
      <c r="CD39" s="145"/>
      <c r="CE39" s="148"/>
      <c r="CF39" s="148"/>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8"/>
    </row>
    <row r="40" spans="1:108" ht="21" customHeight="1" thickTop="1" thickBot="1">
      <c r="A40" s="457"/>
      <c r="B40" s="458"/>
      <c r="C40" s="458"/>
      <c r="D40" s="458"/>
      <c r="E40" s="459"/>
      <c r="F40" s="458"/>
      <c r="G40" s="458"/>
      <c r="H40" s="458"/>
      <c r="I40" s="458"/>
      <c r="J40" s="457"/>
      <c r="K40" s="457"/>
      <c r="L40" s="411"/>
      <c r="M40" s="414"/>
      <c r="N40" s="146">
        <v>6</v>
      </c>
      <c r="O40" s="283"/>
      <c r="P40" s="350"/>
      <c r="Q40" s="350"/>
      <c r="R40" s="350"/>
      <c r="S40" s="350"/>
      <c r="T40" s="350"/>
      <c r="U40" s="350"/>
      <c r="V40" s="350"/>
      <c r="W40" s="116">
        <v>0</v>
      </c>
      <c r="X40" s="117" t="s">
        <v>485</v>
      </c>
      <c r="Y40" s="351"/>
      <c r="Z40" s="118" t="s">
        <v>536</v>
      </c>
      <c r="AA40" s="116" t="s">
        <v>537</v>
      </c>
      <c r="AB40" s="350"/>
      <c r="AC40" s="422"/>
      <c r="AD40" s="422"/>
      <c r="AE40" s="456"/>
      <c r="AF40" s="456"/>
      <c r="AG40" s="418"/>
      <c r="AH40" s="418"/>
      <c r="AI40" s="455"/>
      <c r="AJ40" s="455"/>
      <c r="AK40" s="411"/>
      <c r="AL40" s="414"/>
      <c r="AM40" s="454"/>
      <c r="AN40" s="145"/>
      <c r="AO40" s="146"/>
      <c r="AP40" s="114"/>
      <c r="AQ40" s="114"/>
      <c r="AR40" s="145"/>
      <c r="AS40" s="114"/>
      <c r="AT40" s="145"/>
      <c r="AU40" s="114"/>
      <c r="AV40" s="145"/>
      <c r="AW40" s="114"/>
      <c r="AX40" s="145"/>
      <c r="AY40" s="146"/>
      <c r="AZ40" s="145"/>
      <c r="BA40" s="145"/>
      <c r="BB40" s="146"/>
      <c r="BC40" s="114"/>
      <c r="BD40" s="114"/>
      <c r="BE40" s="145"/>
      <c r="BF40" s="145"/>
      <c r="BG40" s="146"/>
      <c r="BH40" s="114"/>
      <c r="BI40" s="114"/>
      <c r="BJ40" s="145"/>
      <c r="BK40" s="145"/>
      <c r="BL40" s="146"/>
      <c r="BM40" s="114"/>
      <c r="BN40" s="114"/>
      <c r="BO40" s="145"/>
      <c r="BP40" s="145"/>
      <c r="BQ40" s="146"/>
      <c r="BR40" s="114"/>
      <c r="BS40" s="114"/>
      <c r="BT40" s="114"/>
      <c r="BU40" s="145"/>
      <c r="BV40" s="145"/>
      <c r="BW40" s="145"/>
      <c r="BX40" s="114"/>
      <c r="BY40" s="145"/>
      <c r="BZ40" s="145"/>
      <c r="CA40" s="114"/>
      <c r="CB40" s="145"/>
      <c r="CC40" s="146"/>
      <c r="CD40" s="145"/>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row>
    <row r="41" spans="1:108" ht="21" customHeight="1" thickTop="1" thickBot="1">
      <c r="A41" s="457">
        <v>7</v>
      </c>
      <c r="B41" s="458"/>
      <c r="C41" s="458"/>
      <c r="D41" s="458"/>
      <c r="E41" s="459"/>
      <c r="F41" s="458"/>
      <c r="G41" s="458"/>
      <c r="H41" s="458"/>
      <c r="I41" s="458"/>
      <c r="J41" s="457"/>
      <c r="K41" s="457"/>
      <c r="L41" s="411">
        <v>0</v>
      </c>
      <c r="M41" s="412" t="b">
        <v>0</v>
      </c>
      <c r="N41" s="146">
        <v>1</v>
      </c>
      <c r="O41" s="283"/>
      <c r="P41" s="350"/>
      <c r="Q41" s="350"/>
      <c r="R41" s="350"/>
      <c r="S41" s="350"/>
      <c r="T41" s="350"/>
      <c r="U41" s="350"/>
      <c r="V41" s="350"/>
      <c r="W41" s="116">
        <v>0</v>
      </c>
      <c r="X41" s="117" t="s">
        <v>485</v>
      </c>
      <c r="Y41" s="351"/>
      <c r="Z41" s="118" t="s">
        <v>536</v>
      </c>
      <c r="AA41" s="116" t="s">
        <v>537</v>
      </c>
      <c r="AB41" s="350"/>
      <c r="AC41" s="422">
        <v>0</v>
      </c>
      <c r="AD41" s="422" t="s">
        <v>485</v>
      </c>
      <c r="AE41" s="456"/>
      <c r="AF41" s="456"/>
      <c r="AG41" s="418" t="s">
        <v>538</v>
      </c>
      <c r="AH41" s="418" t="s">
        <v>538</v>
      </c>
      <c r="AI41" s="455"/>
      <c r="AJ41" s="455"/>
      <c r="AK41" s="411">
        <v>0</v>
      </c>
      <c r="AL41" s="412" t="b">
        <v>0</v>
      </c>
      <c r="AM41" s="452"/>
      <c r="AN41" s="145"/>
      <c r="AO41" s="146"/>
      <c r="AP41" s="114"/>
      <c r="AQ41" s="114"/>
      <c r="AR41" s="145"/>
      <c r="AS41" s="114"/>
      <c r="AT41" s="145"/>
      <c r="AU41" s="114"/>
      <c r="AV41" s="145"/>
      <c r="AW41" s="114"/>
      <c r="AX41" s="145"/>
      <c r="AY41" s="146"/>
      <c r="AZ41" s="145"/>
      <c r="BA41" s="145"/>
      <c r="BB41" s="146"/>
      <c r="BC41" s="114"/>
      <c r="BD41" s="114"/>
      <c r="BE41" s="145"/>
      <c r="BF41" s="145"/>
      <c r="BG41" s="146"/>
      <c r="BH41" s="114"/>
      <c r="BI41" s="114"/>
      <c r="BJ41" s="145"/>
      <c r="BK41" s="145"/>
      <c r="BL41" s="146"/>
      <c r="BM41" s="114"/>
      <c r="BN41" s="114"/>
      <c r="BO41" s="145"/>
      <c r="BP41" s="145"/>
      <c r="BQ41" s="146"/>
      <c r="BR41" s="114"/>
      <c r="BS41" s="114"/>
      <c r="BT41" s="114"/>
      <c r="BU41" s="145"/>
      <c r="BV41" s="145"/>
      <c r="BW41" s="145"/>
      <c r="BX41" s="114"/>
      <c r="BY41" s="145"/>
      <c r="BZ41" s="145"/>
      <c r="CA41" s="114"/>
      <c r="CB41" s="145"/>
      <c r="CC41" s="146"/>
      <c r="CD41" s="145"/>
      <c r="CE41" s="148"/>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8"/>
      <c r="DB41" s="148"/>
      <c r="DC41" s="148"/>
      <c r="DD41" s="148"/>
    </row>
    <row r="42" spans="1:108" ht="21" customHeight="1" thickTop="1" thickBot="1">
      <c r="A42" s="457"/>
      <c r="B42" s="458"/>
      <c r="C42" s="458"/>
      <c r="D42" s="458"/>
      <c r="E42" s="459"/>
      <c r="F42" s="458"/>
      <c r="G42" s="458"/>
      <c r="H42" s="458"/>
      <c r="I42" s="458"/>
      <c r="J42" s="457"/>
      <c r="K42" s="457"/>
      <c r="L42" s="411"/>
      <c r="M42" s="413"/>
      <c r="N42" s="146">
        <v>2</v>
      </c>
      <c r="O42" s="283"/>
      <c r="P42" s="350"/>
      <c r="Q42" s="350"/>
      <c r="R42" s="350"/>
      <c r="S42" s="350"/>
      <c r="T42" s="350"/>
      <c r="U42" s="350"/>
      <c r="V42" s="350"/>
      <c r="W42" s="116">
        <v>0</v>
      </c>
      <c r="X42" s="117" t="s">
        <v>485</v>
      </c>
      <c r="Y42" s="351"/>
      <c r="Z42" s="118" t="s">
        <v>536</v>
      </c>
      <c r="AA42" s="116" t="s">
        <v>537</v>
      </c>
      <c r="AB42" s="350"/>
      <c r="AC42" s="422"/>
      <c r="AD42" s="422"/>
      <c r="AE42" s="456"/>
      <c r="AF42" s="456"/>
      <c r="AG42" s="418"/>
      <c r="AH42" s="418"/>
      <c r="AI42" s="455"/>
      <c r="AJ42" s="455"/>
      <c r="AK42" s="411"/>
      <c r="AL42" s="413"/>
      <c r="AM42" s="453"/>
      <c r="AN42" s="145"/>
      <c r="AO42" s="146"/>
      <c r="AP42" s="114"/>
      <c r="AQ42" s="114"/>
      <c r="AR42" s="145"/>
      <c r="AS42" s="114"/>
      <c r="AT42" s="145"/>
      <c r="AU42" s="114"/>
      <c r="AV42" s="145"/>
      <c r="AW42" s="114"/>
      <c r="AX42" s="145"/>
      <c r="AY42" s="146"/>
      <c r="AZ42" s="145"/>
      <c r="BA42" s="145"/>
      <c r="BB42" s="146"/>
      <c r="BC42" s="114"/>
      <c r="BD42" s="114"/>
      <c r="BE42" s="145"/>
      <c r="BF42" s="145"/>
      <c r="BG42" s="146"/>
      <c r="BH42" s="114"/>
      <c r="BI42" s="114"/>
      <c r="BJ42" s="145"/>
      <c r="BK42" s="145"/>
      <c r="BL42" s="146"/>
      <c r="BM42" s="114"/>
      <c r="BN42" s="114"/>
      <c r="BO42" s="145"/>
      <c r="BP42" s="145"/>
      <c r="BQ42" s="146"/>
      <c r="BR42" s="114"/>
      <c r="BS42" s="114"/>
      <c r="BT42" s="114"/>
      <c r="BU42" s="145"/>
      <c r="BV42" s="145"/>
      <c r="BW42" s="145"/>
      <c r="BX42" s="114"/>
      <c r="BY42" s="145"/>
      <c r="BZ42" s="145"/>
      <c r="CA42" s="114"/>
      <c r="CB42" s="145"/>
      <c r="CC42" s="146"/>
      <c r="CD42" s="145"/>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row>
    <row r="43" spans="1:108" ht="21" customHeight="1" thickTop="1" thickBot="1">
      <c r="A43" s="457"/>
      <c r="B43" s="458"/>
      <c r="C43" s="458"/>
      <c r="D43" s="458"/>
      <c r="E43" s="459"/>
      <c r="F43" s="458"/>
      <c r="G43" s="458"/>
      <c r="H43" s="458"/>
      <c r="I43" s="458"/>
      <c r="J43" s="457"/>
      <c r="K43" s="457"/>
      <c r="L43" s="411"/>
      <c r="M43" s="413"/>
      <c r="N43" s="146">
        <v>3</v>
      </c>
      <c r="O43" s="355"/>
      <c r="P43" s="350"/>
      <c r="Q43" s="350"/>
      <c r="R43" s="350"/>
      <c r="S43" s="350"/>
      <c r="T43" s="350"/>
      <c r="U43" s="350"/>
      <c r="V43" s="350"/>
      <c r="W43" s="116">
        <v>0</v>
      </c>
      <c r="X43" s="117" t="s">
        <v>485</v>
      </c>
      <c r="Y43" s="351"/>
      <c r="Z43" s="118" t="s">
        <v>536</v>
      </c>
      <c r="AA43" s="116" t="s">
        <v>537</v>
      </c>
      <c r="AB43" s="350"/>
      <c r="AC43" s="422"/>
      <c r="AD43" s="422"/>
      <c r="AE43" s="456"/>
      <c r="AF43" s="456"/>
      <c r="AG43" s="418"/>
      <c r="AH43" s="418"/>
      <c r="AI43" s="455"/>
      <c r="AJ43" s="455"/>
      <c r="AK43" s="411"/>
      <c r="AL43" s="413"/>
      <c r="AM43" s="453"/>
      <c r="AN43" s="145"/>
      <c r="AO43" s="146"/>
      <c r="AP43" s="114"/>
      <c r="AQ43" s="114"/>
      <c r="AR43" s="145"/>
      <c r="AS43" s="114"/>
      <c r="AT43" s="145"/>
      <c r="AU43" s="114"/>
      <c r="AV43" s="145"/>
      <c r="AW43" s="114"/>
      <c r="AX43" s="145"/>
      <c r="AY43" s="146"/>
      <c r="AZ43" s="145"/>
      <c r="BA43" s="145"/>
      <c r="BB43" s="146"/>
      <c r="BC43" s="114"/>
      <c r="BD43" s="114"/>
      <c r="BE43" s="145"/>
      <c r="BF43" s="145"/>
      <c r="BG43" s="146"/>
      <c r="BH43" s="114"/>
      <c r="BI43" s="114"/>
      <c r="BJ43" s="145"/>
      <c r="BK43" s="145"/>
      <c r="BL43" s="146"/>
      <c r="BM43" s="114"/>
      <c r="BN43" s="114"/>
      <c r="BO43" s="145"/>
      <c r="BP43" s="145"/>
      <c r="BQ43" s="146"/>
      <c r="BR43" s="114"/>
      <c r="BS43" s="114"/>
      <c r="BT43" s="114"/>
      <c r="BU43" s="145"/>
      <c r="BV43" s="145"/>
      <c r="BW43" s="145"/>
      <c r="BX43" s="114"/>
      <c r="BY43" s="145"/>
      <c r="BZ43" s="145"/>
      <c r="CA43" s="114"/>
      <c r="CB43" s="145"/>
      <c r="CC43" s="146"/>
      <c r="CD43" s="145"/>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row>
    <row r="44" spans="1:108" ht="21" customHeight="1" thickTop="1" thickBot="1">
      <c r="A44" s="457"/>
      <c r="B44" s="458"/>
      <c r="C44" s="458"/>
      <c r="D44" s="458"/>
      <c r="E44" s="459"/>
      <c r="F44" s="458"/>
      <c r="G44" s="458"/>
      <c r="H44" s="458"/>
      <c r="I44" s="458"/>
      <c r="J44" s="457"/>
      <c r="K44" s="457"/>
      <c r="L44" s="411"/>
      <c r="M44" s="413"/>
      <c r="N44" s="146">
        <v>4</v>
      </c>
      <c r="O44" s="283"/>
      <c r="P44" s="350"/>
      <c r="Q44" s="350"/>
      <c r="R44" s="350"/>
      <c r="S44" s="350"/>
      <c r="T44" s="350"/>
      <c r="U44" s="350"/>
      <c r="V44" s="350"/>
      <c r="W44" s="116">
        <v>0</v>
      </c>
      <c r="X44" s="117" t="s">
        <v>485</v>
      </c>
      <c r="Y44" s="351"/>
      <c r="Z44" s="118" t="s">
        <v>536</v>
      </c>
      <c r="AA44" s="116" t="s">
        <v>537</v>
      </c>
      <c r="AB44" s="350"/>
      <c r="AC44" s="422"/>
      <c r="AD44" s="422"/>
      <c r="AE44" s="456"/>
      <c r="AF44" s="456"/>
      <c r="AG44" s="418"/>
      <c r="AH44" s="418"/>
      <c r="AI44" s="455"/>
      <c r="AJ44" s="455"/>
      <c r="AK44" s="411"/>
      <c r="AL44" s="413"/>
      <c r="AM44" s="453"/>
      <c r="AN44" s="145"/>
      <c r="AO44" s="146"/>
      <c r="AP44" s="114"/>
      <c r="AQ44" s="114"/>
      <c r="AR44" s="145"/>
      <c r="AS44" s="114"/>
      <c r="AT44" s="145"/>
      <c r="AU44" s="114"/>
      <c r="AV44" s="145"/>
      <c r="AW44" s="114"/>
      <c r="AX44" s="145"/>
      <c r="AY44" s="146"/>
      <c r="AZ44" s="145"/>
      <c r="BA44" s="145"/>
      <c r="BB44" s="146"/>
      <c r="BC44" s="114"/>
      <c r="BD44" s="114"/>
      <c r="BE44" s="145"/>
      <c r="BF44" s="145"/>
      <c r="BG44" s="146"/>
      <c r="BH44" s="114"/>
      <c r="BI44" s="114"/>
      <c r="BJ44" s="145"/>
      <c r="BK44" s="145"/>
      <c r="BL44" s="146"/>
      <c r="BM44" s="114"/>
      <c r="BN44" s="114"/>
      <c r="BO44" s="145"/>
      <c r="BP44" s="145"/>
      <c r="BQ44" s="146"/>
      <c r="BR44" s="114"/>
      <c r="BS44" s="114"/>
      <c r="BT44" s="114"/>
      <c r="BU44" s="145"/>
      <c r="BV44" s="145"/>
      <c r="BW44" s="145"/>
      <c r="BX44" s="114"/>
      <c r="BY44" s="145"/>
      <c r="BZ44" s="145"/>
      <c r="CA44" s="114"/>
      <c r="CB44" s="145"/>
      <c r="CC44" s="146"/>
      <c r="CD44" s="145"/>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row>
    <row r="45" spans="1:108" ht="21" customHeight="1" thickTop="1" thickBot="1">
      <c r="A45" s="457"/>
      <c r="B45" s="458"/>
      <c r="C45" s="458"/>
      <c r="D45" s="458"/>
      <c r="E45" s="459"/>
      <c r="F45" s="458"/>
      <c r="G45" s="458"/>
      <c r="H45" s="458"/>
      <c r="I45" s="458"/>
      <c r="J45" s="457"/>
      <c r="K45" s="457"/>
      <c r="L45" s="411"/>
      <c r="M45" s="413"/>
      <c r="N45" s="146">
        <v>5</v>
      </c>
      <c r="O45" s="283"/>
      <c r="P45" s="350"/>
      <c r="Q45" s="350"/>
      <c r="R45" s="350"/>
      <c r="S45" s="350"/>
      <c r="T45" s="350"/>
      <c r="U45" s="350"/>
      <c r="V45" s="350"/>
      <c r="W45" s="116">
        <v>0</v>
      </c>
      <c r="X45" s="117" t="s">
        <v>485</v>
      </c>
      <c r="Y45" s="351"/>
      <c r="Z45" s="118" t="s">
        <v>536</v>
      </c>
      <c r="AA45" s="116" t="s">
        <v>537</v>
      </c>
      <c r="AB45" s="350"/>
      <c r="AC45" s="422"/>
      <c r="AD45" s="422"/>
      <c r="AE45" s="456"/>
      <c r="AF45" s="456"/>
      <c r="AG45" s="418"/>
      <c r="AH45" s="418"/>
      <c r="AI45" s="455"/>
      <c r="AJ45" s="455"/>
      <c r="AK45" s="411"/>
      <c r="AL45" s="413"/>
      <c r="AM45" s="453"/>
      <c r="AN45" s="145"/>
      <c r="AO45" s="146"/>
      <c r="AP45" s="114"/>
      <c r="AQ45" s="114"/>
      <c r="AR45" s="145"/>
      <c r="AS45" s="114"/>
      <c r="AT45" s="145"/>
      <c r="AU45" s="114"/>
      <c r="AV45" s="145"/>
      <c r="AW45" s="114"/>
      <c r="AX45" s="145"/>
      <c r="AY45" s="146"/>
      <c r="AZ45" s="145"/>
      <c r="BA45" s="145"/>
      <c r="BB45" s="146"/>
      <c r="BC45" s="114"/>
      <c r="BD45" s="114"/>
      <c r="BE45" s="145"/>
      <c r="BF45" s="145"/>
      <c r="BG45" s="146"/>
      <c r="BH45" s="114"/>
      <c r="BI45" s="114"/>
      <c r="BJ45" s="145"/>
      <c r="BK45" s="145"/>
      <c r="BL45" s="146"/>
      <c r="BM45" s="114"/>
      <c r="BN45" s="114"/>
      <c r="BO45" s="145"/>
      <c r="BP45" s="145"/>
      <c r="BQ45" s="146"/>
      <c r="BR45" s="114"/>
      <c r="BS45" s="114"/>
      <c r="BT45" s="114"/>
      <c r="BU45" s="145"/>
      <c r="BV45" s="145"/>
      <c r="BW45" s="145"/>
      <c r="BX45" s="114"/>
      <c r="BY45" s="145"/>
      <c r="BZ45" s="145"/>
      <c r="CA45" s="114"/>
      <c r="CB45" s="145"/>
      <c r="CC45" s="146"/>
      <c r="CD45" s="145"/>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row>
    <row r="46" spans="1:108" ht="21" customHeight="1" thickTop="1" thickBot="1">
      <c r="A46" s="457"/>
      <c r="B46" s="458"/>
      <c r="C46" s="458"/>
      <c r="D46" s="458"/>
      <c r="E46" s="459"/>
      <c r="F46" s="458"/>
      <c r="G46" s="458"/>
      <c r="H46" s="458"/>
      <c r="I46" s="458"/>
      <c r="J46" s="457"/>
      <c r="K46" s="457"/>
      <c r="L46" s="411"/>
      <c r="M46" s="414"/>
      <c r="N46" s="146">
        <v>6</v>
      </c>
      <c r="O46" s="283"/>
      <c r="P46" s="350"/>
      <c r="Q46" s="350"/>
      <c r="R46" s="350"/>
      <c r="S46" s="350"/>
      <c r="T46" s="350"/>
      <c r="U46" s="350"/>
      <c r="V46" s="350"/>
      <c r="W46" s="116">
        <v>0</v>
      </c>
      <c r="X46" s="117" t="s">
        <v>485</v>
      </c>
      <c r="Y46" s="351"/>
      <c r="Z46" s="118" t="s">
        <v>536</v>
      </c>
      <c r="AA46" s="116" t="s">
        <v>537</v>
      </c>
      <c r="AB46" s="350"/>
      <c r="AC46" s="422"/>
      <c r="AD46" s="422"/>
      <c r="AE46" s="456"/>
      <c r="AF46" s="456"/>
      <c r="AG46" s="418"/>
      <c r="AH46" s="418"/>
      <c r="AI46" s="455"/>
      <c r="AJ46" s="455"/>
      <c r="AK46" s="411"/>
      <c r="AL46" s="414"/>
      <c r="AM46" s="454"/>
      <c r="AN46" s="145"/>
      <c r="AO46" s="146"/>
      <c r="AP46" s="114"/>
      <c r="AQ46" s="114"/>
      <c r="AR46" s="145"/>
      <c r="AS46" s="114"/>
      <c r="AT46" s="145"/>
      <c r="AU46" s="114"/>
      <c r="AV46" s="145"/>
      <c r="AW46" s="114"/>
      <c r="AX46" s="145"/>
      <c r="AY46" s="146"/>
      <c r="AZ46" s="145"/>
      <c r="BA46" s="145"/>
      <c r="BB46" s="146"/>
      <c r="BC46" s="114"/>
      <c r="BD46" s="114"/>
      <c r="BE46" s="145"/>
      <c r="BF46" s="145"/>
      <c r="BG46" s="146"/>
      <c r="BH46" s="114"/>
      <c r="BI46" s="114"/>
      <c r="BJ46" s="145"/>
      <c r="BK46" s="145"/>
      <c r="BL46" s="146"/>
      <c r="BM46" s="114"/>
      <c r="BN46" s="114"/>
      <c r="BO46" s="145"/>
      <c r="BP46" s="145"/>
      <c r="BQ46" s="146"/>
      <c r="BR46" s="114"/>
      <c r="BS46" s="114"/>
      <c r="BT46" s="114"/>
      <c r="BU46" s="145"/>
      <c r="BV46" s="145"/>
      <c r="BW46" s="145"/>
      <c r="BX46" s="114"/>
      <c r="BY46" s="145"/>
      <c r="BZ46" s="145"/>
      <c r="CA46" s="114"/>
      <c r="CB46" s="145"/>
      <c r="CC46" s="146"/>
      <c r="CD46" s="145"/>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row>
    <row r="47" spans="1:108" ht="21" customHeight="1" thickTop="1" thickBot="1">
      <c r="A47" s="457">
        <v>8</v>
      </c>
      <c r="B47" s="458"/>
      <c r="C47" s="458"/>
      <c r="D47" s="458"/>
      <c r="E47" s="459"/>
      <c r="F47" s="458"/>
      <c r="G47" s="458"/>
      <c r="H47" s="458"/>
      <c r="I47" s="458"/>
      <c r="J47" s="457"/>
      <c r="K47" s="457"/>
      <c r="L47" s="411">
        <v>0</v>
      </c>
      <c r="M47" s="412" t="b">
        <v>0</v>
      </c>
      <c r="N47" s="146">
        <v>1</v>
      </c>
      <c r="O47" s="283"/>
      <c r="P47" s="350"/>
      <c r="Q47" s="350"/>
      <c r="R47" s="350"/>
      <c r="S47" s="350"/>
      <c r="T47" s="350"/>
      <c r="U47" s="350"/>
      <c r="V47" s="350"/>
      <c r="W47" s="116">
        <v>0</v>
      </c>
      <c r="X47" s="117" t="s">
        <v>485</v>
      </c>
      <c r="Y47" s="351"/>
      <c r="Z47" s="118" t="s">
        <v>536</v>
      </c>
      <c r="AA47" s="116" t="s">
        <v>537</v>
      </c>
      <c r="AB47" s="350"/>
      <c r="AC47" s="422">
        <v>0</v>
      </c>
      <c r="AD47" s="422" t="s">
        <v>485</v>
      </c>
      <c r="AE47" s="456"/>
      <c r="AF47" s="456"/>
      <c r="AG47" s="418" t="s">
        <v>538</v>
      </c>
      <c r="AH47" s="418" t="s">
        <v>538</v>
      </c>
      <c r="AI47" s="455"/>
      <c r="AJ47" s="455"/>
      <c r="AK47" s="411">
        <v>0</v>
      </c>
      <c r="AL47" s="412" t="b">
        <v>0</v>
      </c>
      <c r="AM47" s="452"/>
      <c r="AN47" s="145"/>
      <c r="AO47" s="146"/>
      <c r="AP47" s="114"/>
      <c r="AQ47" s="114"/>
      <c r="AR47" s="145"/>
      <c r="AS47" s="114"/>
      <c r="AT47" s="145"/>
      <c r="AU47" s="114"/>
      <c r="AV47" s="145"/>
      <c r="AW47" s="114"/>
      <c r="AX47" s="145"/>
      <c r="AY47" s="146"/>
      <c r="AZ47" s="145"/>
      <c r="BA47" s="145"/>
      <c r="BB47" s="146"/>
      <c r="BC47" s="114"/>
      <c r="BD47" s="114"/>
      <c r="BE47" s="145"/>
      <c r="BF47" s="145"/>
      <c r="BG47" s="146"/>
      <c r="BH47" s="114"/>
      <c r="BI47" s="114"/>
      <c r="BJ47" s="145"/>
      <c r="BK47" s="145"/>
      <c r="BL47" s="146"/>
      <c r="BM47" s="114"/>
      <c r="BN47" s="114"/>
      <c r="BO47" s="145"/>
      <c r="BP47" s="145"/>
      <c r="BQ47" s="146"/>
      <c r="BR47" s="114"/>
      <c r="BS47" s="114"/>
      <c r="BT47" s="114"/>
      <c r="BU47" s="145"/>
      <c r="BV47" s="145"/>
      <c r="BW47" s="145"/>
      <c r="BX47" s="114"/>
      <c r="BY47" s="145"/>
      <c r="BZ47" s="145"/>
      <c r="CA47" s="114"/>
      <c r="CB47" s="145"/>
      <c r="CC47" s="146"/>
      <c r="CD47" s="145"/>
      <c r="CE47" s="148"/>
      <c r="CF47" s="148"/>
      <c r="CG47" s="148"/>
      <c r="CH47" s="148"/>
      <c r="CI47" s="148"/>
      <c r="CJ47" s="148"/>
      <c r="CK47" s="148"/>
      <c r="CL47" s="148"/>
      <c r="CM47" s="148"/>
      <c r="CN47" s="148"/>
      <c r="CO47" s="148"/>
      <c r="CP47" s="148"/>
      <c r="CQ47" s="148"/>
      <c r="CR47" s="148"/>
      <c r="CS47" s="148"/>
      <c r="CT47" s="148"/>
      <c r="CU47" s="148"/>
      <c r="CV47" s="148"/>
      <c r="CW47" s="148"/>
      <c r="CX47" s="148"/>
      <c r="CY47" s="148"/>
      <c r="CZ47" s="148"/>
      <c r="DA47" s="148"/>
      <c r="DB47" s="148"/>
      <c r="DC47" s="148"/>
      <c r="DD47" s="148"/>
    </row>
    <row r="48" spans="1:108" ht="21" customHeight="1" thickTop="1" thickBot="1">
      <c r="A48" s="457"/>
      <c r="B48" s="458"/>
      <c r="C48" s="458"/>
      <c r="D48" s="458"/>
      <c r="E48" s="459"/>
      <c r="F48" s="458"/>
      <c r="G48" s="458"/>
      <c r="H48" s="458"/>
      <c r="I48" s="458"/>
      <c r="J48" s="457"/>
      <c r="K48" s="457"/>
      <c r="L48" s="411"/>
      <c r="M48" s="413"/>
      <c r="N48" s="146">
        <v>2</v>
      </c>
      <c r="O48" s="283"/>
      <c r="P48" s="350"/>
      <c r="Q48" s="350"/>
      <c r="R48" s="350"/>
      <c r="S48" s="350"/>
      <c r="T48" s="350"/>
      <c r="U48" s="350"/>
      <c r="V48" s="350"/>
      <c r="W48" s="116">
        <v>0</v>
      </c>
      <c r="X48" s="117" t="s">
        <v>485</v>
      </c>
      <c r="Y48" s="351"/>
      <c r="Z48" s="118" t="s">
        <v>536</v>
      </c>
      <c r="AA48" s="116" t="s">
        <v>537</v>
      </c>
      <c r="AB48" s="350"/>
      <c r="AC48" s="422"/>
      <c r="AD48" s="422"/>
      <c r="AE48" s="456"/>
      <c r="AF48" s="456"/>
      <c r="AG48" s="418"/>
      <c r="AH48" s="418"/>
      <c r="AI48" s="455"/>
      <c r="AJ48" s="455"/>
      <c r="AK48" s="411"/>
      <c r="AL48" s="413"/>
      <c r="AM48" s="453"/>
      <c r="AN48" s="145"/>
      <c r="AO48" s="146"/>
      <c r="AP48" s="114"/>
      <c r="AQ48" s="114"/>
      <c r="AR48" s="145"/>
      <c r="AS48" s="114"/>
      <c r="AT48" s="145"/>
      <c r="AU48" s="114"/>
      <c r="AV48" s="145"/>
      <c r="AW48" s="114"/>
      <c r="AX48" s="145"/>
      <c r="AY48" s="146"/>
      <c r="AZ48" s="145"/>
      <c r="BA48" s="145"/>
      <c r="BB48" s="146"/>
      <c r="BC48" s="114"/>
      <c r="BD48" s="114"/>
      <c r="BE48" s="145"/>
      <c r="BF48" s="145"/>
      <c r="BG48" s="146"/>
      <c r="BH48" s="114"/>
      <c r="BI48" s="114"/>
      <c r="BJ48" s="145"/>
      <c r="BK48" s="145"/>
      <c r="BL48" s="146"/>
      <c r="BM48" s="114"/>
      <c r="BN48" s="114"/>
      <c r="BO48" s="145"/>
      <c r="BP48" s="145"/>
      <c r="BQ48" s="146"/>
      <c r="BR48" s="114"/>
      <c r="BS48" s="114"/>
      <c r="BT48" s="114"/>
      <c r="BU48" s="145"/>
      <c r="BV48" s="145"/>
      <c r="BW48" s="145"/>
      <c r="BX48" s="114"/>
      <c r="BY48" s="145"/>
      <c r="BZ48" s="145"/>
      <c r="CA48" s="114"/>
      <c r="CB48" s="145"/>
      <c r="CC48" s="146"/>
      <c r="CD48" s="145"/>
      <c r="CE48" s="148"/>
      <c r="CF48" s="148"/>
      <c r="CG48" s="148"/>
      <c r="CH48" s="148"/>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row>
    <row r="49" spans="1:108" ht="21" customHeight="1" thickTop="1" thickBot="1">
      <c r="A49" s="457"/>
      <c r="B49" s="458"/>
      <c r="C49" s="458"/>
      <c r="D49" s="458"/>
      <c r="E49" s="459"/>
      <c r="F49" s="458"/>
      <c r="G49" s="458"/>
      <c r="H49" s="458"/>
      <c r="I49" s="458"/>
      <c r="J49" s="457"/>
      <c r="K49" s="457"/>
      <c r="L49" s="411"/>
      <c r="M49" s="413"/>
      <c r="N49" s="146">
        <v>3</v>
      </c>
      <c r="O49" s="355"/>
      <c r="P49" s="350"/>
      <c r="Q49" s="350"/>
      <c r="R49" s="350"/>
      <c r="S49" s="350"/>
      <c r="T49" s="350"/>
      <c r="U49" s="350"/>
      <c r="V49" s="350"/>
      <c r="W49" s="116">
        <v>0</v>
      </c>
      <c r="X49" s="117" t="s">
        <v>485</v>
      </c>
      <c r="Y49" s="351"/>
      <c r="Z49" s="118" t="s">
        <v>536</v>
      </c>
      <c r="AA49" s="116" t="s">
        <v>537</v>
      </c>
      <c r="AB49" s="350"/>
      <c r="AC49" s="422"/>
      <c r="AD49" s="422"/>
      <c r="AE49" s="456"/>
      <c r="AF49" s="456"/>
      <c r="AG49" s="418"/>
      <c r="AH49" s="418"/>
      <c r="AI49" s="455"/>
      <c r="AJ49" s="455"/>
      <c r="AK49" s="411"/>
      <c r="AL49" s="413"/>
      <c r="AM49" s="453"/>
      <c r="AN49" s="145"/>
      <c r="AO49" s="146"/>
      <c r="AP49" s="114"/>
      <c r="AQ49" s="114"/>
      <c r="AR49" s="145"/>
      <c r="AS49" s="114"/>
      <c r="AT49" s="145"/>
      <c r="AU49" s="114"/>
      <c r="AV49" s="145"/>
      <c r="AW49" s="114"/>
      <c r="AX49" s="145"/>
      <c r="AY49" s="146"/>
      <c r="AZ49" s="145"/>
      <c r="BA49" s="145"/>
      <c r="BB49" s="146"/>
      <c r="BC49" s="114"/>
      <c r="BD49" s="114"/>
      <c r="BE49" s="145"/>
      <c r="BF49" s="145"/>
      <c r="BG49" s="146"/>
      <c r="BH49" s="114"/>
      <c r="BI49" s="114"/>
      <c r="BJ49" s="145"/>
      <c r="BK49" s="145"/>
      <c r="BL49" s="146"/>
      <c r="BM49" s="114"/>
      <c r="BN49" s="114"/>
      <c r="BO49" s="145"/>
      <c r="BP49" s="145"/>
      <c r="BQ49" s="146"/>
      <c r="BR49" s="114"/>
      <c r="BS49" s="114"/>
      <c r="BT49" s="114"/>
      <c r="BU49" s="145"/>
      <c r="BV49" s="145"/>
      <c r="BW49" s="145"/>
      <c r="BX49" s="114"/>
      <c r="BY49" s="145"/>
      <c r="BZ49" s="145"/>
      <c r="CA49" s="114"/>
      <c r="CB49" s="145"/>
      <c r="CC49" s="146"/>
      <c r="CD49" s="145"/>
      <c r="CE49" s="148"/>
      <c r="CF49" s="148"/>
      <c r="CG49" s="148"/>
      <c r="CH49" s="148"/>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row>
    <row r="50" spans="1:108" ht="21" customHeight="1" thickTop="1" thickBot="1">
      <c r="A50" s="457"/>
      <c r="B50" s="458"/>
      <c r="C50" s="458"/>
      <c r="D50" s="458"/>
      <c r="E50" s="459"/>
      <c r="F50" s="458"/>
      <c r="G50" s="458"/>
      <c r="H50" s="458"/>
      <c r="I50" s="458"/>
      <c r="J50" s="457"/>
      <c r="K50" s="457"/>
      <c r="L50" s="411"/>
      <c r="M50" s="413"/>
      <c r="N50" s="146">
        <v>4</v>
      </c>
      <c r="O50" s="283"/>
      <c r="P50" s="350"/>
      <c r="Q50" s="350"/>
      <c r="R50" s="350"/>
      <c r="S50" s="350"/>
      <c r="T50" s="350"/>
      <c r="U50" s="350"/>
      <c r="V50" s="350"/>
      <c r="W50" s="116">
        <v>0</v>
      </c>
      <c r="X50" s="117" t="s">
        <v>485</v>
      </c>
      <c r="Y50" s="351"/>
      <c r="Z50" s="118" t="s">
        <v>536</v>
      </c>
      <c r="AA50" s="116" t="s">
        <v>537</v>
      </c>
      <c r="AB50" s="350"/>
      <c r="AC50" s="422"/>
      <c r="AD50" s="422"/>
      <c r="AE50" s="456"/>
      <c r="AF50" s="456"/>
      <c r="AG50" s="418"/>
      <c r="AH50" s="418"/>
      <c r="AI50" s="455"/>
      <c r="AJ50" s="455"/>
      <c r="AK50" s="411"/>
      <c r="AL50" s="413"/>
      <c r="AM50" s="453"/>
      <c r="AN50" s="145"/>
      <c r="AO50" s="146"/>
      <c r="AP50" s="114"/>
      <c r="AQ50" s="114"/>
      <c r="AR50" s="145"/>
      <c r="AS50" s="114"/>
      <c r="AT50" s="145"/>
      <c r="AU50" s="114"/>
      <c r="AV50" s="145"/>
      <c r="AW50" s="114"/>
      <c r="AX50" s="145"/>
      <c r="AY50" s="146"/>
      <c r="AZ50" s="145"/>
      <c r="BA50" s="145"/>
      <c r="BB50" s="146"/>
      <c r="BC50" s="114"/>
      <c r="BD50" s="114"/>
      <c r="BE50" s="145"/>
      <c r="BF50" s="145"/>
      <c r="BG50" s="146"/>
      <c r="BH50" s="114"/>
      <c r="BI50" s="114"/>
      <c r="BJ50" s="145"/>
      <c r="BK50" s="145"/>
      <c r="BL50" s="146"/>
      <c r="BM50" s="114"/>
      <c r="BN50" s="114"/>
      <c r="BO50" s="145"/>
      <c r="BP50" s="145"/>
      <c r="BQ50" s="146"/>
      <c r="BR50" s="114"/>
      <c r="BS50" s="114"/>
      <c r="BT50" s="114"/>
      <c r="BU50" s="145"/>
      <c r="BV50" s="145"/>
      <c r="BW50" s="145"/>
      <c r="BX50" s="114"/>
      <c r="BY50" s="145"/>
      <c r="BZ50" s="145"/>
      <c r="CA50" s="114"/>
      <c r="CB50" s="145"/>
      <c r="CC50" s="146"/>
      <c r="CD50" s="145"/>
      <c r="CE50" s="148"/>
      <c r="CF50" s="148"/>
      <c r="CG50" s="148"/>
      <c r="CH50" s="148"/>
      <c r="CI50" s="148"/>
      <c r="CJ50" s="148"/>
      <c r="CK50" s="148"/>
      <c r="CL50" s="148"/>
      <c r="CM50" s="148"/>
      <c r="CN50" s="148"/>
      <c r="CO50" s="148"/>
      <c r="CP50" s="148"/>
      <c r="CQ50" s="148"/>
      <c r="CR50" s="148"/>
      <c r="CS50" s="148"/>
      <c r="CT50" s="148"/>
      <c r="CU50" s="148"/>
      <c r="CV50" s="148"/>
      <c r="CW50" s="148"/>
      <c r="CX50" s="148"/>
      <c r="CY50" s="148"/>
      <c r="CZ50" s="148"/>
      <c r="DA50" s="148"/>
      <c r="DB50" s="148"/>
      <c r="DC50" s="148"/>
      <c r="DD50" s="148"/>
    </row>
    <row r="51" spans="1:108" ht="21" customHeight="1" thickTop="1" thickBot="1">
      <c r="A51" s="457"/>
      <c r="B51" s="458"/>
      <c r="C51" s="458"/>
      <c r="D51" s="458"/>
      <c r="E51" s="459"/>
      <c r="F51" s="458"/>
      <c r="G51" s="458"/>
      <c r="H51" s="458"/>
      <c r="I51" s="458"/>
      <c r="J51" s="457"/>
      <c r="K51" s="457"/>
      <c r="L51" s="411"/>
      <c r="M51" s="413"/>
      <c r="N51" s="146">
        <v>5</v>
      </c>
      <c r="O51" s="283"/>
      <c r="P51" s="350"/>
      <c r="Q51" s="350"/>
      <c r="R51" s="350"/>
      <c r="S51" s="350"/>
      <c r="T51" s="350"/>
      <c r="U51" s="350"/>
      <c r="V51" s="350"/>
      <c r="W51" s="116">
        <v>0</v>
      </c>
      <c r="X51" s="117" t="s">
        <v>485</v>
      </c>
      <c r="Y51" s="351"/>
      <c r="Z51" s="118" t="s">
        <v>536</v>
      </c>
      <c r="AA51" s="116" t="s">
        <v>537</v>
      </c>
      <c r="AB51" s="350"/>
      <c r="AC51" s="422"/>
      <c r="AD51" s="422"/>
      <c r="AE51" s="456"/>
      <c r="AF51" s="456"/>
      <c r="AG51" s="418"/>
      <c r="AH51" s="418"/>
      <c r="AI51" s="455"/>
      <c r="AJ51" s="455"/>
      <c r="AK51" s="411"/>
      <c r="AL51" s="413"/>
      <c r="AM51" s="453"/>
      <c r="AN51" s="145"/>
      <c r="AO51" s="146"/>
      <c r="AP51" s="114"/>
      <c r="AQ51" s="114"/>
      <c r="AR51" s="145"/>
      <c r="AS51" s="114"/>
      <c r="AT51" s="145"/>
      <c r="AU51" s="114"/>
      <c r="AV51" s="145"/>
      <c r="AW51" s="114"/>
      <c r="AX51" s="145"/>
      <c r="AY51" s="146"/>
      <c r="AZ51" s="145"/>
      <c r="BA51" s="145"/>
      <c r="BB51" s="146"/>
      <c r="BC51" s="114"/>
      <c r="BD51" s="114"/>
      <c r="BE51" s="145"/>
      <c r="BF51" s="145"/>
      <c r="BG51" s="146"/>
      <c r="BH51" s="114"/>
      <c r="BI51" s="114"/>
      <c r="BJ51" s="145"/>
      <c r="BK51" s="145"/>
      <c r="BL51" s="146"/>
      <c r="BM51" s="114"/>
      <c r="BN51" s="114"/>
      <c r="BO51" s="145"/>
      <c r="BP51" s="145"/>
      <c r="BQ51" s="146"/>
      <c r="BR51" s="114"/>
      <c r="BS51" s="114"/>
      <c r="BT51" s="114"/>
      <c r="BU51" s="145"/>
      <c r="BV51" s="145"/>
      <c r="BW51" s="145"/>
      <c r="BX51" s="114"/>
      <c r="BY51" s="145"/>
      <c r="BZ51" s="145"/>
      <c r="CA51" s="114"/>
      <c r="CB51" s="145"/>
      <c r="CC51" s="146"/>
      <c r="CD51" s="145"/>
      <c r="CE51" s="148"/>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c r="DC51" s="148"/>
      <c r="DD51" s="148"/>
    </row>
    <row r="52" spans="1:108" ht="21" customHeight="1" thickTop="1" thickBot="1">
      <c r="A52" s="457"/>
      <c r="B52" s="458"/>
      <c r="C52" s="458"/>
      <c r="D52" s="458"/>
      <c r="E52" s="459"/>
      <c r="F52" s="458"/>
      <c r="G52" s="458"/>
      <c r="H52" s="458"/>
      <c r="I52" s="458"/>
      <c r="J52" s="457"/>
      <c r="K52" s="457"/>
      <c r="L52" s="411"/>
      <c r="M52" s="414"/>
      <c r="N52" s="146">
        <v>6</v>
      </c>
      <c r="O52" s="283"/>
      <c r="P52" s="350"/>
      <c r="Q52" s="350"/>
      <c r="R52" s="350"/>
      <c r="S52" s="350"/>
      <c r="T52" s="350"/>
      <c r="U52" s="350"/>
      <c r="V52" s="350"/>
      <c r="W52" s="116">
        <v>0</v>
      </c>
      <c r="X52" s="117" t="s">
        <v>485</v>
      </c>
      <c r="Y52" s="351"/>
      <c r="Z52" s="118" t="s">
        <v>536</v>
      </c>
      <c r="AA52" s="116" t="s">
        <v>537</v>
      </c>
      <c r="AB52" s="350"/>
      <c r="AC52" s="422"/>
      <c r="AD52" s="422"/>
      <c r="AE52" s="456"/>
      <c r="AF52" s="456"/>
      <c r="AG52" s="418"/>
      <c r="AH52" s="418"/>
      <c r="AI52" s="455"/>
      <c r="AJ52" s="455"/>
      <c r="AK52" s="411"/>
      <c r="AL52" s="414"/>
      <c r="AM52" s="454"/>
      <c r="AN52" s="145"/>
      <c r="AO52" s="146"/>
      <c r="AP52" s="114"/>
      <c r="AQ52" s="114"/>
      <c r="AR52" s="145"/>
      <c r="AS52" s="114"/>
      <c r="AT52" s="145"/>
      <c r="AU52" s="114"/>
      <c r="AV52" s="145"/>
      <c r="AW52" s="114"/>
      <c r="AX52" s="145"/>
      <c r="AY52" s="146"/>
      <c r="AZ52" s="145"/>
      <c r="BA52" s="145"/>
      <c r="BB52" s="146"/>
      <c r="BC52" s="114"/>
      <c r="BD52" s="114"/>
      <c r="BE52" s="145"/>
      <c r="BF52" s="145"/>
      <c r="BG52" s="146"/>
      <c r="BH52" s="114"/>
      <c r="BI52" s="114"/>
      <c r="BJ52" s="145"/>
      <c r="BK52" s="145"/>
      <c r="BL52" s="146"/>
      <c r="BM52" s="114"/>
      <c r="BN52" s="114"/>
      <c r="BO52" s="145"/>
      <c r="BP52" s="145"/>
      <c r="BQ52" s="146"/>
      <c r="BR52" s="114"/>
      <c r="BS52" s="114"/>
      <c r="BT52" s="114"/>
      <c r="BU52" s="145"/>
      <c r="BV52" s="145"/>
      <c r="BW52" s="145"/>
      <c r="BX52" s="114"/>
      <c r="BY52" s="145"/>
      <c r="BZ52" s="145"/>
      <c r="CA52" s="114"/>
      <c r="CB52" s="145"/>
      <c r="CC52" s="146"/>
      <c r="CD52" s="145"/>
      <c r="CE52" s="148"/>
      <c r="CF52" s="148"/>
      <c r="CG52" s="148"/>
      <c r="CH52" s="148"/>
      <c r="CI52" s="148"/>
      <c r="CJ52" s="148"/>
      <c r="CK52" s="148"/>
      <c r="CL52" s="148"/>
      <c r="CM52" s="148"/>
      <c r="CN52" s="148"/>
      <c r="CO52" s="148"/>
      <c r="CP52" s="148"/>
      <c r="CQ52" s="148"/>
      <c r="CR52" s="148"/>
      <c r="CS52" s="148"/>
      <c r="CT52" s="148"/>
      <c r="CU52" s="148"/>
      <c r="CV52" s="148"/>
      <c r="CW52" s="148"/>
      <c r="CX52" s="148"/>
      <c r="CY52" s="148"/>
      <c r="CZ52" s="148"/>
      <c r="DA52" s="148"/>
      <c r="DB52" s="148"/>
      <c r="DC52" s="148"/>
      <c r="DD52" s="148"/>
    </row>
    <row r="53" spans="1:108" ht="21" customHeight="1" thickTop="1" thickBot="1">
      <c r="A53" s="457">
        <v>9</v>
      </c>
      <c r="B53" s="458"/>
      <c r="C53" s="458"/>
      <c r="D53" s="458"/>
      <c r="E53" s="459"/>
      <c r="F53" s="458"/>
      <c r="G53" s="458"/>
      <c r="H53" s="458"/>
      <c r="I53" s="458"/>
      <c r="J53" s="457"/>
      <c r="K53" s="457"/>
      <c r="L53" s="411">
        <v>0</v>
      </c>
      <c r="M53" s="412" t="b">
        <v>0</v>
      </c>
      <c r="N53" s="146">
        <v>1</v>
      </c>
      <c r="O53" s="283"/>
      <c r="P53" s="350"/>
      <c r="Q53" s="350"/>
      <c r="R53" s="350"/>
      <c r="S53" s="350"/>
      <c r="T53" s="350"/>
      <c r="U53" s="350"/>
      <c r="V53" s="350"/>
      <c r="W53" s="116">
        <v>0</v>
      </c>
      <c r="X53" s="117" t="s">
        <v>485</v>
      </c>
      <c r="Y53" s="351"/>
      <c r="Z53" s="118" t="s">
        <v>536</v>
      </c>
      <c r="AA53" s="116" t="s">
        <v>537</v>
      </c>
      <c r="AB53" s="350"/>
      <c r="AC53" s="422">
        <v>0</v>
      </c>
      <c r="AD53" s="422" t="s">
        <v>485</v>
      </c>
      <c r="AE53" s="456"/>
      <c r="AF53" s="456"/>
      <c r="AG53" s="418" t="s">
        <v>538</v>
      </c>
      <c r="AH53" s="418" t="s">
        <v>538</v>
      </c>
      <c r="AI53" s="455"/>
      <c r="AJ53" s="455"/>
      <c r="AK53" s="411">
        <v>0</v>
      </c>
      <c r="AL53" s="412" t="b">
        <v>0</v>
      </c>
      <c r="AM53" s="452"/>
      <c r="AN53" s="145"/>
      <c r="AO53" s="146"/>
      <c r="AP53" s="114"/>
      <c r="AQ53" s="114"/>
      <c r="AR53" s="145"/>
      <c r="AS53" s="114"/>
      <c r="AT53" s="145"/>
      <c r="AU53" s="114"/>
      <c r="AV53" s="145"/>
      <c r="AW53" s="114"/>
      <c r="AX53" s="145"/>
      <c r="AY53" s="146"/>
      <c r="AZ53" s="145"/>
      <c r="BA53" s="145"/>
      <c r="BB53" s="146"/>
      <c r="BC53" s="114"/>
      <c r="BD53" s="114"/>
      <c r="BE53" s="145"/>
      <c r="BF53" s="145"/>
      <c r="BG53" s="146"/>
      <c r="BH53" s="114"/>
      <c r="BI53" s="114"/>
      <c r="BJ53" s="145"/>
      <c r="BK53" s="145"/>
      <c r="BL53" s="146"/>
      <c r="BM53" s="114"/>
      <c r="BN53" s="114"/>
      <c r="BO53" s="145"/>
      <c r="BP53" s="145"/>
      <c r="BQ53" s="146"/>
      <c r="BR53" s="114"/>
      <c r="BS53" s="114"/>
      <c r="BT53" s="114"/>
      <c r="BU53" s="145"/>
      <c r="BV53" s="145"/>
      <c r="BW53" s="145"/>
      <c r="BX53" s="114"/>
      <c r="BY53" s="145"/>
      <c r="BZ53" s="145"/>
      <c r="CA53" s="114"/>
      <c r="CB53" s="145"/>
      <c r="CC53" s="146"/>
      <c r="CD53" s="145"/>
      <c r="CE53" s="148"/>
      <c r="CF53" s="148"/>
      <c r="CG53" s="148"/>
      <c r="CH53" s="148"/>
      <c r="CI53" s="148"/>
      <c r="CJ53" s="148"/>
      <c r="CK53" s="148"/>
      <c r="CL53" s="148"/>
      <c r="CM53" s="148"/>
      <c r="CN53" s="148"/>
      <c r="CO53" s="148"/>
      <c r="CP53" s="148"/>
      <c r="CQ53" s="148"/>
      <c r="CR53" s="148"/>
      <c r="CS53" s="148"/>
      <c r="CT53" s="148"/>
      <c r="CU53" s="148"/>
      <c r="CV53" s="148"/>
      <c r="CW53" s="148"/>
      <c r="CX53" s="148"/>
      <c r="CY53" s="148"/>
      <c r="CZ53" s="148"/>
      <c r="DA53" s="148"/>
      <c r="DB53" s="148"/>
      <c r="DC53" s="148"/>
      <c r="DD53" s="148"/>
    </row>
    <row r="54" spans="1:108" ht="21" customHeight="1" thickTop="1" thickBot="1">
      <c r="A54" s="457"/>
      <c r="B54" s="458"/>
      <c r="C54" s="458"/>
      <c r="D54" s="458"/>
      <c r="E54" s="459"/>
      <c r="F54" s="458"/>
      <c r="G54" s="458"/>
      <c r="H54" s="458"/>
      <c r="I54" s="458"/>
      <c r="J54" s="457"/>
      <c r="K54" s="457"/>
      <c r="L54" s="411"/>
      <c r="M54" s="413"/>
      <c r="N54" s="146">
        <v>2</v>
      </c>
      <c r="O54" s="283"/>
      <c r="P54" s="350"/>
      <c r="Q54" s="350"/>
      <c r="R54" s="350"/>
      <c r="S54" s="350"/>
      <c r="T54" s="350"/>
      <c r="U54" s="350"/>
      <c r="V54" s="350"/>
      <c r="W54" s="116">
        <v>0</v>
      </c>
      <c r="X54" s="117" t="s">
        <v>485</v>
      </c>
      <c r="Y54" s="351"/>
      <c r="Z54" s="118" t="s">
        <v>536</v>
      </c>
      <c r="AA54" s="116" t="s">
        <v>537</v>
      </c>
      <c r="AB54" s="350"/>
      <c r="AC54" s="422"/>
      <c r="AD54" s="422"/>
      <c r="AE54" s="456"/>
      <c r="AF54" s="456"/>
      <c r="AG54" s="418"/>
      <c r="AH54" s="418"/>
      <c r="AI54" s="455"/>
      <c r="AJ54" s="455"/>
      <c r="AK54" s="411"/>
      <c r="AL54" s="413"/>
      <c r="AM54" s="453"/>
      <c r="AN54" s="145"/>
      <c r="AO54" s="146"/>
      <c r="AP54" s="114"/>
      <c r="AQ54" s="114"/>
      <c r="AR54" s="145"/>
      <c r="AS54" s="114"/>
      <c r="AT54" s="145"/>
      <c r="AU54" s="114"/>
      <c r="AV54" s="145"/>
      <c r="AW54" s="114"/>
      <c r="AX54" s="145"/>
      <c r="AY54" s="146"/>
      <c r="AZ54" s="145"/>
      <c r="BA54" s="145"/>
      <c r="BB54" s="146"/>
      <c r="BC54" s="114"/>
      <c r="BD54" s="114"/>
      <c r="BE54" s="145"/>
      <c r="BF54" s="145"/>
      <c r="BG54" s="146"/>
      <c r="BH54" s="114"/>
      <c r="BI54" s="114"/>
      <c r="BJ54" s="145"/>
      <c r="BK54" s="145"/>
      <c r="BL54" s="146"/>
      <c r="BM54" s="114"/>
      <c r="BN54" s="114"/>
      <c r="BO54" s="145"/>
      <c r="BP54" s="145"/>
      <c r="BQ54" s="146"/>
      <c r="BR54" s="114"/>
      <c r="BS54" s="114"/>
      <c r="BT54" s="114"/>
      <c r="BU54" s="145"/>
      <c r="BV54" s="145"/>
      <c r="BW54" s="145"/>
      <c r="BX54" s="114"/>
      <c r="BY54" s="145"/>
      <c r="BZ54" s="145"/>
      <c r="CA54" s="114"/>
      <c r="CB54" s="145"/>
      <c r="CC54" s="146"/>
      <c r="CD54" s="145"/>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row>
    <row r="55" spans="1:108" ht="21" customHeight="1" thickTop="1" thickBot="1">
      <c r="A55" s="457"/>
      <c r="B55" s="458"/>
      <c r="C55" s="458"/>
      <c r="D55" s="458"/>
      <c r="E55" s="459"/>
      <c r="F55" s="458"/>
      <c r="G55" s="458"/>
      <c r="H55" s="458"/>
      <c r="I55" s="458"/>
      <c r="J55" s="457"/>
      <c r="K55" s="457"/>
      <c r="L55" s="411"/>
      <c r="M55" s="413"/>
      <c r="N55" s="146">
        <v>3</v>
      </c>
      <c r="O55" s="355"/>
      <c r="P55" s="350"/>
      <c r="Q55" s="350"/>
      <c r="R55" s="350"/>
      <c r="S55" s="350"/>
      <c r="T55" s="350"/>
      <c r="U55" s="350"/>
      <c r="V55" s="350"/>
      <c r="W55" s="116">
        <v>0</v>
      </c>
      <c r="X55" s="117" t="s">
        <v>485</v>
      </c>
      <c r="Y55" s="351"/>
      <c r="Z55" s="118" t="s">
        <v>536</v>
      </c>
      <c r="AA55" s="116" t="s">
        <v>537</v>
      </c>
      <c r="AB55" s="350"/>
      <c r="AC55" s="422"/>
      <c r="AD55" s="422"/>
      <c r="AE55" s="456"/>
      <c r="AF55" s="456"/>
      <c r="AG55" s="418"/>
      <c r="AH55" s="418"/>
      <c r="AI55" s="455"/>
      <c r="AJ55" s="455"/>
      <c r="AK55" s="411"/>
      <c r="AL55" s="413"/>
      <c r="AM55" s="453"/>
      <c r="AN55" s="145"/>
      <c r="AO55" s="146"/>
      <c r="AP55" s="114"/>
      <c r="AQ55" s="114"/>
      <c r="AR55" s="145"/>
      <c r="AS55" s="114"/>
      <c r="AT55" s="145"/>
      <c r="AU55" s="114"/>
      <c r="AV55" s="145"/>
      <c r="AW55" s="114"/>
      <c r="AX55" s="145"/>
      <c r="AY55" s="146"/>
      <c r="AZ55" s="145"/>
      <c r="BA55" s="145"/>
      <c r="BB55" s="146"/>
      <c r="BC55" s="114"/>
      <c r="BD55" s="114"/>
      <c r="BE55" s="145"/>
      <c r="BF55" s="145"/>
      <c r="BG55" s="146"/>
      <c r="BH55" s="114"/>
      <c r="BI55" s="114"/>
      <c r="BJ55" s="145"/>
      <c r="BK55" s="145"/>
      <c r="BL55" s="146"/>
      <c r="BM55" s="114"/>
      <c r="BN55" s="114"/>
      <c r="BO55" s="145"/>
      <c r="BP55" s="145"/>
      <c r="BQ55" s="146"/>
      <c r="BR55" s="114"/>
      <c r="BS55" s="114"/>
      <c r="BT55" s="114"/>
      <c r="BU55" s="145"/>
      <c r="BV55" s="145"/>
      <c r="BW55" s="145"/>
      <c r="BX55" s="114"/>
      <c r="BY55" s="145"/>
      <c r="BZ55" s="145"/>
      <c r="CA55" s="114"/>
      <c r="CB55" s="145"/>
      <c r="CC55" s="146"/>
      <c r="CD55" s="145"/>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row>
    <row r="56" spans="1:108" ht="21" customHeight="1" thickTop="1" thickBot="1">
      <c r="A56" s="457"/>
      <c r="B56" s="458"/>
      <c r="C56" s="458"/>
      <c r="D56" s="458"/>
      <c r="E56" s="459"/>
      <c r="F56" s="458"/>
      <c r="G56" s="458"/>
      <c r="H56" s="458"/>
      <c r="I56" s="458"/>
      <c r="J56" s="457"/>
      <c r="K56" s="457"/>
      <c r="L56" s="411"/>
      <c r="M56" s="413"/>
      <c r="N56" s="146">
        <v>4</v>
      </c>
      <c r="O56" s="283"/>
      <c r="P56" s="350"/>
      <c r="Q56" s="350"/>
      <c r="R56" s="350"/>
      <c r="S56" s="350"/>
      <c r="T56" s="350"/>
      <c r="U56" s="350"/>
      <c r="V56" s="350"/>
      <c r="W56" s="116">
        <v>0</v>
      </c>
      <c r="X56" s="117" t="s">
        <v>485</v>
      </c>
      <c r="Y56" s="351"/>
      <c r="Z56" s="118" t="s">
        <v>536</v>
      </c>
      <c r="AA56" s="116" t="s">
        <v>537</v>
      </c>
      <c r="AB56" s="350"/>
      <c r="AC56" s="422"/>
      <c r="AD56" s="422"/>
      <c r="AE56" s="456"/>
      <c r="AF56" s="456"/>
      <c r="AG56" s="418"/>
      <c r="AH56" s="418"/>
      <c r="AI56" s="455"/>
      <c r="AJ56" s="455"/>
      <c r="AK56" s="411"/>
      <c r="AL56" s="413"/>
      <c r="AM56" s="453"/>
      <c r="AN56" s="145"/>
      <c r="AO56" s="146"/>
      <c r="AP56" s="114"/>
      <c r="AQ56" s="114"/>
      <c r="AR56" s="145"/>
      <c r="AS56" s="114"/>
      <c r="AT56" s="145"/>
      <c r="AU56" s="114"/>
      <c r="AV56" s="145"/>
      <c r="AW56" s="114"/>
      <c r="AX56" s="145"/>
      <c r="AY56" s="146"/>
      <c r="AZ56" s="145"/>
      <c r="BA56" s="145"/>
      <c r="BB56" s="146"/>
      <c r="BC56" s="114"/>
      <c r="BD56" s="114"/>
      <c r="BE56" s="145"/>
      <c r="BF56" s="145"/>
      <c r="BG56" s="146"/>
      <c r="BH56" s="114"/>
      <c r="BI56" s="114"/>
      <c r="BJ56" s="145"/>
      <c r="BK56" s="145"/>
      <c r="BL56" s="146"/>
      <c r="BM56" s="114"/>
      <c r="BN56" s="114"/>
      <c r="BO56" s="145"/>
      <c r="BP56" s="145"/>
      <c r="BQ56" s="146"/>
      <c r="BR56" s="114"/>
      <c r="BS56" s="114"/>
      <c r="BT56" s="114"/>
      <c r="BU56" s="145"/>
      <c r="BV56" s="145"/>
      <c r="BW56" s="145"/>
      <c r="BX56" s="114"/>
      <c r="BY56" s="145"/>
      <c r="BZ56" s="145"/>
      <c r="CA56" s="114"/>
      <c r="CB56" s="145"/>
      <c r="CC56" s="146"/>
      <c r="CD56" s="145"/>
      <c r="CE56" s="148"/>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row>
    <row r="57" spans="1:108" ht="21" customHeight="1" thickTop="1" thickBot="1">
      <c r="A57" s="457"/>
      <c r="B57" s="458"/>
      <c r="C57" s="458"/>
      <c r="D57" s="458"/>
      <c r="E57" s="459"/>
      <c r="F57" s="458"/>
      <c r="G57" s="458"/>
      <c r="H57" s="458"/>
      <c r="I57" s="458"/>
      <c r="J57" s="457"/>
      <c r="K57" s="457"/>
      <c r="L57" s="411"/>
      <c r="M57" s="413"/>
      <c r="N57" s="146">
        <v>5</v>
      </c>
      <c r="O57" s="283"/>
      <c r="P57" s="350"/>
      <c r="Q57" s="350"/>
      <c r="R57" s="350"/>
      <c r="S57" s="350"/>
      <c r="T57" s="350"/>
      <c r="U57" s="350"/>
      <c r="V57" s="350"/>
      <c r="W57" s="116">
        <v>0</v>
      </c>
      <c r="X57" s="117" t="s">
        <v>485</v>
      </c>
      <c r="Y57" s="351"/>
      <c r="Z57" s="118" t="s">
        <v>536</v>
      </c>
      <c r="AA57" s="116" t="s">
        <v>537</v>
      </c>
      <c r="AB57" s="350"/>
      <c r="AC57" s="422"/>
      <c r="AD57" s="422"/>
      <c r="AE57" s="456"/>
      <c r="AF57" s="456"/>
      <c r="AG57" s="418"/>
      <c r="AH57" s="418"/>
      <c r="AI57" s="455"/>
      <c r="AJ57" s="455"/>
      <c r="AK57" s="411"/>
      <c r="AL57" s="413"/>
      <c r="AM57" s="453"/>
      <c r="AN57" s="145"/>
      <c r="AO57" s="146"/>
      <c r="AP57" s="114"/>
      <c r="AQ57" s="114"/>
      <c r="AR57" s="145"/>
      <c r="AS57" s="114"/>
      <c r="AT57" s="145"/>
      <c r="AU57" s="114"/>
      <c r="AV57" s="145"/>
      <c r="AW57" s="114"/>
      <c r="AX57" s="145"/>
      <c r="AY57" s="146"/>
      <c r="AZ57" s="145"/>
      <c r="BA57" s="145"/>
      <c r="BB57" s="146"/>
      <c r="BC57" s="114"/>
      <c r="BD57" s="114"/>
      <c r="BE57" s="145"/>
      <c r="BF57" s="145"/>
      <c r="BG57" s="146"/>
      <c r="BH57" s="114"/>
      <c r="BI57" s="114"/>
      <c r="BJ57" s="145"/>
      <c r="BK57" s="145"/>
      <c r="BL57" s="146"/>
      <c r="BM57" s="114"/>
      <c r="BN57" s="114"/>
      <c r="BO57" s="145"/>
      <c r="BP57" s="145"/>
      <c r="BQ57" s="146"/>
      <c r="BR57" s="114"/>
      <c r="BS57" s="114"/>
      <c r="BT57" s="114"/>
      <c r="BU57" s="145"/>
      <c r="BV57" s="145"/>
      <c r="BW57" s="145"/>
      <c r="BX57" s="114"/>
      <c r="BY57" s="145"/>
      <c r="BZ57" s="145"/>
      <c r="CA57" s="114"/>
      <c r="CB57" s="145"/>
      <c r="CC57" s="146"/>
      <c r="CD57" s="145"/>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row>
    <row r="58" spans="1:108" ht="21" customHeight="1" thickTop="1" thickBot="1">
      <c r="A58" s="457"/>
      <c r="B58" s="458"/>
      <c r="C58" s="458"/>
      <c r="D58" s="458"/>
      <c r="E58" s="459"/>
      <c r="F58" s="458"/>
      <c r="G58" s="458"/>
      <c r="H58" s="458"/>
      <c r="I58" s="458"/>
      <c r="J58" s="457"/>
      <c r="K58" s="457"/>
      <c r="L58" s="411"/>
      <c r="M58" s="414"/>
      <c r="N58" s="146">
        <v>6</v>
      </c>
      <c r="O58" s="283"/>
      <c r="P58" s="350"/>
      <c r="Q58" s="350"/>
      <c r="R58" s="350"/>
      <c r="S58" s="350"/>
      <c r="T58" s="350"/>
      <c r="U58" s="350"/>
      <c r="V58" s="350"/>
      <c r="W58" s="116">
        <v>0</v>
      </c>
      <c r="X58" s="117" t="s">
        <v>485</v>
      </c>
      <c r="Y58" s="351"/>
      <c r="Z58" s="118" t="s">
        <v>536</v>
      </c>
      <c r="AA58" s="116" t="s">
        <v>537</v>
      </c>
      <c r="AB58" s="350"/>
      <c r="AC58" s="422"/>
      <c r="AD58" s="422"/>
      <c r="AE58" s="456"/>
      <c r="AF58" s="456"/>
      <c r="AG58" s="418"/>
      <c r="AH58" s="418"/>
      <c r="AI58" s="455"/>
      <c r="AJ58" s="455"/>
      <c r="AK58" s="411"/>
      <c r="AL58" s="414"/>
      <c r="AM58" s="454"/>
      <c r="AN58" s="145"/>
      <c r="AO58" s="146"/>
      <c r="AP58" s="114"/>
      <c r="AQ58" s="114"/>
      <c r="AR58" s="145"/>
      <c r="AS58" s="114"/>
      <c r="AT58" s="145"/>
      <c r="AU58" s="114"/>
      <c r="AV58" s="145"/>
      <c r="AW58" s="114"/>
      <c r="AX58" s="145"/>
      <c r="AY58" s="146"/>
      <c r="AZ58" s="145"/>
      <c r="BA58" s="145"/>
      <c r="BB58" s="146"/>
      <c r="BC58" s="114"/>
      <c r="BD58" s="114"/>
      <c r="BE58" s="145"/>
      <c r="BF58" s="145"/>
      <c r="BG58" s="146"/>
      <c r="BH58" s="114"/>
      <c r="BI58" s="114"/>
      <c r="BJ58" s="145"/>
      <c r="BK58" s="145"/>
      <c r="BL58" s="146"/>
      <c r="BM58" s="114"/>
      <c r="BN58" s="114"/>
      <c r="BO58" s="145"/>
      <c r="BP58" s="145"/>
      <c r="BQ58" s="146"/>
      <c r="BR58" s="114"/>
      <c r="BS58" s="114"/>
      <c r="BT58" s="114"/>
      <c r="BU58" s="145"/>
      <c r="BV58" s="145"/>
      <c r="BW58" s="145"/>
      <c r="BX58" s="114"/>
      <c r="BY58" s="145"/>
      <c r="BZ58" s="145"/>
      <c r="CA58" s="114"/>
      <c r="CB58" s="145"/>
      <c r="CC58" s="146"/>
      <c r="CD58" s="145"/>
      <c r="CE58" s="148"/>
      <c r="CF58" s="148"/>
      <c r="CG58" s="148"/>
      <c r="CH58" s="148"/>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row>
    <row r="59" spans="1:108" ht="21" customHeight="1" thickTop="1" thickBot="1">
      <c r="A59" s="457">
        <v>10</v>
      </c>
      <c r="B59" s="458"/>
      <c r="C59" s="458"/>
      <c r="D59" s="458"/>
      <c r="E59" s="459"/>
      <c r="F59" s="458"/>
      <c r="G59" s="458"/>
      <c r="H59" s="458"/>
      <c r="I59" s="458"/>
      <c r="J59" s="457"/>
      <c r="K59" s="457"/>
      <c r="L59" s="411">
        <v>0</v>
      </c>
      <c r="M59" s="412" t="b">
        <v>0</v>
      </c>
      <c r="N59" s="146">
        <v>1</v>
      </c>
      <c r="O59" s="283"/>
      <c r="P59" s="350"/>
      <c r="Q59" s="350"/>
      <c r="R59" s="350"/>
      <c r="S59" s="350"/>
      <c r="T59" s="350"/>
      <c r="U59" s="350"/>
      <c r="V59" s="350"/>
      <c r="W59" s="116">
        <v>0</v>
      </c>
      <c r="X59" s="117" t="s">
        <v>485</v>
      </c>
      <c r="Y59" s="351"/>
      <c r="Z59" s="118" t="s">
        <v>536</v>
      </c>
      <c r="AA59" s="116" t="s">
        <v>537</v>
      </c>
      <c r="AB59" s="350"/>
      <c r="AC59" s="422">
        <v>0</v>
      </c>
      <c r="AD59" s="422" t="s">
        <v>485</v>
      </c>
      <c r="AE59" s="456"/>
      <c r="AF59" s="456"/>
      <c r="AG59" s="418" t="s">
        <v>538</v>
      </c>
      <c r="AH59" s="418" t="s">
        <v>538</v>
      </c>
      <c r="AI59" s="455"/>
      <c r="AJ59" s="455"/>
      <c r="AK59" s="411">
        <v>0</v>
      </c>
      <c r="AL59" s="412" t="b">
        <v>0</v>
      </c>
      <c r="AM59" s="452"/>
      <c r="AN59" s="145"/>
      <c r="AO59" s="146"/>
      <c r="AP59" s="114"/>
      <c r="AQ59" s="114"/>
      <c r="AR59" s="145"/>
      <c r="AS59" s="114"/>
      <c r="AT59" s="145"/>
      <c r="AU59" s="114"/>
      <c r="AV59" s="145"/>
      <c r="AW59" s="114"/>
      <c r="AX59" s="145"/>
      <c r="AY59" s="146"/>
      <c r="AZ59" s="145"/>
      <c r="BA59" s="145"/>
      <c r="BB59" s="146"/>
      <c r="BC59" s="114"/>
      <c r="BD59" s="114"/>
      <c r="BE59" s="145"/>
      <c r="BF59" s="145"/>
      <c r="BG59" s="146"/>
      <c r="BH59" s="114"/>
      <c r="BI59" s="114"/>
      <c r="BJ59" s="145"/>
      <c r="BK59" s="145"/>
      <c r="BL59" s="146"/>
      <c r="BM59" s="114"/>
      <c r="BN59" s="114"/>
      <c r="BO59" s="145"/>
      <c r="BP59" s="145"/>
      <c r="BQ59" s="146"/>
      <c r="BR59" s="114"/>
      <c r="BS59" s="114"/>
      <c r="BT59" s="114"/>
      <c r="BU59" s="145"/>
      <c r="BV59" s="145"/>
      <c r="BW59" s="145"/>
      <c r="BX59" s="114"/>
      <c r="BY59" s="145"/>
      <c r="BZ59" s="145"/>
      <c r="CA59" s="114"/>
      <c r="CB59" s="145"/>
      <c r="CC59" s="146"/>
      <c r="CD59" s="145"/>
      <c r="CE59" s="148"/>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row>
    <row r="60" spans="1:108" ht="21" customHeight="1" thickTop="1" thickBot="1">
      <c r="A60" s="457"/>
      <c r="B60" s="458"/>
      <c r="C60" s="458"/>
      <c r="D60" s="458"/>
      <c r="E60" s="459"/>
      <c r="F60" s="458"/>
      <c r="G60" s="458"/>
      <c r="H60" s="458"/>
      <c r="I60" s="458"/>
      <c r="J60" s="457"/>
      <c r="K60" s="457"/>
      <c r="L60" s="411"/>
      <c r="M60" s="413"/>
      <c r="N60" s="146">
        <v>2</v>
      </c>
      <c r="O60" s="283"/>
      <c r="P60" s="350"/>
      <c r="Q60" s="350"/>
      <c r="R60" s="350"/>
      <c r="S60" s="350"/>
      <c r="T60" s="350"/>
      <c r="U60" s="350"/>
      <c r="V60" s="350"/>
      <c r="W60" s="116">
        <v>0</v>
      </c>
      <c r="X60" s="117" t="s">
        <v>485</v>
      </c>
      <c r="Y60" s="351"/>
      <c r="Z60" s="118" t="s">
        <v>536</v>
      </c>
      <c r="AA60" s="116" t="s">
        <v>537</v>
      </c>
      <c r="AB60" s="350"/>
      <c r="AC60" s="422"/>
      <c r="AD60" s="422"/>
      <c r="AE60" s="456"/>
      <c r="AF60" s="456"/>
      <c r="AG60" s="418"/>
      <c r="AH60" s="418"/>
      <c r="AI60" s="455"/>
      <c r="AJ60" s="455"/>
      <c r="AK60" s="411"/>
      <c r="AL60" s="413"/>
      <c r="AM60" s="453"/>
      <c r="AN60" s="145"/>
      <c r="AO60" s="146"/>
      <c r="AP60" s="114"/>
      <c r="AQ60" s="114"/>
      <c r="AR60" s="145"/>
      <c r="AS60" s="114"/>
      <c r="AT60" s="145"/>
      <c r="AU60" s="114"/>
      <c r="AV60" s="145"/>
      <c r="AW60" s="114"/>
      <c r="AX60" s="145"/>
      <c r="AY60" s="146"/>
      <c r="AZ60" s="145"/>
      <c r="BA60" s="145"/>
      <c r="BB60" s="146"/>
      <c r="BC60" s="114"/>
      <c r="BD60" s="114"/>
      <c r="BE60" s="145"/>
      <c r="BF60" s="145"/>
      <c r="BG60" s="146"/>
      <c r="BH60" s="114"/>
      <c r="BI60" s="114"/>
      <c r="BJ60" s="145"/>
      <c r="BK60" s="145"/>
      <c r="BL60" s="146"/>
      <c r="BM60" s="114"/>
      <c r="BN60" s="114"/>
      <c r="BO60" s="145"/>
      <c r="BP60" s="145"/>
      <c r="BQ60" s="146"/>
      <c r="BR60" s="114"/>
      <c r="BS60" s="114"/>
      <c r="BT60" s="114"/>
      <c r="BU60" s="145"/>
      <c r="BV60" s="145"/>
      <c r="BW60" s="145"/>
      <c r="BX60" s="114"/>
      <c r="BY60" s="145"/>
      <c r="BZ60" s="145"/>
      <c r="CA60" s="114"/>
      <c r="CB60" s="145"/>
      <c r="CC60" s="146"/>
      <c r="CD60" s="145"/>
    </row>
    <row r="61" spans="1:108" ht="21" customHeight="1" thickTop="1" thickBot="1">
      <c r="A61" s="457"/>
      <c r="B61" s="458"/>
      <c r="C61" s="458"/>
      <c r="D61" s="458"/>
      <c r="E61" s="459"/>
      <c r="F61" s="458"/>
      <c r="G61" s="458"/>
      <c r="H61" s="458"/>
      <c r="I61" s="458"/>
      <c r="J61" s="457"/>
      <c r="K61" s="457"/>
      <c r="L61" s="411"/>
      <c r="M61" s="413"/>
      <c r="N61" s="146">
        <v>3</v>
      </c>
      <c r="O61" s="355"/>
      <c r="P61" s="350"/>
      <c r="Q61" s="350"/>
      <c r="R61" s="350"/>
      <c r="S61" s="350"/>
      <c r="T61" s="350"/>
      <c r="U61" s="350"/>
      <c r="V61" s="350"/>
      <c r="W61" s="116">
        <v>0</v>
      </c>
      <c r="X61" s="117" t="s">
        <v>485</v>
      </c>
      <c r="Y61" s="351"/>
      <c r="Z61" s="118" t="s">
        <v>536</v>
      </c>
      <c r="AA61" s="116" t="s">
        <v>537</v>
      </c>
      <c r="AB61" s="350"/>
      <c r="AC61" s="422"/>
      <c r="AD61" s="422"/>
      <c r="AE61" s="456"/>
      <c r="AF61" s="456"/>
      <c r="AG61" s="418"/>
      <c r="AH61" s="418"/>
      <c r="AI61" s="455"/>
      <c r="AJ61" s="455"/>
      <c r="AK61" s="411"/>
      <c r="AL61" s="413"/>
      <c r="AM61" s="453"/>
      <c r="AN61" s="145"/>
      <c r="AO61" s="146"/>
      <c r="AP61" s="114"/>
      <c r="AQ61" s="114"/>
      <c r="AR61" s="145"/>
      <c r="AS61" s="114"/>
      <c r="AT61" s="145"/>
      <c r="AU61" s="114"/>
      <c r="AV61" s="145"/>
      <c r="AW61" s="114"/>
      <c r="AX61" s="145"/>
      <c r="AY61" s="146"/>
      <c r="AZ61" s="145"/>
      <c r="BA61" s="145"/>
      <c r="BB61" s="146"/>
      <c r="BC61" s="114"/>
      <c r="BD61" s="114"/>
      <c r="BE61" s="145"/>
      <c r="BF61" s="145"/>
      <c r="BG61" s="146"/>
      <c r="BH61" s="114"/>
      <c r="BI61" s="114"/>
      <c r="BJ61" s="145"/>
      <c r="BK61" s="145"/>
      <c r="BL61" s="146"/>
      <c r="BM61" s="114"/>
      <c r="BN61" s="114"/>
      <c r="BO61" s="145"/>
      <c r="BP61" s="145"/>
      <c r="BQ61" s="146"/>
      <c r="BR61" s="114"/>
      <c r="BS61" s="114"/>
      <c r="BT61" s="114"/>
      <c r="BU61" s="145"/>
      <c r="BV61" s="145"/>
      <c r="BW61" s="145"/>
      <c r="BX61" s="114"/>
      <c r="BY61" s="145"/>
      <c r="BZ61" s="145"/>
      <c r="CA61" s="114"/>
      <c r="CB61" s="145"/>
      <c r="CC61" s="146"/>
      <c r="CD61" s="145"/>
    </row>
    <row r="62" spans="1:108" ht="21" customHeight="1" thickTop="1" thickBot="1">
      <c r="A62" s="457"/>
      <c r="B62" s="458"/>
      <c r="C62" s="458"/>
      <c r="D62" s="458"/>
      <c r="E62" s="459"/>
      <c r="F62" s="458"/>
      <c r="G62" s="458"/>
      <c r="H62" s="458"/>
      <c r="I62" s="458"/>
      <c r="J62" s="457"/>
      <c r="K62" s="457"/>
      <c r="L62" s="411"/>
      <c r="M62" s="413"/>
      <c r="N62" s="146">
        <v>4</v>
      </c>
      <c r="O62" s="283"/>
      <c r="P62" s="350"/>
      <c r="Q62" s="350"/>
      <c r="R62" s="350"/>
      <c r="S62" s="350"/>
      <c r="T62" s="350"/>
      <c r="U62" s="350"/>
      <c r="V62" s="350"/>
      <c r="W62" s="116">
        <v>0</v>
      </c>
      <c r="X62" s="117" t="s">
        <v>485</v>
      </c>
      <c r="Y62" s="351"/>
      <c r="Z62" s="118" t="s">
        <v>536</v>
      </c>
      <c r="AA62" s="116" t="s">
        <v>537</v>
      </c>
      <c r="AB62" s="350"/>
      <c r="AC62" s="422"/>
      <c r="AD62" s="422"/>
      <c r="AE62" s="456"/>
      <c r="AF62" s="456"/>
      <c r="AG62" s="418"/>
      <c r="AH62" s="418"/>
      <c r="AI62" s="455"/>
      <c r="AJ62" s="455"/>
      <c r="AK62" s="411"/>
      <c r="AL62" s="413"/>
      <c r="AM62" s="453"/>
      <c r="AN62" s="145"/>
      <c r="AO62" s="146"/>
      <c r="AP62" s="114"/>
      <c r="AQ62" s="114"/>
      <c r="AR62" s="145"/>
      <c r="AS62" s="114"/>
      <c r="AT62" s="145"/>
      <c r="AU62" s="114"/>
      <c r="AV62" s="145"/>
      <c r="AW62" s="114"/>
      <c r="AX62" s="145"/>
      <c r="AY62" s="146"/>
      <c r="AZ62" s="145"/>
      <c r="BA62" s="145"/>
      <c r="BB62" s="146"/>
      <c r="BC62" s="114"/>
      <c r="BD62" s="114"/>
      <c r="BE62" s="145"/>
      <c r="BF62" s="145"/>
      <c r="BG62" s="146"/>
      <c r="BH62" s="114"/>
      <c r="BI62" s="114"/>
      <c r="BJ62" s="145"/>
      <c r="BK62" s="145"/>
      <c r="BL62" s="146"/>
      <c r="BM62" s="114"/>
      <c r="BN62" s="114"/>
      <c r="BO62" s="145"/>
      <c r="BP62" s="145"/>
      <c r="BQ62" s="146"/>
      <c r="BR62" s="114"/>
      <c r="BS62" s="114"/>
      <c r="BT62" s="114"/>
      <c r="BU62" s="145"/>
      <c r="BV62" s="145"/>
      <c r="BW62" s="145"/>
      <c r="BX62" s="114"/>
      <c r="BY62" s="145"/>
      <c r="BZ62" s="145"/>
      <c r="CA62" s="114"/>
      <c r="CB62" s="145"/>
      <c r="CC62" s="146"/>
      <c r="CD62" s="145"/>
    </row>
    <row r="63" spans="1:108" ht="21" customHeight="1" thickTop="1" thickBot="1">
      <c r="A63" s="457"/>
      <c r="B63" s="458"/>
      <c r="C63" s="458"/>
      <c r="D63" s="458"/>
      <c r="E63" s="459"/>
      <c r="F63" s="458"/>
      <c r="G63" s="458"/>
      <c r="H63" s="458"/>
      <c r="I63" s="458"/>
      <c r="J63" s="457"/>
      <c r="K63" s="457"/>
      <c r="L63" s="411"/>
      <c r="M63" s="413"/>
      <c r="N63" s="146">
        <v>5</v>
      </c>
      <c r="O63" s="283"/>
      <c r="P63" s="350"/>
      <c r="Q63" s="350"/>
      <c r="R63" s="350"/>
      <c r="S63" s="350"/>
      <c r="T63" s="350"/>
      <c r="U63" s="350"/>
      <c r="V63" s="350"/>
      <c r="W63" s="116">
        <v>0</v>
      </c>
      <c r="X63" s="117" t="s">
        <v>485</v>
      </c>
      <c r="Y63" s="351"/>
      <c r="Z63" s="118" t="s">
        <v>536</v>
      </c>
      <c r="AA63" s="116" t="s">
        <v>537</v>
      </c>
      <c r="AB63" s="350"/>
      <c r="AC63" s="422"/>
      <c r="AD63" s="422"/>
      <c r="AE63" s="456"/>
      <c r="AF63" s="456"/>
      <c r="AG63" s="418"/>
      <c r="AH63" s="418"/>
      <c r="AI63" s="455"/>
      <c r="AJ63" s="455"/>
      <c r="AK63" s="411"/>
      <c r="AL63" s="413"/>
      <c r="AM63" s="453"/>
      <c r="AN63" s="145"/>
      <c r="AO63" s="146"/>
      <c r="AP63" s="114"/>
      <c r="AQ63" s="114"/>
      <c r="AR63" s="145"/>
      <c r="AS63" s="114"/>
      <c r="AT63" s="145"/>
      <c r="AU63" s="114"/>
      <c r="AV63" s="145"/>
      <c r="AW63" s="114"/>
      <c r="AX63" s="145"/>
      <c r="AY63" s="146"/>
      <c r="AZ63" s="145"/>
      <c r="BA63" s="145"/>
      <c r="BB63" s="146"/>
      <c r="BC63" s="114"/>
      <c r="BD63" s="114"/>
      <c r="BE63" s="145"/>
      <c r="BF63" s="145"/>
      <c r="BG63" s="146"/>
      <c r="BH63" s="114"/>
      <c r="BI63" s="114"/>
      <c r="BJ63" s="145"/>
      <c r="BK63" s="145"/>
      <c r="BL63" s="146"/>
      <c r="BM63" s="114"/>
      <c r="BN63" s="114"/>
      <c r="BO63" s="145"/>
      <c r="BP63" s="145"/>
      <c r="BQ63" s="146"/>
      <c r="BR63" s="114"/>
      <c r="BS63" s="114"/>
      <c r="BT63" s="114"/>
      <c r="BU63" s="145"/>
      <c r="BV63" s="145"/>
      <c r="BW63" s="145"/>
      <c r="BX63" s="114"/>
      <c r="BY63" s="145"/>
      <c r="BZ63" s="145"/>
      <c r="CA63" s="114"/>
      <c r="CB63" s="145"/>
      <c r="CC63" s="146"/>
      <c r="CD63" s="145"/>
    </row>
    <row r="64" spans="1:108" ht="21" customHeight="1" thickTop="1" thickBot="1">
      <c r="A64" s="457"/>
      <c r="B64" s="458"/>
      <c r="C64" s="458"/>
      <c r="D64" s="458"/>
      <c r="E64" s="459"/>
      <c r="F64" s="458"/>
      <c r="G64" s="458"/>
      <c r="H64" s="458"/>
      <c r="I64" s="458"/>
      <c r="J64" s="457"/>
      <c r="K64" s="457"/>
      <c r="L64" s="411"/>
      <c r="M64" s="414"/>
      <c r="N64" s="146">
        <v>6</v>
      </c>
      <c r="O64" s="283"/>
      <c r="P64" s="350"/>
      <c r="Q64" s="350"/>
      <c r="R64" s="350"/>
      <c r="S64" s="350"/>
      <c r="T64" s="350"/>
      <c r="U64" s="350"/>
      <c r="V64" s="350"/>
      <c r="W64" s="116">
        <v>0</v>
      </c>
      <c r="X64" s="117" t="s">
        <v>485</v>
      </c>
      <c r="Y64" s="351"/>
      <c r="Z64" s="118" t="s">
        <v>536</v>
      </c>
      <c r="AA64" s="116" t="s">
        <v>537</v>
      </c>
      <c r="AB64" s="350"/>
      <c r="AC64" s="422"/>
      <c r="AD64" s="422"/>
      <c r="AE64" s="456"/>
      <c r="AF64" s="456"/>
      <c r="AG64" s="418"/>
      <c r="AH64" s="418"/>
      <c r="AI64" s="455"/>
      <c r="AJ64" s="455"/>
      <c r="AK64" s="411"/>
      <c r="AL64" s="414"/>
      <c r="AM64" s="454"/>
      <c r="AN64" s="145"/>
      <c r="AO64" s="146"/>
      <c r="AP64" s="114"/>
      <c r="AQ64" s="114"/>
      <c r="AR64" s="145"/>
      <c r="AS64" s="114"/>
      <c r="AT64" s="145"/>
      <c r="AU64" s="114"/>
      <c r="AV64" s="145"/>
      <c r="AW64" s="114"/>
      <c r="AX64" s="145"/>
      <c r="AY64" s="146"/>
      <c r="AZ64" s="145"/>
      <c r="BA64" s="145"/>
      <c r="BB64" s="146"/>
      <c r="BC64" s="114"/>
      <c r="BD64" s="114"/>
      <c r="BE64" s="145"/>
      <c r="BF64" s="145"/>
      <c r="BG64" s="146"/>
      <c r="BH64" s="114"/>
      <c r="BI64" s="114"/>
      <c r="BJ64" s="145"/>
      <c r="BK64" s="145"/>
      <c r="BL64" s="146"/>
      <c r="BM64" s="114"/>
      <c r="BN64" s="114"/>
      <c r="BO64" s="145"/>
      <c r="BP64" s="145"/>
      <c r="BQ64" s="146"/>
      <c r="BR64" s="114"/>
      <c r="BS64" s="114"/>
      <c r="BT64" s="114"/>
      <c r="BU64" s="145"/>
      <c r="BV64" s="145"/>
      <c r="BW64" s="145"/>
      <c r="BX64" s="114"/>
      <c r="BY64" s="145"/>
      <c r="BZ64" s="145"/>
      <c r="CA64" s="114"/>
      <c r="CB64" s="145"/>
      <c r="CC64" s="146"/>
      <c r="CD64" s="145"/>
    </row>
    <row r="65" ht="21" customHeight="1" thickTop="1"/>
  </sheetData>
  <mergeCells count="333">
    <mergeCell ref="BT2:BW2"/>
    <mergeCell ref="BX2:BZ2"/>
    <mergeCell ref="CA2:CD2"/>
    <mergeCell ref="A2:I2"/>
    <mergeCell ref="J2:M2"/>
    <mergeCell ref="N2:AH2"/>
    <mergeCell ref="AI2:AL2"/>
    <mergeCell ref="AN2:AY2"/>
    <mergeCell ref="AZ2:BD2"/>
    <mergeCell ref="A3:A4"/>
    <mergeCell ref="B3:B4"/>
    <mergeCell ref="C3:C4"/>
    <mergeCell ref="D3:D4"/>
    <mergeCell ref="E3:E4"/>
    <mergeCell ref="F3:F4"/>
    <mergeCell ref="BE2:BI2"/>
    <mergeCell ref="BJ2:BN2"/>
    <mergeCell ref="BO2:BS2"/>
    <mergeCell ref="M3:M4"/>
    <mergeCell ref="N3:N4"/>
    <mergeCell ref="O3:O4"/>
    <mergeCell ref="P3:P4"/>
    <mergeCell ref="Q3:Q4"/>
    <mergeCell ref="R3:R4"/>
    <mergeCell ref="G3:G4"/>
    <mergeCell ref="H3:H4"/>
    <mergeCell ref="I3:I4"/>
    <mergeCell ref="J3:J4"/>
    <mergeCell ref="K3:K4"/>
    <mergeCell ref="L3:L4"/>
    <mergeCell ref="Y3:Y4"/>
    <mergeCell ref="Z3:Z4"/>
    <mergeCell ref="AA3:AA4"/>
    <mergeCell ref="AB3:AB4"/>
    <mergeCell ref="AC3:AD4"/>
    <mergeCell ref="AE3:AE4"/>
    <mergeCell ref="S3:S4"/>
    <mergeCell ref="T3:T4"/>
    <mergeCell ref="U3:U4"/>
    <mergeCell ref="V3:V4"/>
    <mergeCell ref="W3:W4"/>
    <mergeCell ref="X3:X4"/>
    <mergeCell ref="AL3:AL4"/>
    <mergeCell ref="AM3:AM4"/>
    <mergeCell ref="AN3:AN4"/>
    <mergeCell ref="AO3:AO4"/>
    <mergeCell ref="AP3:AP4"/>
    <mergeCell ref="AQ3:AQ4"/>
    <mergeCell ref="AF3:AF4"/>
    <mergeCell ref="AG3:AG4"/>
    <mergeCell ref="AH3:AH4"/>
    <mergeCell ref="AI3:AI4"/>
    <mergeCell ref="AJ3:AJ4"/>
    <mergeCell ref="AK3:AK4"/>
    <mergeCell ref="AX3:AX4"/>
    <mergeCell ref="AY3:AY4"/>
    <mergeCell ref="AZ3:AZ4"/>
    <mergeCell ref="BA3:BA4"/>
    <mergeCell ref="BB3:BB4"/>
    <mergeCell ref="BC3:BC4"/>
    <mergeCell ref="AR3:AR4"/>
    <mergeCell ref="AS3:AS4"/>
    <mergeCell ref="AT3:AT4"/>
    <mergeCell ref="AU3:AU4"/>
    <mergeCell ref="AV3:AV4"/>
    <mergeCell ref="AW3:AW4"/>
    <mergeCell ref="BL3:BL4"/>
    <mergeCell ref="BM3:BM4"/>
    <mergeCell ref="BN3:BN4"/>
    <mergeCell ref="BO3:BO4"/>
    <mergeCell ref="BD3:BD4"/>
    <mergeCell ref="BE3:BE4"/>
    <mergeCell ref="BF3:BF4"/>
    <mergeCell ref="BG3:BG4"/>
    <mergeCell ref="BH3:BH4"/>
    <mergeCell ref="BI3:BI4"/>
    <mergeCell ref="CB3:CB4"/>
    <mergeCell ref="CC3:CC4"/>
    <mergeCell ref="CD3:CD4"/>
    <mergeCell ref="A5:A10"/>
    <mergeCell ref="B5:B10"/>
    <mergeCell ref="C5:C10"/>
    <mergeCell ref="D5:D10"/>
    <mergeCell ref="E5:E10"/>
    <mergeCell ref="F5:F10"/>
    <mergeCell ref="G5:G10"/>
    <mergeCell ref="BV3:BV4"/>
    <mergeCell ref="BW3:BW4"/>
    <mergeCell ref="BX3:BX4"/>
    <mergeCell ref="BY3:BY4"/>
    <mergeCell ref="BZ3:BZ4"/>
    <mergeCell ref="CA3:CA4"/>
    <mergeCell ref="BP3:BP4"/>
    <mergeCell ref="BQ3:BQ4"/>
    <mergeCell ref="BR3:BR4"/>
    <mergeCell ref="BS3:BS4"/>
    <mergeCell ref="BT3:BT4"/>
    <mergeCell ref="BU3:BU4"/>
    <mergeCell ref="BJ3:BJ4"/>
    <mergeCell ref="BK3:BK4"/>
    <mergeCell ref="A11:A16"/>
    <mergeCell ref="B11:B16"/>
    <mergeCell ref="C11:C16"/>
    <mergeCell ref="D11:D16"/>
    <mergeCell ref="E11:E16"/>
    <mergeCell ref="AC5:AC10"/>
    <mergeCell ref="AD5:AD10"/>
    <mergeCell ref="AE5:AE10"/>
    <mergeCell ref="AF5:AF10"/>
    <mergeCell ref="H5:H10"/>
    <mergeCell ref="I5:I10"/>
    <mergeCell ref="J5:J10"/>
    <mergeCell ref="K5:K10"/>
    <mergeCell ref="L5:L10"/>
    <mergeCell ref="M5:M10"/>
    <mergeCell ref="H11:H16"/>
    <mergeCell ref="I11:I16"/>
    <mergeCell ref="J11:J16"/>
    <mergeCell ref="K11:K16"/>
    <mergeCell ref="M11:M16"/>
    <mergeCell ref="AC11:AC16"/>
    <mergeCell ref="AD11:AD16"/>
    <mergeCell ref="AE11:AE16"/>
    <mergeCell ref="AF11:AF16"/>
    <mergeCell ref="AI5:AI10"/>
    <mergeCell ref="AJ5:AJ10"/>
    <mergeCell ref="AK5:AK10"/>
    <mergeCell ref="AL5:AL10"/>
    <mergeCell ref="AM5:AM10"/>
    <mergeCell ref="AG5:AG10"/>
    <mergeCell ref="AH5:AH10"/>
    <mergeCell ref="AM11:AM16"/>
    <mergeCell ref="A17:A22"/>
    <mergeCell ref="B17:B22"/>
    <mergeCell ref="C17:C22"/>
    <mergeCell ref="D17:D22"/>
    <mergeCell ref="E17:E22"/>
    <mergeCell ref="F17:F22"/>
    <mergeCell ref="G17:G22"/>
    <mergeCell ref="H17:H22"/>
    <mergeCell ref="I17:I22"/>
    <mergeCell ref="AG11:AG16"/>
    <mergeCell ref="AH11:AH16"/>
    <mergeCell ref="AI11:AI16"/>
    <mergeCell ref="AJ11:AJ16"/>
    <mergeCell ref="AK11:AK16"/>
    <mergeCell ref="AL11:AL16"/>
    <mergeCell ref="L11:L16"/>
    <mergeCell ref="F11:F16"/>
    <mergeCell ref="G11:G16"/>
    <mergeCell ref="AK17:AK22"/>
    <mergeCell ref="AL17:AL22"/>
    <mergeCell ref="AM17:AM22"/>
    <mergeCell ref="A23:A28"/>
    <mergeCell ref="B23:B28"/>
    <mergeCell ref="C23:C28"/>
    <mergeCell ref="D23:D28"/>
    <mergeCell ref="E23:E28"/>
    <mergeCell ref="F23:F28"/>
    <mergeCell ref="G23:G28"/>
    <mergeCell ref="AE17:AE22"/>
    <mergeCell ref="AF17:AF22"/>
    <mergeCell ref="AG17:AG22"/>
    <mergeCell ref="AH17:AH22"/>
    <mergeCell ref="AI17:AI22"/>
    <mergeCell ref="AJ17:AJ22"/>
    <mergeCell ref="J17:J22"/>
    <mergeCell ref="K17:K22"/>
    <mergeCell ref="L17:L22"/>
    <mergeCell ref="M17:M22"/>
    <mergeCell ref="AC17:AC22"/>
    <mergeCell ref="AD17:AD22"/>
    <mergeCell ref="A29:A34"/>
    <mergeCell ref="B29:B34"/>
    <mergeCell ref="C29:C34"/>
    <mergeCell ref="D29:D34"/>
    <mergeCell ref="E29:E34"/>
    <mergeCell ref="AC23:AC28"/>
    <mergeCell ref="AD23:AD28"/>
    <mergeCell ref="AE23:AE28"/>
    <mergeCell ref="AF23:AF28"/>
    <mergeCell ref="H23:H28"/>
    <mergeCell ref="I23:I28"/>
    <mergeCell ref="J23:J28"/>
    <mergeCell ref="K23:K28"/>
    <mergeCell ref="L23:L28"/>
    <mergeCell ref="M23:M28"/>
    <mergeCell ref="H29:H34"/>
    <mergeCell ref="I29:I34"/>
    <mergeCell ref="J29:J34"/>
    <mergeCell ref="K29:K34"/>
    <mergeCell ref="M29:M34"/>
    <mergeCell ref="AC29:AC34"/>
    <mergeCell ref="AD29:AD34"/>
    <mergeCell ref="AE29:AE34"/>
    <mergeCell ref="AF29:AF34"/>
    <mergeCell ref="AI23:AI28"/>
    <mergeCell ref="AJ23:AJ28"/>
    <mergeCell ref="AK23:AK28"/>
    <mergeCell ref="AL23:AL28"/>
    <mergeCell ref="AM23:AM28"/>
    <mergeCell ref="AG23:AG28"/>
    <mergeCell ref="AH23:AH28"/>
    <mergeCell ref="AM29:AM34"/>
    <mergeCell ref="A35:A40"/>
    <mergeCell ref="B35:B40"/>
    <mergeCell ref="C35:C40"/>
    <mergeCell ref="D35:D40"/>
    <mergeCell ref="E35:E40"/>
    <mergeCell ref="F35:F40"/>
    <mergeCell ref="G35:G40"/>
    <mergeCell ref="H35:H40"/>
    <mergeCell ref="I35:I40"/>
    <mergeCell ref="AG29:AG34"/>
    <mergeCell ref="AH29:AH34"/>
    <mergeCell ref="AI29:AI34"/>
    <mergeCell ref="AJ29:AJ34"/>
    <mergeCell ref="AK29:AK34"/>
    <mergeCell ref="AL29:AL34"/>
    <mergeCell ref="L29:L34"/>
    <mergeCell ref="F29:F34"/>
    <mergeCell ref="G29:G34"/>
    <mergeCell ref="AK35:AK40"/>
    <mergeCell ref="AL35:AL40"/>
    <mergeCell ref="AM35:AM40"/>
    <mergeCell ref="A41:A46"/>
    <mergeCell ref="B41:B46"/>
    <mergeCell ref="C41:C46"/>
    <mergeCell ref="D41:D46"/>
    <mergeCell ref="E41:E46"/>
    <mergeCell ref="F41:F46"/>
    <mergeCell ref="G41:G46"/>
    <mergeCell ref="AE35:AE40"/>
    <mergeCell ref="AF35:AF40"/>
    <mergeCell ref="AG35:AG40"/>
    <mergeCell ref="AH35:AH40"/>
    <mergeCell ref="AI35:AI40"/>
    <mergeCell ref="AJ35:AJ40"/>
    <mergeCell ref="J35:J40"/>
    <mergeCell ref="K35:K40"/>
    <mergeCell ref="L35:L40"/>
    <mergeCell ref="M35:M40"/>
    <mergeCell ref="AC35:AC40"/>
    <mergeCell ref="AD35:AD40"/>
    <mergeCell ref="H47:H52"/>
    <mergeCell ref="I47:I52"/>
    <mergeCell ref="J47:J52"/>
    <mergeCell ref="K47:K52"/>
    <mergeCell ref="M47:M52"/>
    <mergeCell ref="AC47:AC52"/>
    <mergeCell ref="AD47:AD52"/>
    <mergeCell ref="AE47:AE52"/>
    <mergeCell ref="AF47:AF52"/>
    <mergeCell ref="AC41:AC46"/>
    <mergeCell ref="AD41:AD46"/>
    <mergeCell ref="AE41:AE46"/>
    <mergeCell ref="AF41:AF46"/>
    <mergeCell ref="H41:H46"/>
    <mergeCell ref="I41:I46"/>
    <mergeCell ref="J41:J46"/>
    <mergeCell ref="K41:K46"/>
    <mergeCell ref="L41:L46"/>
    <mergeCell ref="M41:M46"/>
    <mergeCell ref="AI41:AI46"/>
    <mergeCell ref="AJ41:AJ46"/>
    <mergeCell ref="AK41:AK46"/>
    <mergeCell ref="AL41:AL46"/>
    <mergeCell ref="AM41:AM46"/>
    <mergeCell ref="AG41:AG46"/>
    <mergeCell ref="AH41:AH46"/>
    <mergeCell ref="AM47:AM52"/>
    <mergeCell ref="A53:A58"/>
    <mergeCell ref="B53:B58"/>
    <mergeCell ref="C53:C58"/>
    <mergeCell ref="D53:D58"/>
    <mergeCell ref="E53:E58"/>
    <mergeCell ref="F53:F58"/>
    <mergeCell ref="G53:G58"/>
    <mergeCell ref="H53:H58"/>
    <mergeCell ref="I53:I58"/>
    <mergeCell ref="AG47:AG52"/>
    <mergeCell ref="AH47:AH52"/>
    <mergeCell ref="AI47:AI52"/>
    <mergeCell ref="AJ47:AJ52"/>
    <mergeCell ref="AK47:AK52"/>
    <mergeCell ref="AL47:AL52"/>
    <mergeCell ref="L47:L52"/>
    <mergeCell ref="F47:F52"/>
    <mergeCell ref="G47:G52"/>
    <mergeCell ref="A59:A64"/>
    <mergeCell ref="B59:B64"/>
    <mergeCell ref="C59:C64"/>
    <mergeCell ref="D59:D64"/>
    <mergeCell ref="E59:E64"/>
    <mergeCell ref="F59:F64"/>
    <mergeCell ref="G59:G64"/>
    <mergeCell ref="A47:A52"/>
    <mergeCell ref="B47:B52"/>
    <mergeCell ref="C47:C52"/>
    <mergeCell ref="D47:D52"/>
    <mergeCell ref="E47:E52"/>
    <mergeCell ref="AE53:AE58"/>
    <mergeCell ref="AF53:AF58"/>
    <mergeCell ref="J53:J58"/>
    <mergeCell ref="K53:K58"/>
    <mergeCell ref="L53:L58"/>
    <mergeCell ref="M53:M58"/>
    <mergeCell ref="AC53:AC58"/>
    <mergeCell ref="AD53:AD58"/>
    <mergeCell ref="H59:H64"/>
    <mergeCell ref="I59:I64"/>
    <mergeCell ref="J59:J64"/>
    <mergeCell ref="K59:K64"/>
    <mergeCell ref="L59:L64"/>
    <mergeCell ref="M59:M64"/>
    <mergeCell ref="AC59:AC64"/>
    <mergeCell ref="AD59:AD64"/>
    <mergeCell ref="AE59:AE64"/>
    <mergeCell ref="AF59:AF64"/>
    <mergeCell ref="AK53:AK58"/>
    <mergeCell ref="AL53:AL58"/>
    <mergeCell ref="AM53:AM58"/>
    <mergeCell ref="AG53:AG58"/>
    <mergeCell ref="AH53:AH58"/>
    <mergeCell ref="AI53:AI58"/>
    <mergeCell ref="AJ53:AJ58"/>
    <mergeCell ref="AI59:AI64"/>
    <mergeCell ref="AJ59:AJ64"/>
    <mergeCell ref="AK59:AK64"/>
    <mergeCell ref="AL59:AL64"/>
    <mergeCell ref="AM59:AM64"/>
    <mergeCell ref="AG59:AG64"/>
    <mergeCell ref="AH59:AH64"/>
  </mergeCells>
  <conditionalFormatting sqref="M5 M11 M17 M23 M29 M35 M41 M47 M53 M59">
    <cfRule type="cellIs" dxfId="85" priority="32" stopIfTrue="1" operator="equal">
      <formula>"Muy Alta"</formula>
    </cfRule>
    <cfRule type="containsText" dxfId="84" priority="33" operator="containsText" text="ZONA RIESGO ALTA">
      <formula>NOT(ISERROR(SEARCH("ZONA RIESGO ALTA",M5)))</formula>
    </cfRule>
    <cfRule type="containsText" dxfId="83" priority="34" operator="containsText" text="ZONA RIESGO MODERADA">
      <formula>NOT(ISERROR(SEARCH("ZONA RIESGO MODERADA",M5)))</formula>
    </cfRule>
    <cfRule type="containsText" dxfId="82" priority="35" operator="containsText" text="ZONA RIESGO BAJA">
      <formula>NOT(ISERROR(SEARCH("ZONA RIESGO BAJA",M5)))</formula>
    </cfRule>
    <cfRule type="cellIs" dxfId="81" priority="36" operator="equal">
      <formula>"Muy Baja"</formula>
    </cfRule>
  </conditionalFormatting>
  <conditionalFormatting sqref="M5:M64">
    <cfRule type="containsText" dxfId="80" priority="31" operator="containsText" text="ZONA RIESGO EXTREMA">
      <formula>NOT(ISERROR(SEARCH("ZONA RIESGO EXTREMA",M5)))</formula>
    </cfRule>
  </conditionalFormatting>
  <conditionalFormatting sqref="X5:X64">
    <cfRule type="containsText" dxfId="79" priority="28" operator="containsText" text="DEBIL">
      <formula>NOT(ISERROR(SEARCH("DEBIL",X5)))</formula>
    </cfRule>
    <cfRule type="containsText" dxfId="78" priority="29" operator="containsText" text="MODERADO">
      <formula>NOT(ISERROR(SEARCH("MODERADO",X5)))</formula>
    </cfRule>
    <cfRule type="containsText" dxfId="77" priority="30" operator="containsText" text="FUERTE">
      <formula>NOT(ISERROR(SEARCH("FUERTE",X5)))</formula>
    </cfRule>
  </conditionalFormatting>
  <conditionalFormatting sqref="AC5 AC11 AC17 AC23 AC41 AC59 AC29 AC47 AC35 AC53">
    <cfRule type="containsText" dxfId="76" priority="25" operator="containsText" text="DEBIL">
      <formula>NOT(ISERROR(SEARCH("DEBIL",AC5)))</formula>
    </cfRule>
    <cfRule type="containsText" dxfId="75" priority="26" operator="containsText" text="MODERADO">
      <formula>NOT(ISERROR(SEARCH("MODERADO",AC5)))</formula>
    </cfRule>
    <cfRule type="containsText" dxfId="74" priority="27" operator="containsText" text="FUERTE">
      <formula>NOT(ISERROR(SEARCH("FUERTE",AC5)))</formula>
    </cfRule>
  </conditionalFormatting>
  <conditionalFormatting sqref="AI5 AI11 AI17 AI23 AI29 AI35 AI41 AI47 AI53 AI59">
    <cfRule type="containsText" dxfId="73" priority="20" operator="containsText" text="casi seguro">
      <formula>NOT(ISERROR(SEARCH("casi seguro",AI5)))</formula>
    </cfRule>
    <cfRule type="containsText" dxfId="72" priority="21" operator="containsText" text="PROBABLE">
      <formula>NOT(ISERROR(SEARCH("PROBABLE",AI5)))</formula>
    </cfRule>
    <cfRule type="containsText" dxfId="71" priority="22" operator="containsText" text="posible">
      <formula>NOT(ISERROR(SEARCH("posible",AI5)))</formula>
    </cfRule>
    <cfRule type="containsText" dxfId="70" priority="23" operator="containsText" text="Improbable">
      <formula>NOT(ISERROR(SEARCH("Improbable",AI5)))</formula>
    </cfRule>
    <cfRule type="containsText" dxfId="69" priority="24" operator="containsText" text="Rara vez">
      <formula>NOT(ISERROR(SEARCH("Rara vez",AI5)))</formula>
    </cfRule>
  </conditionalFormatting>
  <conditionalFormatting sqref="AD5 AD11 AD17 AD23 AD41 AD59 AD29 AD47 AD35 AD53">
    <cfRule type="containsText" dxfId="68" priority="17" operator="containsText" text="DEBIL">
      <formula>NOT(ISERROR(SEARCH("DEBIL",AD5)))</formula>
    </cfRule>
    <cfRule type="containsText" dxfId="67" priority="18" operator="containsText" text="MODERADO">
      <formula>NOT(ISERROR(SEARCH("MODERADO",AD5)))</formula>
    </cfRule>
    <cfRule type="containsText" dxfId="66" priority="19" operator="containsText" text="FUERTE">
      <formula>NOT(ISERROR(SEARCH("FUERTE",AD5)))</formula>
    </cfRule>
  </conditionalFormatting>
  <conditionalFormatting sqref="AL5 AL11 AL17 AL23 AL29 AL35 AL41 AL47 AL53 AL59">
    <cfRule type="cellIs" dxfId="65" priority="12" stopIfTrue="1" operator="equal">
      <formula>"Muy Alta"</formula>
    </cfRule>
    <cfRule type="containsText" dxfId="64" priority="13" operator="containsText" text="ZONA RIESGO ALTA">
      <formula>NOT(ISERROR(SEARCH("ZONA RIESGO ALTA",AL5)))</formula>
    </cfRule>
    <cfRule type="containsText" dxfId="63" priority="14" operator="containsText" text="ZONA RIESGO MODERADA">
      <formula>NOT(ISERROR(SEARCH("ZONA RIESGO MODERADA",AL5)))</formula>
    </cfRule>
    <cfRule type="containsText" dxfId="62" priority="15" operator="containsText" text="ZONA RIESGO BAJA">
      <formula>NOT(ISERROR(SEARCH("ZONA RIESGO BAJA",AL5)))</formula>
    </cfRule>
    <cfRule type="cellIs" dxfId="61" priority="16" operator="equal">
      <formula>"Muy Baja"</formula>
    </cfRule>
  </conditionalFormatting>
  <conditionalFormatting sqref="AL5:AL64">
    <cfRule type="containsText" dxfId="60" priority="11" operator="containsText" text="ZONA RIESGO EXTREMA">
      <formula>NOT(ISERROR(SEARCH("ZONA RIESGO EXTREMA",AL5)))</formula>
    </cfRule>
  </conditionalFormatting>
  <conditionalFormatting sqref="AJ5 AJ11 AJ17 AJ23 AJ29 AJ35 AJ41 AJ47 AJ53 AJ59">
    <cfRule type="containsText" dxfId="59" priority="1" operator="containsText" text="casi seguro">
      <formula>NOT(ISERROR(SEARCH("casi seguro",AJ5)))</formula>
    </cfRule>
    <cfRule type="containsText" dxfId="58" priority="2" operator="containsText" text="PROBABLE">
      <formula>NOT(ISERROR(SEARCH("PROBABLE",AJ5)))</formula>
    </cfRule>
    <cfRule type="containsText" dxfId="57" priority="3" operator="containsText" text="posible">
      <formula>NOT(ISERROR(SEARCH("posible",AJ5)))</formula>
    </cfRule>
    <cfRule type="containsText" dxfId="56" priority="4" operator="containsText" text="Improbable">
      <formula>NOT(ISERROR(SEARCH("Improbable",AJ5)))</formula>
    </cfRule>
    <cfRule type="containsText" dxfId="55" priority="5" operator="containsText" text="Rara vez">
      <formula>NOT(ISERROR(SEARCH("Rara vez",AJ5)))</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64" xr:uid="{222982B1-324C-44F4-9CA0-2AAFEE5A4230}"/>
  </dataValidation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37" operator="containsText" id="{19BB21D0-D961-4C39-BFDC-2B52CD86D9DE}">
            <xm:f>NOT(ISERROR(SEARCH(#REF!,AI5)))</xm:f>
            <xm:f>#REF!</xm:f>
            <x14:dxf>
              <fill>
                <gradientFill degree="180">
                  <stop position="0">
                    <color rgb="FF008744"/>
                  </stop>
                  <stop position="1">
                    <color theme="0"/>
                  </stop>
                </gradientFill>
              </fill>
            </x14:dxf>
          </x14:cfRule>
          <x14:cfRule type="containsText" priority="38" operator="containsText" id="{505BBFDA-A4E6-4AE3-9AF7-C2C0D89A590E}">
            <xm:f>NOT(ISERROR(SEARCH(#REF!,AI5)))</xm:f>
            <xm:f>#REF!</xm:f>
            <x14:dxf>
              <fill>
                <gradientFill degree="180">
                  <stop position="0">
                    <color rgb="FF008744"/>
                  </stop>
                  <stop position="1">
                    <color theme="0"/>
                  </stop>
                </gradientFill>
              </fill>
            </x14:dxf>
          </x14:cfRule>
          <x14:cfRule type="containsText" priority="39" operator="containsText" id="{DAE5B140-EA97-44A3-A561-32138B07AE12}">
            <xm:f>NOT(ISERROR(SEARCH(#REF!,AI5)))</xm:f>
            <xm:f>#REF!</xm:f>
            <x14:dxf>
              <fill>
                <gradientFill degree="180">
                  <stop position="0">
                    <color rgb="FF008744"/>
                  </stop>
                  <stop position="1">
                    <color rgb="FFFFFFFF"/>
                  </stop>
                </gradientFill>
              </fill>
            </x14:dxf>
          </x14:cfRule>
          <x14:cfRule type="containsText" priority="40" operator="containsText" id="{2F518988-4518-4FA0-8913-ED382E47F39F}">
            <xm:f>NOT(ISERROR(SEARCH(#REF!,AI5)))</xm:f>
            <xm:f>#REF!</xm:f>
            <x14:dxf>
              <fill>
                <gradientFill>
                  <stop position="0">
                    <color theme="0"/>
                  </stop>
                  <stop position="1">
                    <color rgb="FFFFFF00"/>
                  </stop>
                </gradientFill>
              </fill>
            </x14:dxf>
          </x14:cfRule>
          <x14:cfRule type="containsText" priority="41" operator="containsText" id="{15F76193-1750-4EB1-BB1B-B5EEB489B303}">
            <xm:f>NOT(ISERROR(SEARCH(#REF!,AI5)))</xm:f>
            <xm:f>#REF!</xm:f>
            <x14:dxf>
              <fill>
                <gradientFill degree="180">
                  <stop position="0">
                    <color rgb="FFFFA700"/>
                  </stop>
                  <stop position="1">
                    <color theme="0"/>
                  </stop>
                </gradientFill>
              </fill>
            </x14:dxf>
          </x14:cfRule>
          <xm:sqref>AI5 AI11 AI17 AI23 AI29 AI35 AI41 AI47 AI53 AI59</xm:sqref>
        </x14:conditionalFormatting>
        <x14:conditionalFormatting xmlns:xm="http://schemas.microsoft.com/office/excel/2006/main">
          <x14:cfRule type="containsText" priority="6" operator="containsText" id="{2D9D98AF-64AE-4010-AE25-8F441A947C2C}">
            <xm:f>NOT(ISERROR(SEARCH(#REF!,AJ5)))</xm:f>
            <xm:f>#REF!</xm:f>
            <x14:dxf>
              <fill>
                <gradientFill degree="180">
                  <stop position="0">
                    <color rgb="FF008744"/>
                  </stop>
                  <stop position="1">
                    <color theme="0"/>
                  </stop>
                </gradientFill>
              </fill>
            </x14:dxf>
          </x14:cfRule>
          <x14:cfRule type="containsText" priority="7" operator="containsText" id="{0EABCEDA-D392-4545-8F4C-78A173B5C3F4}">
            <xm:f>NOT(ISERROR(SEARCH(#REF!,AJ5)))</xm:f>
            <xm:f>#REF!</xm:f>
            <x14:dxf>
              <fill>
                <gradientFill degree="180">
                  <stop position="0">
                    <color rgb="FF008744"/>
                  </stop>
                  <stop position="1">
                    <color theme="0"/>
                  </stop>
                </gradientFill>
              </fill>
            </x14:dxf>
          </x14:cfRule>
          <x14:cfRule type="containsText" priority="8" operator="containsText" id="{4C2B4B9A-AEC6-4158-A107-A596F25DAD40}">
            <xm:f>NOT(ISERROR(SEARCH(#REF!,AJ5)))</xm:f>
            <xm:f>#REF!</xm:f>
            <x14:dxf>
              <fill>
                <gradientFill degree="180">
                  <stop position="0">
                    <color rgb="FF008744"/>
                  </stop>
                  <stop position="1">
                    <color rgb="FFFFFFFF"/>
                  </stop>
                </gradientFill>
              </fill>
            </x14:dxf>
          </x14:cfRule>
          <x14:cfRule type="containsText" priority="9" operator="containsText" id="{F7EC6B88-C91A-430F-A51A-87B98CCF4F76}">
            <xm:f>NOT(ISERROR(SEARCH(#REF!,AJ5)))</xm:f>
            <xm:f>#REF!</xm:f>
            <x14:dxf>
              <fill>
                <gradientFill>
                  <stop position="0">
                    <color theme="0"/>
                  </stop>
                  <stop position="1">
                    <color rgb="FFFFFF00"/>
                  </stop>
                </gradientFill>
              </fill>
            </x14:dxf>
          </x14:cfRule>
          <x14:cfRule type="containsText" priority="10" operator="containsText" id="{742D4832-BF5E-4DD9-A15F-FBC655883EC1}">
            <xm:f>NOT(ISERROR(SEARCH(#REF!,AJ5)))</xm:f>
            <xm:f>#REF!</xm:f>
            <x14:dxf>
              <fill>
                <gradientFill degree="180">
                  <stop position="0">
                    <color rgb="FFFFA700"/>
                  </stop>
                  <stop position="1">
                    <color theme="0"/>
                  </stop>
                </gradientFill>
              </fill>
            </x14:dxf>
          </x14:cfRule>
          <xm:sqref>AJ5 AJ11 AJ17 AJ23 AJ29 AJ35 AJ41 AJ47 AJ53 AJ59</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U140"/>
  <sheetViews>
    <sheetView zoomScale="50" zoomScaleNormal="50" workbookViewId="0">
      <selection activeCell="AX20" sqref="AX20"/>
    </sheetView>
  </sheetViews>
  <sheetFormatPr baseColWidth="10" defaultColWidth="11.42578125" defaultRowHeight="15"/>
  <cols>
    <col min="2" max="39" width="5.7109375" customWidth="1"/>
    <col min="41" max="46" width="5.7109375" customWidth="1"/>
  </cols>
  <sheetData>
    <row r="1" spans="1:99">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row>
    <row r="2" spans="1:99" ht="18" customHeight="1">
      <c r="A2" s="71"/>
      <c r="B2" s="588" t="s">
        <v>211</v>
      </c>
      <c r="C2" s="588"/>
      <c r="D2" s="588"/>
      <c r="E2" s="588"/>
      <c r="F2" s="588"/>
      <c r="G2" s="588"/>
      <c r="H2" s="588"/>
      <c r="I2" s="588"/>
      <c r="J2" s="556" t="s">
        <v>15</v>
      </c>
      <c r="K2" s="556"/>
      <c r="L2" s="556"/>
      <c r="M2" s="556"/>
      <c r="N2" s="556"/>
      <c r="O2" s="556"/>
      <c r="P2" s="556"/>
      <c r="Q2" s="556"/>
      <c r="R2" s="556"/>
      <c r="S2" s="556"/>
      <c r="T2" s="556"/>
      <c r="U2" s="556"/>
      <c r="V2" s="556"/>
      <c r="W2" s="556"/>
      <c r="X2" s="556"/>
      <c r="Y2" s="556"/>
      <c r="Z2" s="556"/>
      <c r="AA2" s="556"/>
      <c r="AB2" s="556"/>
      <c r="AC2" s="556"/>
      <c r="AD2" s="556"/>
      <c r="AE2" s="556"/>
      <c r="AF2" s="556"/>
      <c r="AG2" s="556"/>
      <c r="AH2" s="556"/>
      <c r="AI2" s="556"/>
      <c r="AJ2" s="556"/>
      <c r="AK2" s="556"/>
      <c r="AL2" s="556"/>
      <c r="AM2" s="556"/>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row>
    <row r="3" spans="1:99" ht="18.75" customHeight="1">
      <c r="A3" s="71"/>
      <c r="B3" s="588"/>
      <c r="C3" s="588"/>
      <c r="D3" s="588"/>
      <c r="E3" s="588"/>
      <c r="F3" s="588"/>
      <c r="G3" s="588"/>
      <c r="H3" s="588"/>
      <c r="I3" s="588"/>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row>
    <row r="4" spans="1:99" ht="15" customHeight="1">
      <c r="A4" s="71"/>
      <c r="B4" s="588"/>
      <c r="C4" s="588"/>
      <c r="D4" s="588"/>
      <c r="E4" s="588"/>
      <c r="F4" s="588"/>
      <c r="G4" s="588"/>
      <c r="H4" s="588"/>
      <c r="I4" s="588"/>
      <c r="J4" s="556"/>
      <c r="K4" s="556"/>
      <c r="L4" s="556"/>
      <c r="M4" s="556"/>
      <c r="N4" s="556"/>
      <c r="O4" s="556"/>
      <c r="P4" s="556"/>
      <c r="Q4" s="556"/>
      <c r="R4" s="556"/>
      <c r="S4" s="556"/>
      <c r="T4" s="556"/>
      <c r="U4" s="556"/>
      <c r="V4" s="556"/>
      <c r="W4" s="556"/>
      <c r="X4" s="556"/>
      <c r="Y4" s="556"/>
      <c r="Z4" s="556"/>
      <c r="AA4" s="556"/>
      <c r="AB4" s="556"/>
      <c r="AC4" s="556"/>
      <c r="AD4" s="556"/>
      <c r="AE4" s="556"/>
      <c r="AF4" s="556"/>
      <c r="AG4" s="556"/>
      <c r="AH4" s="556"/>
      <c r="AI4" s="556"/>
      <c r="AJ4" s="556"/>
      <c r="AK4" s="556"/>
      <c r="AL4" s="556"/>
      <c r="AM4" s="556"/>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row>
    <row r="5" spans="1:99" ht="15.75" thickBot="1">
      <c r="A5" s="7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row>
    <row r="6" spans="1:99" ht="15" customHeight="1">
      <c r="A6" s="71"/>
      <c r="B6" s="503" t="s">
        <v>121</v>
      </c>
      <c r="C6" s="503"/>
      <c r="D6" s="504"/>
      <c r="E6" s="541" t="s">
        <v>212</v>
      </c>
      <c r="F6" s="542"/>
      <c r="G6" s="542"/>
      <c r="H6" s="542"/>
      <c r="I6" s="543"/>
      <c r="J6" s="552" t="e">
        <f>IF(AND(#REF!="Muy Alta",#REF!="Leve"),CONCATENATE("R",#REF!),"")</f>
        <v>#REF!</v>
      </c>
      <c r="K6" s="553"/>
      <c r="L6" s="553" t="e">
        <f>IF(AND(#REF!="Muy Alta",#REF!="Leve"),CONCATENATE("R",#REF!),"")</f>
        <v>#REF!</v>
      </c>
      <c r="M6" s="553"/>
      <c r="N6" s="553" t="e">
        <f>IF(AND(#REF!="Muy Alta",#REF!="Leve"),CONCATENATE("R",#REF!),"")</f>
        <v>#REF!</v>
      </c>
      <c r="O6" s="555"/>
      <c r="P6" s="552" t="e">
        <f>IF(AND(#REF!="Muy Alta",#REF!="Menor"),CONCATENATE("R",#REF!),"")</f>
        <v>#REF!</v>
      </c>
      <c r="Q6" s="553"/>
      <c r="R6" s="553" t="e">
        <f>IF(AND(#REF!="Muy Alta",#REF!="Menor"),CONCATENATE("R",#REF!),"")</f>
        <v>#REF!</v>
      </c>
      <c r="S6" s="553"/>
      <c r="T6" s="553" t="e">
        <f>IF(AND(#REF!="Muy Alta",#REF!="Menor"),CONCATENATE("R",#REF!),"")</f>
        <v>#REF!</v>
      </c>
      <c r="U6" s="555"/>
      <c r="V6" s="552" t="e">
        <f>IF(AND(#REF!="Muy Alta",#REF!="Moderado"),CONCATENATE("R",#REF!),"")</f>
        <v>#REF!</v>
      </c>
      <c r="W6" s="553"/>
      <c r="X6" s="553" t="e">
        <f>IF(AND(#REF!="Muy Alta",#REF!="Moderado"),CONCATENATE("R",#REF!),"")</f>
        <v>#REF!</v>
      </c>
      <c r="Y6" s="553"/>
      <c r="Z6" s="553" t="e">
        <f>IF(AND(#REF!="Muy Alta",#REF!="Moderado"),CONCATENATE("R",#REF!),"")</f>
        <v>#REF!</v>
      </c>
      <c r="AA6" s="555"/>
      <c r="AB6" s="552" t="e">
        <f>IF(AND(#REF!="Muy Alta",#REF!="Mayor"),CONCATENATE("R",#REF!),"")</f>
        <v>#REF!</v>
      </c>
      <c r="AC6" s="553"/>
      <c r="AD6" s="553" t="e">
        <f>IF(AND(#REF!="Muy Alta",#REF!="Mayor"),CONCATENATE("R",#REF!),"")</f>
        <v>#REF!</v>
      </c>
      <c r="AE6" s="553"/>
      <c r="AF6" s="553" t="e">
        <f>IF(AND(#REF!="Muy Alta",#REF!="Mayor"),CONCATENATE("R",#REF!),"")</f>
        <v>#REF!</v>
      </c>
      <c r="AG6" s="555"/>
      <c r="AH6" s="567" t="e">
        <f>IF(AND(#REF!="Muy Alta",#REF!="Catastrófico"),CONCATENATE("R",#REF!),"")</f>
        <v>#REF!</v>
      </c>
      <c r="AI6" s="568"/>
      <c r="AJ6" s="568" t="e">
        <f>IF(AND(#REF!="Muy Alta",#REF!="Catastrófico"),CONCATENATE("R",#REF!),"")</f>
        <v>#REF!</v>
      </c>
      <c r="AK6" s="568"/>
      <c r="AL6" s="568" t="e">
        <f>IF(AND(#REF!="Muy Alta",#REF!="Catastrófico"),CONCATENATE("R",#REF!),"")</f>
        <v>#REF!</v>
      </c>
      <c r="AM6" s="569"/>
      <c r="AO6" s="505" t="s">
        <v>213</v>
      </c>
      <c r="AP6" s="506"/>
      <c r="AQ6" s="506"/>
      <c r="AR6" s="506"/>
      <c r="AS6" s="506"/>
      <c r="AT6" s="507"/>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row>
    <row r="7" spans="1:99" ht="15" customHeight="1">
      <c r="A7" s="71"/>
      <c r="B7" s="503"/>
      <c r="C7" s="503"/>
      <c r="D7" s="504"/>
      <c r="E7" s="544"/>
      <c r="F7" s="545"/>
      <c r="G7" s="545"/>
      <c r="H7" s="545"/>
      <c r="I7" s="546"/>
      <c r="J7" s="554"/>
      <c r="K7" s="550"/>
      <c r="L7" s="550"/>
      <c r="M7" s="550"/>
      <c r="N7" s="550"/>
      <c r="O7" s="551"/>
      <c r="P7" s="554"/>
      <c r="Q7" s="550"/>
      <c r="R7" s="550"/>
      <c r="S7" s="550"/>
      <c r="T7" s="550"/>
      <c r="U7" s="551"/>
      <c r="V7" s="554"/>
      <c r="W7" s="550"/>
      <c r="X7" s="550"/>
      <c r="Y7" s="550"/>
      <c r="Z7" s="550"/>
      <c r="AA7" s="551"/>
      <c r="AB7" s="554"/>
      <c r="AC7" s="550"/>
      <c r="AD7" s="550"/>
      <c r="AE7" s="550"/>
      <c r="AF7" s="550"/>
      <c r="AG7" s="551"/>
      <c r="AH7" s="561"/>
      <c r="AI7" s="562"/>
      <c r="AJ7" s="562"/>
      <c r="AK7" s="562"/>
      <c r="AL7" s="562"/>
      <c r="AM7" s="563"/>
      <c r="AN7" s="71"/>
      <c r="AO7" s="508"/>
      <c r="AP7" s="509"/>
      <c r="AQ7" s="509"/>
      <c r="AR7" s="509"/>
      <c r="AS7" s="509"/>
      <c r="AT7" s="510"/>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row>
    <row r="8" spans="1:99" ht="15" customHeight="1">
      <c r="A8" s="71"/>
      <c r="B8" s="503"/>
      <c r="C8" s="503"/>
      <c r="D8" s="504"/>
      <c r="E8" s="544"/>
      <c r="F8" s="545"/>
      <c r="G8" s="545"/>
      <c r="H8" s="545"/>
      <c r="I8" s="546"/>
      <c r="J8" s="554" t="e">
        <f>IF(AND(#REF!="Muy Alta",#REF!="Leve"),CONCATENATE("R",#REF!),"")</f>
        <v>#REF!</v>
      </c>
      <c r="K8" s="550"/>
      <c r="L8" s="550" t="e">
        <f>IF(AND(#REF!="Muy Alta",#REF!="Leve"),CONCATENATE("R",#REF!),"")</f>
        <v>#REF!</v>
      </c>
      <c r="M8" s="550"/>
      <c r="N8" s="550" t="e">
        <f>IF(AND(#REF!="Muy Alta",#REF!="Leve"),CONCATENATE("R",#REF!),"")</f>
        <v>#REF!</v>
      </c>
      <c r="O8" s="551"/>
      <c r="P8" s="554" t="e">
        <f>IF(AND(#REF!="Muy Alta",#REF!="Menor"),CONCATENATE("R",#REF!),"")</f>
        <v>#REF!</v>
      </c>
      <c r="Q8" s="550"/>
      <c r="R8" s="550" t="e">
        <f>IF(AND(#REF!="Muy Alta",#REF!="Menor"),CONCATENATE("R",#REF!),"")</f>
        <v>#REF!</v>
      </c>
      <c r="S8" s="550"/>
      <c r="T8" s="550" t="e">
        <f>IF(AND(#REF!="Muy Alta",#REF!="Menor"),CONCATENATE("R",#REF!),"")</f>
        <v>#REF!</v>
      </c>
      <c r="U8" s="551"/>
      <c r="V8" s="554" t="e">
        <f>IF(AND(#REF!="Muy Alta",#REF!="Moderado"),CONCATENATE("R",#REF!),"")</f>
        <v>#REF!</v>
      </c>
      <c r="W8" s="550"/>
      <c r="X8" s="550" t="e">
        <f>IF(AND(#REF!="Muy Alta",#REF!="Moderado"),CONCATENATE("R",#REF!),"")</f>
        <v>#REF!</v>
      </c>
      <c r="Y8" s="550"/>
      <c r="Z8" s="550" t="e">
        <f>IF(AND(#REF!="Muy Alta",#REF!="Moderado"),CONCATENATE("R",#REF!),"")</f>
        <v>#REF!</v>
      </c>
      <c r="AA8" s="551"/>
      <c r="AB8" s="554" t="e">
        <f>IF(AND(#REF!="Muy Alta",#REF!="Mayor"),CONCATENATE("R",#REF!),"")</f>
        <v>#REF!</v>
      </c>
      <c r="AC8" s="550"/>
      <c r="AD8" s="550" t="e">
        <f>IF(AND(#REF!="Muy Alta",#REF!="Mayor"),CONCATENATE("R",#REF!),"")</f>
        <v>#REF!</v>
      </c>
      <c r="AE8" s="550"/>
      <c r="AF8" s="550" t="e">
        <f>IF(AND(#REF!="Muy Alta",#REF!="Mayor"),CONCATENATE("R",#REF!),"")</f>
        <v>#REF!</v>
      </c>
      <c r="AG8" s="551"/>
      <c r="AH8" s="561" t="e">
        <f>IF(AND(#REF!="Muy Alta",#REF!="Catastrófico"),CONCATENATE("R",#REF!),"")</f>
        <v>#REF!</v>
      </c>
      <c r="AI8" s="562"/>
      <c r="AJ8" s="562" t="e">
        <f>IF(AND(#REF!="Muy Alta",#REF!="Catastrófico"),CONCATENATE("R",#REF!),"")</f>
        <v>#REF!</v>
      </c>
      <c r="AK8" s="562"/>
      <c r="AL8" s="562" t="e">
        <f>IF(AND(#REF!="Muy Alta",#REF!="Catastrófico"),CONCATENATE("R",#REF!),"")</f>
        <v>#REF!</v>
      </c>
      <c r="AM8" s="563"/>
      <c r="AN8" s="71"/>
      <c r="AO8" s="508"/>
      <c r="AP8" s="509"/>
      <c r="AQ8" s="509"/>
      <c r="AR8" s="509"/>
      <c r="AS8" s="509"/>
      <c r="AT8" s="510"/>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row>
    <row r="9" spans="1:99" ht="15" customHeight="1">
      <c r="A9" s="71"/>
      <c r="B9" s="503"/>
      <c r="C9" s="503"/>
      <c r="D9" s="504"/>
      <c r="E9" s="544"/>
      <c r="F9" s="545"/>
      <c r="G9" s="545"/>
      <c r="H9" s="545"/>
      <c r="I9" s="546"/>
      <c r="J9" s="554"/>
      <c r="K9" s="550"/>
      <c r="L9" s="550"/>
      <c r="M9" s="550"/>
      <c r="N9" s="550"/>
      <c r="O9" s="551"/>
      <c r="P9" s="554"/>
      <c r="Q9" s="550"/>
      <c r="R9" s="550"/>
      <c r="S9" s="550"/>
      <c r="T9" s="550"/>
      <c r="U9" s="551"/>
      <c r="V9" s="554"/>
      <c r="W9" s="550"/>
      <c r="X9" s="550"/>
      <c r="Y9" s="550"/>
      <c r="Z9" s="550"/>
      <c r="AA9" s="551"/>
      <c r="AB9" s="554"/>
      <c r="AC9" s="550"/>
      <c r="AD9" s="550"/>
      <c r="AE9" s="550"/>
      <c r="AF9" s="550"/>
      <c r="AG9" s="551"/>
      <c r="AH9" s="561"/>
      <c r="AI9" s="562"/>
      <c r="AJ9" s="562"/>
      <c r="AK9" s="562"/>
      <c r="AL9" s="562"/>
      <c r="AM9" s="563"/>
      <c r="AN9" s="71"/>
      <c r="AO9" s="508"/>
      <c r="AP9" s="509"/>
      <c r="AQ9" s="509"/>
      <c r="AR9" s="509"/>
      <c r="AS9" s="509"/>
      <c r="AT9" s="510"/>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row>
    <row r="10" spans="1:99" ht="15" customHeight="1">
      <c r="A10" s="71"/>
      <c r="B10" s="503"/>
      <c r="C10" s="503"/>
      <c r="D10" s="504"/>
      <c r="E10" s="544"/>
      <c r="F10" s="545"/>
      <c r="G10" s="545"/>
      <c r="H10" s="545"/>
      <c r="I10" s="546"/>
      <c r="J10" s="554" t="e">
        <f>IF(AND(#REF!="Muy Alta",#REF!="Leve"),CONCATENATE("R",#REF!),"")</f>
        <v>#REF!</v>
      </c>
      <c r="K10" s="550"/>
      <c r="L10" s="550" t="e">
        <f>IF(AND(#REF!="Muy Alta",#REF!="Leve"),CONCATENATE("R",#REF!),"")</f>
        <v>#REF!</v>
      </c>
      <c r="M10" s="550"/>
      <c r="N10" s="550" t="e">
        <f>IF(AND(#REF!="Muy Alta",#REF!="Leve"),CONCATENATE("R",#REF!),"")</f>
        <v>#REF!</v>
      </c>
      <c r="O10" s="551"/>
      <c r="P10" s="554" t="e">
        <f>IF(AND(#REF!="Muy Alta",#REF!="Menor"),CONCATENATE("R",#REF!),"")</f>
        <v>#REF!</v>
      </c>
      <c r="Q10" s="550"/>
      <c r="R10" s="550" t="e">
        <f>IF(AND(#REF!="Muy Alta",#REF!="Menor"),CONCATENATE("R",#REF!),"")</f>
        <v>#REF!</v>
      </c>
      <c r="S10" s="550"/>
      <c r="T10" s="550" t="e">
        <f>IF(AND(#REF!="Muy Alta",#REF!="Menor"),CONCATENATE("R",#REF!),"")</f>
        <v>#REF!</v>
      </c>
      <c r="U10" s="551"/>
      <c r="V10" s="554" t="e">
        <f>IF(AND(#REF!="Muy Alta",#REF!="Moderado"),CONCATENATE("R",#REF!),"")</f>
        <v>#REF!</v>
      </c>
      <c r="W10" s="550"/>
      <c r="X10" s="550" t="e">
        <f>IF(AND(#REF!="Muy Alta",#REF!="Moderado"),CONCATENATE("R",#REF!),"")</f>
        <v>#REF!</v>
      </c>
      <c r="Y10" s="550"/>
      <c r="Z10" s="550" t="e">
        <f>IF(AND(#REF!="Muy Alta",#REF!="Moderado"),CONCATENATE("R",#REF!),"")</f>
        <v>#REF!</v>
      </c>
      <c r="AA10" s="551"/>
      <c r="AB10" s="554" t="e">
        <f>IF(AND(#REF!="Muy Alta",#REF!="Mayor"),CONCATENATE("R",#REF!),"")</f>
        <v>#REF!</v>
      </c>
      <c r="AC10" s="550"/>
      <c r="AD10" s="550" t="e">
        <f>IF(AND(#REF!="Muy Alta",#REF!="Mayor"),CONCATENATE("R",#REF!),"")</f>
        <v>#REF!</v>
      </c>
      <c r="AE10" s="550"/>
      <c r="AF10" s="550" t="e">
        <f>IF(AND(#REF!="Muy Alta",#REF!="Mayor"),CONCATENATE("R",#REF!),"")</f>
        <v>#REF!</v>
      </c>
      <c r="AG10" s="551"/>
      <c r="AH10" s="561" t="e">
        <f>IF(AND(#REF!="Muy Alta",#REF!="Catastrófico"),CONCATENATE("R",#REF!),"")</f>
        <v>#REF!</v>
      </c>
      <c r="AI10" s="562"/>
      <c r="AJ10" s="562" t="e">
        <f>IF(AND(#REF!="Muy Alta",#REF!="Catastrófico"),CONCATENATE("R",#REF!),"")</f>
        <v>#REF!</v>
      </c>
      <c r="AK10" s="562"/>
      <c r="AL10" s="562" t="e">
        <f>IF(AND(#REF!="Muy Alta",#REF!="Catastrófico"),CONCATENATE("R",#REF!),"")</f>
        <v>#REF!</v>
      </c>
      <c r="AM10" s="563"/>
      <c r="AN10" s="71"/>
      <c r="AO10" s="508"/>
      <c r="AP10" s="509"/>
      <c r="AQ10" s="509"/>
      <c r="AR10" s="509"/>
      <c r="AS10" s="509"/>
      <c r="AT10" s="510"/>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row>
    <row r="11" spans="1:99" ht="15" customHeight="1">
      <c r="A11" s="71"/>
      <c r="B11" s="503"/>
      <c r="C11" s="503"/>
      <c r="D11" s="504"/>
      <c r="E11" s="544"/>
      <c r="F11" s="545"/>
      <c r="G11" s="545"/>
      <c r="H11" s="545"/>
      <c r="I11" s="546"/>
      <c r="J11" s="554"/>
      <c r="K11" s="550"/>
      <c r="L11" s="550"/>
      <c r="M11" s="550"/>
      <c r="N11" s="550"/>
      <c r="O11" s="551"/>
      <c r="P11" s="554"/>
      <c r="Q11" s="550"/>
      <c r="R11" s="550"/>
      <c r="S11" s="550"/>
      <c r="T11" s="550"/>
      <c r="U11" s="551"/>
      <c r="V11" s="554"/>
      <c r="W11" s="550"/>
      <c r="X11" s="550"/>
      <c r="Y11" s="550"/>
      <c r="Z11" s="550"/>
      <c r="AA11" s="551"/>
      <c r="AB11" s="554"/>
      <c r="AC11" s="550"/>
      <c r="AD11" s="550"/>
      <c r="AE11" s="550"/>
      <c r="AF11" s="550"/>
      <c r="AG11" s="551"/>
      <c r="AH11" s="561"/>
      <c r="AI11" s="562"/>
      <c r="AJ11" s="562"/>
      <c r="AK11" s="562"/>
      <c r="AL11" s="562"/>
      <c r="AM11" s="563"/>
      <c r="AN11" s="71"/>
      <c r="AO11" s="508"/>
      <c r="AP11" s="509"/>
      <c r="AQ11" s="509"/>
      <c r="AR11" s="509"/>
      <c r="AS11" s="509"/>
      <c r="AT11" s="510"/>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row>
    <row r="12" spans="1:99" ht="15" customHeight="1">
      <c r="A12" s="71"/>
      <c r="B12" s="503"/>
      <c r="C12" s="503"/>
      <c r="D12" s="504"/>
      <c r="E12" s="544"/>
      <c r="F12" s="545"/>
      <c r="G12" s="545"/>
      <c r="H12" s="545"/>
      <c r="I12" s="546"/>
      <c r="J12" s="554" t="e">
        <f>IF(AND(#REF!="Muy Alta",#REF!="Leve"),CONCATENATE("R",#REF!),"")</f>
        <v>#REF!</v>
      </c>
      <c r="K12" s="550"/>
      <c r="L12" s="550" t="e">
        <f>IF(AND(#REF!="Muy Alta",#REF!="Leve"),CONCATENATE("R",#REF!),"")</f>
        <v>#REF!</v>
      </c>
      <c r="M12" s="550"/>
      <c r="N12" s="550" t="e">
        <f>IF(AND(#REF!="Muy Alta",#REF!="Leve"),CONCATENATE("R",#REF!),"")</f>
        <v>#REF!</v>
      </c>
      <c r="O12" s="551"/>
      <c r="P12" s="554" t="e">
        <f>IF(AND(#REF!="Muy Alta",#REF!="Menor"),CONCATENATE("R",#REF!),"")</f>
        <v>#REF!</v>
      </c>
      <c r="Q12" s="550"/>
      <c r="R12" s="550" t="e">
        <f>IF(AND(#REF!="Muy Alta",#REF!="Menor"),CONCATENATE("R",#REF!),"")</f>
        <v>#REF!</v>
      </c>
      <c r="S12" s="550"/>
      <c r="T12" s="550" t="e">
        <f>IF(AND(#REF!="Muy Alta",#REF!="Menor"),CONCATENATE("R",#REF!),"")</f>
        <v>#REF!</v>
      </c>
      <c r="U12" s="551"/>
      <c r="V12" s="554" t="e">
        <f>IF(AND(#REF!="Muy Alta",#REF!="Moderado"),CONCATENATE("R",#REF!),"")</f>
        <v>#REF!</v>
      </c>
      <c r="W12" s="550"/>
      <c r="X12" s="550" t="e">
        <f>IF(AND(#REF!="Muy Alta",#REF!="Moderado"),CONCATENATE("R",#REF!),"")</f>
        <v>#REF!</v>
      </c>
      <c r="Y12" s="550"/>
      <c r="Z12" s="550" t="e">
        <f>IF(AND(#REF!="Muy Alta",#REF!="Moderado"),CONCATENATE("R",#REF!),"")</f>
        <v>#REF!</v>
      </c>
      <c r="AA12" s="551"/>
      <c r="AB12" s="554" t="e">
        <f>IF(AND(#REF!="Muy Alta",#REF!="Mayor"),CONCATENATE("R",#REF!),"")</f>
        <v>#REF!</v>
      </c>
      <c r="AC12" s="550"/>
      <c r="AD12" s="550" t="e">
        <f>IF(AND(#REF!="Muy Alta",#REF!="Mayor"),CONCATENATE("R",#REF!),"")</f>
        <v>#REF!</v>
      </c>
      <c r="AE12" s="550"/>
      <c r="AF12" s="550" t="e">
        <f>IF(AND(#REF!="Muy Alta",#REF!="Mayor"),CONCATENATE("R",#REF!),"")</f>
        <v>#REF!</v>
      </c>
      <c r="AG12" s="551"/>
      <c r="AH12" s="561" t="e">
        <f>IF(AND(#REF!="Muy Alta",#REF!="Catastrófico"),CONCATENATE("R",#REF!),"")</f>
        <v>#REF!</v>
      </c>
      <c r="AI12" s="562"/>
      <c r="AJ12" s="562" t="e">
        <f>IF(AND(#REF!="Muy Alta",#REF!="Catastrófico"),CONCATENATE("R",#REF!),"")</f>
        <v>#REF!</v>
      </c>
      <c r="AK12" s="562"/>
      <c r="AL12" s="562" t="e">
        <f>IF(AND(#REF!="Muy Alta",#REF!="Catastrófico"),CONCATENATE("R",#REF!),"")</f>
        <v>#REF!</v>
      </c>
      <c r="AM12" s="563"/>
      <c r="AN12" s="71"/>
      <c r="AO12" s="508"/>
      <c r="AP12" s="509"/>
      <c r="AQ12" s="509"/>
      <c r="AR12" s="509"/>
      <c r="AS12" s="509"/>
      <c r="AT12" s="510"/>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row>
    <row r="13" spans="1:99" ht="15.75" customHeight="1" thickBot="1">
      <c r="A13" s="71"/>
      <c r="B13" s="503"/>
      <c r="C13" s="503"/>
      <c r="D13" s="504"/>
      <c r="E13" s="547"/>
      <c r="F13" s="548"/>
      <c r="G13" s="548"/>
      <c r="H13" s="548"/>
      <c r="I13" s="549"/>
      <c r="J13" s="554"/>
      <c r="K13" s="550"/>
      <c r="L13" s="550"/>
      <c r="M13" s="550"/>
      <c r="N13" s="550"/>
      <c r="O13" s="551"/>
      <c r="P13" s="554"/>
      <c r="Q13" s="550"/>
      <c r="R13" s="550"/>
      <c r="S13" s="550"/>
      <c r="T13" s="550"/>
      <c r="U13" s="551"/>
      <c r="V13" s="554"/>
      <c r="W13" s="550"/>
      <c r="X13" s="550"/>
      <c r="Y13" s="550"/>
      <c r="Z13" s="550"/>
      <c r="AA13" s="551"/>
      <c r="AB13" s="554"/>
      <c r="AC13" s="550"/>
      <c r="AD13" s="550"/>
      <c r="AE13" s="550"/>
      <c r="AF13" s="550"/>
      <c r="AG13" s="551"/>
      <c r="AH13" s="564"/>
      <c r="AI13" s="565"/>
      <c r="AJ13" s="565"/>
      <c r="AK13" s="565"/>
      <c r="AL13" s="565"/>
      <c r="AM13" s="566"/>
      <c r="AN13" s="71"/>
      <c r="AO13" s="511"/>
      <c r="AP13" s="512"/>
      <c r="AQ13" s="512"/>
      <c r="AR13" s="512"/>
      <c r="AS13" s="512"/>
      <c r="AT13" s="513"/>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row>
    <row r="14" spans="1:99" ht="15" customHeight="1">
      <c r="A14" s="71"/>
      <c r="B14" s="503"/>
      <c r="C14" s="503"/>
      <c r="D14" s="504"/>
      <c r="E14" s="541" t="s">
        <v>214</v>
      </c>
      <c r="F14" s="542"/>
      <c r="G14" s="542"/>
      <c r="H14" s="542"/>
      <c r="I14" s="542"/>
      <c r="J14" s="576" t="e">
        <f>IF(AND(#REF!="Alta",#REF!="Leve"),CONCATENATE("R",#REF!),"")</f>
        <v>#REF!</v>
      </c>
      <c r="K14" s="577"/>
      <c r="L14" s="577" t="e">
        <f>IF(AND(#REF!="Alta",#REF!="Leve"),CONCATENATE("R",#REF!),"")</f>
        <v>#REF!</v>
      </c>
      <c r="M14" s="577"/>
      <c r="N14" s="577" t="e">
        <f>IF(AND(#REF!="Alta",#REF!="Leve"),CONCATENATE("R",#REF!),"")</f>
        <v>#REF!</v>
      </c>
      <c r="O14" s="578"/>
      <c r="P14" s="576" t="e">
        <f>IF(AND(#REF!="Alta",#REF!="Menor"),CONCATENATE("R",#REF!),"")</f>
        <v>#REF!</v>
      </c>
      <c r="Q14" s="577"/>
      <c r="R14" s="577" t="e">
        <f>IF(AND(#REF!="Alta",#REF!="Menor"),CONCATENATE("R",#REF!),"")</f>
        <v>#REF!</v>
      </c>
      <c r="S14" s="577"/>
      <c r="T14" s="577" t="e">
        <f>IF(AND(#REF!="Alta",#REF!="Menor"),CONCATENATE("R",#REF!),"")</f>
        <v>#REF!</v>
      </c>
      <c r="U14" s="578"/>
      <c r="V14" s="552" t="e">
        <f>IF(AND(#REF!="Alta",#REF!="Moderado"),CONCATENATE("R",#REF!),"")</f>
        <v>#REF!</v>
      </c>
      <c r="W14" s="553"/>
      <c r="X14" s="553" t="e">
        <f>IF(AND(#REF!="Alta",#REF!="Moderado"),CONCATENATE("R",#REF!),"")</f>
        <v>#REF!</v>
      </c>
      <c r="Y14" s="553"/>
      <c r="Z14" s="553" t="e">
        <f>IF(AND(#REF!="Alta",#REF!="Moderado"),CONCATENATE("R",#REF!),"")</f>
        <v>#REF!</v>
      </c>
      <c r="AA14" s="555"/>
      <c r="AB14" s="552" t="e">
        <f>IF(AND(#REF!="Alta",#REF!="Mayor"),CONCATENATE("R",#REF!),"")</f>
        <v>#REF!</v>
      </c>
      <c r="AC14" s="553"/>
      <c r="AD14" s="553" t="e">
        <f>IF(AND(#REF!="Alta",#REF!="Mayor"),CONCATENATE("R",#REF!),"")</f>
        <v>#REF!</v>
      </c>
      <c r="AE14" s="553"/>
      <c r="AF14" s="553" t="e">
        <f>IF(AND(#REF!="Alta",#REF!="Mayor"),CONCATENATE("R",#REF!),"")</f>
        <v>#REF!</v>
      </c>
      <c r="AG14" s="555"/>
      <c r="AH14" s="567" t="e">
        <f>IF(AND(#REF!="Alta",#REF!="Catastrófico"),CONCATENATE("R",#REF!),"")</f>
        <v>#REF!</v>
      </c>
      <c r="AI14" s="568"/>
      <c r="AJ14" s="568" t="e">
        <f>IF(AND(#REF!="Alta",#REF!="Catastrófico"),CONCATENATE("R",#REF!),"")</f>
        <v>#REF!</v>
      </c>
      <c r="AK14" s="568"/>
      <c r="AL14" s="568" t="e">
        <f>IF(AND(#REF!="Alta",#REF!="Catastrófico"),CONCATENATE("R",#REF!),"")</f>
        <v>#REF!</v>
      </c>
      <c r="AM14" s="569"/>
      <c r="AN14" s="71"/>
      <c r="AO14" s="514" t="s">
        <v>215</v>
      </c>
      <c r="AP14" s="515"/>
      <c r="AQ14" s="515"/>
      <c r="AR14" s="515"/>
      <c r="AS14" s="515"/>
      <c r="AT14" s="516"/>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row>
    <row r="15" spans="1:99" ht="15" customHeight="1">
      <c r="A15" s="71"/>
      <c r="B15" s="503"/>
      <c r="C15" s="503"/>
      <c r="D15" s="504"/>
      <c r="E15" s="544"/>
      <c r="F15" s="545"/>
      <c r="G15" s="545"/>
      <c r="H15" s="545"/>
      <c r="I15" s="545"/>
      <c r="J15" s="570"/>
      <c r="K15" s="571"/>
      <c r="L15" s="571"/>
      <c r="M15" s="571"/>
      <c r="N15" s="571"/>
      <c r="O15" s="572"/>
      <c r="P15" s="570"/>
      <c r="Q15" s="571"/>
      <c r="R15" s="571"/>
      <c r="S15" s="571"/>
      <c r="T15" s="571"/>
      <c r="U15" s="572"/>
      <c r="V15" s="554"/>
      <c r="W15" s="550"/>
      <c r="X15" s="550"/>
      <c r="Y15" s="550"/>
      <c r="Z15" s="550"/>
      <c r="AA15" s="551"/>
      <c r="AB15" s="554"/>
      <c r="AC15" s="550"/>
      <c r="AD15" s="550"/>
      <c r="AE15" s="550"/>
      <c r="AF15" s="550"/>
      <c r="AG15" s="551"/>
      <c r="AH15" s="561"/>
      <c r="AI15" s="562"/>
      <c r="AJ15" s="562"/>
      <c r="AK15" s="562"/>
      <c r="AL15" s="562"/>
      <c r="AM15" s="563"/>
      <c r="AN15" s="71"/>
      <c r="AO15" s="517"/>
      <c r="AP15" s="518"/>
      <c r="AQ15" s="518"/>
      <c r="AR15" s="518"/>
      <c r="AS15" s="518"/>
      <c r="AT15" s="519"/>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row>
    <row r="16" spans="1:99" ht="15" customHeight="1">
      <c r="A16" s="71"/>
      <c r="B16" s="503"/>
      <c r="C16" s="503"/>
      <c r="D16" s="504"/>
      <c r="E16" s="544"/>
      <c r="F16" s="545"/>
      <c r="G16" s="545"/>
      <c r="H16" s="545"/>
      <c r="I16" s="545"/>
      <c r="J16" s="570" t="e">
        <f>IF(AND(#REF!="Alta",#REF!="Leve"),CONCATENATE("R",#REF!),"")</f>
        <v>#REF!</v>
      </c>
      <c r="K16" s="571"/>
      <c r="L16" s="571" t="e">
        <f>IF(AND(#REF!="Alta",#REF!="Leve"),CONCATENATE("R",#REF!),"")</f>
        <v>#REF!</v>
      </c>
      <c r="M16" s="571"/>
      <c r="N16" s="571" t="e">
        <f>IF(AND(#REF!="Alta",#REF!="Leve"),CONCATENATE("R",#REF!),"")</f>
        <v>#REF!</v>
      </c>
      <c r="O16" s="572"/>
      <c r="P16" s="570" t="e">
        <f>IF(AND(#REF!="Alta",#REF!="Menor"),CONCATENATE("R",#REF!),"")</f>
        <v>#REF!</v>
      </c>
      <c r="Q16" s="571"/>
      <c r="R16" s="571" t="e">
        <f>IF(AND(#REF!="Alta",#REF!="Menor"),CONCATENATE("R",#REF!),"")</f>
        <v>#REF!</v>
      </c>
      <c r="S16" s="571"/>
      <c r="T16" s="571" t="e">
        <f>IF(AND(#REF!="Alta",#REF!="Menor"),CONCATENATE("R",#REF!),"")</f>
        <v>#REF!</v>
      </c>
      <c r="U16" s="572"/>
      <c r="V16" s="554" t="e">
        <f>IF(AND(#REF!="Alta",#REF!="Moderado"),CONCATENATE("R",#REF!),"")</f>
        <v>#REF!</v>
      </c>
      <c r="W16" s="550"/>
      <c r="X16" s="550" t="e">
        <f>IF(AND(#REF!="Alta",#REF!="Moderado"),CONCATENATE("R",#REF!),"")</f>
        <v>#REF!</v>
      </c>
      <c r="Y16" s="550"/>
      <c r="Z16" s="550" t="e">
        <f>IF(AND(#REF!="Alta",#REF!="Moderado"),CONCATENATE("R",#REF!),"")</f>
        <v>#REF!</v>
      </c>
      <c r="AA16" s="551"/>
      <c r="AB16" s="554" t="e">
        <f>IF(AND(#REF!="Alta",#REF!="Mayor"),CONCATENATE("R",#REF!),"")</f>
        <v>#REF!</v>
      </c>
      <c r="AC16" s="550"/>
      <c r="AD16" s="550" t="e">
        <f>IF(AND(#REF!="Alta",#REF!="Mayor"),CONCATENATE("R",#REF!),"")</f>
        <v>#REF!</v>
      </c>
      <c r="AE16" s="550"/>
      <c r="AF16" s="550" t="e">
        <f>IF(AND(#REF!="Alta",#REF!="Mayor"),CONCATENATE("R",#REF!),"")</f>
        <v>#REF!</v>
      </c>
      <c r="AG16" s="551"/>
      <c r="AH16" s="561" t="e">
        <f>IF(AND(#REF!="Alta",#REF!="Catastrófico"),CONCATENATE("R",#REF!),"")</f>
        <v>#REF!</v>
      </c>
      <c r="AI16" s="562"/>
      <c r="AJ16" s="562" t="e">
        <f>IF(AND(#REF!="Alta",#REF!="Catastrófico"),CONCATENATE("R",#REF!),"")</f>
        <v>#REF!</v>
      </c>
      <c r="AK16" s="562"/>
      <c r="AL16" s="562" t="e">
        <f>IF(AND(#REF!="Alta",#REF!="Catastrófico"),CONCATENATE("R",#REF!),"")</f>
        <v>#REF!</v>
      </c>
      <c r="AM16" s="563"/>
      <c r="AN16" s="71"/>
      <c r="AO16" s="517"/>
      <c r="AP16" s="518"/>
      <c r="AQ16" s="518"/>
      <c r="AR16" s="518"/>
      <c r="AS16" s="518"/>
      <c r="AT16" s="519"/>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row>
    <row r="17" spans="1:80" ht="15" customHeight="1">
      <c r="A17" s="71"/>
      <c r="B17" s="503"/>
      <c r="C17" s="503"/>
      <c r="D17" s="504"/>
      <c r="E17" s="544"/>
      <c r="F17" s="545"/>
      <c r="G17" s="545"/>
      <c r="H17" s="545"/>
      <c r="I17" s="545"/>
      <c r="J17" s="570"/>
      <c r="K17" s="571"/>
      <c r="L17" s="571"/>
      <c r="M17" s="571"/>
      <c r="N17" s="571"/>
      <c r="O17" s="572"/>
      <c r="P17" s="570"/>
      <c r="Q17" s="571"/>
      <c r="R17" s="571"/>
      <c r="S17" s="571"/>
      <c r="T17" s="571"/>
      <c r="U17" s="572"/>
      <c r="V17" s="554"/>
      <c r="W17" s="550"/>
      <c r="X17" s="550"/>
      <c r="Y17" s="550"/>
      <c r="Z17" s="550"/>
      <c r="AA17" s="551"/>
      <c r="AB17" s="554"/>
      <c r="AC17" s="550"/>
      <c r="AD17" s="550"/>
      <c r="AE17" s="550"/>
      <c r="AF17" s="550"/>
      <c r="AG17" s="551"/>
      <c r="AH17" s="561"/>
      <c r="AI17" s="562"/>
      <c r="AJ17" s="562"/>
      <c r="AK17" s="562"/>
      <c r="AL17" s="562"/>
      <c r="AM17" s="563"/>
      <c r="AN17" s="71"/>
      <c r="AO17" s="517"/>
      <c r="AP17" s="518"/>
      <c r="AQ17" s="518"/>
      <c r="AR17" s="518"/>
      <c r="AS17" s="518"/>
      <c r="AT17" s="519"/>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row>
    <row r="18" spans="1:80" ht="15" customHeight="1">
      <c r="A18" s="71"/>
      <c r="B18" s="503"/>
      <c r="C18" s="503"/>
      <c r="D18" s="504"/>
      <c r="E18" s="544"/>
      <c r="F18" s="545"/>
      <c r="G18" s="545"/>
      <c r="H18" s="545"/>
      <c r="I18" s="545"/>
      <c r="J18" s="570" t="e">
        <f>IF(AND(#REF!="Alta",#REF!="Leve"),CONCATENATE("R",#REF!),"")</f>
        <v>#REF!</v>
      </c>
      <c r="K18" s="571"/>
      <c r="L18" s="571" t="e">
        <f>IF(AND(#REF!="Alta",#REF!="Leve"),CONCATENATE("R",#REF!),"")</f>
        <v>#REF!</v>
      </c>
      <c r="M18" s="571"/>
      <c r="N18" s="571" t="e">
        <f>IF(AND(#REF!="Alta",#REF!="Leve"),CONCATENATE("R",#REF!),"")</f>
        <v>#REF!</v>
      </c>
      <c r="O18" s="572"/>
      <c r="P18" s="570" t="e">
        <f>IF(AND(#REF!="Alta",#REF!="Menor"),CONCATENATE("R",#REF!),"")</f>
        <v>#REF!</v>
      </c>
      <c r="Q18" s="571"/>
      <c r="R18" s="571" t="e">
        <f>IF(AND(#REF!="Alta",#REF!="Menor"),CONCATENATE("R",#REF!),"")</f>
        <v>#REF!</v>
      </c>
      <c r="S18" s="571"/>
      <c r="T18" s="571" t="e">
        <f>IF(AND(#REF!="Alta",#REF!="Menor"),CONCATENATE("R",#REF!),"")</f>
        <v>#REF!</v>
      </c>
      <c r="U18" s="572"/>
      <c r="V18" s="554" t="e">
        <f>IF(AND(#REF!="Alta",#REF!="Moderado"),CONCATENATE("R",#REF!),"")</f>
        <v>#REF!</v>
      </c>
      <c r="W18" s="550"/>
      <c r="X18" s="550" t="e">
        <f>IF(AND(#REF!="Alta",#REF!="Moderado"),CONCATENATE("R",#REF!),"")</f>
        <v>#REF!</v>
      </c>
      <c r="Y18" s="550"/>
      <c r="Z18" s="550" t="e">
        <f>IF(AND(#REF!="Alta",#REF!="Moderado"),CONCATENATE("R",#REF!),"")</f>
        <v>#REF!</v>
      </c>
      <c r="AA18" s="551"/>
      <c r="AB18" s="554" t="e">
        <f>IF(AND(#REF!="Alta",#REF!="Mayor"),CONCATENATE("R",#REF!),"")</f>
        <v>#REF!</v>
      </c>
      <c r="AC18" s="550"/>
      <c r="AD18" s="550" t="e">
        <f>IF(AND(#REF!="Alta",#REF!="Mayor"),CONCATENATE("R",#REF!),"")</f>
        <v>#REF!</v>
      </c>
      <c r="AE18" s="550"/>
      <c r="AF18" s="550" t="e">
        <f>IF(AND(#REF!="Alta",#REF!="Mayor"),CONCATENATE("R",#REF!),"")</f>
        <v>#REF!</v>
      </c>
      <c r="AG18" s="551"/>
      <c r="AH18" s="561" t="e">
        <f>IF(AND(#REF!="Alta",#REF!="Catastrófico"),CONCATENATE("R",#REF!),"")</f>
        <v>#REF!</v>
      </c>
      <c r="AI18" s="562"/>
      <c r="AJ18" s="562" t="e">
        <f>IF(AND(#REF!="Alta",#REF!="Catastrófico"),CONCATENATE("R",#REF!),"")</f>
        <v>#REF!</v>
      </c>
      <c r="AK18" s="562"/>
      <c r="AL18" s="562" t="e">
        <f>IF(AND(#REF!="Alta",#REF!="Catastrófico"),CONCATENATE("R",#REF!),"")</f>
        <v>#REF!</v>
      </c>
      <c r="AM18" s="563"/>
      <c r="AN18" s="71"/>
      <c r="AO18" s="517"/>
      <c r="AP18" s="518"/>
      <c r="AQ18" s="518"/>
      <c r="AR18" s="518"/>
      <c r="AS18" s="518"/>
      <c r="AT18" s="519"/>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row>
    <row r="19" spans="1:80" ht="15" customHeight="1">
      <c r="A19" s="71"/>
      <c r="B19" s="503"/>
      <c r="C19" s="503"/>
      <c r="D19" s="504"/>
      <c r="E19" s="544"/>
      <c r="F19" s="545"/>
      <c r="G19" s="545"/>
      <c r="H19" s="545"/>
      <c r="I19" s="545"/>
      <c r="J19" s="570"/>
      <c r="K19" s="571"/>
      <c r="L19" s="571"/>
      <c r="M19" s="571"/>
      <c r="N19" s="571"/>
      <c r="O19" s="572"/>
      <c r="P19" s="570"/>
      <c r="Q19" s="571"/>
      <c r="R19" s="571"/>
      <c r="S19" s="571"/>
      <c r="T19" s="571"/>
      <c r="U19" s="572"/>
      <c r="V19" s="554"/>
      <c r="W19" s="550"/>
      <c r="X19" s="550"/>
      <c r="Y19" s="550"/>
      <c r="Z19" s="550"/>
      <c r="AA19" s="551"/>
      <c r="AB19" s="554"/>
      <c r="AC19" s="550"/>
      <c r="AD19" s="550"/>
      <c r="AE19" s="550"/>
      <c r="AF19" s="550"/>
      <c r="AG19" s="551"/>
      <c r="AH19" s="561"/>
      <c r="AI19" s="562"/>
      <c r="AJ19" s="562"/>
      <c r="AK19" s="562"/>
      <c r="AL19" s="562"/>
      <c r="AM19" s="563"/>
      <c r="AN19" s="71"/>
      <c r="AO19" s="517"/>
      <c r="AP19" s="518"/>
      <c r="AQ19" s="518"/>
      <c r="AR19" s="518"/>
      <c r="AS19" s="518"/>
      <c r="AT19" s="519"/>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row>
    <row r="20" spans="1:80" ht="15" customHeight="1">
      <c r="A20" s="71"/>
      <c r="B20" s="503"/>
      <c r="C20" s="503"/>
      <c r="D20" s="504"/>
      <c r="E20" s="544"/>
      <c r="F20" s="545"/>
      <c r="G20" s="545"/>
      <c r="H20" s="545"/>
      <c r="I20" s="545"/>
      <c r="J20" s="570" t="e">
        <f>IF(AND(#REF!="Alta",#REF!="Leve"),CONCATENATE("R",#REF!),"")</f>
        <v>#REF!</v>
      </c>
      <c r="K20" s="571"/>
      <c r="L20" s="571" t="e">
        <f>IF(AND(#REF!="Alta",#REF!="Leve"),CONCATENATE("R",#REF!),"")</f>
        <v>#REF!</v>
      </c>
      <c r="M20" s="571"/>
      <c r="N20" s="571" t="e">
        <f>IF(AND(#REF!="Alta",#REF!="Leve"),CONCATENATE("R",#REF!),"")</f>
        <v>#REF!</v>
      </c>
      <c r="O20" s="572"/>
      <c r="P20" s="570" t="e">
        <f>IF(AND(#REF!="Alta",#REF!="Menor"),CONCATENATE("R",#REF!),"")</f>
        <v>#REF!</v>
      </c>
      <c r="Q20" s="571"/>
      <c r="R20" s="571" t="e">
        <f>IF(AND(#REF!="Alta",#REF!="Menor"),CONCATENATE("R",#REF!),"")</f>
        <v>#REF!</v>
      </c>
      <c r="S20" s="571"/>
      <c r="T20" s="571" t="e">
        <f>IF(AND(#REF!="Alta",#REF!="Menor"),CONCATENATE("R",#REF!),"")</f>
        <v>#REF!</v>
      </c>
      <c r="U20" s="572"/>
      <c r="V20" s="554" t="e">
        <f>IF(AND(#REF!="Alta",#REF!="Moderado"),CONCATENATE("R",#REF!),"")</f>
        <v>#REF!</v>
      </c>
      <c r="W20" s="550"/>
      <c r="X20" s="550" t="e">
        <f>IF(AND(#REF!="Alta",#REF!="Moderado"),CONCATENATE("R",#REF!),"")</f>
        <v>#REF!</v>
      </c>
      <c r="Y20" s="550"/>
      <c r="Z20" s="550" t="e">
        <f>IF(AND(#REF!="Alta",#REF!="Moderado"),CONCATENATE("R",#REF!),"")</f>
        <v>#REF!</v>
      </c>
      <c r="AA20" s="551"/>
      <c r="AB20" s="554" t="e">
        <f>IF(AND(#REF!="Alta",#REF!="Mayor"),CONCATENATE("R",#REF!),"")</f>
        <v>#REF!</v>
      </c>
      <c r="AC20" s="550"/>
      <c r="AD20" s="550" t="e">
        <f>IF(AND(#REF!="Alta",#REF!="Mayor"),CONCATENATE("R",#REF!),"")</f>
        <v>#REF!</v>
      </c>
      <c r="AE20" s="550"/>
      <c r="AF20" s="550" t="e">
        <f>IF(AND(#REF!="Alta",#REF!="Mayor"),CONCATENATE("R",#REF!),"")</f>
        <v>#REF!</v>
      </c>
      <c r="AG20" s="551"/>
      <c r="AH20" s="561" t="e">
        <f>IF(AND(#REF!="Alta",#REF!="Catastrófico"),CONCATENATE("R",#REF!),"")</f>
        <v>#REF!</v>
      </c>
      <c r="AI20" s="562"/>
      <c r="AJ20" s="562" t="e">
        <f>IF(AND(#REF!="Alta",#REF!="Catastrófico"),CONCATENATE("R",#REF!),"")</f>
        <v>#REF!</v>
      </c>
      <c r="AK20" s="562"/>
      <c r="AL20" s="562" t="e">
        <f>IF(AND(#REF!="Alta",#REF!="Catastrófico"),CONCATENATE("R",#REF!),"")</f>
        <v>#REF!</v>
      </c>
      <c r="AM20" s="563"/>
      <c r="AN20" s="71"/>
      <c r="AO20" s="517"/>
      <c r="AP20" s="518"/>
      <c r="AQ20" s="518"/>
      <c r="AR20" s="518"/>
      <c r="AS20" s="518"/>
      <c r="AT20" s="519"/>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row>
    <row r="21" spans="1:80" ht="15.75" customHeight="1" thickBot="1">
      <c r="A21" s="71"/>
      <c r="B21" s="503"/>
      <c r="C21" s="503"/>
      <c r="D21" s="504"/>
      <c r="E21" s="547"/>
      <c r="F21" s="548"/>
      <c r="G21" s="548"/>
      <c r="H21" s="548"/>
      <c r="I21" s="548"/>
      <c r="J21" s="573"/>
      <c r="K21" s="574"/>
      <c r="L21" s="574"/>
      <c r="M21" s="574"/>
      <c r="N21" s="574"/>
      <c r="O21" s="575"/>
      <c r="P21" s="573"/>
      <c r="Q21" s="574"/>
      <c r="R21" s="574"/>
      <c r="S21" s="574"/>
      <c r="T21" s="574"/>
      <c r="U21" s="575"/>
      <c r="V21" s="558"/>
      <c r="W21" s="559"/>
      <c r="X21" s="559"/>
      <c r="Y21" s="559"/>
      <c r="Z21" s="559"/>
      <c r="AA21" s="560"/>
      <c r="AB21" s="558"/>
      <c r="AC21" s="559"/>
      <c r="AD21" s="559"/>
      <c r="AE21" s="559"/>
      <c r="AF21" s="559"/>
      <c r="AG21" s="560"/>
      <c r="AH21" s="564"/>
      <c r="AI21" s="565"/>
      <c r="AJ21" s="565"/>
      <c r="AK21" s="565"/>
      <c r="AL21" s="565"/>
      <c r="AM21" s="566"/>
      <c r="AN21" s="71"/>
      <c r="AO21" s="520"/>
      <c r="AP21" s="521"/>
      <c r="AQ21" s="521"/>
      <c r="AR21" s="521"/>
      <c r="AS21" s="521"/>
      <c r="AT21" s="522"/>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row>
    <row r="22" spans="1:80">
      <c r="A22" s="71"/>
      <c r="B22" s="503"/>
      <c r="C22" s="503"/>
      <c r="D22" s="504"/>
      <c r="E22" s="541" t="s">
        <v>216</v>
      </c>
      <c r="F22" s="542"/>
      <c r="G22" s="542"/>
      <c r="H22" s="542"/>
      <c r="I22" s="543"/>
      <c r="J22" s="576" t="e">
        <f>IF(AND(#REF!="Media",#REF!="Leve"),CONCATENATE("R",#REF!),"")</f>
        <v>#REF!</v>
      </c>
      <c r="K22" s="577"/>
      <c r="L22" s="577" t="e">
        <f>IF(AND(#REF!="Media",#REF!="Leve"),CONCATENATE("R",#REF!),"")</f>
        <v>#REF!</v>
      </c>
      <c r="M22" s="577"/>
      <c r="N22" s="577" t="e">
        <f>IF(AND(#REF!="Media",#REF!="Leve"),CONCATENATE("R",#REF!),"")</f>
        <v>#REF!</v>
      </c>
      <c r="O22" s="578"/>
      <c r="P22" s="576" t="e">
        <f>IF(AND(#REF!="Media",#REF!="Menor"),CONCATENATE("R",#REF!),"")</f>
        <v>#REF!</v>
      </c>
      <c r="Q22" s="577"/>
      <c r="R22" s="577" t="e">
        <f>IF(AND(#REF!="Media",#REF!="Menor"),CONCATENATE("R",#REF!),"")</f>
        <v>#REF!</v>
      </c>
      <c r="S22" s="577"/>
      <c r="T22" s="577" t="e">
        <f>IF(AND(#REF!="Media",#REF!="Menor"),CONCATENATE("R",#REF!),"")</f>
        <v>#REF!</v>
      </c>
      <c r="U22" s="578"/>
      <c r="V22" s="576" t="e">
        <f>IF(AND(#REF!="Media",#REF!="Moderado"),CONCATENATE("R",#REF!),"")</f>
        <v>#REF!</v>
      </c>
      <c r="W22" s="577"/>
      <c r="X22" s="577" t="e">
        <f>IF(AND(#REF!="Media",#REF!="Moderado"),CONCATENATE("R",#REF!),"")</f>
        <v>#REF!</v>
      </c>
      <c r="Y22" s="577"/>
      <c r="Z22" s="577" t="e">
        <f>IF(AND(#REF!="Media",#REF!="Moderado"),CONCATENATE("R",#REF!),"")</f>
        <v>#REF!</v>
      </c>
      <c r="AA22" s="578"/>
      <c r="AB22" s="552" t="e">
        <f>IF(AND(#REF!="Media",#REF!="Mayor"),CONCATENATE("R",#REF!),"")</f>
        <v>#REF!</v>
      </c>
      <c r="AC22" s="553"/>
      <c r="AD22" s="553" t="e">
        <f>IF(AND(#REF!="Media",#REF!="Mayor"),CONCATENATE("R",#REF!),"")</f>
        <v>#REF!</v>
      </c>
      <c r="AE22" s="553"/>
      <c r="AF22" s="553" t="e">
        <f>IF(AND(#REF!="Media",#REF!="Mayor"),CONCATENATE("R",#REF!),"")</f>
        <v>#REF!</v>
      </c>
      <c r="AG22" s="555"/>
      <c r="AH22" s="567" t="e">
        <f>IF(AND(#REF!="Media",#REF!="Catastrófico"),CONCATENATE("R",#REF!),"")</f>
        <v>#REF!</v>
      </c>
      <c r="AI22" s="568"/>
      <c r="AJ22" s="568" t="e">
        <f>IF(AND(#REF!="Media",#REF!="Catastrófico"),CONCATENATE("R",#REF!),"")</f>
        <v>#REF!</v>
      </c>
      <c r="AK22" s="568"/>
      <c r="AL22" s="568" t="e">
        <f>IF(AND(#REF!="Media",#REF!="Catastrófico"),CONCATENATE("R",#REF!),"")</f>
        <v>#REF!</v>
      </c>
      <c r="AM22" s="569"/>
      <c r="AN22" s="71"/>
      <c r="AO22" s="523" t="s">
        <v>217</v>
      </c>
      <c r="AP22" s="524"/>
      <c r="AQ22" s="524"/>
      <c r="AR22" s="524"/>
      <c r="AS22" s="524"/>
      <c r="AT22" s="525"/>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row>
    <row r="23" spans="1:80">
      <c r="A23" s="71"/>
      <c r="B23" s="503"/>
      <c r="C23" s="503"/>
      <c r="D23" s="504"/>
      <c r="E23" s="544"/>
      <c r="F23" s="545"/>
      <c r="G23" s="545"/>
      <c r="H23" s="545"/>
      <c r="I23" s="546"/>
      <c r="J23" s="570"/>
      <c r="K23" s="571"/>
      <c r="L23" s="571"/>
      <c r="M23" s="571"/>
      <c r="N23" s="571"/>
      <c r="O23" s="572"/>
      <c r="P23" s="570"/>
      <c r="Q23" s="571"/>
      <c r="R23" s="571"/>
      <c r="S23" s="571"/>
      <c r="T23" s="571"/>
      <c r="U23" s="572"/>
      <c r="V23" s="570"/>
      <c r="W23" s="571"/>
      <c r="X23" s="571"/>
      <c r="Y23" s="571"/>
      <c r="Z23" s="571"/>
      <c r="AA23" s="572"/>
      <c r="AB23" s="554"/>
      <c r="AC23" s="550"/>
      <c r="AD23" s="550"/>
      <c r="AE23" s="550"/>
      <c r="AF23" s="550"/>
      <c r="AG23" s="551"/>
      <c r="AH23" s="561"/>
      <c r="AI23" s="562"/>
      <c r="AJ23" s="562"/>
      <c r="AK23" s="562"/>
      <c r="AL23" s="562"/>
      <c r="AM23" s="563"/>
      <c r="AN23" s="71"/>
      <c r="AO23" s="526"/>
      <c r="AP23" s="527"/>
      <c r="AQ23" s="527"/>
      <c r="AR23" s="527"/>
      <c r="AS23" s="527"/>
      <c r="AT23" s="528"/>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row>
    <row r="24" spans="1:80">
      <c r="A24" s="71"/>
      <c r="B24" s="503"/>
      <c r="C24" s="503"/>
      <c r="D24" s="504"/>
      <c r="E24" s="544"/>
      <c r="F24" s="545"/>
      <c r="G24" s="545"/>
      <c r="H24" s="545"/>
      <c r="I24" s="546"/>
      <c r="J24" s="570" t="e">
        <f>IF(AND(#REF!="Media",#REF!="Leve"),CONCATENATE("R",#REF!),"")</f>
        <v>#REF!</v>
      </c>
      <c r="K24" s="571"/>
      <c r="L24" s="571" t="e">
        <f>IF(AND(#REF!="Media",#REF!="Leve"),CONCATENATE("R",#REF!),"")</f>
        <v>#REF!</v>
      </c>
      <c r="M24" s="571"/>
      <c r="N24" s="571" t="e">
        <f>IF(AND(#REF!="Media",#REF!="Leve"),CONCATENATE("R",#REF!),"")</f>
        <v>#REF!</v>
      </c>
      <c r="O24" s="572"/>
      <c r="P24" s="570" t="e">
        <f>IF(AND(#REF!="Media",#REF!="Menor"),CONCATENATE("R",#REF!),"")</f>
        <v>#REF!</v>
      </c>
      <c r="Q24" s="571"/>
      <c r="R24" s="571" t="e">
        <f>IF(AND(#REF!="Media",#REF!="Menor"),CONCATENATE("R",#REF!),"")</f>
        <v>#REF!</v>
      </c>
      <c r="S24" s="571"/>
      <c r="T24" s="571" t="e">
        <f>IF(AND(#REF!="Media",#REF!="Menor"),CONCATENATE("R",#REF!),"")</f>
        <v>#REF!</v>
      </c>
      <c r="U24" s="572"/>
      <c r="V24" s="570" t="e">
        <f>IF(AND(#REF!="Media",#REF!="Moderado"),CONCATENATE("R",#REF!),"")</f>
        <v>#REF!</v>
      </c>
      <c r="W24" s="571"/>
      <c r="X24" s="571" t="e">
        <f>IF(AND(#REF!="Media",#REF!="Moderado"),CONCATENATE("R",#REF!),"")</f>
        <v>#REF!</v>
      </c>
      <c r="Y24" s="571"/>
      <c r="Z24" s="571" t="e">
        <f>IF(AND(#REF!="Media",#REF!="Moderado"),CONCATENATE("R",#REF!),"")</f>
        <v>#REF!</v>
      </c>
      <c r="AA24" s="572"/>
      <c r="AB24" s="554" t="e">
        <f>IF(AND(#REF!="Media",#REF!="Mayor"),CONCATENATE("R",#REF!),"")</f>
        <v>#REF!</v>
      </c>
      <c r="AC24" s="550"/>
      <c r="AD24" s="550" t="e">
        <f>IF(AND(#REF!="Media",#REF!="Mayor"),CONCATENATE("R",#REF!),"")</f>
        <v>#REF!</v>
      </c>
      <c r="AE24" s="550"/>
      <c r="AF24" s="550" t="e">
        <f>IF(AND(#REF!="Media",#REF!="Mayor"),CONCATENATE("R",#REF!),"")</f>
        <v>#REF!</v>
      </c>
      <c r="AG24" s="551"/>
      <c r="AH24" s="561" t="e">
        <f>IF(AND(#REF!="Media",#REF!="Catastrófico"),CONCATENATE("R",#REF!),"")</f>
        <v>#REF!</v>
      </c>
      <c r="AI24" s="562"/>
      <c r="AJ24" s="562" t="e">
        <f>IF(AND(#REF!="Media",#REF!="Catastrófico"),CONCATENATE("R",#REF!),"")</f>
        <v>#REF!</v>
      </c>
      <c r="AK24" s="562"/>
      <c r="AL24" s="562" t="e">
        <f>IF(AND(#REF!="Media",#REF!="Catastrófico"),CONCATENATE("R",#REF!),"")</f>
        <v>#REF!</v>
      </c>
      <c r="AM24" s="563"/>
      <c r="AN24" s="71"/>
      <c r="AO24" s="526"/>
      <c r="AP24" s="527"/>
      <c r="AQ24" s="527"/>
      <c r="AR24" s="527"/>
      <c r="AS24" s="527"/>
      <c r="AT24" s="528"/>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row>
    <row r="25" spans="1:80">
      <c r="A25" s="71"/>
      <c r="B25" s="503"/>
      <c r="C25" s="503"/>
      <c r="D25" s="504"/>
      <c r="E25" s="544"/>
      <c r="F25" s="545"/>
      <c r="G25" s="545"/>
      <c r="H25" s="545"/>
      <c r="I25" s="546"/>
      <c r="J25" s="570"/>
      <c r="K25" s="571"/>
      <c r="L25" s="571"/>
      <c r="M25" s="571"/>
      <c r="N25" s="571"/>
      <c r="O25" s="572"/>
      <c r="P25" s="570"/>
      <c r="Q25" s="571"/>
      <c r="R25" s="571"/>
      <c r="S25" s="571"/>
      <c r="T25" s="571"/>
      <c r="U25" s="572"/>
      <c r="V25" s="570"/>
      <c r="W25" s="571"/>
      <c r="X25" s="571"/>
      <c r="Y25" s="571"/>
      <c r="Z25" s="571"/>
      <c r="AA25" s="572"/>
      <c r="AB25" s="554"/>
      <c r="AC25" s="550"/>
      <c r="AD25" s="550"/>
      <c r="AE25" s="550"/>
      <c r="AF25" s="550"/>
      <c r="AG25" s="551"/>
      <c r="AH25" s="561"/>
      <c r="AI25" s="562"/>
      <c r="AJ25" s="562"/>
      <c r="AK25" s="562"/>
      <c r="AL25" s="562"/>
      <c r="AM25" s="563"/>
      <c r="AN25" s="71"/>
      <c r="AO25" s="526"/>
      <c r="AP25" s="527"/>
      <c r="AQ25" s="527"/>
      <c r="AR25" s="527"/>
      <c r="AS25" s="527"/>
      <c r="AT25" s="528"/>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row>
    <row r="26" spans="1:80">
      <c r="A26" s="71"/>
      <c r="B26" s="503"/>
      <c r="C26" s="503"/>
      <c r="D26" s="504"/>
      <c r="E26" s="544"/>
      <c r="F26" s="545"/>
      <c r="G26" s="545"/>
      <c r="H26" s="545"/>
      <c r="I26" s="546"/>
      <c r="J26" s="570" t="e">
        <f>IF(AND(#REF!="Media",#REF!="Leve"),CONCATENATE("R",#REF!),"")</f>
        <v>#REF!</v>
      </c>
      <c r="K26" s="571"/>
      <c r="L26" s="571" t="e">
        <f>IF(AND(#REF!="Media",#REF!="Leve"),CONCATENATE("R",#REF!),"")</f>
        <v>#REF!</v>
      </c>
      <c r="M26" s="571"/>
      <c r="N26" s="571" t="e">
        <f>IF(AND(#REF!="Media",#REF!="Leve"),CONCATENATE("R",#REF!),"")</f>
        <v>#REF!</v>
      </c>
      <c r="O26" s="572"/>
      <c r="P26" s="570" t="e">
        <f>IF(AND(#REF!="Media",#REF!="Menor"),CONCATENATE("R",#REF!),"")</f>
        <v>#REF!</v>
      </c>
      <c r="Q26" s="571"/>
      <c r="R26" s="571" t="e">
        <f>IF(AND(#REF!="Media",#REF!="Menor"),CONCATENATE("R",#REF!),"")</f>
        <v>#REF!</v>
      </c>
      <c r="S26" s="571"/>
      <c r="T26" s="571" t="e">
        <f>IF(AND(#REF!="Media",#REF!="Menor"),CONCATENATE("R",#REF!),"")</f>
        <v>#REF!</v>
      </c>
      <c r="U26" s="572"/>
      <c r="V26" s="570" t="e">
        <f>IF(AND(#REF!="Media",#REF!="Moderado"),CONCATENATE("R",#REF!),"")</f>
        <v>#REF!</v>
      </c>
      <c r="W26" s="571"/>
      <c r="X26" s="571" t="e">
        <f>IF(AND(#REF!="Media",#REF!="Moderado"),CONCATENATE("R",#REF!),"")</f>
        <v>#REF!</v>
      </c>
      <c r="Y26" s="571"/>
      <c r="Z26" s="571" t="e">
        <f>IF(AND(#REF!="Media",#REF!="Moderado"),CONCATENATE("R",#REF!),"")</f>
        <v>#REF!</v>
      </c>
      <c r="AA26" s="572"/>
      <c r="AB26" s="554" t="e">
        <f>IF(AND(#REF!="Media",#REF!="Mayor"),CONCATENATE("R",#REF!),"")</f>
        <v>#REF!</v>
      </c>
      <c r="AC26" s="550"/>
      <c r="AD26" s="550" t="e">
        <f>IF(AND(#REF!="Media",#REF!="Mayor"),CONCATENATE("R",#REF!),"")</f>
        <v>#REF!</v>
      </c>
      <c r="AE26" s="550"/>
      <c r="AF26" s="550" t="e">
        <f>IF(AND(#REF!="Media",#REF!="Mayor"),CONCATENATE("R",#REF!),"")</f>
        <v>#REF!</v>
      </c>
      <c r="AG26" s="551"/>
      <c r="AH26" s="561" t="e">
        <f>IF(AND(#REF!="Media",#REF!="Catastrófico"),CONCATENATE("R",#REF!),"")</f>
        <v>#REF!</v>
      </c>
      <c r="AI26" s="562"/>
      <c r="AJ26" s="562" t="e">
        <f>IF(AND(#REF!="Media",#REF!="Catastrófico"),CONCATENATE("R",#REF!),"")</f>
        <v>#REF!</v>
      </c>
      <c r="AK26" s="562"/>
      <c r="AL26" s="562" t="e">
        <f>IF(AND(#REF!="Media",#REF!="Catastrófico"),CONCATENATE("R",#REF!),"")</f>
        <v>#REF!</v>
      </c>
      <c r="AM26" s="563"/>
      <c r="AN26" s="71"/>
      <c r="AO26" s="526"/>
      <c r="AP26" s="527"/>
      <c r="AQ26" s="527"/>
      <c r="AR26" s="527"/>
      <c r="AS26" s="527"/>
      <c r="AT26" s="528"/>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A26" s="71"/>
      <c r="CB26" s="71"/>
    </row>
    <row r="27" spans="1:80">
      <c r="A27" s="71"/>
      <c r="B27" s="503"/>
      <c r="C27" s="503"/>
      <c r="D27" s="504"/>
      <c r="E27" s="544"/>
      <c r="F27" s="545"/>
      <c r="G27" s="545"/>
      <c r="H27" s="545"/>
      <c r="I27" s="546"/>
      <c r="J27" s="570"/>
      <c r="K27" s="571"/>
      <c r="L27" s="571"/>
      <c r="M27" s="571"/>
      <c r="N27" s="571"/>
      <c r="O27" s="572"/>
      <c r="P27" s="570"/>
      <c r="Q27" s="571"/>
      <c r="R27" s="571"/>
      <c r="S27" s="571"/>
      <c r="T27" s="571"/>
      <c r="U27" s="572"/>
      <c r="V27" s="570"/>
      <c r="W27" s="571"/>
      <c r="X27" s="571"/>
      <c r="Y27" s="571"/>
      <c r="Z27" s="571"/>
      <c r="AA27" s="572"/>
      <c r="AB27" s="554"/>
      <c r="AC27" s="550"/>
      <c r="AD27" s="550"/>
      <c r="AE27" s="550"/>
      <c r="AF27" s="550"/>
      <c r="AG27" s="551"/>
      <c r="AH27" s="561"/>
      <c r="AI27" s="562"/>
      <c r="AJ27" s="562"/>
      <c r="AK27" s="562"/>
      <c r="AL27" s="562"/>
      <c r="AM27" s="563"/>
      <c r="AN27" s="71"/>
      <c r="AO27" s="526"/>
      <c r="AP27" s="527"/>
      <c r="AQ27" s="527"/>
      <c r="AR27" s="527"/>
      <c r="AS27" s="527"/>
      <c r="AT27" s="528"/>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row>
    <row r="28" spans="1:80">
      <c r="A28" s="71"/>
      <c r="B28" s="503"/>
      <c r="C28" s="503"/>
      <c r="D28" s="504"/>
      <c r="E28" s="544"/>
      <c r="F28" s="545"/>
      <c r="G28" s="545"/>
      <c r="H28" s="545"/>
      <c r="I28" s="546"/>
      <c r="J28" s="570" t="e">
        <f>IF(AND(#REF!="Media",#REF!="Leve"),CONCATENATE("R",#REF!),"")</f>
        <v>#REF!</v>
      </c>
      <c r="K28" s="571"/>
      <c r="L28" s="571" t="e">
        <f>IF(AND(#REF!="Media",#REF!="Leve"),CONCATENATE("R",#REF!),"")</f>
        <v>#REF!</v>
      </c>
      <c r="M28" s="571"/>
      <c r="N28" s="571" t="e">
        <f>IF(AND(#REF!="Media",#REF!="Leve"),CONCATENATE("R",#REF!),"")</f>
        <v>#REF!</v>
      </c>
      <c r="O28" s="572"/>
      <c r="P28" s="570" t="e">
        <f>IF(AND(#REF!="Media",#REF!="Menor"),CONCATENATE("R",#REF!),"")</f>
        <v>#REF!</v>
      </c>
      <c r="Q28" s="571"/>
      <c r="R28" s="571" t="e">
        <f>IF(AND(#REF!="Media",#REF!="Menor"),CONCATENATE("R",#REF!),"")</f>
        <v>#REF!</v>
      </c>
      <c r="S28" s="571"/>
      <c r="T28" s="571" t="e">
        <f>IF(AND(#REF!="Media",#REF!="Menor"),CONCATENATE("R",#REF!),"")</f>
        <v>#REF!</v>
      </c>
      <c r="U28" s="572"/>
      <c r="V28" s="570" t="e">
        <f>IF(AND(#REF!="Media",#REF!="Moderado"),CONCATENATE("R",#REF!),"")</f>
        <v>#REF!</v>
      </c>
      <c r="W28" s="571"/>
      <c r="X28" s="571" t="e">
        <f>IF(AND(#REF!="Media",#REF!="Moderado"),CONCATENATE("R",#REF!),"")</f>
        <v>#REF!</v>
      </c>
      <c r="Y28" s="571"/>
      <c r="Z28" s="571" t="e">
        <f>IF(AND(#REF!="Media",#REF!="Moderado"),CONCATENATE("R",#REF!),"")</f>
        <v>#REF!</v>
      </c>
      <c r="AA28" s="572"/>
      <c r="AB28" s="554" t="e">
        <f>IF(AND(#REF!="Media",#REF!="Mayor"),CONCATENATE("R",#REF!),"")</f>
        <v>#REF!</v>
      </c>
      <c r="AC28" s="550"/>
      <c r="AD28" s="550" t="e">
        <f>IF(AND(#REF!="Media",#REF!="Mayor"),CONCATENATE("R",#REF!),"")</f>
        <v>#REF!</v>
      </c>
      <c r="AE28" s="550"/>
      <c r="AF28" s="550" t="e">
        <f>IF(AND(#REF!="Media",#REF!="Mayor"),CONCATENATE("R",#REF!),"")</f>
        <v>#REF!</v>
      </c>
      <c r="AG28" s="551"/>
      <c r="AH28" s="561" t="e">
        <f>IF(AND(#REF!="Media",#REF!="Catastrófico"),CONCATENATE("R",#REF!),"")</f>
        <v>#REF!</v>
      </c>
      <c r="AI28" s="562"/>
      <c r="AJ28" s="562" t="e">
        <f>IF(AND(#REF!="Media",#REF!="Catastrófico"),CONCATENATE("R",#REF!),"")</f>
        <v>#REF!</v>
      </c>
      <c r="AK28" s="562"/>
      <c r="AL28" s="562" t="e">
        <f>IF(AND(#REF!="Media",#REF!="Catastrófico"),CONCATENATE("R",#REF!),"")</f>
        <v>#REF!</v>
      </c>
      <c r="AM28" s="563"/>
      <c r="AN28" s="71"/>
      <c r="AO28" s="526"/>
      <c r="AP28" s="527"/>
      <c r="AQ28" s="527"/>
      <c r="AR28" s="527"/>
      <c r="AS28" s="527"/>
      <c r="AT28" s="528"/>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row>
    <row r="29" spans="1:80" ht="15.75" thickBot="1">
      <c r="A29" s="71"/>
      <c r="B29" s="503"/>
      <c r="C29" s="503"/>
      <c r="D29" s="504"/>
      <c r="E29" s="547"/>
      <c r="F29" s="548"/>
      <c r="G29" s="548"/>
      <c r="H29" s="548"/>
      <c r="I29" s="549"/>
      <c r="J29" s="570"/>
      <c r="K29" s="571"/>
      <c r="L29" s="571"/>
      <c r="M29" s="571"/>
      <c r="N29" s="571"/>
      <c r="O29" s="572"/>
      <c r="P29" s="573"/>
      <c r="Q29" s="574"/>
      <c r="R29" s="574"/>
      <c r="S29" s="574"/>
      <c r="T29" s="574"/>
      <c r="U29" s="575"/>
      <c r="V29" s="573"/>
      <c r="W29" s="574"/>
      <c r="X29" s="574"/>
      <c r="Y29" s="574"/>
      <c r="Z29" s="574"/>
      <c r="AA29" s="575"/>
      <c r="AB29" s="558"/>
      <c r="AC29" s="559"/>
      <c r="AD29" s="559"/>
      <c r="AE29" s="559"/>
      <c r="AF29" s="559"/>
      <c r="AG29" s="560"/>
      <c r="AH29" s="564"/>
      <c r="AI29" s="565"/>
      <c r="AJ29" s="565"/>
      <c r="AK29" s="565"/>
      <c r="AL29" s="565"/>
      <c r="AM29" s="566"/>
      <c r="AN29" s="71"/>
      <c r="AO29" s="529"/>
      <c r="AP29" s="530"/>
      <c r="AQ29" s="530"/>
      <c r="AR29" s="530"/>
      <c r="AS29" s="530"/>
      <c r="AT29" s="53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row>
    <row r="30" spans="1:80">
      <c r="A30" s="71"/>
      <c r="B30" s="503"/>
      <c r="C30" s="503"/>
      <c r="D30" s="504"/>
      <c r="E30" s="541" t="s">
        <v>218</v>
      </c>
      <c r="F30" s="542"/>
      <c r="G30" s="542"/>
      <c r="H30" s="542"/>
      <c r="I30" s="542"/>
      <c r="J30" s="585" t="e">
        <f>IF(AND(#REF!="Baja",#REF!="Leve"),CONCATENATE("R",#REF!),"")</f>
        <v>#REF!</v>
      </c>
      <c r="K30" s="586"/>
      <c r="L30" s="586" t="e">
        <f>IF(AND(#REF!="Baja",#REF!="Leve"),CONCATENATE("R",#REF!),"")</f>
        <v>#REF!</v>
      </c>
      <c r="M30" s="586"/>
      <c r="N30" s="586" t="e">
        <f>IF(AND(#REF!="Baja",#REF!="Leve"),CONCATENATE("R",#REF!),"")</f>
        <v>#REF!</v>
      </c>
      <c r="O30" s="587"/>
      <c r="P30" s="577" t="e">
        <f>IF(AND(#REF!="Baja",#REF!="Menor"),CONCATENATE("R",#REF!),"")</f>
        <v>#REF!</v>
      </c>
      <c r="Q30" s="577"/>
      <c r="R30" s="577" t="e">
        <f>IF(AND(#REF!="Baja",#REF!="Menor"),CONCATENATE("R",#REF!),"")</f>
        <v>#REF!</v>
      </c>
      <c r="S30" s="577"/>
      <c r="T30" s="577" t="e">
        <f>IF(AND(#REF!="Baja",#REF!="Menor"),CONCATENATE("R",#REF!),"")</f>
        <v>#REF!</v>
      </c>
      <c r="U30" s="578"/>
      <c r="V30" s="576" t="e">
        <f>IF(AND(#REF!="Baja",#REF!="Moderado"),CONCATENATE("R",#REF!),"")</f>
        <v>#REF!</v>
      </c>
      <c r="W30" s="577"/>
      <c r="X30" s="577" t="e">
        <f>IF(AND(#REF!="Baja",#REF!="Moderado"),CONCATENATE("R",#REF!),"")</f>
        <v>#REF!</v>
      </c>
      <c r="Y30" s="577"/>
      <c r="Z30" s="577" t="e">
        <f>IF(AND(#REF!="Baja",#REF!="Moderado"),CONCATENATE("R",#REF!),"")</f>
        <v>#REF!</v>
      </c>
      <c r="AA30" s="578"/>
      <c r="AB30" s="552" t="e">
        <f>IF(AND(#REF!="Baja",#REF!="Mayor"),CONCATENATE("R",#REF!),"")</f>
        <v>#REF!</v>
      </c>
      <c r="AC30" s="553"/>
      <c r="AD30" s="553" t="e">
        <f>IF(AND(#REF!="Baja",#REF!="Mayor"),CONCATENATE("R",#REF!),"")</f>
        <v>#REF!</v>
      </c>
      <c r="AE30" s="553"/>
      <c r="AF30" s="553" t="e">
        <f>IF(AND(#REF!="Baja",#REF!="Mayor"),CONCATENATE("R",#REF!),"")</f>
        <v>#REF!</v>
      </c>
      <c r="AG30" s="555"/>
      <c r="AH30" s="567" t="e">
        <f>IF(AND(#REF!="Baja",#REF!="Catastrófico"),CONCATENATE("R",#REF!),"")</f>
        <v>#REF!</v>
      </c>
      <c r="AI30" s="568"/>
      <c r="AJ30" s="568" t="e">
        <f>IF(AND(#REF!="Baja",#REF!="Catastrófico"),CONCATENATE("R",#REF!),"")</f>
        <v>#REF!</v>
      </c>
      <c r="AK30" s="568"/>
      <c r="AL30" s="568" t="e">
        <f>IF(AND(#REF!="Baja",#REF!="Catastrófico"),CONCATENATE("R",#REF!),"")</f>
        <v>#REF!</v>
      </c>
      <c r="AM30" s="569"/>
      <c r="AN30" s="71"/>
      <c r="AO30" s="532" t="s">
        <v>219</v>
      </c>
      <c r="AP30" s="533"/>
      <c r="AQ30" s="533"/>
      <c r="AR30" s="533"/>
      <c r="AS30" s="533"/>
      <c r="AT30" s="534"/>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1"/>
      <c r="CA30" s="71"/>
      <c r="CB30" s="71"/>
    </row>
    <row r="31" spans="1:80">
      <c r="A31" s="71"/>
      <c r="B31" s="503"/>
      <c r="C31" s="503"/>
      <c r="D31" s="504"/>
      <c r="E31" s="544"/>
      <c r="F31" s="545"/>
      <c r="G31" s="545"/>
      <c r="H31" s="545"/>
      <c r="I31" s="545"/>
      <c r="J31" s="581"/>
      <c r="K31" s="579"/>
      <c r="L31" s="579"/>
      <c r="M31" s="579"/>
      <c r="N31" s="579"/>
      <c r="O31" s="580"/>
      <c r="P31" s="571"/>
      <c r="Q31" s="571"/>
      <c r="R31" s="571"/>
      <c r="S31" s="571"/>
      <c r="T31" s="571"/>
      <c r="U31" s="572"/>
      <c r="V31" s="570"/>
      <c r="W31" s="571"/>
      <c r="X31" s="571"/>
      <c r="Y31" s="571"/>
      <c r="Z31" s="571"/>
      <c r="AA31" s="572"/>
      <c r="AB31" s="554"/>
      <c r="AC31" s="550"/>
      <c r="AD31" s="550"/>
      <c r="AE31" s="550"/>
      <c r="AF31" s="550"/>
      <c r="AG31" s="551"/>
      <c r="AH31" s="561"/>
      <c r="AI31" s="562"/>
      <c r="AJ31" s="562"/>
      <c r="AK31" s="562"/>
      <c r="AL31" s="562"/>
      <c r="AM31" s="563"/>
      <c r="AN31" s="71"/>
      <c r="AO31" s="535"/>
      <c r="AP31" s="536"/>
      <c r="AQ31" s="536"/>
      <c r="AR31" s="536"/>
      <c r="AS31" s="536"/>
      <c r="AT31" s="537"/>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row>
    <row r="32" spans="1:80">
      <c r="A32" s="71"/>
      <c r="B32" s="503"/>
      <c r="C32" s="503"/>
      <c r="D32" s="504"/>
      <c r="E32" s="544"/>
      <c r="F32" s="545"/>
      <c r="G32" s="545"/>
      <c r="H32" s="545"/>
      <c r="I32" s="545"/>
      <c r="J32" s="581" t="e">
        <f>IF(AND(#REF!="Baja",#REF!="Leve"),CONCATENATE("R",#REF!),"")</f>
        <v>#REF!</v>
      </c>
      <c r="K32" s="579"/>
      <c r="L32" s="579" t="e">
        <f>IF(AND(#REF!="Baja",#REF!="Leve"),CONCATENATE("R",#REF!),"")</f>
        <v>#REF!</v>
      </c>
      <c r="M32" s="579"/>
      <c r="N32" s="579" t="e">
        <f>IF(AND(#REF!="Baja",#REF!="Leve"),CONCATENATE("R",#REF!),"")</f>
        <v>#REF!</v>
      </c>
      <c r="O32" s="580"/>
      <c r="P32" s="571" t="e">
        <f>IF(AND(#REF!="Baja",#REF!="Menor"),CONCATENATE("R",#REF!),"")</f>
        <v>#REF!</v>
      </c>
      <c r="Q32" s="571"/>
      <c r="R32" s="571" t="e">
        <f>IF(AND(#REF!="Baja",#REF!="Menor"),CONCATENATE("R",#REF!),"")</f>
        <v>#REF!</v>
      </c>
      <c r="S32" s="571"/>
      <c r="T32" s="571" t="e">
        <f>IF(AND(#REF!="Baja",#REF!="Menor"),CONCATENATE("R",#REF!),"")</f>
        <v>#REF!</v>
      </c>
      <c r="U32" s="572"/>
      <c r="V32" s="570" t="e">
        <f>IF(AND(#REF!="Baja",#REF!="Moderado"),CONCATENATE("R",#REF!),"")</f>
        <v>#REF!</v>
      </c>
      <c r="W32" s="571"/>
      <c r="X32" s="571" t="e">
        <f>IF(AND(#REF!="Baja",#REF!="Moderado"),CONCATENATE("R",#REF!),"")</f>
        <v>#REF!</v>
      </c>
      <c r="Y32" s="571"/>
      <c r="Z32" s="571" t="e">
        <f>IF(AND(#REF!="Baja",#REF!="Moderado"),CONCATENATE("R",#REF!),"")</f>
        <v>#REF!</v>
      </c>
      <c r="AA32" s="572"/>
      <c r="AB32" s="554" t="e">
        <f>IF(AND(#REF!="Baja",#REF!="Mayor"),CONCATENATE("R",#REF!),"")</f>
        <v>#REF!</v>
      </c>
      <c r="AC32" s="550"/>
      <c r="AD32" s="550" t="e">
        <f>IF(AND(#REF!="Baja",#REF!="Mayor"),CONCATENATE("R",#REF!),"")</f>
        <v>#REF!</v>
      </c>
      <c r="AE32" s="550"/>
      <c r="AF32" s="550" t="e">
        <f>IF(AND(#REF!="Baja",#REF!="Mayor"),CONCATENATE("R",#REF!),"")</f>
        <v>#REF!</v>
      </c>
      <c r="AG32" s="551"/>
      <c r="AH32" s="561" t="e">
        <f>IF(AND(#REF!="Baja",#REF!="Catastrófico"),CONCATENATE("R",#REF!),"")</f>
        <v>#REF!</v>
      </c>
      <c r="AI32" s="562"/>
      <c r="AJ32" s="562" t="e">
        <f>IF(AND(#REF!="Baja",#REF!="Catastrófico"),CONCATENATE("R",#REF!),"")</f>
        <v>#REF!</v>
      </c>
      <c r="AK32" s="562"/>
      <c r="AL32" s="562" t="e">
        <f>IF(AND(#REF!="Baja",#REF!="Catastrófico"),CONCATENATE("R",#REF!),"")</f>
        <v>#REF!</v>
      </c>
      <c r="AM32" s="563"/>
      <c r="AN32" s="71"/>
      <c r="AO32" s="535"/>
      <c r="AP32" s="536"/>
      <c r="AQ32" s="536"/>
      <c r="AR32" s="536"/>
      <c r="AS32" s="536"/>
      <c r="AT32" s="537"/>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row>
    <row r="33" spans="1:80">
      <c r="A33" s="71"/>
      <c r="B33" s="503"/>
      <c r="C33" s="503"/>
      <c r="D33" s="504"/>
      <c r="E33" s="544"/>
      <c r="F33" s="545"/>
      <c r="G33" s="545"/>
      <c r="H33" s="545"/>
      <c r="I33" s="545"/>
      <c r="J33" s="581"/>
      <c r="K33" s="579"/>
      <c r="L33" s="579"/>
      <c r="M33" s="579"/>
      <c r="N33" s="579"/>
      <c r="O33" s="580"/>
      <c r="P33" s="571"/>
      <c r="Q33" s="571"/>
      <c r="R33" s="571"/>
      <c r="S33" s="571"/>
      <c r="T33" s="571"/>
      <c r="U33" s="572"/>
      <c r="V33" s="570"/>
      <c r="W33" s="571"/>
      <c r="X33" s="571"/>
      <c r="Y33" s="571"/>
      <c r="Z33" s="571"/>
      <c r="AA33" s="572"/>
      <c r="AB33" s="554"/>
      <c r="AC33" s="550"/>
      <c r="AD33" s="550"/>
      <c r="AE33" s="550"/>
      <c r="AF33" s="550"/>
      <c r="AG33" s="551"/>
      <c r="AH33" s="561"/>
      <c r="AI33" s="562"/>
      <c r="AJ33" s="562"/>
      <c r="AK33" s="562"/>
      <c r="AL33" s="562"/>
      <c r="AM33" s="563"/>
      <c r="AN33" s="71"/>
      <c r="AO33" s="535"/>
      <c r="AP33" s="536"/>
      <c r="AQ33" s="536"/>
      <c r="AR33" s="536"/>
      <c r="AS33" s="536"/>
      <c r="AT33" s="537"/>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row>
    <row r="34" spans="1:80">
      <c r="A34" s="71"/>
      <c r="B34" s="503"/>
      <c r="C34" s="503"/>
      <c r="D34" s="504"/>
      <c r="E34" s="544"/>
      <c r="F34" s="545"/>
      <c r="G34" s="545"/>
      <c r="H34" s="545"/>
      <c r="I34" s="545"/>
      <c r="J34" s="581" t="e">
        <f>IF(AND(#REF!="Baja",#REF!="Leve"),CONCATENATE("R",#REF!),"")</f>
        <v>#REF!</v>
      </c>
      <c r="K34" s="579"/>
      <c r="L34" s="579" t="e">
        <f>IF(AND(#REF!="Baja",#REF!="Leve"),CONCATENATE("R",#REF!),"")</f>
        <v>#REF!</v>
      </c>
      <c r="M34" s="579"/>
      <c r="N34" s="579" t="e">
        <f>IF(AND(#REF!="Baja",#REF!="Leve"),CONCATENATE("R",#REF!),"")</f>
        <v>#REF!</v>
      </c>
      <c r="O34" s="580"/>
      <c r="P34" s="571" t="e">
        <f>IF(AND(#REF!="Baja",#REF!="Menor"),CONCATENATE("R",#REF!),"")</f>
        <v>#REF!</v>
      </c>
      <c r="Q34" s="571"/>
      <c r="R34" s="571" t="e">
        <f>IF(AND(#REF!="Baja",#REF!="Menor"),CONCATENATE("R",#REF!),"")</f>
        <v>#REF!</v>
      </c>
      <c r="S34" s="571"/>
      <c r="T34" s="571" t="e">
        <f>IF(AND(#REF!="Baja",#REF!="Menor"),CONCATENATE("R",#REF!),"")</f>
        <v>#REF!</v>
      </c>
      <c r="U34" s="572"/>
      <c r="V34" s="570" t="e">
        <f>IF(AND(#REF!="Baja",#REF!="Moderado"),CONCATENATE("R",#REF!),"")</f>
        <v>#REF!</v>
      </c>
      <c r="W34" s="571"/>
      <c r="X34" s="571" t="e">
        <f>IF(AND(#REF!="Baja",#REF!="Moderado"),CONCATENATE("R",#REF!),"")</f>
        <v>#REF!</v>
      </c>
      <c r="Y34" s="571"/>
      <c r="Z34" s="571" t="e">
        <f>IF(AND(#REF!="Baja",#REF!="Moderado"),CONCATENATE("R",#REF!),"")</f>
        <v>#REF!</v>
      </c>
      <c r="AA34" s="572"/>
      <c r="AB34" s="554" t="e">
        <f>IF(AND(#REF!="Baja",#REF!="Mayor"),CONCATENATE("R",#REF!),"")</f>
        <v>#REF!</v>
      </c>
      <c r="AC34" s="550"/>
      <c r="AD34" s="550" t="e">
        <f>IF(AND(#REF!="Baja",#REF!="Mayor"),CONCATENATE("R",#REF!),"")</f>
        <v>#REF!</v>
      </c>
      <c r="AE34" s="550"/>
      <c r="AF34" s="550" t="e">
        <f>IF(AND(#REF!="Baja",#REF!="Mayor"),CONCATENATE("R",#REF!),"")</f>
        <v>#REF!</v>
      </c>
      <c r="AG34" s="551"/>
      <c r="AH34" s="561" t="e">
        <f>IF(AND(#REF!="Baja",#REF!="Catastrófico"),CONCATENATE("R",#REF!),"")</f>
        <v>#REF!</v>
      </c>
      <c r="AI34" s="562"/>
      <c r="AJ34" s="562" t="e">
        <f>IF(AND(#REF!="Baja",#REF!="Catastrófico"),CONCATENATE("R",#REF!),"")</f>
        <v>#REF!</v>
      </c>
      <c r="AK34" s="562"/>
      <c r="AL34" s="562" t="e">
        <f>IF(AND(#REF!="Baja",#REF!="Catastrófico"),CONCATENATE("R",#REF!),"")</f>
        <v>#REF!</v>
      </c>
      <c r="AM34" s="563"/>
      <c r="AN34" s="71"/>
      <c r="AO34" s="535"/>
      <c r="AP34" s="536"/>
      <c r="AQ34" s="536"/>
      <c r="AR34" s="536"/>
      <c r="AS34" s="536"/>
      <c r="AT34" s="537"/>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row>
    <row r="35" spans="1:80">
      <c r="A35" s="71"/>
      <c r="B35" s="503"/>
      <c r="C35" s="503"/>
      <c r="D35" s="504"/>
      <c r="E35" s="544"/>
      <c r="F35" s="545"/>
      <c r="G35" s="545"/>
      <c r="H35" s="545"/>
      <c r="I35" s="545"/>
      <c r="J35" s="581"/>
      <c r="K35" s="579"/>
      <c r="L35" s="579"/>
      <c r="M35" s="579"/>
      <c r="N35" s="579"/>
      <c r="O35" s="580"/>
      <c r="P35" s="571"/>
      <c r="Q35" s="571"/>
      <c r="R35" s="571"/>
      <c r="S35" s="571"/>
      <c r="T35" s="571"/>
      <c r="U35" s="572"/>
      <c r="V35" s="570"/>
      <c r="W35" s="571"/>
      <c r="X35" s="571"/>
      <c r="Y35" s="571"/>
      <c r="Z35" s="571"/>
      <c r="AA35" s="572"/>
      <c r="AB35" s="554"/>
      <c r="AC35" s="550"/>
      <c r="AD35" s="550"/>
      <c r="AE35" s="550"/>
      <c r="AF35" s="550"/>
      <c r="AG35" s="551"/>
      <c r="AH35" s="561"/>
      <c r="AI35" s="562"/>
      <c r="AJ35" s="562"/>
      <c r="AK35" s="562"/>
      <c r="AL35" s="562"/>
      <c r="AM35" s="563"/>
      <c r="AN35" s="71"/>
      <c r="AO35" s="535"/>
      <c r="AP35" s="536"/>
      <c r="AQ35" s="536"/>
      <c r="AR35" s="536"/>
      <c r="AS35" s="536"/>
      <c r="AT35" s="537"/>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row>
    <row r="36" spans="1:80">
      <c r="A36" s="71"/>
      <c r="B36" s="503"/>
      <c r="C36" s="503"/>
      <c r="D36" s="504"/>
      <c r="E36" s="544"/>
      <c r="F36" s="545"/>
      <c r="G36" s="545"/>
      <c r="H36" s="545"/>
      <c r="I36" s="545"/>
      <c r="J36" s="581" t="e">
        <f>IF(AND(#REF!="Baja",#REF!="Leve"),CONCATENATE("R",#REF!),"")</f>
        <v>#REF!</v>
      </c>
      <c r="K36" s="579"/>
      <c r="L36" s="579" t="e">
        <f>IF(AND(#REF!="Baja",#REF!="Leve"),CONCATENATE("R",#REF!),"")</f>
        <v>#REF!</v>
      </c>
      <c r="M36" s="579"/>
      <c r="N36" s="579" t="e">
        <f>IF(AND(#REF!="Baja",#REF!="Leve"),CONCATENATE("R",#REF!),"")</f>
        <v>#REF!</v>
      </c>
      <c r="O36" s="580"/>
      <c r="P36" s="571" t="e">
        <f>IF(AND(#REF!="Baja",#REF!="Menor"),CONCATENATE("R",#REF!),"")</f>
        <v>#REF!</v>
      </c>
      <c r="Q36" s="571"/>
      <c r="R36" s="571" t="e">
        <f>IF(AND(#REF!="Baja",#REF!="Menor"),CONCATENATE("R",#REF!),"")</f>
        <v>#REF!</v>
      </c>
      <c r="S36" s="571"/>
      <c r="T36" s="571" t="e">
        <f>IF(AND(#REF!="Baja",#REF!="Menor"),CONCATENATE("R",#REF!),"")</f>
        <v>#REF!</v>
      </c>
      <c r="U36" s="572"/>
      <c r="V36" s="570" t="e">
        <f>IF(AND(#REF!="Baja",#REF!="Moderado"),CONCATENATE("R",#REF!),"")</f>
        <v>#REF!</v>
      </c>
      <c r="W36" s="571"/>
      <c r="X36" s="571" t="e">
        <f>IF(AND(#REF!="Baja",#REF!="Moderado"),CONCATENATE("R",#REF!),"")</f>
        <v>#REF!</v>
      </c>
      <c r="Y36" s="571"/>
      <c r="Z36" s="571" t="e">
        <f>IF(AND(#REF!="Baja",#REF!="Moderado"),CONCATENATE("R",#REF!),"")</f>
        <v>#REF!</v>
      </c>
      <c r="AA36" s="572"/>
      <c r="AB36" s="554" t="e">
        <f>IF(AND(#REF!="Baja",#REF!="Mayor"),CONCATENATE("R",#REF!),"")</f>
        <v>#REF!</v>
      </c>
      <c r="AC36" s="550"/>
      <c r="AD36" s="550" t="e">
        <f>IF(AND(#REF!="Baja",#REF!="Mayor"),CONCATENATE("R",#REF!),"")</f>
        <v>#REF!</v>
      </c>
      <c r="AE36" s="550"/>
      <c r="AF36" s="550" t="e">
        <f>IF(AND(#REF!="Baja",#REF!="Mayor"),CONCATENATE("R",#REF!),"")</f>
        <v>#REF!</v>
      </c>
      <c r="AG36" s="551"/>
      <c r="AH36" s="561" t="e">
        <f>IF(AND(#REF!="Baja",#REF!="Catastrófico"),CONCATENATE("R",#REF!),"")</f>
        <v>#REF!</v>
      </c>
      <c r="AI36" s="562"/>
      <c r="AJ36" s="562" t="e">
        <f>IF(AND(#REF!="Baja",#REF!="Catastrófico"),CONCATENATE("R",#REF!),"")</f>
        <v>#REF!</v>
      </c>
      <c r="AK36" s="562"/>
      <c r="AL36" s="562" t="e">
        <f>IF(AND(#REF!="Baja",#REF!="Catastrófico"),CONCATENATE("R",#REF!),"")</f>
        <v>#REF!</v>
      </c>
      <c r="AM36" s="563"/>
      <c r="AN36" s="71"/>
      <c r="AO36" s="535"/>
      <c r="AP36" s="536"/>
      <c r="AQ36" s="536"/>
      <c r="AR36" s="536"/>
      <c r="AS36" s="536"/>
      <c r="AT36" s="537"/>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A36" s="71"/>
      <c r="CB36" s="71"/>
    </row>
    <row r="37" spans="1:80" ht="15.75" thickBot="1">
      <c r="A37" s="71"/>
      <c r="B37" s="503"/>
      <c r="C37" s="503"/>
      <c r="D37" s="504"/>
      <c r="E37" s="547"/>
      <c r="F37" s="548"/>
      <c r="G37" s="548"/>
      <c r="H37" s="548"/>
      <c r="I37" s="548"/>
      <c r="J37" s="582"/>
      <c r="K37" s="583"/>
      <c r="L37" s="583"/>
      <c r="M37" s="583"/>
      <c r="N37" s="583"/>
      <c r="O37" s="584"/>
      <c r="P37" s="574"/>
      <c r="Q37" s="574"/>
      <c r="R37" s="574"/>
      <c r="S37" s="574"/>
      <c r="T37" s="574"/>
      <c r="U37" s="575"/>
      <c r="V37" s="573"/>
      <c r="W37" s="574"/>
      <c r="X37" s="574"/>
      <c r="Y37" s="574"/>
      <c r="Z37" s="574"/>
      <c r="AA37" s="575"/>
      <c r="AB37" s="558"/>
      <c r="AC37" s="559"/>
      <c r="AD37" s="559"/>
      <c r="AE37" s="559"/>
      <c r="AF37" s="559"/>
      <c r="AG37" s="560"/>
      <c r="AH37" s="564"/>
      <c r="AI37" s="565"/>
      <c r="AJ37" s="565"/>
      <c r="AK37" s="565"/>
      <c r="AL37" s="565"/>
      <c r="AM37" s="566"/>
      <c r="AN37" s="71"/>
      <c r="AO37" s="538"/>
      <c r="AP37" s="539"/>
      <c r="AQ37" s="539"/>
      <c r="AR37" s="539"/>
      <c r="AS37" s="539"/>
      <c r="AT37" s="540"/>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row>
    <row r="38" spans="1:80">
      <c r="A38" s="71"/>
      <c r="B38" s="503"/>
      <c r="C38" s="503"/>
      <c r="D38" s="504"/>
      <c r="E38" s="541" t="s">
        <v>220</v>
      </c>
      <c r="F38" s="542"/>
      <c r="G38" s="542"/>
      <c r="H38" s="542"/>
      <c r="I38" s="543"/>
      <c r="J38" s="585" t="e">
        <f>IF(AND(#REF!="Muy Baja",#REF!="Leve"),CONCATENATE("R",#REF!),"")</f>
        <v>#REF!</v>
      </c>
      <c r="K38" s="586"/>
      <c r="L38" s="586" t="e">
        <f>IF(AND(#REF!="Muy Baja",#REF!="Leve"),CONCATENATE("R",#REF!),"")</f>
        <v>#REF!</v>
      </c>
      <c r="M38" s="586"/>
      <c r="N38" s="586" t="e">
        <f>IF(AND(#REF!="Muy Baja",#REF!="Leve"),CONCATENATE("R",#REF!),"")</f>
        <v>#REF!</v>
      </c>
      <c r="O38" s="587"/>
      <c r="P38" s="585" t="e">
        <f>IF(AND(#REF!="Muy Baja",#REF!="Menor"),CONCATENATE("R",#REF!),"")</f>
        <v>#REF!</v>
      </c>
      <c r="Q38" s="586"/>
      <c r="R38" s="586" t="e">
        <f>IF(AND(#REF!="Muy Baja",#REF!="Menor"),CONCATENATE("R",#REF!),"")</f>
        <v>#REF!</v>
      </c>
      <c r="S38" s="586"/>
      <c r="T38" s="586" t="e">
        <f>IF(AND(#REF!="Muy Baja",#REF!="Menor"),CONCATENATE("R",#REF!),"")</f>
        <v>#REF!</v>
      </c>
      <c r="U38" s="587"/>
      <c r="V38" s="576" t="e">
        <f>IF(AND(#REF!="Muy Baja",#REF!="Moderado"),CONCATENATE("R",#REF!),"")</f>
        <v>#REF!</v>
      </c>
      <c r="W38" s="577"/>
      <c r="X38" s="577" t="e">
        <f>IF(AND(#REF!="Muy Baja",#REF!="Moderado"),CONCATENATE("R",#REF!),"")</f>
        <v>#REF!</v>
      </c>
      <c r="Y38" s="577"/>
      <c r="Z38" s="577" t="e">
        <f>IF(AND(#REF!="Muy Baja",#REF!="Moderado"),CONCATENATE("R",#REF!),"")</f>
        <v>#REF!</v>
      </c>
      <c r="AA38" s="578"/>
      <c r="AB38" s="552" t="e">
        <f>IF(AND(#REF!="Muy Baja",#REF!="Mayor"),CONCATENATE("R",#REF!),"")</f>
        <v>#REF!</v>
      </c>
      <c r="AC38" s="553"/>
      <c r="AD38" s="553" t="e">
        <f>IF(AND(#REF!="Muy Baja",#REF!="Mayor"),CONCATENATE("R",#REF!),"")</f>
        <v>#REF!</v>
      </c>
      <c r="AE38" s="553"/>
      <c r="AF38" s="553" t="e">
        <f>IF(AND(#REF!="Muy Baja",#REF!="Mayor"),CONCATENATE("R",#REF!),"")</f>
        <v>#REF!</v>
      </c>
      <c r="AG38" s="555"/>
      <c r="AH38" s="567" t="e">
        <f>IF(AND(#REF!="Muy Baja",#REF!="Catastrófico"),CONCATENATE("R",#REF!),"")</f>
        <v>#REF!</v>
      </c>
      <c r="AI38" s="568"/>
      <c r="AJ38" s="568" t="e">
        <f>IF(AND(#REF!="Muy Baja",#REF!="Catastrófico"),CONCATENATE("R",#REF!),"")</f>
        <v>#REF!</v>
      </c>
      <c r="AK38" s="568"/>
      <c r="AL38" s="568" t="e">
        <f>IF(AND(#REF!="Muy Baja",#REF!="Catastrófico"),CONCATENATE("R",#REF!),"")</f>
        <v>#REF!</v>
      </c>
      <c r="AM38" s="569"/>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row>
    <row r="39" spans="1:80">
      <c r="A39" s="71"/>
      <c r="B39" s="503"/>
      <c r="C39" s="503"/>
      <c r="D39" s="504"/>
      <c r="E39" s="544"/>
      <c r="F39" s="545"/>
      <c r="G39" s="545"/>
      <c r="H39" s="545"/>
      <c r="I39" s="546"/>
      <c r="J39" s="581"/>
      <c r="K39" s="579"/>
      <c r="L39" s="579"/>
      <c r="M39" s="579"/>
      <c r="N39" s="579"/>
      <c r="O39" s="580"/>
      <c r="P39" s="581"/>
      <c r="Q39" s="579"/>
      <c r="R39" s="579"/>
      <c r="S39" s="579"/>
      <c r="T39" s="579"/>
      <c r="U39" s="580"/>
      <c r="V39" s="570"/>
      <c r="W39" s="571"/>
      <c r="X39" s="571"/>
      <c r="Y39" s="571"/>
      <c r="Z39" s="571"/>
      <c r="AA39" s="572"/>
      <c r="AB39" s="554"/>
      <c r="AC39" s="550"/>
      <c r="AD39" s="550"/>
      <c r="AE39" s="550"/>
      <c r="AF39" s="550"/>
      <c r="AG39" s="551"/>
      <c r="AH39" s="561"/>
      <c r="AI39" s="562"/>
      <c r="AJ39" s="562"/>
      <c r="AK39" s="562"/>
      <c r="AL39" s="562"/>
      <c r="AM39" s="563"/>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71"/>
      <c r="CA39" s="71"/>
      <c r="CB39" s="71"/>
    </row>
    <row r="40" spans="1:80">
      <c r="A40" s="71"/>
      <c r="B40" s="503"/>
      <c r="C40" s="503"/>
      <c r="D40" s="504"/>
      <c r="E40" s="544"/>
      <c r="F40" s="545"/>
      <c r="G40" s="545"/>
      <c r="H40" s="545"/>
      <c r="I40" s="546"/>
      <c r="J40" s="581" t="e">
        <f>IF(AND(#REF!="Muy Baja",#REF!="Leve"),CONCATENATE("R",#REF!),"")</f>
        <v>#REF!</v>
      </c>
      <c r="K40" s="579"/>
      <c r="L40" s="579" t="e">
        <f>IF(AND(#REF!="Muy Baja",#REF!="Leve"),CONCATENATE("R",#REF!),"")</f>
        <v>#REF!</v>
      </c>
      <c r="M40" s="579"/>
      <c r="N40" s="579" t="e">
        <f>IF(AND(#REF!="Muy Baja",#REF!="Leve"),CONCATENATE("R",#REF!),"")</f>
        <v>#REF!</v>
      </c>
      <c r="O40" s="580"/>
      <c r="P40" s="581" t="e">
        <f>IF(AND(#REF!="Muy Baja",#REF!="Menor"),CONCATENATE("R",#REF!),"")</f>
        <v>#REF!</v>
      </c>
      <c r="Q40" s="579"/>
      <c r="R40" s="579" t="e">
        <f>IF(AND(#REF!="Muy Baja",#REF!="Menor"),CONCATENATE("R",#REF!),"")</f>
        <v>#REF!</v>
      </c>
      <c r="S40" s="579"/>
      <c r="T40" s="579" t="e">
        <f>IF(AND(#REF!="Muy Baja",#REF!="Menor"),CONCATENATE("R",#REF!),"")</f>
        <v>#REF!</v>
      </c>
      <c r="U40" s="580"/>
      <c r="V40" s="570" t="e">
        <f>IF(AND(#REF!="Muy Baja",#REF!="Moderado"),CONCATENATE("R",#REF!),"")</f>
        <v>#REF!</v>
      </c>
      <c r="W40" s="571"/>
      <c r="X40" s="571" t="e">
        <f>IF(AND(#REF!="Muy Baja",#REF!="Moderado"),CONCATENATE("R",#REF!),"")</f>
        <v>#REF!</v>
      </c>
      <c r="Y40" s="571"/>
      <c r="Z40" s="571" t="e">
        <f>IF(AND(#REF!="Muy Baja",#REF!="Moderado"),CONCATENATE("R",#REF!),"")</f>
        <v>#REF!</v>
      </c>
      <c r="AA40" s="572"/>
      <c r="AB40" s="554" t="e">
        <f>IF(AND(#REF!="Muy Baja",#REF!="Mayor"),CONCATENATE("R",#REF!),"")</f>
        <v>#REF!</v>
      </c>
      <c r="AC40" s="550"/>
      <c r="AD40" s="550" t="e">
        <f>IF(AND(#REF!="Muy Baja",#REF!="Mayor"),CONCATENATE("R",#REF!),"")</f>
        <v>#REF!</v>
      </c>
      <c r="AE40" s="550"/>
      <c r="AF40" s="550" t="e">
        <f>IF(AND(#REF!="Muy Baja",#REF!="Mayor"),CONCATENATE("R",#REF!),"")</f>
        <v>#REF!</v>
      </c>
      <c r="AG40" s="551"/>
      <c r="AH40" s="561" t="e">
        <f>IF(AND(#REF!="Muy Baja",#REF!="Catastrófico"),CONCATENATE("R",#REF!),"")</f>
        <v>#REF!</v>
      </c>
      <c r="AI40" s="562"/>
      <c r="AJ40" s="562" t="e">
        <f>IF(AND(#REF!="Muy Baja",#REF!="Catastrófico"),CONCATENATE("R",#REF!),"")</f>
        <v>#REF!</v>
      </c>
      <c r="AK40" s="562"/>
      <c r="AL40" s="562" t="e">
        <f>IF(AND(#REF!="Muy Baja",#REF!="Catastrófico"),CONCATENATE("R",#REF!),"")</f>
        <v>#REF!</v>
      </c>
      <c r="AM40" s="563"/>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row>
    <row r="41" spans="1:80">
      <c r="A41" s="71"/>
      <c r="B41" s="503"/>
      <c r="C41" s="503"/>
      <c r="D41" s="504"/>
      <c r="E41" s="544"/>
      <c r="F41" s="545"/>
      <c r="G41" s="545"/>
      <c r="H41" s="545"/>
      <c r="I41" s="546"/>
      <c r="J41" s="581"/>
      <c r="K41" s="579"/>
      <c r="L41" s="579"/>
      <c r="M41" s="579"/>
      <c r="N41" s="579"/>
      <c r="O41" s="580"/>
      <c r="P41" s="581"/>
      <c r="Q41" s="579"/>
      <c r="R41" s="579"/>
      <c r="S41" s="579"/>
      <c r="T41" s="579"/>
      <c r="U41" s="580"/>
      <c r="V41" s="570"/>
      <c r="W41" s="571"/>
      <c r="X41" s="571"/>
      <c r="Y41" s="571"/>
      <c r="Z41" s="571"/>
      <c r="AA41" s="572"/>
      <c r="AB41" s="554"/>
      <c r="AC41" s="550"/>
      <c r="AD41" s="550"/>
      <c r="AE41" s="550"/>
      <c r="AF41" s="550"/>
      <c r="AG41" s="551"/>
      <c r="AH41" s="561"/>
      <c r="AI41" s="562"/>
      <c r="AJ41" s="562"/>
      <c r="AK41" s="562"/>
      <c r="AL41" s="562"/>
      <c r="AM41" s="563"/>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row>
    <row r="42" spans="1:80">
      <c r="A42" s="71"/>
      <c r="B42" s="503"/>
      <c r="C42" s="503"/>
      <c r="D42" s="504"/>
      <c r="E42" s="544"/>
      <c r="F42" s="545"/>
      <c r="G42" s="545"/>
      <c r="H42" s="545"/>
      <c r="I42" s="546"/>
      <c r="J42" s="581" t="e">
        <f>IF(AND(#REF!="Muy Baja",#REF!="Leve"),CONCATENATE("R",#REF!),"")</f>
        <v>#REF!</v>
      </c>
      <c r="K42" s="579"/>
      <c r="L42" s="579" t="e">
        <f>IF(AND(#REF!="Muy Baja",#REF!="Leve"),CONCATENATE("R",#REF!),"")</f>
        <v>#REF!</v>
      </c>
      <c r="M42" s="579"/>
      <c r="N42" s="579" t="e">
        <f>IF(AND(#REF!="Muy Baja",#REF!="Leve"),CONCATENATE("R",#REF!),"")</f>
        <v>#REF!</v>
      </c>
      <c r="O42" s="580"/>
      <c r="P42" s="581" t="e">
        <f>IF(AND(#REF!="Muy Baja",#REF!="Menor"),CONCATENATE("R",#REF!),"")</f>
        <v>#REF!</v>
      </c>
      <c r="Q42" s="579"/>
      <c r="R42" s="579" t="e">
        <f>IF(AND(#REF!="Muy Baja",#REF!="Menor"),CONCATENATE("R",#REF!),"")</f>
        <v>#REF!</v>
      </c>
      <c r="S42" s="579"/>
      <c r="T42" s="579" t="e">
        <f>IF(AND(#REF!="Muy Baja",#REF!="Menor"),CONCATENATE("R",#REF!),"")</f>
        <v>#REF!</v>
      </c>
      <c r="U42" s="580"/>
      <c r="V42" s="570" t="e">
        <f>IF(AND(#REF!="Muy Baja",#REF!="Moderado"),CONCATENATE("R",#REF!),"")</f>
        <v>#REF!</v>
      </c>
      <c r="W42" s="571"/>
      <c r="X42" s="571" t="e">
        <f>IF(AND(#REF!="Muy Baja",#REF!="Moderado"),CONCATENATE("R",#REF!),"")</f>
        <v>#REF!</v>
      </c>
      <c r="Y42" s="571"/>
      <c r="Z42" s="571" t="e">
        <f>IF(AND(#REF!="Muy Baja",#REF!="Moderado"),CONCATENATE("R",#REF!),"")</f>
        <v>#REF!</v>
      </c>
      <c r="AA42" s="572"/>
      <c r="AB42" s="554" t="e">
        <f>IF(AND(#REF!="Muy Baja",#REF!="Mayor"),CONCATENATE("R",#REF!),"")</f>
        <v>#REF!</v>
      </c>
      <c r="AC42" s="550"/>
      <c r="AD42" s="550" t="e">
        <f>IF(AND(#REF!="Muy Baja",#REF!="Mayor"),CONCATENATE("R",#REF!),"")</f>
        <v>#REF!</v>
      </c>
      <c r="AE42" s="550"/>
      <c r="AF42" s="550" t="e">
        <f>IF(AND(#REF!="Muy Baja",#REF!="Mayor"),CONCATENATE("R",#REF!),"")</f>
        <v>#REF!</v>
      </c>
      <c r="AG42" s="551"/>
      <c r="AH42" s="561" t="e">
        <f>IF(AND(#REF!="Muy Baja",#REF!="Catastrófico"),CONCATENATE("R",#REF!),"")</f>
        <v>#REF!</v>
      </c>
      <c r="AI42" s="562"/>
      <c r="AJ42" s="562" t="e">
        <f>IF(AND(#REF!="Muy Baja",#REF!="Catastrófico"),CONCATENATE("R",#REF!),"")</f>
        <v>#REF!</v>
      </c>
      <c r="AK42" s="562"/>
      <c r="AL42" s="562" t="e">
        <f>IF(AND(#REF!="Muy Baja",#REF!="Catastrófico"),CONCATENATE("R",#REF!),"")</f>
        <v>#REF!</v>
      </c>
      <c r="AM42" s="563"/>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row>
    <row r="43" spans="1:80">
      <c r="A43" s="71"/>
      <c r="B43" s="503"/>
      <c r="C43" s="503"/>
      <c r="D43" s="504"/>
      <c r="E43" s="544"/>
      <c r="F43" s="545"/>
      <c r="G43" s="545"/>
      <c r="H43" s="545"/>
      <c r="I43" s="546"/>
      <c r="J43" s="581"/>
      <c r="K43" s="579"/>
      <c r="L43" s="579"/>
      <c r="M43" s="579"/>
      <c r="N43" s="579"/>
      <c r="O43" s="580"/>
      <c r="P43" s="581"/>
      <c r="Q43" s="579"/>
      <c r="R43" s="579"/>
      <c r="S43" s="579"/>
      <c r="T43" s="579"/>
      <c r="U43" s="580"/>
      <c r="V43" s="570"/>
      <c r="W43" s="571"/>
      <c r="X43" s="571"/>
      <c r="Y43" s="571"/>
      <c r="Z43" s="571"/>
      <c r="AA43" s="572"/>
      <c r="AB43" s="554"/>
      <c r="AC43" s="550"/>
      <c r="AD43" s="550"/>
      <c r="AE43" s="550"/>
      <c r="AF43" s="550"/>
      <c r="AG43" s="551"/>
      <c r="AH43" s="561"/>
      <c r="AI43" s="562"/>
      <c r="AJ43" s="562"/>
      <c r="AK43" s="562"/>
      <c r="AL43" s="562"/>
      <c r="AM43" s="563"/>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row>
    <row r="44" spans="1:80">
      <c r="A44" s="71"/>
      <c r="B44" s="503"/>
      <c r="C44" s="503"/>
      <c r="D44" s="504"/>
      <c r="E44" s="544"/>
      <c r="F44" s="545"/>
      <c r="G44" s="545"/>
      <c r="H44" s="545"/>
      <c r="I44" s="546"/>
      <c r="J44" s="581" t="e">
        <f>IF(AND(#REF!="Muy Baja",#REF!="Leve"),CONCATENATE("R",#REF!),"")</f>
        <v>#REF!</v>
      </c>
      <c r="K44" s="579"/>
      <c r="L44" s="579" t="e">
        <f>IF(AND(#REF!="Muy Baja",#REF!="Leve"),CONCATENATE("R",#REF!),"")</f>
        <v>#REF!</v>
      </c>
      <c r="M44" s="579"/>
      <c r="N44" s="579" t="e">
        <f>IF(AND(#REF!="Muy Baja",#REF!="Leve"),CONCATENATE("R",#REF!),"")</f>
        <v>#REF!</v>
      </c>
      <c r="O44" s="580"/>
      <c r="P44" s="581" t="e">
        <f>IF(AND(#REF!="Muy Baja",#REF!="Menor"),CONCATENATE("R",#REF!),"")</f>
        <v>#REF!</v>
      </c>
      <c r="Q44" s="579"/>
      <c r="R44" s="579" t="e">
        <f>IF(AND(#REF!="Muy Baja",#REF!="Menor"),CONCATENATE("R",#REF!),"")</f>
        <v>#REF!</v>
      </c>
      <c r="S44" s="579"/>
      <c r="T44" s="579" t="e">
        <f>IF(AND(#REF!="Muy Baja",#REF!="Menor"),CONCATENATE("R",#REF!),"")</f>
        <v>#REF!</v>
      </c>
      <c r="U44" s="580"/>
      <c r="V44" s="570" t="e">
        <f>IF(AND(#REF!="Muy Baja",#REF!="Moderado"),CONCATENATE("R",#REF!),"")</f>
        <v>#REF!</v>
      </c>
      <c r="W44" s="571"/>
      <c r="X44" s="571" t="e">
        <f>IF(AND(#REF!="Muy Baja",#REF!="Moderado"),CONCATENATE("R",#REF!),"")</f>
        <v>#REF!</v>
      </c>
      <c r="Y44" s="571"/>
      <c r="Z44" s="571" t="e">
        <f>IF(AND(#REF!="Muy Baja",#REF!="Moderado"),CONCATENATE("R",#REF!),"")</f>
        <v>#REF!</v>
      </c>
      <c r="AA44" s="572"/>
      <c r="AB44" s="554" t="e">
        <f>IF(AND(#REF!="Muy Baja",#REF!="Mayor"),CONCATENATE("R",#REF!),"")</f>
        <v>#REF!</v>
      </c>
      <c r="AC44" s="550"/>
      <c r="AD44" s="550" t="e">
        <f>IF(AND(#REF!="Muy Baja",#REF!="Mayor"),CONCATENATE("R",#REF!),"")</f>
        <v>#REF!</v>
      </c>
      <c r="AE44" s="550"/>
      <c r="AF44" s="550" t="e">
        <f>IF(AND(#REF!="Muy Baja",#REF!="Mayor"),CONCATENATE("R",#REF!),"")</f>
        <v>#REF!</v>
      </c>
      <c r="AG44" s="551"/>
      <c r="AH44" s="561" t="e">
        <f>IF(AND(#REF!="Muy Baja",#REF!="Catastrófico"),CONCATENATE("R",#REF!),"")</f>
        <v>#REF!</v>
      </c>
      <c r="AI44" s="562"/>
      <c r="AJ44" s="562" t="e">
        <f>IF(AND(#REF!="Muy Baja",#REF!="Catastrófico"),CONCATENATE("R",#REF!),"")</f>
        <v>#REF!</v>
      </c>
      <c r="AK44" s="562"/>
      <c r="AL44" s="562" t="e">
        <f>IF(AND(#REF!="Muy Baja",#REF!="Catastrófico"),CONCATENATE("R",#REF!),"")</f>
        <v>#REF!</v>
      </c>
      <c r="AM44" s="563"/>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row>
    <row r="45" spans="1:80" ht="15.75" thickBot="1">
      <c r="A45" s="71"/>
      <c r="B45" s="503"/>
      <c r="C45" s="503"/>
      <c r="D45" s="504"/>
      <c r="E45" s="547"/>
      <c r="F45" s="548"/>
      <c r="G45" s="548"/>
      <c r="H45" s="548"/>
      <c r="I45" s="549"/>
      <c r="J45" s="582"/>
      <c r="K45" s="583"/>
      <c r="L45" s="583"/>
      <c r="M45" s="583"/>
      <c r="N45" s="583"/>
      <c r="O45" s="584"/>
      <c r="P45" s="582"/>
      <c r="Q45" s="583"/>
      <c r="R45" s="583"/>
      <c r="S45" s="583"/>
      <c r="T45" s="583"/>
      <c r="U45" s="584"/>
      <c r="V45" s="573"/>
      <c r="W45" s="574"/>
      <c r="X45" s="574"/>
      <c r="Y45" s="574"/>
      <c r="Z45" s="574"/>
      <c r="AA45" s="575"/>
      <c r="AB45" s="558"/>
      <c r="AC45" s="559"/>
      <c r="AD45" s="559"/>
      <c r="AE45" s="559"/>
      <c r="AF45" s="559"/>
      <c r="AG45" s="560"/>
      <c r="AH45" s="564"/>
      <c r="AI45" s="565"/>
      <c r="AJ45" s="565"/>
      <c r="AK45" s="565"/>
      <c r="AL45" s="565"/>
      <c r="AM45" s="566"/>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1"/>
      <c r="CA45" s="71"/>
      <c r="CB45" s="71"/>
    </row>
    <row r="46" spans="1:80">
      <c r="A46" s="71"/>
      <c r="B46" s="71"/>
      <c r="C46" s="71"/>
      <c r="D46" s="71"/>
      <c r="E46" s="71"/>
      <c r="F46" s="71"/>
      <c r="G46" s="71"/>
      <c r="H46" s="71"/>
      <c r="I46" s="71"/>
      <c r="J46" s="541" t="s">
        <v>221</v>
      </c>
      <c r="K46" s="542"/>
      <c r="L46" s="542"/>
      <c r="M46" s="542"/>
      <c r="N46" s="542"/>
      <c r="O46" s="543"/>
      <c r="P46" s="541" t="s">
        <v>222</v>
      </c>
      <c r="Q46" s="542"/>
      <c r="R46" s="542"/>
      <c r="S46" s="542"/>
      <c r="T46" s="542"/>
      <c r="U46" s="543"/>
      <c r="V46" s="541" t="s">
        <v>223</v>
      </c>
      <c r="W46" s="542"/>
      <c r="X46" s="542"/>
      <c r="Y46" s="542"/>
      <c r="Z46" s="542"/>
      <c r="AA46" s="543"/>
      <c r="AB46" s="541" t="s">
        <v>224</v>
      </c>
      <c r="AC46" s="557"/>
      <c r="AD46" s="542"/>
      <c r="AE46" s="542"/>
      <c r="AF46" s="542"/>
      <c r="AG46" s="543"/>
      <c r="AH46" s="541" t="s">
        <v>225</v>
      </c>
      <c r="AI46" s="542"/>
      <c r="AJ46" s="542"/>
      <c r="AK46" s="542"/>
      <c r="AL46" s="542"/>
      <c r="AM46" s="543"/>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row>
    <row r="47" spans="1:80">
      <c r="A47" s="71"/>
      <c r="B47" s="71"/>
      <c r="C47" s="71"/>
      <c r="D47" s="71"/>
      <c r="E47" s="71"/>
      <c r="F47" s="71"/>
      <c r="G47" s="71"/>
      <c r="H47" s="71"/>
      <c r="I47" s="71"/>
      <c r="J47" s="544"/>
      <c r="K47" s="545"/>
      <c r="L47" s="545"/>
      <c r="M47" s="545"/>
      <c r="N47" s="545"/>
      <c r="O47" s="546"/>
      <c r="P47" s="544"/>
      <c r="Q47" s="545"/>
      <c r="R47" s="545"/>
      <c r="S47" s="545"/>
      <c r="T47" s="545"/>
      <c r="U47" s="546"/>
      <c r="V47" s="544"/>
      <c r="W47" s="545"/>
      <c r="X47" s="545"/>
      <c r="Y47" s="545"/>
      <c r="Z47" s="545"/>
      <c r="AA47" s="546"/>
      <c r="AB47" s="544"/>
      <c r="AC47" s="545"/>
      <c r="AD47" s="545"/>
      <c r="AE47" s="545"/>
      <c r="AF47" s="545"/>
      <c r="AG47" s="546"/>
      <c r="AH47" s="544"/>
      <c r="AI47" s="545"/>
      <c r="AJ47" s="545"/>
      <c r="AK47" s="545"/>
      <c r="AL47" s="545"/>
      <c r="AM47" s="546"/>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71"/>
      <c r="CB47" s="71"/>
    </row>
    <row r="48" spans="1:80">
      <c r="A48" s="71"/>
      <c r="B48" s="71"/>
      <c r="C48" s="71"/>
      <c r="D48" s="71"/>
      <c r="E48" s="71"/>
      <c r="F48" s="71"/>
      <c r="G48" s="71"/>
      <c r="H48" s="71"/>
      <c r="I48" s="71"/>
      <c r="J48" s="544"/>
      <c r="K48" s="545"/>
      <c r="L48" s="545"/>
      <c r="M48" s="545"/>
      <c r="N48" s="545"/>
      <c r="O48" s="546"/>
      <c r="P48" s="544"/>
      <c r="Q48" s="545"/>
      <c r="R48" s="545"/>
      <c r="S48" s="545"/>
      <c r="T48" s="545"/>
      <c r="U48" s="546"/>
      <c r="V48" s="544"/>
      <c r="W48" s="545"/>
      <c r="X48" s="545"/>
      <c r="Y48" s="545"/>
      <c r="Z48" s="545"/>
      <c r="AA48" s="546"/>
      <c r="AB48" s="544"/>
      <c r="AC48" s="545"/>
      <c r="AD48" s="545"/>
      <c r="AE48" s="545"/>
      <c r="AF48" s="545"/>
      <c r="AG48" s="546"/>
      <c r="AH48" s="544"/>
      <c r="AI48" s="545"/>
      <c r="AJ48" s="545"/>
      <c r="AK48" s="545"/>
      <c r="AL48" s="545"/>
      <c r="AM48" s="546"/>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1"/>
      <c r="CA48" s="71"/>
      <c r="CB48" s="71"/>
    </row>
    <row r="49" spans="1:80">
      <c r="A49" s="71"/>
      <c r="B49" s="71"/>
      <c r="C49" s="71"/>
      <c r="D49" s="71"/>
      <c r="E49" s="71"/>
      <c r="F49" s="71"/>
      <c r="G49" s="71"/>
      <c r="H49" s="71"/>
      <c r="I49" s="71"/>
      <c r="J49" s="544"/>
      <c r="K49" s="545"/>
      <c r="L49" s="545"/>
      <c r="M49" s="545"/>
      <c r="N49" s="545"/>
      <c r="O49" s="546"/>
      <c r="P49" s="544"/>
      <c r="Q49" s="545"/>
      <c r="R49" s="545"/>
      <c r="S49" s="545"/>
      <c r="T49" s="545"/>
      <c r="U49" s="546"/>
      <c r="V49" s="544"/>
      <c r="W49" s="545"/>
      <c r="X49" s="545"/>
      <c r="Y49" s="545"/>
      <c r="Z49" s="545"/>
      <c r="AA49" s="546"/>
      <c r="AB49" s="544"/>
      <c r="AC49" s="545"/>
      <c r="AD49" s="545"/>
      <c r="AE49" s="545"/>
      <c r="AF49" s="545"/>
      <c r="AG49" s="546"/>
      <c r="AH49" s="544"/>
      <c r="AI49" s="545"/>
      <c r="AJ49" s="545"/>
      <c r="AK49" s="545"/>
      <c r="AL49" s="545"/>
      <c r="AM49" s="546"/>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c r="BX49" s="71"/>
      <c r="BY49" s="71"/>
      <c r="BZ49" s="71"/>
      <c r="CA49" s="71"/>
      <c r="CB49" s="71"/>
    </row>
    <row r="50" spans="1:80">
      <c r="A50" s="71"/>
      <c r="B50" s="71"/>
      <c r="C50" s="71"/>
      <c r="D50" s="71"/>
      <c r="E50" s="71"/>
      <c r="F50" s="71"/>
      <c r="G50" s="71"/>
      <c r="H50" s="71"/>
      <c r="I50" s="71"/>
      <c r="J50" s="544"/>
      <c r="K50" s="545"/>
      <c r="L50" s="545"/>
      <c r="M50" s="545"/>
      <c r="N50" s="545"/>
      <c r="O50" s="546"/>
      <c r="P50" s="544"/>
      <c r="Q50" s="545"/>
      <c r="R50" s="545"/>
      <c r="S50" s="545"/>
      <c r="T50" s="545"/>
      <c r="U50" s="546"/>
      <c r="V50" s="544"/>
      <c r="W50" s="545"/>
      <c r="X50" s="545"/>
      <c r="Y50" s="545"/>
      <c r="Z50" s="545"/>
      <c r="AA50" s="546"/>
      <c r="AB50" s="544"/>
      <c r="AC50" s="545"/>
      <c r="AD50" s="545"/>
      <c r="AE50" s="545"/>
      <c r="AF50" s="545"/>
      <c r="AG50" s="546"/>
      <c r="AH50" s="544"/>
      <c r="AI50" s="545"/>
      <c r="AJ50" s="545"/>
      <c r="AK50" s="545"/>
      <c r="AL50" s="545"/>
      <c r="AM50" s="546"/>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c r="CA50" s="71"/>
      <c r="CB50" s="71"/>
    </row>
    <row r="51" spans="1:80" ht="15.75" thickBot="1">
      <c r="A51" s="71"/>
      <c r="B51" s="71"/>
      <c r="C51" s="71"/>
      <c r="D51" s="71"/>
      <c r="E51" s="71"/>
      <c r="F51" s="71"/>
      <c r="G51" s="71"/>
      <c r="H51" s="71"/>
      <c r="I51" s="71"/>
      <c r="J51" s="547"/>
      <c r="K51" s="548"/>
      <c r="L51" s="548"/>
      <c r="M51" s="548"/>
      <c r="N51" s="548"/>
      <c r="O51" s="549"/>
      <c r="P51" s="547"/>
      <c r="Q51" s="548"/>
      <c r="R51" s="548"/>
      <c r="S51" s="548"/>
      <c r="T51" s="548"/>
      <c r="U51" s="549"/>
      <c r="V51" s="547"/>
      <c r="W51" s="548"/>
      <c r="X51" s="548"/>
      <c r="Y51" s="548"/>
      <c r="Z51" s="548"/>
      <c r="AA51" s="549"/>
      <c r="AB51" s="547"/>
      <c r="AC51" s="548"/>
      <c r="AD51" s="548"/>
      <c r="AE51" s="548"/>
      <c r="AF51" s="548"/>
      <c r="AG51" s="549"/>
      <c r="AH51" s="547"/>
      <c r="AI51" s="548"/>
      <c r="AJ51" s="548"/>
      <c r="AK51" s="548"/>
      <c r="AL51" s="548"/>
      <c r="AM51" s="549"/>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row>
    <row r="52" spans="1:80">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c r="BX52" s="71"/>
      <c r="BY52" s="71"/>
      <c r="BZ52" s="71"/>
      <c r="CA52" s="71"/>
      <c r="CB52" s="71"/>
    </row>
    <row r="53" spans="1:80" ht="15" customHeight="1">
      <c r="A53" s="71"/>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c r="BX53" s="71"/>
      <c r="BY53" s="71"/>
      <c r="BZ53" s="71"/>
      <c r="CA53" s="71"/>
      <c r="CB53" s="71"/>
    </row>
    <row r="54" spans="1:80" ht="15" customHeight="1">
      <c r="A54" s="71"/>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c r="BX54" s="71"/>
      <c r="BY54" s="71"/>
      <c r="BZ54" s="71"/>
      <c r="CA54" s="71"/>
      <c r="CB54" s="71"/>
    </row>
    <row r="55" spans="1:80">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c r="BX55" s="71"/>
      <c r="BY55" s="71"/>
      <c r="BZ55" s="71"/>
      <c r="CA55" s="71"/>
      <c r="CB55" s="71"/>
    </row>
    <row r="56" spans="1:80">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71"/>
      <c r="CA56" s="71"/>
      <c r="CB56" s="71"/>
    </row>
    <row r="57" spans="1:80">
      <c r="A57" s="71"/>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c r="BZ57" s="71"/>
      <c r="CA57" s="71"/>
      <c r="CB57" s="71"/>
    </row>
    <row r="58" spans="1:80">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c r="BX58" s="71"/>
      <c r="BY58" s="71"/>
      <c r="BZ58" s="71"/>
      <c r="CA58" s="71"/>
      <c r="CB58" s="71"/>
    </row>
    <row r="59" spans="1:80">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row>
    <row r="60" spans="1:80">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c r="BY60" s="71"/>
      <c r="BZ60" s="71"/>
      <c r="CA60" s="71"/>
      <c r="CB60" s="71"/>
    </row>
    <row r="61" spans="1:80">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row>
    <row r="62" spans="1:80">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c r="BX62" s="71"/>
      <c r="BY62" s="71"/>
      <c r="BZ62" s="71"/>
      <c r="CA62" s="71"/>
      <c r="CB62" s="71"/>
    </row>
    <row r="63" spans="1:80">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1"/>
      <c r="BS63" s="71"/>
      <c r="BT63" s="71"/>
      <c r="BU63" s="71"/>
      <c r="BV63" s="71"/>
      <c r="BW63" s="71"/>
      <c r="BX63" s="71"/>
      <c r="BY63" s="71"/>
      <c r="BZ63" s="71"/>
      <c r="CA63" s="71"/>
      <c r="CB63" s="71"/>
    </row>
    <row r="64" spans="1:80">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c r="BX64" s="71"/>
      <c r="BY64" s="71"/>
      <c r="BZ64" s="71"/>
      <c r="CA64" s="71"/>
      <c r="CB64" s="71"/>
    </row>
    <row r="65" spans="1:80">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71"/>
      <c r="BS65" s="71"/>
      <c r="BT65" s="71"/>
      <c r="BU65" s="71"/>
      <c r="BV65" s="71"/>
      <c r="BW65" s="71"/>
      <c r="BX65" s="71"/>
      <c r="BY65" s="71"/>
      <c r="BZ65" s="71"/>
      <c r="CA65" s="71"/>
      <c r="CB65" s="71"/>
    </row>
    <row r="66" spans="1:80">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71"/>
      <c r="BY66" s="71"/>
      <c r="BZ66" s="71"/>
      <c r="CA66" s="71"/>
      <c r="CB66" s="71"/>
    </row>
    <row r="67" spans="1:80">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71"/>
      <c r="BY67" s="71"/>
      <c r="BZ67" s="71"/>
      <c r="CA67" s="71"/>
      <c r="CB67" s="71"/>
    </row>
    <row r="68" spans="1:80">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c r="BS68" s="71"/>
      <c r="BT68" s="71"/>
      <c r="BU68" s="71"/>
      <c r="BV68" s="71"/>
      <c r="BW68" s="71"/>
      <c r="BX68" s="71"/>
      <c r="BY68" s="71"/>
      <c r="BZ68" s="71"/>
      <c r="CA68" s="71"/>
      <c r="CB68" s="71"/>
    </row>
    <row r="69" spans="1:80">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71"/>
      <c r="BS69" s="71"/>
      <c r="BT69" s="71"/>
      <c r="BU69" s="71"/>
      <c r="BV69" s="71"/>
      <c r="BW69" s="71"/>
      <c r="BX69" s="71"/>
      <c r="BY69" s="71"/>
      <c r="BZ69" s="71"/>
      <c r="CA69" s="71"/>
      <c r="CB69" s="71"/>
    </row>
    <row r="70" spans="1:80">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c r="BS70" s="71"/>
      <c r="BT70" s="71"/>
      <c r="BU70" s="71"/>
      <c r="BV70" s="71"/>
      <c r="BW70" s="71"/>
      <c r="BX70" s="71"/>
      <c r="BY70" s="71"/>
      <c r="BZ70" s="71"/>
      <c r="CA70" s="71"/>
      <c r="CB70" s="71"/>
    </row>
    <row r="71" spans="1:80">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c r="BX71" s="71"/>
      <c r="BY71" s="71"/>
      <c r="BZ71" s="71"/>
      <c r="CA71" s="71"/>
      <c r="CB71" s="71"/>
    </row>
    <row r="72" spans="1:80">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c r="BX72" s="71"/>
      <c r="BY72" s="71"/>
      <c r="BZ72" s="71"/>
      <c r="CA72" s="71"/>
      <c r="CB72" s="71"/>
    </row>
    <row r="73" spans="1:80">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c r="BX73" s="71"/>
      <c r="BY73" s="71"/>
      <c r="BZ73" s="71"/>
      <c r="CA73" s="71"/>
      <c r="CB73" s="71"/>
    </row>
    <row r="74" spans="1:80">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c r="BS74" s="71"/>
      <c r="BT74" s="71"/>
      <c r="BU74" s="71"/>
      <c r="BV74" s="71"/>
      <c r="BW74" s="71"/>
      <c r="BX74" s="71"/>
      <c r="BY74" s="71"/>
      <c r="BZ74" s="71"/>
      <c r="CA74" s="71"/>
      <c r="CB74" s="71"/>
    </row>
    <row r="75" spans="1:80">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row>
    <row r="76" spans="1:80">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row>
    <row r="77" spans="1:80">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1"/>
      <c r="BS77" s="71"/>
      <c r="BT77" s="71"/>
      <c r="BU77" s="71"/>
      <c r="BV77" s="71"/>
      <c r="BW77" s="71"/>
      <c r="BX77" s="71"/>
      <c r="BY77" s="71"/>
      <c r="BZ77" s="71"/>
      <c r="CA77" s="71"/>
      <c r="CB77" s="71"/>
    </row>
    <row r="78" spans="1:80">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1"/>
      <c r="BW78" s="71"/>
      <c r="BX78" s="71"/>
      <c r="BY78" s="71"/>
      <c r="BZ78" s="71"/>
      <c r="CA78" s="71"/>
      <c r="CB78" s="71"/>
    </row>
    <row r="79" spans="1:80">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row>
    <row r="80" spans="1:80">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row>
    <row r="81" spans="1:63">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row>
    <row r="82" spans="1:63">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row>
    <row r="83" spans="1:63">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row>
    <row r="84" spans="1:63">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row>
    <row r="85" spans="1:63">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row>
    <row r="86" spans="1:63">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row>
    <row r="87" spans="1:63">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row>
    <row r="88" spans="1:63">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row>
    <row r="89" spans="1:63">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row>
    <row r="90" spans="1:63">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row>
    <row r="91" spans="1:63">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row>
    <row r="92" spans="1:63">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row>
    <row r="93" spans="1:63">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row>
    <row r="94" spans="1:63">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row>
    <row r="95" spans="1:63">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row>
    <row r="96" spans="1:63">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row>
    <row r="97" spans="1:63">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row>
    <row r="98" spans="1:63">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row>
    <row r="99" spans="1:63">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row>
    <row r="100" spans="1:63">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row>
    <row r="101" spans="1:63">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row>
    <row r="102" spans="1:63">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row>
    <row r="103" spans="1:63">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1"/>
      <c r="BJ103" s="71"/>
      <c r="BK103" s="71"/>
    </row>
    <row r="104" spans="1:63">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row>
    <row r="105" spans="1:63">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row>
    <row r="106" spans="1:63">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1"/>
    </row>
    <row r="107" spans="1:63">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row>
    <row r="108" spans="1:63">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1"/>
      <c r="BJ108" s="71"/>
      <c r="BK108" s="71"/>
    </row>
    <row r="109" spans="1:63">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71"/>
      <c r="BE109" s="71"/>
      <c r="BF109" s="71"/>
      <c r="BG109" s="71"/>
      <c r="BH109" s="71"/>
      <c r="BI109" s="71"/>
      <c r="BJ109" s="71"/>
      <c r="BK109" s="71"/>
    </row>
    <row r="110" spans="1:63">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row>
    <row r="111" spans="1:63">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c r="BI111" s="71"/>
      <c r="BJ111" s="71"/>
      <c r="BK111" s="71"/>
    </row>
    <row r="112" spans="1:63">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row>
    <row r="113" spans="1:63">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1"/>
      <c r="BH113" s="71"/>
      <c r="BI113" s="71"/>
      <c r="BJ113" s="71"/>
      <c r="BK113" s="71"/>
    </row>
    <row r="114" spans="1:63">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1"/>
      <c r="BH114" s="71"/>
      <c r="BI114" s="71"/>
      <c r="BJ114" s="71"/>
      <c r="BK114" s="71"/>
    </row>
    <row r="115" spans="1:63">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1"/>
      <c r="BE115" s="71"/>
      <c r="BF115" s="71"/>
      <c r="BG115" s="71"/>
      <c r="BH115" s="71"/>
      <c r="BI115" s="71"/>
      <c r="BJ115" s="71"/>
      <c r="BK115" s="71"/>
    </row>
    <row r="116" spans="1:63">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c r="BE116" s="71"/>
      <c r="BF116" s="71"/>
      <c r="BG116" s="71"/>
      <c r="BH116" s="71"/>
      <c r="BI116" s="71"/>
      <c r="BJ116" s="71"/>
      <c r="BK116" s="71"/>
    </row>
    <row r="117" spans="1:63">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71"/>
      <c r="BE117" s="71"/>
      <c r="BF117" s="71"/>
      <c r="BG117" s="71"/>
      <c r="BH117" s="71"/>
      <c r="BI117" s="71"/>
      <c r="BJ117" s="71"/>
      <c r="BK117" s="71"/>
    </row>
    <row r="118" spans="1:63">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1"/>
      <c r="BF118" s="71"/>
      <c r="BG118" s="71"/>
      <c r="BH118" s="71"/>
      <c r="BI118" s="71"/>
      <c r="BJ118" s="71"/>
      <c r="BK118" s="71"/>
    </row>
    <row r="119" spans="1:63">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71"/>
      <c r="BG119" s="71"/>
      <c r="BH119" s="71"/>
      <c r="BI119" s="71"/>
      <c r="BJ119" s="71"/>
      <c r="BK119" s="71"/>
    </row>
    <row r="120" spans="1:63">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1"/>
    </row>
    <row r="121" spans="1:63">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1"/>
      <c r="BH121" s="71"/>
      <c r="BI121" s="71"/>
      <c r="BJ121" s="71"/>
      <c r="BK121" s="71"/>
    </row>
    <row r="122" spans="1:63">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71"/>
      <c r="BK122" s="71"/>
    </row>
    <row r="123" spans="1:63">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1"/>
      <c r="BH123" s="71"/>
      <c r="BI123" s="71"/>
      <c r="BJ123" s="71"/>
      <c r="BK123" s="71"/>
    </row>
    <row r="124" spans="1:63">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row>
    <row r="125" spans="1:63">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c r="AY125" s="71"/>
      <c r="AZ125" s="71"/>
      <c r="BA125" s="71"/>
      <c r="BB125" s="71"/>
      <c r="BC125" s="71"/>
      <c r="BD125" s="71"/>
      <c r="BE125" s="71"/>
      <c r="BF125" s="71"/>
      <c r="BG125" s="71"/>
      <c r="BH125" s="71"/>
      <c r="BI125" s="71"/>
      <c r="BJ125" s="71"/>
      <c r="BK125" s="71"/>
    </row>
    <row r="126" spans="1:63">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71"/>
      <c r="BD126" s="71"/>
      <c r="BE126" s="71"/>
      <c r="BF126" s="71"/>
      <c r="BG126" s="71"/>
      <c r="BH126" s="71"/>
      <c r="BI126" s="71"/>
      <c r="BJ126" s="71"/>
      <c r="BK126" s="71"/>
    </row>
    <row r="127" spans="1:63">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c r="AZ127" s="71"/>
      <c r="BA127" s="71"/>
      <c r="BB127" s="71"/>
      <c r="BC127" s="71"/>
      <c r="BD127" s="71"/>
      <c r="BE127" s="71"/>
      <c r="BF127" s="71"/>
      <c r="BG127" s="71"/>
      <c r="BH127" s="71"/>
      <c r="BI127" s="71"/>
      <c r="BJ127" s="71"/>
      <c r="BK127" s="71"/>
    </row>
    <row r="128" spans="1:63">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1"/>
      <c r="BC128" s="71"/>
      <c r="BD128" s="71"/>
      <c r="BE128" s="71"/>
      <c r="BF128" s="71"/>
      <c r="BG128" s="71"/>
      <c r="BH128" s="71"/>
      <c r="BI128" s="71"/>
      <c r="BJ128" s="71"/>
      <c r="BK128" s="71"/>
    </row>
    <row r="129" spans="2:63">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c r="BB129" s="71"/>
      <c r="BC129" s="71"/>
      <c r="BD129" s="71"/>
      <c r="BE129" s="71"/>
      <c r="BF129" s="71"/>
      <c r="BG129" s="71"/>
      <c r="BH129" s="71"/>
      <c r="BI129" s="71"/>
      <c r="BJ129" s="71"/>
      <c r="BK129" s="71"/>
    </row>
    <row r="130" spans="2:63">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1"/>
      <c r="BC130" s="71"/>
      <c r="BD130" s="71"/>
      <c r="BE130" s="71"/>
      <c r="BF130" s="71"/>
      <c r="BG130" s="71"/>
      <c r="BH130" s="71"/>
      <c r="BI130" s="71"/>
      <c r="BJ130" s="71"/>
      <c r="BK130" s="71"/>
    </row>
    <row r="131" spans="2:63">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1"/>
      <c r="AZ131" s="71"/>
      <c r="BA131" s="71"/>
      <c r="BB131" s="71"/>
      <c r="BC131" s="71"/>
      <c r="BD131" s="71"/>
      <c r="BE131" s="71"/>
      <c r="BF131" s="71"/>
      <c r="BG131" s="71"/>
      <c r="BH131" s="71"/>
      <c r="BI131" s="71"/>
      <c r="BJ131" s="71"/>
      <c r="BK131" s="71"/>
    </row>
    <row r="132" spans="2:63">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c r="AT132" s="71"/>
      <c r="AU132" s="71"/>
      <c r="AV132" s="71"/>
      <c r="AW132" s="71"/>
      <c r="AX132" s="71"/>
      <c r="AY132" s="71"/>
      <c r="AZ132" s="71"/>
      <c r="BA132" s="71"/>
      <c r="BB132" s="71"/>
      <c r="BC132" s="71"/>
      <c r="BD132" s="71"/>
      <c r="BE132" s="71"/>
      <c r="BF132" s="71"/>
      <c r="BG132" s="71"/>
      <c r="BH132" s="71"/>
      <c r="BI132" s="71"/>
      <c r="BJ132" s="71"/>
      <c r="BK132" s="71"/>
    </row>
    <row r="133" spans="2:63">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c r="AX133" s="71"/>
      <c r="AY133" s="71"/>
      <c r="AZ133" s="71"/>
      <c r="BA133" s="71"/>
      <c r="BB133" s="71"/>
      <c r="BC133" s="71"/>
      <c r="BD133" s="71"/>
      <c r="BE133" s="71"/>
      <c r="BF133" s="71"/>
      <c r="BG133" s="71"/>
      <c r="BH133" s="71"/>
      <c r="BI133" s="71"/>
      <c r="BJ133" s="71"/>
      <c r="BK133" s="71"/>
    </row>
    <row r="134" spans="2:63">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c r="BC134" s="71"/>
      <c r="BD134" s="71"/>
      <c r="BE134" s="71"/>
      <c r="BF134" s="71"/>
      <c r="BG134" s="71"/>
      <c r="BH134" s="71"/>
      <c r="BI134" s="71"/>
      <c r="BJ134" s="71"/>
      <c r="BK134" s="71"/>
    </row>
    <row r="135" spans="2:63">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c r="AT135" s="71"/>
      <c r="AU135" s="71"/>
      <c r="AV135" s="71"/>
      <c r="AW135" s="71"/>
      <c r="AX135" s="71"/>
      <c r="AY135" s="71"/>
      <c r="AZ135" s="71"/>
      <c r="BA135" s="71"/>
      <c r="BB135" s="71"/>
      <c r="BC135" s="71"/>
      <c r="BD135" s="71"/>
      <c r="BE135" s="71"/>
      <c r="BF135" s="71"/>
      <c r="BG135" s="71"/>
      <c r="BH135" s="71"/>
      <c r="BI135" s="71"/>
      <c r="BJ135" s="71"/>
      <c r="BK135" s="71"/>
    </row>
    <row r="136" spans="2:63">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1"/>
      <c r="BC136" s="71"/>
      <c r="BD136" s="71"/>
      <c r="BE136" s="71"/>
      <c r="BF136" s="71"/>
      <c r="BG136" s="71"/>
      <c r="BH136" s="71"/>
      <c r="BI136" s="71"/>
      <c r="BJ136" s="71"/>
      <c r="BK136" s="71"/>
    </row>
    <row r="137" spans="2:63">
      <c r="B137" s="71"/>
      <c r="C137" s="71"/>
      <c r="D137" s="71"/>
      <c r="E137" s="71"/>
      <c r="F137" s="71"/>
      <c r="G137" s="71"/>
      <c r="H137" s="71"/>
      <c r="I137" s="71"/>
    </row>
    <row r="138" spans="2:63">
      <c r="B138" s="71"/>
      <c r="C138" s="71"/>
      <c r="D138" s="71"/>
      <c r="E138" s="71"/>
      <c r="F138" s="71"/>
      <c r="G138" s="71"/>
      <c r="H138" s="71"/>
      <c r="I138" s="71"/>
    </row>
    <row r="139" spans="2:63">
      <c r="B139" s="71"/>
      <c r="C139" s="71"/>
      <c r="D139" s="71"/>
      <c r="E139" s="71"/>
      <c r="F139" s="71"/>
      <c r="G139" s="71"/>
      <c r="H139" s="71"/>
      <c r="I139" s="71"/>
    </row>
    <row r="140" spans="2:63">
      <c r="B140" s="71"/>
      <c r="C140" s="71"/>
      <c r="D140" s="71"/>
      <c r="E140" s="71"/>
      <c r="F140" s="71"/>
      <c r="G140" s="71"/>
      <c r="H140" s="71"/>
      <c r="I140" s="71"/>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M248"/>
  <sheetViews>
    <sheetView zoomScale="50" zoomScaleNormal="50" workbookViewId="0">
      <selection activeCell="A2" sqref="A2"/>
    </sheetView>
  </sheetViews>
  <sheetFormatPr baseColWidth="10"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row>
    <row r="2" spans="1:91" ht="18" customHeight="1">
      <c r="A2" s="71"/>
      <c r="B2" s="614" t="s">
        <v>226</v>
      </c>
      <c r="C2" s="615"/>
      <c r="D2" s="615"/>
      <c r="E2" s="615"/>
      <c r="F2" s="615"/>
      <c r="G2" s="615"/>
      <c r="H2" s="615"/>
      <c r="I2" s="615"/>
      <c r="J2" s="556" t="s">
        <v>15</v>
      </c>
      <c r="K2" s="556"/>
      <c r="L2" s="556"/>
      <c r="M2" s="556"/>
      <c r="N2" s="556"/>
      <c r="O2" s="556"/>
      <c r="P2" s="556"/>
      <c r="Q2" s="556"/>
      <c r="R2" s="556"/>
      <c r="S2" s="556"/>
      <c r="T2" s="556"/>
      <c r="U2" s="556"/>
      <c r="V2" s="556"/>
      <c r="W2" s="556"/>
      <c r="X2" s="556"/>
      <c r="Y2" s="556"/>
      <c r="Z2" s="556"/>
      <c r="AA2" s="556"/>
      <c r="AB2" s="556"/>
      <c r="AC2" s="556"/>
      <c r="AD2" s="556"/>
      <c r="AE2" s="556"/>
      <c r="AF2" s="556"/>
      <c r="AG2" s="556"/>
      <c r="AH2" s="556"/>
      <c r="AI2" s="556"/>
      <c r="AJ2" s="556"/>
      <c r="AK2" s="556"/>
      <c r="AL2" s="556"/>
      <c r="AM2" s="556"/>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row>
    <row r="3" spans="1:91" ht="18.75" customHeight="1">
      <c r="A3" s="71"/>
      <c r="B3" s="615"/>
      <c r="C3" s="615"/>
      <c r="D3" s="615"/>
      <c r="E3" s="615"/>
      <c r="F3" s="615"/>
      <c r="G3" s="615"/>
      <c r="H3" s="615"/>
      <c r="I3" s="615"/>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row>
    <row r="4" spans="1:91" ht="15" customHeight="1">
      <c r="A4" s="71"/>
      <c r="B4" s="615"/>
      <c r="C4" s="615"/>
      <c r="D4" s="615"/>
      <c r="E4" s="615"/>
      <c r="F4" s="615"/>
      <c r="G4" s="615"/>
      <c r="H4" s="615"/>
      <c r="I4" s="615"/>
      <c r="J4" s="556"/>
      <c r="K4" s="556"/>
      <c r="L4" s="556"/>
      <c r="M4" s="556"/>
      <c r="N4" s="556"/>
      <c r="O4" s="556"/>
      <c r="P4" s="556"/>
      <c r="Q4" s="556"/>
      <c r="R4" s="556"/>
      <c r="S4" s="556"/>
      <c r="T4" s="556"/>
      <c r="U4" s="556"/>
      <c r="V4" s="556"/>
      <c r="W4" s="556"/>
      <c r="X4" s="556"/>
      <c r="Y4" s="556"/>
      <c r="Z4" s="556"/>
      <c r="AA4" s="556"/>
      <c r="AB4" s="556"/>
      <c r="AC4" s="556"/>
      <c r="AD4" s="556"/>
      <c r="AE4" s="556"/>
      <c r="AF4" s="556"/>
      <c r="AG4" s="556"/>
      <c r="AH4" s="556"/>
      <c r="AI4" s="556"/>
      <c r="AJ4" s="556"/>
      <c r="AK4" s="556"/>
      <c r="AL4" s="556"/>
      <c r="AM4" s="556"/>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row>
    <row r="5" spans="1:91" ht="15.75" thickBot="1">
      <c r="A5" s="7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row>
    <row r="6" spans="1:91" ht="15" customHeight="1">
      <c r="A6" s="71"/>
      <c r="B6" s="503" t="s">
        <v>121</v>
      </c>
      <c r="C6" s="503"/>
      <c r="D6" s="504"/>
      <c r="E6" s="598" t="s">
        <v>212</v>
      </c>
      <c r="F6" s="599"/>
      <c r="G6" s="599"/>
      <c r="H6" s="599"/>
      <c r="I6" s="616"/>
      <c r="J6" s="34" t="e">
        <f>IF(AND(#REF!="Muy Alta",#REF!="Leve"),CONCATENATE("R1C",#REF!),"")</f>
        <v>#REF!</v>
      </c>
      <c r="K6" s="35" t="e">
        <f>IF(AND(#REF!="Muy Alta",#REF!="Leve"),CONCATENATE("R1C",#REF!),"")</f>
        <v>#REF!</v>
      </c>
      <c r="L6" s="35" t="e">
        <f>IF(AND(#REF!="Muy Alta",#REF!="Leve"),CONCATENATE("R1C",#REF!),"")</f>
        <v>#REF!</v>
      </c>
      <c r="M6" s="35" t="e">
        <f>IF(AND(#REF!="Muy Alta",#REF!="Leve"),CONCATENATE("R1C",#REF!),"")</f>
        <v>#REF!</v>
      </c>
      <c r="N6" s="35" t="e">
        <f>IF(AND(#REF!="Muy Alta",#REF!="Leve"),CONCATENATE("R1C",#REF!),"")</f>
        <v>#REF!</v>
      </c>
      <c r="O6" s="36" t="e">
        <f>IF(AND(#REF!="Muy Alta",#REF!="Leve"),CONCATENATE("R1C",#REF!),"")</f>
        <v>#REF!</v>
      </c>
      <c r="P6" s="34" t="e">
        <f>IF(AND(#REF!="Muy Alta",#REF!="Menor"),CONCATENATE("R1C",#REF!),"")</f>
        <v>#REF!</v>
      </c>
      <c r="Q6" s="35" t="e">
        <f>IF(AND(#REF!="Muy Alta",#REF!="Menor"),CONCATENATE("R1C",#REF!),"")</f>
        <v>#REF!</v>
      </c>
      <c r="R6" s="35" t="e">
        <f>IF(AND(#REF!="Muy Alta",#REF!="Menor"),CONCATENATE("R1C",#REF!),"")</f>
        <v>#REF!</v>
      </c>
      <c r="S6" s="35" t="e">
        <f>IF(AND(#REF!="Muy Alta",#REF!="Menor"),CONCATENATE("R1C",#REF!),"")</f>
        <v>#REF!</v>
      </c>
      <c r="T6" s="35" t="e">
        <f>IF(AND(#REF!="Muy Alta",#REF!="Menor"),CONCATENATE("R1C",#REF!),"")</f>
        <v>#REF!</v>
      </c>
      <c r="U6" s="36" t="e">
        <f>IF(AND(#REF!="Muy Alta",#REF!="Menor"),CONCATENATE("R1C",#REF!),"")</f>
        <v>#REF!</v>
      </c>
      <c r="V6" s="34" t="e">
        <f>IF(AND(#REF!="Muy Alta",#REF!="Moderado"),CONCATENATE("R1C",#REF!),"")</f>
        <v>#REF!</v>
      </c>
      <c r="W6" s="35" t="e">
        <f>IF(AND(#REF!="Muy Alta",#REF!="Moderado"),CONCATENATE("R1C",#REF!),"")</f>
        <v>#REF!</v>
      </c>
      <c r="X6" s="35" t="e">
        <f>IF(AND(#REF!="Muy Alta",#REF!="Moderado"),CONCATENATE("R1C",#REF!),"")</f>
        <v>#REF!</v>
      </c>
      <c r="Y6" s="35" t="e">
        <f>IF(AND(#REF!="Muy Alta",#REF!="Moderado"),CONCATENATE("R1C",#REF!),"")</f>
        <v>#REF!</v>
      </c>
      <c r="Z6" s="35" t="e">
        <f>IF(AND(#REF!="Muy Alta",#REF!="Moderado"),CONCATENATE("R1C",#REF!),"")</f>
        <v>#REF!</v>
      </c>
      <c r="AA6" s="36" t="e">
        <f>IF(AND(#REF!="Muy Alta",#REF!="Moderado"),CONCATENATE("R1C",#REF!),"")</f>
        <v>#REF!</v>
      </c>
      <c r="AB6" s="34" t="e">
        <f>IF(AND(#REF!="Muy Alta",#REF!="Mayor"),CONCATENATE("R1C",#REF!),"")</f>
        <v>#REF!</v>
      </c>
      <c r="AC6" s="35" t="e">
        <f>IF(AND(#REF!="Muy Alta",#REF!="Mayor"),CONCATENATE("R1C",#REF!),"")</f>
        <v>#REF!</v>
      </c>
      <c r="AD6" s="35" t="e">
        <f>IF(AND(#REF!="Muy Alta",#REF!="Mayor"),CONCATENATE("R1C",#REF!),"")</f>
        <v>#REF!</v>
      </c>
      <c r="AE6" s="35" t="e">
        <f>IF(AND(#REF!="Muy Alta",#REF!="Mayor"),CONCATENATE("R1C",#REF!),"")</f>
        <v>#REF!</v>
      </c>
      <c r="AF6" s="35" t="e">
        <f>IF(AND(#REF!="Muy Alta",#REF!="Mayor"),CONCATENATE("R1C",#REF!),"")</f>
        <v>#REF!</v>
      </c>
      <c r="AG6" s="36" t="e">
        <f>IF(AND(#REF!="Muy Alta",#REF!="Mayor"),CONCATENATE("R1C",#REF!),"")</f>
        <v>#REF!</v>
      </c>
      <c r="AH6" s="37" t="e">
        <f>IF(AND(#REF!="Muy Alta",#REF!="Catastrófico"),CONCATENATE("R1C",#REF!),"")</f>
        <v>#REF!</v>
      </c>
      <c r="AI6" s="38" t="e">
        <f>IF(AND(#REF!="Muy Alta",#REF!="Catastrófico"),CONCATENATE("R1C",#REF!),"")</f>
        <v>#REF!</v>
      </c>
      <c r="AJ6" s="38" t="e">
        <f>IF(AND(#REF!="Muy Alta",#REF!="Catastrófico"),CONCATENATE("R1C",#REF!),"")</f>
        <v>#REF!</v>
      </c>
      <c r="AK6" s="38" t="e">
        <f>IF(AND(#REF!="Muy Alta",#REF!="Catastrófico"),CONCATENATE("R1C",#REF!),"")</f>
        <v>#REF!</v>
      </c>
      <c r="AL6" s="38" t="e">
        <f>IF(AND(#REF!="Muy Alta",#REF!="Catastrófico"),CONCATENATE("R1C",#REF!),"")</f>
        <v>#REF!</v>
      </c>
      <c r="AM6" s="39" t="e">
        <f>IF(AND(#REF!="Muy Alta",#REF!="Catastrófico"),CONCATENATE("R1C",#REF!),"")</f>
        <v>#REF!</v>
      </c>
      <c r="AN6" s="71"/>
      <c r="AO6" s="605" t="s">
        <v>213</v>
      </c>
      <c r="AP6" s="606"/>
      <c r="AQ6" s="606"/>
      <c r="AR6" s="606"/>
      <c r="AS6" s="606"/>
      <c r="AT6" s="607"/>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row>
    <row r="7" spans="1:91" ht="15" customHeight="1">
      <c r="A7" s="71"/>
      <c r="B7" s="503"/>
      <c r="C7" s="503"/>
      <c r="D7" s="504"/>
      <c r="E7" s="602"/>
      <c r="F7" s="601"/>
      <c r="G7" s="601"/>
      <c r="H7" s="601"/>
      <c r="I7" s="617"/>
      <c r="J7" s="40" t="e">
        <f>IF(AND(#REF!="Muy Alta",#REF!="Leve"),CONCATENATE("R2C",#REF!),"")</f>
        <v>#REF!</v>
      </c>
      <c r="K7" s="41" t="e">
        <f>IF(AND(#REF!="Muy Alta",#REF!="Leve"),CONCATENATE("R2C",#REF!),"")</f>
        <v>#REF!</v>
      </c>
      <c r="L7" s="41" t="e">
        <f>IF(AND(#REF!="Muy Alta",#REF!="Leve"),CONCATENATE("R2C",#REF!),"")</f>
        <v>#REF!</v>
      </c>
      <c r="M7" s="41" t="e">
        <f>IF(AND(#REF!="Muy Alta",#REF!="Leve"),CONCATENATE("R2C",#REF!),"")</f>
        <v>#REF!</v>
      </c>
      <c r="N7" s="41" t="e">
        <f>IF(AND(#REF!="Muy Alta",#REF!="Leve"),CONCATENATE("R2C",#REF!),"")</f>
        <v>#REF!</v>
      </c>
      <c r="O7" s="42" t="e">
        <f>IF(AND(#REF!="Muy Alta",#REF!="Leve"),CONCATENATE("R2C",#REF!),"")</f>
        <v>#REF!</v>
      </c>
      <c r="P7" s="40" t="e">
        <f>IF(AND(#REF!="Muy Alta",#REF!="Menor"),CONCATENATE("R2C",#REF!),"")</f>
        <v>#REF!</v>
      </c>
      <c r="Q7" s="41" t="e">
        <f>IF(AND(#REF!="Muy Alta",#REF!="Menor"),CONCATENATE("R2C",#REF!),"")</f>
        <v>#REF!</v>
      </c>
      <c r="R7" s="41" t="e">
        <f>IF(AND(#REF!="Muy Alta",#REF!="Menor"),CONCATENATE("R2C",#REF!),"")</f>
        <v>#REF!</v>
      </c>
      <c r="S7" s="41" t="e">
        <f>IF(AND(#REF!="Muy Alta",#REF!="Menor"),CONCATENATE("R2C",#REF!),"")</f>
        <v>#REF!</v>
      </c>
      <c r="T7" s="41" t="e">
        <f>IF(AND(#REF!="Muy Alta",#REF!="Menor"),CONCATENATE("R2C",#REF!),"")</f>
        <v>#REF!</v>
      </c>
      <c r="U7" s="42" t="e">
        <f>IF(AND(#REF!="Muy Alta",#REF!="Menor"),CONCATENATE("R2C",#REF!),"")</f>
        <v>#REF!</v>
      </c>
      <c r="V7" s="40" t="e">
        <f>IF(AND(#REF!="Muy Alta",#REF!="Moderado"),CONCATENATE("R2C",#REF!),"")</f>
        <v>#REF!</v>
      </c>
      <c r="W7" s="41" t="e">
        <f>IF(AND(#REF!="Muy Alta",#REF!="Moderado"),CONCATENATE("R2C",#REF!),"")</f>
        <v>#REF!</v>
      </c>
      <c r="X7" s="41" t="e">
        <f>IF(AND(#REF!="Muy Alta",#REF!="Moderado"),CONCATENATE("R2C",#REF!),"")</f>
        <v>#REF!</v>
      </c>
      <c r="Y7" s="41" t="e">
        <f>IF(AND(#REF!="Muy Alta",#REF!="Moderado"),CONCATENATE("R2C",#REF!),"")</f>
        <v>#REF!</v>
      </c>
      <c r="Z7" s="41" t="e">
        <f>IF(AND(#REF!="Muy Alta",#REF!="Moderado"),CONCATENATE("R2C",#REF!),"")</f>
        <v>#REF!</v>
      </c>
      <c r="AA7" s="42" t="e">
        <f>IF(AND(#REF!="Muy Alta",#REF!="Moderado"),CONCATENATE("R2C",#REF!),"")</f>
        <v>#REF!</v>
      </c>
      <c r="AB7" s="40" t="e">
        <f>IF(AND(#REF!="Muy Alta",#REF!="Mayor"),CONCATENATE("R2C",#REF!),"")</f>
        <v>#REF!</v>
      </c>
      <c r="AC7" s="41" t="e">
        <f>IF(AND(#REF!="Muy Alta",#REF!="Mayor"),CONCATENATE("R2C",#REF!),"")</f>
        <v>#REF!</v>
      </c>
      <c r="AD7" s="41" t="e">
        <f>IF(AND(#REF!="Muy Alta",#REF!="Mayor"),CONCATENATE("R2C",#REF!),"")</f>
        <v>#REF!</v>
      </c>
      <c r="AE7" s="41" t="e">
        <f>IF(AND(#REF!="Muy Alta",#REF!="Mayor"),CONCATENATE("R2C",#REF!),"")</f>
        <v>#REF!</v>
      </c>
      <c r="AF7" s="41" t="e">
        <f>IF(AND(#REF!="Muy Alta",#REF!="Mayor"),CONCATENATE("R2C",#REF!),"")</f>
        <v>#REF!</v>
      </c>
      <c r="AG7" s="42" t="e">
        <f>IF(AND(#REF!="Muy Alta",#REF!="Mayor"),CONCATENATE("R2C",#REF!),"")</f>
        <v>#REF!</v>
      </c>
      <c r="AH7" s="43" t="e">
        <f>IF(AND(#REF!="Muy Alta",#REF!="Catastrófico"),CONCATENATE("R2C",#REF!),"")</f>
        <v>#REF!</v>
      </c>
      <c r="AI7" s="44" t="e">
        <f>IF(AND(#REF!="Muy Alta",#REF!="Catastrófico"),CONCATENATE("R2C",#REF!),"")</f>
        <v>#REF!</v>
      </c>
      <c r="AJ7" s="44" t="e">
        <f>IF(AND(#REF!="Muy Alta",#REF!="Catastrófico"),CONCATENATE("R2C",#REF!),"")</f>
        <v>#REF!</v>
      </c>
      <c r="AK7" s="44" t="e">
        <f>IF(AND(#REF!="Muy Alta",#REF!="Catastrófico"),CONCATENATE("R2C",#REF!),"")</f>
        <v>#REF!</v>
      </c>
      <c r="AL7" s="44" t="e">
        <f>IF(AND(#REF!="Muy Alta",#REF!="Catastrófico"),CONCATENATE("R2C",#REF!),"")</f>
        <v>#REF!</v>
      </c>
      <c r="AM7" s="45" t="e">
        <f>IF(AND(#REF!="Muy Alta",#REF!="Catastrófico"),CONCATENATE("R2C",#REF!),"")</f>
        <v>#REF!</v>
      </c>
      <c r="AN7" s="71"/>
      <c r="AO7" s="608"/>
      <c r="AP7" s="609"/>
      <c r="AQ7" s="609"/>
      <c r="AR7" s="609"/>
      <c r="AS7" s="609"/>
      <c r="AT7" s="610"/>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row>
    <row r="8" spans="1:91" ht="15" customHeight="1">
      <c r="A8" s="71"/>
      <c r="B8" s="503"/>
      <c r="C8" s="503"/>
      <c r="D8" s="504"/>
      <c r="E8" s="602"/>
      <c r="F8" s="601"/>
      <c r="G8" s="601"/>
      <c r="H8" s="601"/>
      <c r="I8" s="617"/>
      <c r="J8" s="40" t="e">
        <f>IF(AND(#REF!="Muy Alta",#REF!="Leve"),CONCATENATE("R3C",#REF!),"")</f>
        <v>#REF!</v>
      </c>
      <c r="K8" s="41" t="e">
        <f>IF(AND(#REF!="Muy Alta",#REF!="Leve"),CONCATENATE("R3C",#REF!),"")</f>
        <v>#REF!</v>
      </c>
      <c r="L8" s="41" t="e">
        <f>IF(AND(#REF!="Muy Alta",#REF!="Leve"),CONCATENATE("R3C",#REF!),"")</f>
        <v>#REF!</v>
      </c>
      <c r="M8" s="41" t="e">
        <f>IF(AND(#REF!="Muy Alta",#REF!="Leve"),CONCATENATE("R3C",#REF!),"")</f>
        <v>#REF!</v>
      </c>
      <c r="N8" s="41" t="e">
        <f>IF(AND(#REF!="Muy Alta",#REF!="Leve"),CONCATENATE("R3C",#REF!),"")</f>
        <v>#REF!</v>
      </c>
      <c r="O8" s="42" t="e">
        <f>IF(AND(#REF!="Muy Alta",#REF!="Leve"),CONCATENATE("R3C",#REF!),"")</f>
        <v>#REF!</v>
      </c>
      <c r="P8" s="40" t="e">
        <f>IF(AND(#REF!="Muy Alta",#REF!="Menor"),CONCATENATE("R3C",#REF!),"")</f>
        <v>#REF!</v>
      </c>
      <c r="Q8" s="41" t="e">
        <f>IF(AND(#REF!="Muy Alta",#REF!="Menor"),CONCATENATE("R3C",#REF!),"")</f>
        <v>#REF!</v>
      </c>
      <c r="R8" s="41" t="e">
        <f>IF(AND(#REF!="Muy Alta",#REF!="Menor"),CONCATENATE("R3C",#REF!),"")</f>
        <v>#REF!</v>
      </c>
      <c r="S8" s="41" t="e">
        <f>IF(AND(#REF!="Muy Alta",#REF!="Menor"),CONCATENATE("R3C",#REF!),"")</f>
        <v>#REF!</v>
      </c>
      <c r="T8" s="41" t="e">
        <f>IF(AND(#REF!="Muy Alta",#REF!="Menor"),CONCATENATE("R3C",#REF!),"")</f>
        <v>#REF!</v>
      </c>
      <c r="U8" s="42" t="e">
        <f>IF(AND(#REF!="Muy Alta",#REF!="Menor"),CONCATENATE("R3C",#REF!),"")</f>
        <v>#REF!</v>
      </c>
      <c r="V8" s="40" t="e">
        <f>IF(AND(#REF!="Muy Alta",#REF!="Moderado"),CONCATENATE("R3C",#REF!),"")</f>
        <v>#REF!</v>
      </c>
      <c r="W8" s="41" t="e">
        <f>IF(AND(#REF!="Muy Alta",#REF!="Moderado"),CONCATENATE("R3C",#REF!),"")</f>
        <v>#REF!</v>
      </c>
      <c r="X8" s="41" t="e">
        <f>IF(AND(#REF!="Muy Alta",#REF!="Moderado"),CONCATENATE("R3C",#REF!),"")</f>
        <v>#REF!</v>
      </c>
      <c r="Y8" s="41" t="e">
        <f>IF(AND(#REF!="Muy Alta",#REF!="Moderado"),CONCATENATE("R3C",#REF!),"")</f>
        <v>#REF!</v>
      </c>
      <c r="Z8" s="41" t="e">
        <f>IF(AND(#REF!="Muy Alta",#REF!="Moderado"),CONCATENATE("R3C",#REF!),"")</f>
        <v>#REF!</v>
      </c>
      <c r="AA8" s="42" t="e">
        <f>IF(AND(#REF!="Muy Alta",#REF!="Moderado"),CONCATENATE("R3C",#REF!),"")</f>
        <v>#REF!</v>
      </c>
      <c r="AB8" s="40" t="e">
        <f>IF(AND(#REF!="Muy Alta",#REF!="Mayor"),CONCATENATE("R3C",#REF!),"")</f>
        <v>#REF!</v>
      </c>
      <c r="AC8" s="41" t="e">
        <f>IF(AND(#REF!="Muy Alta",#REF!="Mayor"),CONCATENATE("R3C",#REF!),"")</f>
        <v>#REF!</v>
      </c>
      <c r="AD8" s="41" t="e">
        <f>IF(AND(#REF!="Muy Alta",#REF!="Mayor"),CONCATENATE("R3C",#REF!),"")</f>
        <v>#REF!</v>
      </c>
      <c r="AE8" s="41" t="e">
        <f>IF(AND(#REF!="Muy Alta",#REF!="Mayor"),CONCATENATE("R3C",#REF!),"")</f>
        <v>#REF!</v>
      </c>
      <c r="AF8" s="41" t="e">
        <f>IF(AND(#REF!="Muy Alta",#REF!="Mayor"),CONCATENATE("R3C",#REF!),"")</f>
        <v>#REF!</v>
      </c>
      <c r="AG8" s="42" t="e">
        <f>IF(AND(#REF!="Muy Alta",#REF!="Mayor"),CONCATENATE("R3C",#REF!),"")</f>
        <v>#REF!</v>
      </c>
      <c r="AH8" s="43" t="e">
        <f>IF(AND(#REF!="Muy Alta",#REF!="Catastrófico"),CONCATENATE("R3C",#REF!),"")</f>
        <v>#REF!</v>
      </c>
      <c r="AI8" s="44" t="e">
        <f>IF(AND(#REF!="Muy Alta",#REF!="Catastrófico"),CONCATENATE("R3C",#REF!),"")</f>
        <v>#REF!</v>
      </c>
      <c r="AJ8" s="44" t="e">
        <f>IF(AND(#REF!="Muy Alta",#REF!="Catastrófico"),CONCATENATE("R3C",#REF!),"")</f>
        <v>#REF!</v>
      </c>
      <c r="AK8" s="44" t="e">
        <f>IF(AND(#REF!="Muy Alta",#REF!="Catastrófico"),CONCATENATE("R3C",#REF!),"")</f>
        <v>#REF!</v>
      </c>
      <c r="AL8" s="44" t="e">
        <f>IF(AND(#REF!="Muy Alta",#REF!="Catastrófico"),CONCATENATE("R3C",#REF!),"")</f>
        <v>#REF!</v>
      </c>
      <c r="AM8" s="45" t="e">
        <f>IF(AND(#REF!="Muy Alta",#REF!="Catastrófico"),CONCATENATE("R3C",#REF!),"")</f>
        <v>#REF!</v>
      </c>
      <c r="AN8" s="71"/>
      <c r="AO8" s="608"/>
      <c r="AP8" s="609"/>
      <c r="AQ8" s="609"/>
      <c r="AR8" s="609"/>
      <c r="AS8" s="609"/>
      <c r="AT8" s="610"/>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row>
    <row r="9" spans="1:91" ht="15" customHeight="1">
      <c r="A9" s="71"/>
      <c r="B9" s="503"/>
      <c r="C9" s="503"/>
      <c r="D9" s="504"/>
      <c r="E9" s="602"/>
      <c r="F9" s="601"/>
      <c r="G9" s="601"/>
      <c r="H9" s="601"/>
      <c r="I9" s="617"/>
      <c r="J9" s="40" t="e">
        <f>IF(AND(#REF!="Muy Alta",#REF!="Leve"),CONCATENATE("R4C",#REF!),"")</f>
        <v>#REF!</v>
      </c>
      <c r="K9" s="41" t="e">
        <f>IF(AND(#REF!="Muy Alta",#REF!="Leve"),CONCATENATE("R4C",#REF!),"")</f>
        <v>#REF!</v>
      </c>
      <c r="L9" s="41" t="e">
        <f>IF(AND(#REF!="Muy Alta",#REF!="Leve"),CONCATENATE("R4C",#REF!),"")</f>
        <v>#REF!</v>
      </c>
      <c r="M9" s="41" t="e">
        <f>IF(AND(#REF!="Muy Alta",#REF!="Leve"),CONCATENATE("R4C",#REF!),"")</f>
        <v>#REF!</v>
      </c>
      <c r="N9" s="41" t="e">
        <f>IF(AND(#REF!="Muy Alta",#REF!="Leve"),CONCATENATE("R4C",#REF!),"")</f>
        <v>#REF!</v>
      </c>
      <c r="O9" s="42" t="e">
        <f>IF(AND(#REF!="Muy Alta",#REF!="Leve"),CONCATENATE("R4C",#REF!),"")</f>
        <v>#REF!</v>
      </c>
      <c r="P9" s="40" t="e">
        <f>IF(AND(#REF!="Muy Alta",#REF!="Menor"),CONCATENATE("R4C",#REF!),"")</f>
        <v>#REF!</v>
      </c>
      <c r="Q9" s="41" t="e">
        <f>IF(AND(#REF!="Muy Alta",#REF!="Menor"),CONCATENATE("R4C",#REF!),"")</f>
        <v>#REF!</v>
      </c>
      <c r="R9" s="41" t="e">
        <f>IF(AND(#REF!="Muy Alta",#REF!="Menor"),CONCATENATE("R4C",#REF!),"")</f>
        <v>#REF!</v>
      </c>
      <c r="S9" s="41" t="e">
        <f>IF(AND(#REF!="Muy Alta",#REF!="Menor"),CONCATENATE("R4C",#REF!),"")</f>
        <v>#REF!</v>
      </c>
      <c r="T9" s="41" t="e">
        <f>IF(AND(#REF!="Muy Alta",#REF!="Menor"),CONCATENATE("R4C",#REF!),"")</f>
        <v>#REF!</v>
      </c>
      <c r="U9" s="42" t="e">
        <f>IF(AND(#REF!="Muy Alta",#REF!="Menor"),CONCATENATE("R4C",#REF!),"")</f>
        <v>#REF!</v>
      </c>
      <c r="V9" s="40" t="e">
        <f>IF(AND(#REF!="Muy Alta",#REF!="Moderado"),CONCATENATE("R4C",#REF!),"")</f>
        <v>#REF!</v>
      </c>
      <c r="W9" s="41" t="e">
        <f>IF(AND(#REF!="Muy Alta",#REF!="Moderado"),CONCATENATE("R4C",#REF!),"")</f>
        <v>#REF!</v>
      </c>
      <c r="X9" s="41" t="e">
        <f>IF(AND(#REF!="Muy Alta",#REF!="Moderado"),CONCATENATE("R4C",#REF!),"")</f>
        <v>#REF!</v>
      </c>
      <c r="Y9" s="41" t="e">
        <f>IF(AND(#REF!="Muy Alta",#REF!="Moderado"),CONCATENATE("R4C",#REF!),"")</f>
        <v>#REF!</v>
      </c>
      <c r="Z9" s="41" t="e">
        <f>IF(AND(#REF!="Muy Alta",#REF!="Moderado"),CONCATENATE("R4C",#REF!),"")</f>
        <v>#REF!</v>
      </c>
      <c r="AA9" s="42" t="e">
        <f>IF(AND(#REF!="Muy Alta",#REF!="Moderado"),CONCATENATE("R4C",#REF!),"")</f>
        <v>#REF!</v>
      </c>
      <c r="AB9" s="40" t="e">
        <f>IF(AND(#REF!="Muy Alta",#REF!="Mayor"),CONCATENATE("R4C",#REF!),"")</f>
        <v>#REF!</v>
      </c>
      <c r="AC9" s="41" t="e">
        <f>IF(AND(#REF!="Muy Alta",#REF!="Mayor"),CONCATENATE("R4C",#REF!),"")</f>
        <v>#REF!</v>
      </c>
      <c r="AD9" s="41" t="e">
        <f>IF(AND(#REF!="Muy Alta",#REF!="Mayor"),CONCATENATE("R4C",#REF!),"")</f>
        <v>#REF!</v>
      </c>
      <c r="AE9" s="41" t="e">
        <f>IF(AND(#REF!="Muy Alta",#REF!="Mayor"),CONCATENATE("R4C",#REF!),"")</f>
        <v>#REF!</v>
      </c>
      <c r="AF9" s="41" t="e">
        <f>IF(AND(#REF!="Muy Alta",#REF!="Mayor"),CONCATENATE("R4C",#REF!),"")</f>
        <v>#REF!</v>
      </c>
      <c r="AG9" s="42" t="e">
        <f>IF(AND(#REF!="Muy Alta",#REF!="Mayor"),CONCATENATE("R4C",#REF!),"")</f>
        <v>#REF!</v>
      </c>
      <c r="AH9" s="43" t="e">
        <f>IF(AND(#REF!="Muy Alta",#REF!="Catastrófico"),CONCATENATE("R4C",#REF!),"")</f>
        <v>#REF!</v>
      </c>
      <c r="AI9" s="44" t="e">
        <f>IF(AND(#REF!="Muy Alta",#REF!="Catastrófico"),CONCATENATE("R4C",#REF!),"")</f>
        <v>#REF!</v>
      </c>
      <c r="AJ9" s="44" t="e">
        <f>IF(AND(#REF!="Muy Alta",#REF!="Catastrófico"),CONCATENATE("R4C",#REF!),"")</f>
        <v>#REF!</v>
      </c>
      <c r="AK9" s="44" t="e">
        <f>IF(AND(#REF!="Muy Alta",#REF!="Catastrófico"),CONCATENATE("R4C",#REF!),"")</f>
        <v>#REF!</v>
      </c>
      <c r="AL9" s="44" t="e">
        <f>IF(AND(#REF!="Muy Alta",#REF!="Catastrófico"),CONCATENATE("R4C",#REF!),"")</f>
        <v>#REF!</v>
      </c>
      <c r="AM9" s="45" t="e">
        <f>IF(AND(#REF!="Muy Alta",#REF!="Catastrófico"),CONCATENATE("R4C",#REF!),"")</f>
        <v>#REF!</v>
      </c>
      <c r="AN9" s="71"/>
      <c r="AO9" s="608"/>
      <c r="AP9" s="609"/>
      <c r="AQ9" s="609"/>
      <c r="AR9" s="609"/>
      <c r="AS9" s="609"/>
      <c r="AT9" s="610"/>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row>
    <row r="10" spans="1:91" ht="15" customHeight="1">
      <c r="A10" s="71"/>
      <c r="B10" s="503"/>
      <c r="C10" s="503"/>
      <c r="D10" s="504"/>
      <c r="E10" s="602"/>
      <c r="F10" s="601"/>
      <c r="G10" s="601"/>
      <c r="H10" s="601"/>
      <c r="I10" s="617"/>
      <c r="J10" s="40" t="e">
        <f>IF(AND(#REF!="Muy Alta",#REF!="Leve"),CONCATENATE("R5C",#REF!),"")</f>
        <v>#REF!</v>
      </c>
      <c r="K10" s="41" t="e">
        <f>IF(AND(#REF!="Muy Alta",#REF!="Leve"),CONCATENATE("R5C",#REF!),"")</f>
        <v>#REF!</v>
      </c>
      <c r="L10" s="41" t="e">
        <f>IF(AND(#REF!="Muy Alta",#REF!="Leve"),CONCATENATE("R5C",#REF!),"")</f>
        <v>#REF!</v>
      </c>
      <c r="M10" s="41" t="e">
        <f>IF(AND(#REF!="Muy Alta",#REF!="Leve"),CONCATENATE("R5C",#REF!),"")</f>
        <v>#REF!</v>
      </c>
      <c r="N10" s="41" t="e">
        <f>IF(AND(#REF!="Muy Alta",#REF!="Leve"),CONCATENATE("R5C",#REF!),"")</f>
        <v>#REF!</v>
      </c>
      <c r="O10" s="42" t="e">
        <f>IF(AND(#REF!="Muy Alta",#REF!="Leve"),CONCATENATE("R5C",#REF!),"")</f>
        <v>#REF!</v>
      </c>
      <c r="P10" s="40" t="e">
        <f>IF(AND(#REF!="Muy Alta",#REF!="Menor"),CONCATENATE("R5C",#REF!),"")</f>
        <v>#REF!</v>
      </c>
      <c r="Q10" s="41" t="e">
        <f>IF(AND(#REF!="Muy Alta",#REF!="Menor"),CONCATENATE("R5C",#REF!),"")</f>
        <v>#REF!</v>
      </c>
      <c r="R10" s="41" t="e">
        <f>IF(AND(#REF!="Muy Alta",#REF!="Menor"),CONCATENATE("R5C",#REF!),"")</f>
        <v>#REF!</v>
      </c>
      <c r="S10" s="41" t="e">
        <f>IF(AND(#REF!="Muy Alta",#REF!="Menor"),CONCATENATE("R5C",#REF!),"")</f>
        <v>#REF!</v>
      </c>
      <c r="T10" s="41" t="e">
        <f>IF(AND(#REF!="Muy Alta",#REF!="Menor"),CONCATENATE("R5C",#REF!),"")</f>
        <v>#REF!</v>
      </c>
      <c r="U10" s="42" t="e">
        <f>IF(AND(#REF!="Muy Alta",#REF!="Menor"),CONCATENATE("R5C",#REF!),"")</f>
        <v>#REF!</v>
      </c>
      <c r="V10" s="40" t="e">
        <f>IF(AND(#REF!="Muy Alta",#REF!="Moderado"),CONCATENATE("R5C",#REF!),"")</f>
        <v>#REF!</v>
      </c>
      <c r="W10" s="41" t="e">
        <f>IF(AND(#REF!="Muy Alta",#REF!="Moderado"),CONCATENATE("R5C",#REF!),"")</f>
        <v>#REF!</v>
      </c>
      <c r="X10" s="41" t="e">
        <f>IF(AND(#REF!="Muy Alta",#REF!="Moderado"),CONCATENATE("R5C",#REF!),"")</f>
        <v>#REF!</v>
      </c>
      <c r="Y10" s="41" t="e">
        <f>IF(AND(#REF!="Muy Alta",#REF!="Moderado"),CONCATENATE("R5C",#REF!),"")</f>
        <v>#REF!</v>
      </c>
      <c r="Z10" s="41" t="e">
        <f>IF(AND(#REF!="Muy Alta",#REF!="Moderado"),CONCATENATE("R5C",#REF!),"")</f>
        <v>#REF!</v>
      </c>
      <c r="AA10" s="42" t="e">
        <f>IF(AND(#REF!="Muy Alta",#REF!="Moderado"),CONCATENATE("R5C",#REF!),"")</f>
        <v>#REF!</v>
      </c>
      <c r="AB10" s="40" t="e">
        <f>IF(AND(#REF!="Muy Alta",#REF!="Mayor"),CONCATENATE("R5C",#REF!),"")</f>
        <v>#REF!</v>
      </c>
      <c r="AC10" s="41" t="e">
        <f>IF(AND(#REF!="Muy Alta",#REF!="Mayor"),CONCATENATE("R5C",#REF!),"")</f>
        <v>#REF!</v>
      </c>
      <c r="AD10" s="41" t="e">
        <f>IF(AND(#REF!="Muy Alta",#REF!="Mayor"),CONCATENATE("R5C",#REF!),"")</f>
        <v>#REF!</v>
      </c>
      <c r="AE10" s="41" t="e">
        <f>IF(AND(#REF!="Muy Alta",#REF!="Mayor"),CONCATENATE("R5C",#REF!),"")</f>
        <v>#REF!</v>
      </c>
      <c r="AF10" s="41" t="e">
        <f>IF(AND(#REF!="Muy Alta",#REF!="Mayor"),CONCATENATE("R5C",#REF!),"")</f>
        <v>#REF!</v>
      </c>
      <c r="AG10" s="42" t="e">
        <f>IF(AND(#REF!="Muy Alta",#REF!="Mayor"),CONCATENATE("R5C",#REF!),"")</f>
        <v>#REF!</v>
      </c>
      <c r="AH10" s="43" t="e">
        <f>IF(AND(#REF!="Muy Alta",#REF!="Catastrófico"),CONCATENATE("R5C",#REF!),"")</f>
        <v>#REF!</v>
      </c>
      <c r="AI10" s="44" t="e">
        <f>IF(AND(#REF!="Muy Alta",#REF!="Catastrófico"),CONCATENATE("R5C",#REF!),"")</f>
        <v>#REF!</v>
      </c>
      <c r="AJ10" s="44" t="e">
        <f>IF(AND(#REF!="Muy Alta",#REF!="Catastrófico"),CONCATENATE("R5C",#REF!),"")</f>
        <v>#REF!</v>
      </c>
      <c r="AK10" s="44" t="e">
        <f>IF(AND(#REF!="Muy Alta",#REF!="Catastrófico"),CONCATENATE("R5C",#REF!),"")</f>
        <v>#REF!</v>
      </c>
      <c r="AL10" s="44" t="e">
        <f>IF(AND(#REF!="Muy Alta",#REF!="Catastrófico"),CONCATENATE("R5C",#REF!),"")</f>
        <v>#REF!</v>
      </c>
      <c r="AM10" s="45" t="e">
        <f>IF(AND(#REF!="Muy Alta",#REF!="Catastrófico"),CONCATENATE("R5C",#REF!),"")</f>
        <v>#REF!</v>
      </c>
      <c r="AN10" s="71"/>
      <c r="AO10" s="608"/>
      <c r="AP10" s="609"/>
      <c r="AQ10" s="609"/>
      <c r="AR10" s="609"/>
      <c r="AS10" s="609"/>
      <c r="AT10" s="610"/>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row>
    <row r="11" spans="1:91" ht="15" customHeight="1">
      <c r="A11" s="71"/>
      <c r="B11" s="503"/>
      <c r="C11" s="503"/>
      <c r="D11" s="504"/>
      <c r="E11" s="602"/>
      <c r="F11" s="601"/>
      <c r="G11" s="601"/>
      <c r="H11" s="601"/>
      <c r="I11" s="617"/>
      <c r="J11" s="40" t="e">
        <f>IF(AND(#REF!="Muy Alta",#REF!="Leve"),CONCATENATE("R6C",#REF!),"")</f>
        <v>#REF!</v>
      </c>
      <c r="K11" s="41" t="e">
        <f>IF(AND(#REF!="Muy Alta",#REF!="Leve"),CONCATENATE("R6C",#REF!),"")</f>
        <v>#REF!</v>
      </c>
      <c r="L11" s="41" t="e">
        <f>IF(AND(#REF!="Muy Alta",#REF!="Leve"),CONCATENATE("R6C",#REF!),"")</f>
        <v>#REF!</v>
      </c>
      <c r="M11" s="41" t="e">
        <f>IF(AND(#REF!="Muy Alta",#REF!="Leve"),CONCATENATE("R6C",#REF!),"")</f>
        <v>#REF!</v>
      </c>
      <c r="N11" s="41" t="e">
        <f>IF(AND(#REF!="Muy Alta",#REF!="Leve"),CONCATENATE("R6C",#REF!),"")</f>
        <v>#REF!</v>
      </c>
      <c r="O11" s="42" t="e">
        <f>IF(AND(#REF!="Muy Alta",#REF!="Leve"),CONCATENATE("R6C",#REF!),"")</f>
        <v>#REF!</v>
      </c>
      <c r="P11" s="40" t="e">
        <f>IF(AND(#REF!="Muy Alta",#REF!="Menor"),CONCATENATE("R6C",#REF!),"")</f>
        <v>#REF!</v>
      </c>
      <c r="Q11" s="41" t="e">
        <f>IF(AND(#REF!="Muy Alta",#REF!="Menor"),CONCATENATE("R6C",#REF!),"")</f>
        <v>#REF!</v>
      </c>
      <c r="R11" s="41" t="e">
        <f>IF(AND(#REF!="Muy Alta",#REF!="Menor"),CONCATENATE("R6C",#REF!),"")</f>
        <v>#REF!</v>
      </c>
      <c r="S11" s="41" t="e">
        <f>IF(AND(#REF!="Muy Alta",#REF!="Menor"),CONCATENATE("R6C",#REF!),"")</f>
        <v>#REF!</v>
      </c>
      <c r="T11" s="41" t="e">
        <f>IF(AND(#REF!="Muy Alta",#REF!="Menor"),CONCATENATE("R6C",#REF!),"")</f>
        <v>#REF!</v>
      </c>
      <c r="U11" s="42" t="e">
        <f>IF(AND(#REF!="Muy Alta",#REF!="Menor"),CONCATENATE("R6C",#REF!),"")</f>
        <v>#REF!</v>
      </c>
      <c r="V11" s="40" t="e">
        <f>IF(AND(#REF!="Muy Alta",#REF!="Moderado"),CONCATENATE("R6C",#REF!),"")</f>
        <v>#REF!</v>
      </c>
      <c r="W11" s="41" t="e">
        <f>IF(AND(#REF!="Muy Alta",#REF!="Moderado"),CONCATENATE("R6C",#REF!),"")</f>
        <v>#REF!</v>
      </c>
      <c r="X11" s="41" t="e">
        <f>IF(AND(#REF!="Muy Alta",#REF!="Moderado"),CONCATENATE("R6C",#REF!),"")</f>
        <v>#REF!</v>
      </c>
      <c r="Y11" s="41" t="e">
        <f>IF(AND(#REF!="Muy Alta",#REF!="Moderado"),CONCATENATE("R6C",#REF!),"")</f>
        <v>#REF!</v>
      </c>
      <c r="Z11" s="41" t="e">
        <f>IF(AND(#REF!="Muy Alta",#REF!="Moderado"),CONCATENATE("R6C",#REF!),"")</f>
        <v>#REF!</v>
      </c>
      <c r="AA11" s="42" t="e">
        <f>IF(AND(#REF!="Muy Alta",#REF!="Moderado"),CONCATENATE("R6C",#REF!),"")</f>
        <v>#REF!</v>
      </c>
      <c r="AB11" s="40" t="e">
        <f>IF(AND(#REF!="Muy Alta",#REF!="Mayor"),CONCATENATE("R6C",#REF!),"")</f>
        <v>#REF!</v>
      </c>
      <c r="AC11" s="41" t="e">
        <f>IF(AND(#REF!="Muy Alta",#REF!="Mayor"),CONCATENATE("R6C",#REF!),"")</f>
        <v>#REF!</v>
      </c>
      <c r="AD11" s="41" t="e">
        <f>IF(AND(#REF!="Muy Alta",#REF!="Mayor"),CONCATENATE("R6C",#REF!),"")</f>
        <v>#REF!</v>
      </c>
      <c r="AE11" s="41" t="e">
        <f>IF(AND(#REF!="Muy Alta",#REF!="Mayor"),CONCATENATE("R6C",#REF!),"")</f>
        <v>#REF!</v>
      </c>
      <c r="AF11" s="41" t="e">
        <f>IF(AND(#REF!="Muy Alta",#REF!="Mayor"),CONCATENATE("R6C",#REF!),"")</f>
        <v>#REF!</v>
      </c>
      <c r="AG11" s="42" t="e">
        <f>IF(AND(#REF!="Muy Alta",#REF!="Mayor"),CONCATENATE("R6C",#REF!),"")</f>
        <v>#REF!</v>
      </c>
      <c r="AH11" s="43" t="e">
        <f>IF(AND(#REF!="Muy Alta",#REF!="Catastrófico"),CONCATENATE("R6C",#REF!),"")</f>
        <v>#REF!</v>
      </c>
      <c r="AI11" s="44" t="e">
        <f>IF(AND(#REF!="Muy Alta",#REF!="Catastrófico"),CONCATENATE("R6C",#REF!),"")</f>
        <v>#REF!</v>
      </c>
      <c r="AJ11" s="44" t="e">
        <f>IF(AND(#REF!="Muy Alta",#REF!="Catastrófico"),CONCATENATE("R6C",#REF!),"")</f>
        <v>#REF!</v>
      </c>
      <c r="AK11" s="44" t="e">
        <f>IF(AND(#REF!="Muy Alta",#REF!="Catastrófico"),CONCATENATE("R6C",#REF!),"")</f>
        <v>#REF!</v>
      </c>
      <c r="AL11" s="44" t="e">
        <f>IF(AND(#REF!="Muy Alta",#REF!="Catastrófico"),CONCATENATE("R6C",#REF!),"")</f>
        <v>#REF!</v>
      </c>
      <c r="AM11" s="45" t="e">
        <f>IF(AND(#REF!="Muy Alta",#REF!="Catastrófico"),CONCATENATE("R6C",#REF!),"")</f>
        <v>#REF!</v>
      </c>
      <c r="AN11" s="71"/>
      <c r="AO11" s="608"/>
      <c r="AP11" s="609"/>
      <c r="AQ11" s="609"/>
      <c r="AR11" s="609"/>
      <c r="AS11" s="609"/>
      <c r="AT11" s="610"/>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row>
    <row r="12" spans="1:91" ht="15" customHeight="1">
      <c r="A12" s="71"/>
      <c r="B12" s="503"/>
      <c r="C12" s="503"/>
      <c r="D12" s="504"/>
      <c r="E12" s="602"/>
      <c r="F12" s="601"/>
      <c r="G12" s="601"/>
      <c r="H12" s="601"/>
      <c r="I12" s="617"/>
      <c r="J12" s="40" t="e">
        <f>IF(AND(#REF!="Muy Alta",#REF!="Leve"),CONCATENATE("R7C",#REF!),"")</f>
        <v>#REF!</v>
      </c>
      <c r="K12" s="41" t="e">
        <f>IF(AND(#REF!="Muy Alta",#REF!="Leve"),CONCATENATE("R7C",#REF!),"")</f>
        <v>#REF!</v>
      </c>
      <c r="L12" s="41" t="e">
        <f>IF(AND(#REF!="Muy Alta",#REF!="Leve"),CONCATENATE("R7C",#REF!),"")</f>
        <v>#REF!</v>
      </c>
      <c r="M12" s="41" t="e">
        <f>IF(AND(#REF!="Muy Alta",#REF!="Leve"),CONCATENATE("R7C",#REF!),"")</f>
        <v>#REF!</v>
      </c>
      <c r="N12" s="41" t="e">
        <f>IF(AND(#REF!="Muy Alta",#REF!="Leve"),CONCATENATE("R7C",#REF!),"")</f>
        <v>#REF!</v>
      </c>
      <c r="O12" s="42" t="e">
        <f>IF(AND(#REF!="Muy Alta",#REF!="Leve"),CONCATENATE("R7C",#REF!),"")</f>
        <v>#REF!</v>
      </c>
      <c r="P12" s="40" t="e">
        <f>IF(AND(#REF!="Muy Alta",#REF!="Menor"),CONCATENATE("R7C",#REF!),"")</f>
        <v>#REF!</v>
      </c>
      <c r="Q12" s="41" t="e">
        <f>IF(AND(#REF!="Muy Alta",#REF!="Menor"),CONCATENATE("R7C",#REF!),"")</f>
        <v>#REF!</v>
      </c>
      <c r="R12" s="41" t="e">
        <f>IF(AND(#REF!="Muy Alta",#REF!="Menor"),CONCATENATE("R7C",#REF!),"")</f>
        <v>#REF!</v>
      </c>
      <c r="S12" s="41" t="e">
        <f>IF(AND(#REF!="Muy Alta",#REF!="Menor"),CONCATENATE("R7C",#REF!),"")</f>
        <v>#REF!</v>
      </c>
      <c r="T12" s="41" t="e">
        <f>IF(AND(#REF!="Muy Alta",#REF!="Menor"),CONCATENATE("R7C",#REF!),"")</f>
        <v>#REF!</v>
      </c>
      <c r="U12" s="42" t="e">
        <f>IF(AND(#REF!="Muy Alta",#REF!="Menor"),CONCATENATE("R7C",#REF!),"")</f>
        <v>#REF!</v>
      </c>
      <c r="V12" s="40" t="e">
        <f>IF(AND(#REF!="Muy Alta",#REF!="Moderado"),CONCATENATE("R7C",#REF!),"")</f>
        <v>#REF!</v>
      </c>
      <c r="W12" s="41" t="e">
        <f>IF(AND(#REF!="Muy Alta",#REF!="Moderado"),CONCATENATE("R7C",#REF!),"")</f>
        <v>#REF!</v>
      </c>
      <c r="X12" s="41" t="e">
        <f>IF(AND(#REF!="Muy Alta",#REF!="Moderado"),CONCATENATE("R7C",#REF!),"")</f>
        <v>#REF!</v>
      </c>
      <c r="Y12" s="41" t="e">
        <f>IF(AND(#REF!="Muy Alta",#REF!="Moderado"),CONCATENATE("R7C",#REF!),"")</f>
        <v>#REF!</v>
      </c>
      <c r="Z12" s="41" t="e">
        <f>IF(AND(#REF!="Muy Alta",#REF!="Moderado"),CONCATENATE("R7C",#REF!),"")</f>
        <v>#REF!</v>
      </c>
      <c r="AA12" s="42" t="e">
        <f>IF(AND(#REF!="Muy Alta",#REF!="Moderado"),CONCATENATE("R7C",#REF!),"")</f>
        <v>#REF!</v>
      </c>
      <c r="AB12" s="40" t="e">
        <f>IF(AND(#REF!="Muy Alta",#REF!="Mayor"),CONCATENATE("R7C",#REF!),"")</f>
        <v>#REF!</v>
      </c>
      <c r="AC12" s="41" t="e">
        <f>IF(AND(#REF!="Muy Alta",#REF!="Mayor"),CONCATENATE("R7C",#REF!),"")</f>
        <v>#REF!</v>
      </c>
      <c r="AD12" s="41" t="e">
        <f>IF(AND(#REF!="Muy Alta",#REF!="Mayor"),CONCATENATE("R7C",#REF!),"")</f>
        <v>#REF!</v>
      </c>
      <c r="AE12" s="41" t="e">
        <f>IF(AND(#REF!="Muy Alta",#REF!="Mayor"),CONCATENATE("R7C",#REF!),"")</f>
        <v>#REF!</v>
      </c>
      <c r="AF12" s="41" t="e">
        <f>IF(AND(#REF!="Muy Alta",#REF!="Mayor"),CONCATENATE("R7C",#REF!),"")</f>
        <v>#REF!</v>
      </c>
      <c r="AG12" s="42" t="e">
        <f>IF(AND(#REF!="Muy Alta",#REF!="Mayor"),CONCATENATE("R7C",#REF!),"")</f>
        <v>#REF!</v>
      </c>
      <c r="AH12" s="43" t="e">
        <f>IF(AND(#REF!="Muy Alta",#REF!="Catastrófico"),CONCATENATE("R7C",#REF!),"")</f>
        <v>#REF!</v>
      </c>
      <c r="AI12" s="44" t="e">
        <f>IF(AND(#REF!="Muy Alta",#REF!="Catastrófico"),CONCATENATE("R7C",#REF!),"")</f>
        <v>#REF!</v>
      </c>
      <c r="AJ12" s="44" t="e">
        <f>IF(AND(#REF!="Muy Alta",#REF!="Catastrófico"),CONCATENATE("R7C",#REF!),"")</f>
        <v>#REF!</v>
      </c>
      <c r="AK12" s="44" t="e">
        <f>IF(AND(#REF!="Muy Alta",#REF!="Catastrófico"),CONCATENATE("R7C",#REF!),"")</f>
        <v>#REF!</v>
      </c>
      <c r="AL12" s="44" t="e">
        <f>IF(AND(#REF!="Muy Alta",#REF!="Catastrófico"),CONCATENATE("R7C",#REF!),"")</f>
        <v>#REF!</v>
      </c>
      <c r="AM12" s="45" t="e">
        <f>IF(AND(#REF!="Muy Alta",#REF!="Catastrófico"),CONCATENATE("R7C",#REF!),"")</f>
        <v>#REF!</v>
      </c>
      <c r="AN12" s="71"/>
      <c r="AO12" s="608"/>
      <c r="AP12" s="609"/>
      <c r="AQ12" s="609"/>
      <c r="AR12" s="609"/>
      <c r="AS12" s="609"/>
      <c r="AT12" s="610"/>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row>
    <row r="13" spans="1:91" ht="15" customHeight="1">
      <c r="A13" s="71"/>
      <c r="B13" s="503"/>
      <c r="C13" s="503"/>
      <c r="D13" s="504"/>
      <c r="E13" s="602"/>
      <c r="F13" s="601"/>
      <c r="G13" s="601"/>
      <c r="H13" s="601"/>
      <c r="I13" s="617"/>
      <c r="J13" s="40" t="e">
        <f>IF(AND(#REF!="Muy Alta",#REF!="Leve"),CONCATENATE("R8C",#REF!),"")</f>
        <v>#REF!</v>
      </c>
      <c r="K13" s="41" t="e">
        <f>IF(AND(#REF!="Muy Alta",#REF!="Leve"),CONCATENATE("R8C",#REF!),"")</f>
        <v>#REF!</v>
      </c>
      <c r="L13" s="41" t="e">
        <f>IF(AND(#REF!="Muy Alta",#REF!="Leve"),CONCATENATE("R8C",#REF!),"")</f>
        <v>#REF!</v>
      </c>
      <c r="M13" s="41" t="e">
        <f>IF(AND(#REF!="Muy Alta",#REF!="Leve"),CONCATENATE("R8C",#REF!),"")</f>
        <v>#REF!</v>
      </c>
      <c r="N13" s="41" t="e">
        <f>IF(AND(#REF!="Muy Alta",#REF!="Leve"),CONCATENATE("R8C",#REF!),"")</f>
        <v>#REF!</v>
      </c>
      <c r="O13" s="42" t="e">
        <f>IF(AND(#REF!="Muy Alta",#REF!="Leve"),CONCATENATE("R8C",#REF!),"")</f>
        <v>#REF!</v>
      </c>
      <c r="P13" s="40" t="e">
        <f>IF(AND(#REF!="Muy Alta",#REF!="Menor"),CONCATENATE("R8C",#REF!),"")</f>
        <v>#REF!</v>
      </c>
      <c r="Q13" s="41" t="e">
        <f>IF(AND(#REF!="Muy Alta",#REF!="Menor"),CONCATENATE("R8C",#REF!),"")</f>
        <v>#REF!</v>
      </c>
      <c r="R13" s="41" t="e">
        <f>IF(AND(#REF!="Muy Alta",#REF!="Menor"),CONCATENATE("R8C",#REF!),"")</f>
        <v>#REF!</v>
      </c>
      <c r="S13" s="41" t="e">
        <f>IF(AND(#REF!="Muy Alta",#REF!="Menor"),CONCATENATE("R8C",#REF!),"")</f>
        <v>#REF!</v>
      </c>
      <c r="T13" s="41" t="e">
        <f>IF(AND(#REF!="Muy Alta",#REF!="Menor"),CONCATENATE("R8C",#REF!),"")</f>
        <v>#REF!</v>
      </c>
      <c r="U13" s="42" t="e">
        <f>IF(AND(#REF!="Muy Alta",#REF!="Menor"),CONCATENATE("R8C",#REF!),"")</f>
        <v>#REF!</v>
      </c>
      <c r="V13" s="40" t="e">
        <f>IF(AND(#REF!="Muy Alta",#REF!="Moderado"),CONCATENATE("R8C",#REF!),"")</f>
        <v>#REF!</v>
      </c>
      <c r="W13" s="41" t="e">
        <f>IF(AND(#REF!="Muy Alta",#REF!="Moderado"),CONCATENATE("R8C",#REF!),"")</f>
        <v>#REF!</v>
      </c>
      <c r="X13" s="41" t="e">
        <f>IF(AND(#REF!="Muy Alta",#REF!="Moderado"),CONCATENATE("R8C",#REF!),"")</f>
        <v>#REF!</v>
      </c>
      <c r="Y13" s="41" t="e">
        <f>IF(AND(#REF!="Muy Alta",#REF!="Moderado"),CONCATENATE("R8C",#REF!),"")</f>
        <v>#REF!</v>
      </c>
      <c r="Z13" s="41" t="e">
        <f>IF(AND(#REF!="Muy Alta",#REF!="Moderado"),CONCATENATE("R8C",#REF!),"")</f>
        <v>#REF!</v>
      </c>
      <c r="AA13" s="42" t="e">
        <f>IF(AND(#REF!="Muy Alta",#REF!="Moderado"),CONCATENATE("R8C",#REF!),"")</f>
        <v>#REF!</v>
      </c>
      <c r="AB13" s="40" t="e">
        <f>IF(AND(#REF!="Muy Alta",#REF!="Mayor"),CONCATENATE("R8C",#REF!),"")</f>
        <v>#REF!</v>
      </c>
      <c r="AC13" s="41" t="e">
        <f>IF(AND(#REF!="Muy Alta",#REF!="Mayor"),CONCATENATE("R8C",#REF!),"")</f>
        <v>#REF!</v>
      </c>
      <c r="AD13" s="41" t="e">
        <f>IF(AND(#REF!="Muy Alta",#REF!="Mayor"),CONCATENATE("R8C",#REF!),"")</f>
        <v>#REF!</v>
      </c>
      <c r="AE13" s="41" t="e">
        <f>IF(AND(#REF!="Muy Alta",#REF!="Mayor"),CONCATENATE("R8C",#REF!),"")</f>
        <v>#REF!</v>
      </c>
      <c r="AF13" s="41" t="e">
        <f>IF(AND(#REF!="Muy Alta",#REF!="Mayor"),CONCATENATE("R8C",#REF!),"")</f>
        <v>#REF!</v>
      </c>
      <c r="AG13" s="42" t="e">
        <f>IF(AND(#REF!="Muy Alta",#REF!="Mayor"),CONCATENATE("R8C",#REF!),"")</f>
        <v>#REF!</v>
      </c>
      <c r="AH13" s="43" t="e">
        <f>IF(AND(#REF!="Muy Alta",#REF!="Catastrófico"),CONCATENATE("R8C",#REF!),"")</f>
        <v>#REF!</v>
      </c>
      <c r="AI13" s="44" t="e">
        <f>IF(AND(#REF!="Muy Alta",#REF!="Catastrófico"),CONCATENATE("R8C",#REF!),"")</f>
        <v>#REF!</v>
      </c>
      <c r="AJ13" s="44" t="e">
        <f>IF(AND(#REF!="Muy Alta",#REF!="Catastrófico"),CONCATENATE("R8C",#REF!),"")</f>
        <v>#REF!</v>
      </c>
      <c r="AK13" s="44" t="e">
        <f>IF(AND(#REF!="Muy Alta",#REF!="Catastrófico"),CONCATENATE("R8C",#REF!),"")</f>
        <v>#REF!</v>
      </c>
      <c r="AL13" s="44" t="e">
        <f>IF(AND(#REF!="Muy Alta",#REF!="Catastrófico"),CONCATENATE("R8C",#REF!),"")</f>
        <v>#REF!</v>
      </c>
      <c r="AM13" s="45" t="e">
        <f>IF(AND(#REF!="Muy Alta",#REF!="Catastrófico"),CONCATENATE("R8C",#REF!),"")</f>
        <v>#REF!</v>
      </c>
      <c r="AN13" s="71"/>
      <c r="AO13" s="608"/>
      <c r="AP13" s="609"/>
      <c r="AQ13" s="609"/>
      <c r="AR13" s="609"/>
      <c r="AS13" s="609"/>
      <c r="AT13" s="610"/>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row>
    <row r="14" spans="1:91" ht="15" customHeight="1">
      <c r="A14" s="71"/>
      <c r="B14" s="503"/>
      <c r="C14" s="503"/>
      <c r="D14" s="504"/>
      <c r="E14" s="602"/>
      <c r="F14" s="601"/>
      <c r="G14" s="601"/>
      <c r="H14" s="601"/>
      <c r="I14" s="617"/>
      <c r="J14" s="40" t="e">
        <f>IF(AND(#REF!="Muy Alta",#REF!="Leve"),CONCATENATE("R9C",#REF!),"")</f>
        <v>#REF!</v>
      </c>
      <c r="K14" s="41" t="e">
        <f>IF(AND(#REF!="Muy Alta",#REF!="Leve"),CONCATENATE("R9C",#REF!),"")</f>
        <v>#REF!</v>
      </c>
      <c r="L14" s="41" t="e">
        <f>IF(AND(#REF!="Muy Alta",#REF!="Leve"),CONCATENATE("R9C",#REF!),"")</f>
        <v>#REF!</v>
      </c>
      <c r="M14" s="41" t="e">
        <f>IF(AND(#REF!="Muy Alta",#REF!="Leve"),CONCATENATE("R9C",#REF!),"")</f>
        <v>#REF!</v>
      </c>
      <c r="N14" s="41" t="e">
        <f>IF(AND(#REF!="Muy Alta",#REF!="Leve"),CONCATENATE("R9C",#REF!),"")</f>
        <v>#REF!</v>
      </c>
      <c r="O14" s="42" t="e">
        <f>IF(AND(#REF!="Muy Alta",#REF!="Leve"),CONCATENATE("R9C",#REF!),"")</f>
        <v>#REF!</v>
      </c>
      <c r="P14" s="40" t="e">
        <f>IF(AND(#REF!="Muy Alta",#REF!="Menor"),CONCATENATE("R9C",#REF!),"")</f>
        <v>#REF!</v>
      </c>
      <c r="Q14" s="41" t="e">
        <f>IF(AND(#REF!="Muy Alta",#REF!="Menor"),CONCATENATE("R9C",#REF!),"")</f>
        <v>#REF!</v>
      </c>
      <c r="R14" s="41" t="e">
        <f>IF(AND(#REF!="Muy Alta",#REF!="Menor"),CONCATENATE("R9C",#REF!),"")</f>
        <v>#REF!</v>
      </c>
      <c r="S14" s="41" t="e">
        <f>IF(AND(#REF!="Muy Alta",#REF!="Menor"),CONCATENATE("R9C",#REF!),"")</f>
        <v>#REF!</v>
      </c>
      <c r="T14" s="41" t="e">
        <f>IF(AND(#REF!="Muy Alta",#REF!="Menor"),CONCATENATE("R9C",#REF!),"")</f>
        <v>#REF!</v>
      </c>
      <c r="U14" s="42" t="e">
        <f>IF(AND(#REF!="Muy Alta",#REF!="Menor"),CONCATENATE("R9C",#REF!),"")</f>
        <v>#REF!</v>
      </c>
      <c r="V14" s="40" t="e">
        <f>IF(AND(#REF!="Muy Alta",#REF!="Moderado"),CONCATENATE("R9C",#REF!),"")</f>
        <v>#REF!</v>
      </c>
      <c r="W14" s="41" t="e">
        <f>IF(AND(#REF!="Muy Alta",#REF!="Moderado"),CONCATENATE("R9C",#REF!),"")</f>
        <v>#REF!</v>
      </c>
      <c r="X14" s="41" t="e">
        <f>IF(AND(#REF!="Muy Alta",#REF!="Moderado"),CONCATENATE("R9C",#REF!),"")</f>
        <v>#REF!</v>
      </c>
      <c r="Y14" s="41" t="e">
        <f>IF(AND(#REF!="Muy Alta",#REF!="Moderado"),CONCATENATE("R9C",#REF!),"")</f>
        <v>#REF!</v>
      </c>
      <c r="Z14" s="41" t="e">
        <f>IF(AND(#REF!="Muy Alta",#REF!="Moderado"),CONCATENATE("R9C",#REF!),"")</f>
        <v>#REF!</v>
      </c>
      <c r="AA14" s="42" t="e">
        <f>IF(AND(#REF!="Muy Alta",#REF!="Moderado"),CONCATENATE("R9C",#REF!),"")</f>
        <v>#REF!</v>
      </c>
      <c r="AB14" s="40" t="e">
        <f>IF(AND(#REF!="Muy Alta",#REF!="Mayor"),CONCATENATE("R9C",#REF!),"")</f>
        <v>#REF!</v>
      </c>
      <c r="AC14" s="41" t="e">
        <f>IF(AND(#REF!="Muy Alta",#REF!="Mayor"),CONCATENATE("R9C",#REF!),"")</f>
        <v>#REF!</v>
      </c>
      <c r="AD14" s="41" t="e">
        <f>IF(AND(#REF!="Muy Alta",#REF!="Mayor"),CONCATENATE("R9C",#REF!),"")</f>
        <v>#REF!</v>
      </c>
      <c r="AE14" s="41" t="e">
        <f>IF(AND(#REF!="Muy Alta",#REF!="Mayor"),CONCATENATE("R9C",#REF!),"")</f>
        <v>#REF!</v>
      </c>
      <c r="AF14" s="41" t="e">
        <f>IF(AND(#REF!="Muy Alta",#REF!="Mayor"),CONCATENATE("R9C",#REF!),"")</f>
        <v>#REF!</v>
      </c>
      <c r="AG14" s="42" t="e">
        <f>IF(AND(#REF!="Muy Alta",#REF!="Mayor"),CONCATENATE("R9C",#REF!),"")</f>
        <v>#REF!</v>
      </c>
      <c r="AH14" s="43" t="e">
        <f>IF(AND(#REF!="Muy Alta",#REF!="Catastrófico"),CONCATENATE("R9C",#REF!),"")</f>
        <v>#REF!</v>
      </c>
      <c r="AI14" s="44" t="e">
        <f>IF(AND(#REF!="Muy Alta",#REF!="Catastrófico"),CONCATENATE("R9C",#REF!),"")</f>
        <v>#REF!</v>
      </c>
      <c r="AJ14" s="44" t="e">
        <f>IF(AND(#REF!="Muy Alta",#REF!="Catastrófico"),CONCATENATE("R9C",#REF!),"")</f>
        <v>#REF!</v>
      </c>
      <c r="AK14" s="44" t="e">
        <f>IF(AND(#REF!="Muy Alta",#REF!="Catastrófico"),CONCATENATE("R9C",#REF!),"")</f>
        <v>#REF!</v>
      </c>
      <c r="AL14" s="44" t="e">
        <f>IF(AND(#REF!="Muy Alta",#REF!="Catastrófico"),CONCATENATE("R9C",#REF!),"")</f>
        <v>#REF!</v>
      </c>
      <c r="AM14" s="45" t="e">
        <f>IF(AND(#REF!="Muy Alta",#REF!="Catastrófico"),CONCATENATE("R9C",#REF!),"")</f>
        <v>#REF!</v>
      </c>
      <c r="AN14" s="71"/>
      <c r="AO14" s="608"/>
      <c r="AP14" s="609"/>
      <c r="AQ14" s="609"/>
      <c r="AR14" s="609"/>
      <c r="AS14" s="609"/>
      <c r="AT14" s="610"/>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row>
    <row r="15" spans="1:91" ht="15.75" customHeight="1" thickBot="1">
      <c r="A15" s="71"/>
      <c r="B15" s="503"/>
      <c r="C15" s="503"/>
      <c r="D15" s="504"/>
      <c r="E15" s="603"/>
      <c r="F15" s="604"/>
      <c r="G15" s="604"/>
      <c r="H15" s="604"/>
      <c r="I15" s="618"/>
      <c r="J15" s="46" t="e">
        <f>IF(AND(#REF!="Muy Alta",#REF!="Leve"),CONCATENATE("R10C",#REF!),"")</f>
        <v>#REF!</v>
      </c>
      <c r="K15" s="47" t="e">
        <f>IF(AND(#REF!="Muy Alta",#REF!="Leve"),CONCATENATE("R10C",#REF!),"")</f>
        <v>#REF!</v>
      </c>
      <c r="L15" s="47" t="e">
        <f>IF(AND(#REF!="Muy Alta",#REF!="Leve"),CONCATENATE("R10C",#REF!),"")</f>
        <v>#REF!</v>
      </c>
      <c r="M15" s="47" t="e">
        <f>IF(AND(#REF!="Muy Alta",#REF!="Leve"),CONCATENATE("R10C",#REF!),"")</f>
        <v>#REF!</v>
      </c>
      <c r="N15" s="47" t="e">
        <f>IF(AND(#REF!="Muy Alta",#REF!="Leve"),CONCATENATE("R10C",#REF!),"")</f>
        <v>#REF!</v>
      </c>
      <c r="O15" s="48" t="e">
        <f>IF(AND(#REF!="Muy Alta",#REF!="Leve"),CONCATENATE("R10C",#REF!),"")</f>
        <v>#REF!</v>
      </c>
      <c r="P15" s="40" t="e">
        <f>IF(AND(#REF!="Muy Alta",#REF!="Menor"),CONCATENATE("R10C",#REF!),"")</f>
        <v>#REF!</v>
      </c>
      <c r="Q15" s="41" t="e">
        <f>IF(AND(#REF!="Muy Alta",#REF!="Menor"),CONCATENATE("R10C",#REF!),"")</f>
        <v>#REF!</v>
      </c>
      <c r="R15" s="41" t="e">
        <f>IF(AND(#REF!="Muy Alta",#REF!="Menor"),CONCATENATE("R10C",#REF!),"")</f>
        <v>#REF!</v>
      </c>
      <c r="S15" s="41" t="e">
        <f>IF(AND(#REF!="Muy Alta",#REF!="Menor"),CONCATENATE("R10C",#REF!),"")</f>
        <v>#REF!</v>
      </c>
      <c r="T15" s="41" t="e">
        <f>IF(AND(#REF!="Muy Alta",#REF!="Menor"),CONCATENATE("R10C",#REF!),"")</f>
        <v>#REF!</v>
      </c>
      <c r="U15" s="42" t="e">
        <f>IF(AND(#REF!="Muy Alta",#REF!="Menor"),CONCATENATE("R10C",#REF!),"")</f>
        <v>#REF!</v>
      </c>
      <c r="V15" s="46" t="e">
        <f>IF(AND(#REF!="Muy Alta",#REF!="Moderado"),CONCATENATE("R10C",#REF!),"")</f>
        <v>#REF!</v>
      </c>
      <c r="W15" s="47" t="e">
        <f>IF(AND(#REF!="Muy Alta",#REF!="Moderado"),CONCATENATE("R10C",#REF!),"")</f>
        <v>#REF!</v>
      </c>
      <c r="X15" s="47" t="e">
        <f>IF(AND(#REF!="Muy Alta",#REF!="Moderado"),CONCATENATE("R10C",#REF!),"")</f>
        <v>#REF!</v>
      </c>
      <c r="Y15" s="47" t="e">
        <f>IF(AND(#REF!="Muy Alta",#REF!="Moderado"),CONCATENATE("R10C",#REF!),"")</f>
        <v>#REF!</v>
      </c>
      <c r="Z15" s="47" t="e">
        <f>IF(AND(#REF!="Muy Alta",#REF!="Moderado"),CONCATENATE("R10C",#REF!),"")</f>
        <v>#REF!</v>
      </c>
      <c r="AA15" s="48" t="e">
        <f>IF(AND(#REF!="Muy Alta",#REF!="Moderado"),CONCATENATE("R10C",#REF!),"")</f>
        <v>#REF!</v>
      </c>
      <c r="AB15" s="40" t="e">
        <f>IF(AND(#REF!="Muy Alta",#REF!="Mayor"),CONCATENATE("R10C",#REF!),"")</f>
        <v>#REF!</v>
      </c>
      <c r="AC15" s="41" t="e">
        <f>IF(AND(#REF!="Muy Alta",#REF!="Mayor"),CONCATENATE("R10C",#REF!),"")</f>
        <v>#REF!</v>
      </c>
      <c r="AD15" s="41" t="e">
        <f>IF(AND(#REF!="Muy Alta",#REF!="Mayor"),CONCATENATE("R10C",#REF!),"")</f>
        <v>#REF!</v>
      </c>
      <c r="AE15" s="41" t="e">
        <f>IF(AND(#REF!="Muy Alta",#REF!="Mayor"),CONCATENATE("R10C",#REF!),"")</f>
        <v>#REF!</v>
      </c>
      <c r="AF15" s="41" t="e">
        <f>IF(AND(#REF!="Muy Alta",#REF!="Mayor"),CONCATENATE("R10C",#REF!),"")</f>
        <v>#REF!</v>
      </c>
      <c r="AG15" s="42" t="e">
        <f>IF(AND(#REF!="Muy Alta",#REF!="Mayor"),CONCATENATE("R10C",#REF!),"")</f>
        <v>#REF!</v>
      </c>
      <c r="AH15" s="49" t="e">
        <f>IF(AND(#REF!="Muy Alta",#REF!="Catastrófico"),CONCATENATE("R10C",#REF!),"")</f>
        <v>#REF!</v>
      </c>
      <c r="AI15" s="50" t="e">
        <f>IF(AND(#REF!="Muy Alta",#REF!="Catastrófico"),CONCATENATE("R10C",#REF!),"")</f>
        <v>#REF!</v>
      </c>
      <c r="AJ15" s="50" t="e">
        <f>IF(AND(#REF!="Muy Alta",#REF!="Catastrófico"),CONCATENATE("R10C",#REF!),"")</f>
        <v>#REF!</v>
      </c>
      <c r="AK15" s="50" t="e">
        <f>IF(AND(#REF!="Muy Alta",#REF!="Catastrófico"),CONCATENATE("R10C",#REF!),"")</f>
        <v>#REF!</v>
      </c>
      <c r="AL15" s="50" t="e">
        <f>IF(AND(#REF!="Muy Alta",#REF!="Catastrófico"),CONCATENATE("R10C",#REF!),"")</f>
        <v>#REF!</v>
      </c>
      <c r="AM15" s="51" t="e">
        <f>IF(AND(#REF!="Muy Alta",#REF!="Catastrófico"),CONCATENATE("R10C",#REF!),"")</f>
        <v>#REF!</v>
      </c>
      <c r="AN15" s="71"/>
      <c r="AO15" s="611"/>
      <c r="AP15" s="612"/>
      <c r="AQ15" s="612"/>
      <c r="AR15" s="612"/>
      <c r="AS15" s="612"/>
      <c r="AT15" s="613"/>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row>
    <row r="16" spans="1:91" ht="15" customHeight="1">
      <c r="A16" s="71"/>
      <c r="B16" s="503"/>
      <c r="C16" s="503"/>
      <c r="D16" s="504"/>
      <c r="E16" s="598" t="s">
        <v>214</v>
      </c>
      <c r="F16" s="599"/>
      <c r="G16" s="599"/>
      <c r="H16" s="599"/>
      <c r="I16" s="599"/>
      <c r="J16" s="52" t="e">
        <f>IF(AND(#REF!="Alta",#REF!="Leve"),CONCATENATE("R1C",#REF!),"")</f>
        <v>#REF!</v>
      </c>
      <c r="K16" s="53" t="e">
        <f>IF(AND(#REF!="Alta",#REF!="Leve"),CONCATENATE("R1C",#REF!),"")</f>
        <v>#REF!</v>
      </c>
      <c r="L16" s="53" t="e">
        <f>IF(AND(#REF!="Alta",#REF!="Leve"),CONCATENATE("R1C",#REF!),"")</f>
        <v>#REF!</v>
      </c>
      <c r="M16" s="53" t="e">
        <f>IF(AND(#REF!="Alta",#REF!="Leve"),CONCATENATE("R1C",#REF!),"")</f>
        <v>#REF!</v>
      </c>
      <c r="N16" s="53" t="e">
        <f>IF(AND(#REF!="Alta",#REF!="Leve"),CONCATENATE("R1C",#REF!),"")</f>
        <v>#REF!</v>
      </c>
      <c r="O16" s="54" t="e">
        <f>IF(AND(#REF!="Alta",#REF!="Leve"),CONCATENATE("R1C",#REF!),"")</f>
        <v>#REF!</v>
      </c>
      <c r="P16" s="52" t="e">
        <f>IF(AND(#REF!="Alta",#REF!="Menor"),CONCATENATE("R1C",#REF!),"")</f>
        <v>#REF!</v>
      </c>
      <c r="Q16" s="53" t="e">
        <f>IF(AND(#REF!="Alta",#REF!="Menor"),CONCATENATE("R1C",#REF!),"")</f>
        <v>#REF!</v>
      </c>
      <c r="R16" s="53" t="e">
        <f>IF(AND(#REF!="Alta",#REF!="Menor"),CONCATENATE("R1C",#REF!),"")</f>
        <v>#REF!</v>
      </c>
      <c r="S16" s="53" t="e">
        <f>IF(AND(#REF!="Alta",#REF!="Menor"),CONCATENATE("R1C",#REF!),"")</f>
        <v>#REF!</v>
      </c>
      <c r="T16" s="53" t="e">
        <f>IF(AND(#REF!="Alta",#REF!="Menor"),CONCATENATE("R1C",#REF!),"")</f>
        <v>#REF!</v>
      </c>
      <c r="U16" s="54" t="e">
        <f>IF(AND(#REF!="Alta",#REF!="Menor"),CONCATENATE("R1C",#REF!),"")</f>
        <v>#REF!</v>
      </c>
      <c r="V16" s="34" t="e">
        <f>IF(AND(#REF!="Alta",#REF!="Moderado"),CONCATENATE("R1C",#REF!),"")</f>
        <v>#REF!</v>
      </c>
      <c r="W16" s="35" t="e">
        <f>IF(AND(#REF!="Alta",#REF!="Moderado"),CONCATENATE("R1C",#REF!),"")</f>
        <v>#REF!</v>
      </c>
      <c r="X16" s="35" t="e">
        <f>IF(AND(#REF!="Alta",#REF!="Moderado"),CONCATENATE("R1C",#REF!),"")</f>
        <v>#REF!</v>
      </c>
      <c r="Y16" s="35" t="e">
        <f>IF(AND(#REF!="Alta",#REF!="Moderado"),CONCATENATE("R1C",#REF!),"")</f>
        <v>#REF!</v>
      </c>
      <c r="Z16" s="35" t="e">
        <f>IF(AND(#REF!="Alta",#REF!="Moderado"),CONCATENATE("R1C",#REF!),"")</f>
        <v>#REF!</v>
      </c>
      <c r="AA16" s="36" t="e">
        <f>IF(AND(#REF!="Alta",#REF!="Moderado"),CONCATENATE("R1C",#REF!),"")</f>
        <v>#REF!</v>
      </c>
      <c r="AB16" s="34" t="e">
        <f>IF(AND(#REF!="Alta",#REF!="Mayor"),CONCATENATE("R1C",#REF!),"")</f>
        <v>#REF!</v>
      </c>
      <c r="AC16" s="35" t="e">
        <f>IF(AND(#REF!="Alta",#REF!="Mayor"),CONCATENATE("R1C",#REF!),"")</f>
        <v>#REF!</v>
      </c>
      <c r="AD16" s="35" t="e">
        <f>IF(AND(#REF!="Alta",#REF!="Mayor"),CONCATENATE("R1C",#REF!),"")</f>
        <v>#REF!</v>
      </c>
      <c r="AE16" s="35" t="e">
        <f>IF(AND(#REF!="Alta",#REF!="Mayor"),CONCATENATE("R1C",#REF!),"")</f>
        <v>#REF!</v>
      </c>
      <c r="AF16" s="35" t="e">
        <f>IF(AND(#REF!="Alta",#REF!="Mayor"),CONCATENATE("R1C",#REF!),"")</f>
        <v>#REF!</v>
      </c>
      <c r="AG16" s="36" t="e">
        <f>IF(AND(#REF!="Alta",#REF!="Mayor"),CONCATENATE("R1C",#REF!),"")</f>
        <v>#REF!</v>
      </c>
      <c r="AH16" s="37" t="e">
        <f>IF(AND(#REF!="Alta",#REF!="Catastrófico"),CONCATENATE("R1C",#REF!),"")</f>
        <v>#REF!</v>
      </c>
      <c r="AI16" s="38" t="e">
        <f>IF(AND(#REF!="Alta",#REF!="Catastrófico"),CONCATENATE("R1C",#REF!),"")</f>
        <v>#REF!</v>
      </c>
      <c r="AJ16" s="38" t="e">
        <f>IF(AND(#REF!="Alta",#REF!="Catastrófico"),CONCATENATE("R1C",#REF!),"")</f>
        <v>#REF!</v>
      </c>
      <c r="AK16" s="38" t="e">
        <f>IF(AND(#REF!="Alta",#REF!="Catastrófico"),CONCATENATE("R1C",#REF!),"")</f>
        <v>#REF!</v>
      </c>
      <c r="AL16" s="38" t="e">
        <f>IF(AND(#REF!="Alta",#REF!="Catastrófico"),CONCATENATE("R1C",#REF!),"")</f>
        <v>#REF!</v>
      </c>
      <c r="AM16" s="39" t="e">
        <f>IF(AND(#REF!="Alta",#REF!="Catastrófico"),CONCATENATE("R1C",#REF!),"")</f>
        <v>#REF!</v>
      </c>
      <c r="AN16" s="71"/>
      <c r="AO16" s="589" t="s">
        <v>215</v>
      </c>
      <c r="AP16" s="590"/>
      <c r="AQ16" s="590"/>
      <c r="AR16" s="590"/>
      <c r="AS16" s="590"/>
      <c r="AT16" s="59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row>
    <row r="17" spans="1:76" ht="15" customHeight="1">
      <c r="A17" s="71"/>
      <c r="B17" s="503"/>
      <c r="C17" s="503"/>
      <c r="D17" s="504"/>
      <c r="E17" s="600"/>
      <c r="F17" s="601"/>
      <c r="G17" s="601"/>
      <c r="H17" s="601"/>
      <c r="I17" s="601"/>
      <c r="J17" s="55" t="e">
        <f>IF(AND(#REF!="Alta",#REF!="Leve"),CONCATENATE("R2C",#REF!),"")</f>
        <v>#REF!</v>
      </c>
      <c r="K17" s="56" t="e">
        <f>IF(AND(#REF!="Alta",#REF!="Leve"),CONCATENATE("R2C",#REF!),"")</f>
        <v>#REF!</v>
      </c>
      <c r="L17" s="56" t="e">
        <f>IF(AND(#REF!="Alta",#REF!="Leve"),CONCATENATE("R2C",#REF!),"")</f>
        <v>#REF!</v>
      </c>
      <c r="M17" s="56" t="e">
        <f>IF(AND(#REF!="Alta",#REF!="Leve"),CONCATENATE("R2C",#REF!),"")</f>
        <v>#REF!</v>
      </c>
      <c r="N17" s="56" t="e">
        <f>IF(AND(#REF!="Alta",#REF!="Leve"),CONCATENATE("R2C",#REF!),"")</f>
        <v>#REF!</v>
      </c>
      <c r="O17" s="57" t="e">
        <f>IF(AND(#REF!="Alta",#REF!="Leve"),CONCATENATE("R2C",#REF!),"")</f>
        <v>#REF!</v>
      </c>
      <c r="P17" s="55" t="e">
        <f>IF(AND(#REF!="Alta",#REF!="Menor"),CONCATENATE("R2C",#REF!),"")</f>
        <v>#REF!</v>
      </c>
      <c r="Q17" s="56" t="e">
        <f>IF(AND(#REF!="Alta",#REF!="Menor"),CONCATENATE("R2C",#REF!),"")</f>
        <v>#REF!</v>
      </c>
      <c r="R17" s="56" t="e">
        <f>IF(AND(#REF!="Alta",#REF!="Menor"),CONCATENATE("R2C",#REF!),"")</f>
        <v>#REF!</v>
      </c>
      <c r="S17" s="56" t="e">
        <f>IF(AND(#REF!="Alta",#REF!="Menor"),CONCATENATE("R2C",#REF!),"")</f>
        <v>#REF!</v>
      </c>
      <c r="T17" s="56" t="e">
        <f>IF(AND(#REF!="Alta",#REF!="Menor"),CONCATENATE("R2C",#REF!),"")</f>
        <v>#REF!</v>
      </c>
      <c r="U17" s="57" t="e">
        <f>IF(AND(#REF!="Alta",#REF!="Menor"),CONCATENATE("R2C",#REF!),"")</f>
        <v>#REF!</v>
      </c>
      <c r="V17" s="40" t="e">
        <f>IF(AND(#REF!="Alta",#REF!="Moderado"),CONCATENATE("R2C",#REF!),"")</f>
        <v>#REF!</v>
      </c>
      <c r="W17" s="41" t="e">
        <f>IF(AND(#REF!="Alta",#REF!="Moderado"),CONCATENATE("R2C",#REF!),"")</f>
        <v>#REF!</v>
      </c>
      <c r="X17" s="41" t="e">
        <f>IF(AND(#REF!="Alta",#REF!="Moderado"),CONCATENATE("R2C",#REF!),"")</f>
        <v>#REF!</v>
      </c>
      <c r="Y17" s="41" t="e">
        <f>IF(AND(#REF!="Alta",#REF!="Moderado"),CONCATENATE("R2C",#REF!),"")</f>
        <v>#REF!</v>
      </c>
      <c r="Z17" s="41" t="e">
        <f>IF(AND(#REF!="Alta",#REF!="Moderado"),CONCATENATE("R2C",#REF!),"")</f>
        <v>#REF!</v>
      </c>
      <c r="AA17" s="42" t="e">
        <f>IF(AND(#REF!="Alta",#REF!="Moderado"),CONCATENATE("R2C",#REF!),"")</f>
        <v>#REF!</v>
      </c>
      <c r="AB17" s="40" t="e">
        <f>IF(AND(#REF!="Alta",#REF!="Mayor"),CONCATENATE("R2C",#REF!),"")</f>
        <v>#REF!</v>
      </c>
      <c r="AC17" s="41" t="e">
        <f>IF(AND(#REF!="Alta",#REF!="Mayor"),CONCATENATE("R2C",#REF!),"")</f>
        <v>#REF!</v>
      </c>
      <c r="AD17" s="41" t="e">
        <f>IF(AND(#REF!="Alta",#REF!="Mayor"),CONCATENATE("R2C",#REF!),"")</f>
        <v>#REF!</v>
      </c>
      <c r="AE17" s="41" t="e">
        <f>IF(AND(#REF!="Alta",#REF!="Mayor"),CONCATENATE("R2C",#REF!),"")</f>
        <v>#REF!</v>
      </c>
      <c r="AF17" s="41" t="e">
        <f>IF(AND(#REF!="Alta",#REF!="Mayor"),CONCATENATE("R2C",#REF!),"")</f>
        <v>#REF!</v>
      </c>
      <c r="AG17" s="42" t="e">
        <f>IF(AND(#REF!="Alta",#REF!="Mayor"),CONCATENATE("R2C",#REF!),"")</f>
        <v>#REF!</v>
      </c>
      <c r="AH17" s="43" t="e">
        <f>IF(AND(#REF!="Alta",#REF!="Catastrófico"),CONCATENATE("R2C",#REF!),"")</f>
        <v>#REF!</v>
      </c>
      <c r="AI17" s="44" t="e">
        <f>IF(AND(#REF!="Alta",#REF!="Catastrófico"),CONCATENATE("R2C",#REF!),"")</f>
        <v>#REF!</v>
      </c>
      <c r="AJ17" s="44" t="e">
        <f>IF(AND(#REF!="Alta",#REF!="Catastrófico"),CONCATENATE("R2C",#REF!),"")</f>
        <v>#REF!</v>
      </c>
      <c r="AK17" s="44" t="e">
        <f>IF(AND(#REF!="Alta",#REF!="Catastrófico"),CONCATENATE("R2C",#REF!),"")</f>
        <v>#REF!</v>
      </c>
      <c r="AL17" s="44" t="e">
        <f>IF(AND(#REF!="Alta",#REF!="Catastrófico"),CONCATENATE("R2C",#REF!),"")</f>
        <v>#REF!</v>
      </c>
      <c r="AM17" s="45" t="e">
        <f>IF(AND(#REF!="Alta",#REF!="Catastrófico"),CONCATENATE("R2C",#REF!),"")</f>
        <v>#REF!</v>
      </c>
      <c r="AN17" s="71"/>
      <c r="AO17" s="592"/>
      <c r="AP17" s="593"/>
      <c r="AQ17" s="593"/>
      <c r="AR17" s="593"/>
      <c r="AS17" s="593"/>
      <c r="AT17" s="594"/>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row>
    <row r="18" spans="1:76" ht="15" customHeight="1">
      <c r="A18" s="71"/>
      <c r="B18" s="503"/>
      <c r="C18" s="503"/>
      <c r="D18" s="504"/>
      <c r="E18" s="602"/>
      <c r="F18" s="601"/>
      <c r="G18" s="601"/>
      <c r="H18" s="601"/>
      <c r="I18" s="601"/>
      <c r="J18" s="55" t="e">
        <f>IF(AND(#REF!="Alta",#REF!="Leve"),CONCATENATE("R3C",#REF!),"")</f>
        <v>#REF!</v>
      </c>
      <c r="K18" s="56" t="e">
        <f>IF(AND(#REF!="Alta",#REF!="Leve"),CONCATENATE("R3C",#REF!),"")</f>
        <v>#REF!</v>
      </c>
      <c r="L18" s="56" t="e">
        <f>IF(AND(#REF!="Alta",#REF!="Leve"),CONCATENATE("R3C",#REF!),"")</f>
        <v>#REF!</v>
      </c>
      <c r="M18" s="56" t="e">
        <f>IF(AND(#REF!="Alta",#REF!="Leve"),CONCATENATE("R3C",#REF!),"")</f>
        <v>#REF!</v>
      </c>
      <c r="N18" s="56" t="e">
        <f>IF(AND(#REF!="Alta",#REF!="Leve"),CONCATENATE("R3C",#REF!),"")</f>
        <v>#REF!</v>
      </c>
      <c r="O18" s="57" t="e">
        <f>IF(AND(#REF!="Alta",#REF!="Leve"),CONCATENATE("R3C",#REF!),"")</f>
        <v>#REF!</v>
      </c>
      <c r="P18" s="55" t="e">
        <f>IF(AND(#REF!="Alta",#REF!="Menor"),CONCATENATE("R3C",#REF!),"")</f>
        <v>#REF!</v>
      </c>
      <c r="Q18" s="56" t="e">
        <f>IF(AND(#REF!="Alta",#REF!="Menor"),CONCATENATE("R3C",#REF!),"")</f>
        <v>#REF!</v>
      </c>
      <c r="R18" s="56" t="e">
        <f>IF(AND(#REF!="Alta",#REF!="Menor"),CONCATENATE("R3C",#REF!),"")</f>
        <v>#REF!</v>
      </c>
      <c r="S18" s="56" t="e">
        <f>IF(AND(#REF!="Alta",#REF!="Menor"),CONCATENATE("R3C",#REF!),"")</f>
        <v>#REF!</v>
      </c>
      <c r="T18" s="56" t="e">
        <f>IF(AND(#REF!="Alta",#REF!="Menor"),CONCATENATE("R3C",#REF!),"")</f>
        <v>#REF!</v>
      </c>
      <c r="U18" s="57" t="e">
        <f>IF(AND(#REF!="Alta",#REF!="Menor"),CONCATENATE("R3C",#REF!),"")</f>
        <v>#REF!</v>
      </c>
      <c r="V18" s="40" t="e">
        <f>IF(AND(#REF!="Alta",#REF!="Moderado"),CONCATENATE("R3C",#REF!),"")</f>
        <v>#REF!</v>
      </c>
      <c r="W18" s="41" t="e">
        <f>IF(AND(#REF!="Alta",#REF!="Moderado"),CONCATENATE("R3C",#REF!),"")</f>
        <v>#REF!</v>
      </c>
      <c r="X18" s="41" t="e">
        <f>IF(AND(#REF!="Alta",#REF!="Moderado"),CONCATENATE("R3C",#REF!),"")</f>
        <v>#REF!</v>
      </c>
      <c r="Y18" s="41" t="e">
        <f>IF(AND(#REF!="Alta",#REF!="Moderado"),CONCATENATE("R3C",#REF!),"")</f>
        <v>#REF!</v>
      </c>
      <c r="Z18" s="41" t="e">
        <f>IF(AND(#REF!="Alta",#REF!="Moderado"),CONCATENATE("R3C",#REF!),"")</f>
        <v>#REF!</v>
      </c>
      <c r="AA18" s="42" t="e">
        <f>IF(AND(#REF!="Alta",#REF!="Moderado"),CONCATENATE("R3C",#REF!),"")</f>
        <v>#REF!</v>
      </c>
      <c r="AB18" s="40" t="e">
        <f>IF(AND(#REF!="Alta",#REF!="Mayor"),CONCATENATE("R3C",#REF!),"")</f>
        <v>#REF!</v>
      </c>
      <c r="AC18" s="41" t="e">
        <f>IF(AND(#REF!="Alta",#REF!="Mayor"),CONCATENATE("R3C",#REF!),"")</f>
        <v>#REF!</v>
      </c>
      <c r="AD18" s="41" t="e">
        <f>IF(AND(#REF!="Alta",#REF!="Mayor"),CONCATENATE("R3C",#REF!),"")</f>
        <v>#REF!</v>
      </c>
      <c r="AE18" s="41" t="e">
        <f>IF(AND(#REF!="Alta",#REF!="Mayor"),CONCATENATE("R3C",#REF!),"")</f>
        <v>#REF!</v>
      </c>
      <c r="AF18" s="41" t="e">
        <f>IF(AND(#REF!="Alta",#REF!="Mayor"),CONCATENATE("R3C",#REF!),"")</f>
        <v>#REF!</v>
      </c>
      <c r="AG18" s="42" t="e">
        <f>IF(AND(#REF!="Alta",#REF!="Mayor"),CONCATENATE("R3C",#REF!),"")</f>
        <v>#REF!</v>
      </c>
      <c r="AH18" s="43" t="e">
        <f>IF(AND(#REF!="Alta",#REF!="Catastrófico"),CONCATENATE("R3C",#REF!),"")</f>
        <v>#REF!</v>
      </c>
      <c r="AI18" s="44" t="e">
        <f>IF(AND(#REF!="Alta",#REF!="Catastrófico"),CONCATENATE("R3C",#REF!),"")</f>
        <v>#REF!</v>
      </c>
      <c r="AJ18" s="44" t="e">
        <f>IF(AND(#REF!="Alta",#REF!="Catastrófico"),CONCATENATE("R3C",#REF!),"")</f>
        <v>#REF!</v>
      </c>
      <c r="AK18" s="44" t="e">
        <f>IF(AND(#REF!="Alta",#REF!="Catastrófico"),CONCATENATE("R3C",#REF!),"")</f>
        <v>#REF!</v>
      </c>
      <c r="AL18" s="44" t="e">
        <f>IF(AND(#REF!="Alta",#REF!="Catastrófico"),CONCATENATE("R3C",#REF!),"")</f>
        <v>#REF!</v>
      </c>
      <c r="AM18" s="45" t="e">
        <f>IF(AND(#REF!="Alta",#REF!="Catastrófico"),CONCATENATE("R3C",#REF!),"")</f>
        <v>#REF!</v>
      </c>
      <c r="AN18" s="71"/>
      <c r="AO18" s="592"/>
      <c r="AP18" s="593"/>
      <c r="AQ18" s="593"/>
      <c r="AR18" s="593"/>
      <c r="AS18" s="593"/>
      <c r="AT18" s="594"/>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row>
    <row r="19" spans="1:76" ht="15" customHeight="1">
      <c r="A19" s="71"/>
      <c r="B19" s="503"/>
      <c r="C19" s="503"/>
      <c r="D19" s="504"/>
      <c r="E19" s="602"/>
      <c r="F19" s="601"/>
      <c r="G19" s="601"/>
      <c r="H19" s="601"/>
      <c r="I19" s="601"/>
      <c r="J19" s="55" t="e">
        <f>IF(AND(#REF!="Alta",#REF!="Leve"),CONCATENATE("R4C",#REF!),"")</f>
        <v>#REF!</v>
      </c>
      <c r="K19" s="56" t="e">
        <f>IF(AND(#REF!="Alta",#REF!="Leve"),CONCATENATE("R4C",#REF!),"")</f>
        <v>#REF!</v>
      </c>
      <c r="L19" s="56" t="e">
        <f>IF(AND(#REF!="Alta",#REF!="Leve"),CONCATENATE("R4C",#REF!),"")</f>
        <v>#REF!</v>
      </c>
      <c r="M19" s="56" t="e">
        <f>IF(AND(#REF!="Alta",#REF!="Leve"),CONCATENATE("R4C",#REF!),"")</f>
        <v>#REF!</v>
      </c>
      <c r="N19" s="56" t="e">
        <f>IF(AND(#REF!="Alta",#REF!="Leve"),CONCATENATE("R4C",#REF!),"")</f>
        <v>#REF!</v>
      </c>
      <c r="O19" s="57" t="e">
        <f>IF(AND(#REF!="Alta",#REF!="Leve"),CONCATENATE("R4C",#REF!),"")</f>
        <v>#REF!</v>
      </c>
      <c r="P19" s="55" t="e">
        <f>IF(AND(#REF!="Alta",#REF!="Menor"),CONCATENATE("R4C",#REF!),"")</f>
        <v>#REF!</v>
      </c>
      <c r="Q19" s="56" t="e">
        <f>IF(AND(#REF!="Alta",#REF!="Menor"),CONCATENATE("R4C",#REF!),"")</f>
        <v>#REF!</v>
      </c>
      <c r="R19" s="56" t="e">
        <f>IF(AND(#REF!="Alta",#REF!="Menor"),CONCATENATE("R4C",#REF!),"")</f>
        <v>#REF!</v>
      </c>
      <c r="S19" s="56" t="e">
        <f>IF(AND(#REF!="Alta",#REF!="Menor"),CONCATENATE("R4C",#REF!),"")</f>
        <v>#REF!</v>
      </c>
      <c r="T19" s="56" t="e">
        <f>IF(AND(#REF!="Alta",#REF!="Menor"),CONCATENATE("R4C",#REF!),"")</f>
        <v>#REF!</v>
      </c>
      <c r="U19" s="57" t="e">
        <f>IF(AND(#REF!="Alta",#REF!="Menor"),CONCATENATE("R4C",#REF!),"")</f>
        <v>#REF!</v>
      </c>
      <c r="V19" s="40" t="e">
        <f>IF(AND(#REF!="Alta",#REF!="Moderado"),CONCATENATE("R4C",#REF!),"")</f>
        <v>#REF!</v>
      </c>
      <c r="W19" s="41" t="e">
        <f>IF(AND(#REF!="Alta",#REF!="Moderado"),CONCATENATE("R4C",#REF!),"")</f>
        <v>#REF!</v>
      </c>
      <c r="X19" s="41" t="e">
        <f>IF(AND(#REF!="Alta",#REF!="Moderado"),CONCATENATE("R4C",#REF!),"")</f>
        <v>#REF!</v>
      </c>
      <c r="Y19" s="41" t="e">
        <f>IF(AND(#REF!="Alta",#REF!="Moderado"),CONCATENATE("R4C",#REF!),"")</f>
        <v>#REF!</v>
      </c>
      <c r="Z19" s="41" t="e">
        <f>IF(AND(#REF!="Alta",#REF!="Moderado"),CONCATENATE("R4C",#REF!),"")</f>
        <v>#REF!</v>
      </c>
      <c r="AA19" s="42" t="e">
        <f>IF(AND(#REF!="Alta",#REF!="Moderado"),CONCATENATE("R4C",#REF!),"")</f>
        <v>#REF!</v>
      </c>
      <c r="AB19" s="40" t="e">
        <f>IF(AND(#REF!="Alta",#REF!="Mayor"),CONCATENATE("R4C",#REF!),"")</f>
        <v>#REF!</v>
      </c>
      <c r="AC19" s="41" t="e">
        <f>IF(AND(#REF!="Alta",#REF!="Mayor"),CONCATENATE("R4C",#REF!),"")</f>
        <v>#REF!</v>
      </c>
      <c r="AD19" s="41" t="e">
        <f>IF(AND(#REF!="Alta",#REF!="Mayor"),CONCATENATE("R4C",#REF!),"")</f>
        <v>#REF!</v>
      </c>
      <c r="AE19" s="41" t="e">
        <f>IF(AND(#REF!="Alta",#REF!="Mayor"),CONCATENATE("R4C",#REF!),"")</f>
        <v>#REF!</v>
      </c>
      <c r="AF19" s="41" t="e">
        <f>IF(AND(#REF!="Alta",#REF!="Mayor"),CONCATENATE("R4C",#REF!),"")</f>
        <v>#REF!</v>
      </c>
      <c r="AG19" s="42" t="e">
        <f>IF(AND(#REF!="Alta",#REF!="Mayor"),CONCATENATE("R4C",#REF!),"")</f>
        <v>#REF!</v>
      </c>
      <c r="AH19" s="43" t="e">
        <f>IF(AND(#REF!="Alta",#REF!="Catastrófico"),CONCATENATE("R4C",#REF!),"")</f>
        <v>#REF!</v>
      </c>
      <c r="AI19" s="44" t="e">
        <f>IF(AND(#REF!="Alta",#REF!="Catastrófico"),CONCATENATE("R4C",#REF!),"")</f>
        <v>#REF!</v>
      </c>
      <c r="AJ19" s="44" t="e">
        <f>IF(AND(#REF!="Alta",#REF!="Catastrófico"),CONCATENATE("R4C",#REF!),"")</f>
        <v>#REF!</v>
      </c>
      <c r="AK19" s="44" t="e">
        <f>IF(AND(#REF!="Alta",#REF!="Catastrófico"),CONCATENATE("R4C",#REF!),"")</f>
        <v>#REF!</v>
      </c>
      <c r="AL19" s="44" t="e">
        <f>IF(AND(#REF!="Alta",#REF!="Catastrófico"),CONCATENATE("R4C",#REF!),"")</f>
        <v>#REF!</v>
      </c>
      <c r="AM19" s="45" t="e">
        <f>IF(AND(#REF!="Alta",#REF!="Catastrófico"),CONCATENATE("R4C",#REF!),"")</f>
        <v>#REF!</v>
      </c>
      <c r="AN19" s="71"/>
      <c r="AO19" s="592"/>
      <c r="AP19" s="593"/>
      <c r="AQ19" s="593"/>
      <c r="AR19" s="593"/>
      <c r="AS19" s="593"/>
      <c r="AT19" s="594"/>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row>
    <row r="20" spans="1:76" ht="15" customHeight="1">
      <c r="A20" s="71"/>
      <c r="B20" s="503"/>
      <c r="C20" s="503"/>
      <c r="D20" s="504"/>
      <c r="E20" s="602"/>
      <c r="F20" s="601"/>
      <c r="G20" s="601"/>
      <c r="H20" s="601"/>
      <c r="I20" s="601"/>
      <c r="J20" s="55" t="e">
        <f>IF(AND(#REF!="Alta",#REF!="Leve"),CONCATENATE("R5C",#REF!),"")</f>
        <v>#REF!</v>
      </c>
      <c r="K20" s="56" t="e">
        <f>IF(AND(#REF!="Alta",#REF!="Leve"),CONCATENATE("R5C",#REF!),"")</f>
        <v>#REF!</v>
      </c>
      <c r="L20" s="56" t="e">
        <f>IF(AND(#REF!="Alta",#REF!="Leve"),CONCATENATE("R5C",#REF!),"")</f>
        <v>#REF!</v>
      </c>
      <c r="M20" s="56" t="e">
        <f>IF(AND(#REF!="Alta",#REF!="Leve"),CONCATENATE("R5C",#REF!),"")</f>
        <v>#REF!</v>
      </c>
      <c r="N20" s="56" t="e">
        <f>IF(AND(#REF!="Alta",#REF!="Leve"),CONCATENATE("R5C",#REF!),"")</f>
        <v>#REF!</v>
      </c>
      <c r="O20" s="57" t="e">
        <f>IF(AND(#REF!="Alta",#REF!="Leve"),CONCATENATE("R5C",#REF!),"")</f>
        <v>#REF!</v>
      </c>
      <c r="P20" s="55" t="e">
        <f>IF(AND(#REF!="Alta",#REF!="Menor"),CONCATENATE("R5C",#REF!),"")</f>
        <v>#REF!</v>
      </c>
      <c r="Q20" s="56" t="e">
        <f>IF(AND(#REF!="Alta",#REF!="Menor"),CONCATENATE("R5C",#REF!),"")</f>
        <v>#REF!</v>
      </c>
      <c r="R20" s="56" t="e">
        <f>IF(AND(#REF!="Alta",#REF!="Menor"),CONCATENATE("R5C",#REF!),"")</f>
        <v>#REF!</v>
      </c>
      <c r="S20" s="56" t="e">
        <f>IF(AND(#REF!="Alta",#REF!="Menor"),CONCATENATE("R5C",#REF!),"")</f>
        <v>#REF!</v>
      </c>
      <c r="T20" s="56" t="e">
        <f>IF(AND(#REF!="Alta",#REF!="Menor"),CONCATENATE("R5C",#REF!),"")</f>
        <v>#REF!</v>
      </c>
      <c r="U20" s="57" t="e">
        <f>IF(AND(#REF!="Alta",#REF!="Menor"),CONCATENATE("R5C",#REF!),"")</f>
        <v>#REF!</v>
      </c>
      <c r="V20" s="40" t="e">
        <f>IF(AND(#REF!="Alta",#REF!="Moderado"),CONCATENATE("R5C",#REF!),"")</f>
        <v>#REF!</v>
      </c>
      <c r="W20" s="41" t="e">
        <f>IF(AND(#REF!="Alta",#REF!="Moderado"),CONCATENATE("R5C",#REF!),"")</f>
        <v>#REF!</v>
      </c>
      <c r="X20" s="41" t="e">
        <f>IF(AND(#REF!="Alta",#REF!="Moderado"),CONCATENATE("R5C",#REF!),"")</f>
        <v>#REF!</v>
      </c>
      <c r="Y20" s="41" t="e">
        <f>IF(AND(#REF!="Alta",#REF!="Moderado"),CONCATENATE("R5C",#REF!),"")</f>
        <v>#REF!</v>
      </c>
      <c r="Z20" s="41" t="e">
        <f>IF(AND(#REF!="Alta",#REF!="Moderado"),CONCATENATE("R5C",#REF!),"")</f>
        <v>#REF!</v>
      </c>
      <c r="AA20" s="42" t="e">
        <f>IF(AND(#REF!="Alta",#REF!="Moderado"),CONCATENATE("R5C",#REF!),"")</f>
        <v>#REF!</v>
      </c>
      <c r="AB20" s="40" t="e">
        <f>IF(AND(#REF!="Alta",#REF!="Mayor"),CONCATENATE("R5C",#REF!),"")</f>
        <v>#REF!</v>
      </c>
      <c r="AC20" s="41" t="e">
        <f>IF(AND(#REF!="Alta",#REF!="Mayor"),CONCATENATE("R5C",#REF!),"")</f>
        <v>#REF!</v>
      </c>
      <c r="AD20" s="41" t="e">
        <f>IF(AND(#REF!="Alta",#REF!="Mayor"),CONCATENATE("R5C",#REF!),"")</f>
        <v>#REF!</v>
      </c>
      <c r="AE20" s="41" t="e">
        <f>IF(AND(#REF!="Alta",#REF!="Mayor"),CONCATENATE("R5C",#REF!),"")</f>
        <v>#REF!</v>
      </c>
      <c r="AF20" s="41" t="e">
        <f>IF(AND(#REF!="Alta",#REF!="Mayor"),CONCATENATE("R5C",#REF!),"")</f>
        <v>#REF!</v>
      </c>
      <c r="AG20" s="42" t="e">
        <f>IF(AND(#REF!="Alta",#REF!="Mayor"),CONCATENATE("R5C",#REF!),"")</f>
        <v>#REF!</v>
      </c>
      <c r="AH20" s="43" t="e">
        <f>IF(AND(#REF!="Alta",#REF!="Catastrófico"),CONCATENATE("R5C",#REF!),"")</f>
        <v>#REF!</v>
      </c>
      <c r="AI20" s="44" t="e">
        <f>IF(AND(#REF!="Alta",#REF!="Catastrófico"),CONCATENATE("R5C",#REF!),"")</f>
        <v>#REF!</v>
      </c>
      <c r="AJ20" s="44" t="e">
        <f>IF(AND(#REF!="Alta",#REF!="Catastrófico"),CONCATENATE("R5C",#REF!),"")</f>
        <v>#REF!</v>
      </c>
      <c r="AK20" s="44" t="e">
        <f>IF(AND(#REF!="Alta",#REF!="Catastrófico"),CONCATENATE("R5C",#REF!),"")</f>
        <v>#REF!</v>
      </c>
      <c r="AL20" s="44" t="e">
        <f>IF(AND(#REF!="Alta",#REF!="Catastrófico"),CONCATENATE("R5C",#REF!),"")</f>
        <v>#REF!</v>
      </c>
      <c r="AM20" s="45" t="e">
        <f>IF(AND(#REF!="Alta",#REF!="Catastrófico"),CONCATENATE("R5C",#REF!),"")</f>
        <v>#REF!</v>
      </c>
      <c r="AN20" s="71"/>
      <c r="AO20" s="592"/>
      <c r="AP20" s="593"/>
      <c r="AQ20" s="593"/>
      <c r="AR20" s="593"/>
      <c r="AS20" s="593"/>
      <c r="AT20" s="594"/>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row>
    <row r="21" spans="1:76" ht="15" customHeight="1">
      <c r="A21" s="71"/>
      <c r="B21" s="503"/>
      <c r="C21" s="503"/>
      <c r="D21" s="504"/>
      <c r="E21" s="602"/>
      <c r="F21" s="601"/>
      <c r="G21" s="601"/>
      <c r="H21" s="601"/>
      <c r="I21" s="601"/>
      <c r="J21" s="55" t="e">
        <f>IF(AND(#REF!="Alta",#REF!="Leve"),CONCATENATE("R6C",#REF!),"")</f>
        <v>#REF!</v>
      </c>
      <c r="K21" s="56" t="e">
        <f>IF(AND(#REF!="Alta",#REF!="Leve"),CONCATENATE("R6C",#REF!),"")</f>
        <v>#REF!</v>
      </c>
      <c r="L21" s="56" t="e">
        <f>IF(AND(#REF!="Alta",#REF!="Leve"),CONCATENATE("R6C",#REF!),"")</f>
        <v>#REF!</v>
      </c>
      <c r="M21" s="56" t="e">
        <f>IF(AND(#REF!="Alta",#REF!="Leve"),CONCATENATE("R6C",#REF!),"")</f>
        <v>#REF!</v>
      </c>
      <c r="N21" s="56" t="e">
        <f>IF(AND(#REF!="Alta",#REF!="Leve"),CONCATENATE("R6C",#REF!),"")</f>
        <v>#REF!</v>
      </c>
      <c r="O21" s="57" t="e">
        <f>IF(AND(#REF!="Alta",#REF!="Leve"),CONCATENATE("R6C",#REF!),"")</f>
        <v>#REF!</v>
      </c>
      <c r="P21" s="55" t="e">
        <f>IF(AND(#REF!="Alta",#REF!="Menor"),CONCATENATE("R6C",#REF!),"")</f>
        <v>#REF!</v>
      </c>
      <c r="Q21" s="56" t="e">
        <f>IF(AND(#REF!="Alta",#REF!="Menor"),CONCATENATE("R6C",#REF!),"")</f>
        <v>#REF!</v>
      </c>
      <c r="R21" s="56" t="e">
        <f>IF(AND(#REF!="Alta",#REF!="Menor"),CONCATENATE("R6C",#REF!),"")</f>
        <v>#REF!</v>
      </c>
      <c r="S21" s="56" t="e">
        <f>IF(AND(#REF!="Alta",#REF!="Menor"),CONCATENATE("R6C",#REF!),"")</f>
        <v>#REF!</v>
      </c>
      <c r="T21" s="56" t="e">
        <f>IF(AND(#REF!="Alta",#REF!="Menor"),CONCATENATE("R6C",#REF!),"")</f>
        <v>#REF!</v>
      </c>
      <c r="U21" s="57" t="e">
        <f>IF(AND(#REF!="Alta",#REF!="Menor"),CONCATENATE("R6C",#REF!),"")</f>
        <v>#REF!</v>
      </c>
      <c r="V21" s="40" t="e">
        <f>IF(AND(#REF!="Alta",#REF!="Moderado"),CONCATENATE("R6C",#REF!),"")</f>
        <v>#REF!</v>
      </c>
      <c r="W21" s="41" t="e">
        <f>IF(AND(#REF!="Alta",#REF!="Moderado"),CONCATENATE("R6C",#REF!),"")</f>
        <v>#REF!</v>
      </c>
      <c r="X21" s="41" t="e">
        <f>IF(AND(#REF!="Alta",#REF!="Moderado"),CONCATENATE("R6C",#REF!),"")</f>
        <v>#REF!</v>
      </c>
      <c r="Y21" s="41" t="e">
        <f>IF(AND(#REF!="Alta",#REF!="Moderado"),CONCATENATE("R6C",#REF!),"")</f>
        <v>#REF!</v>
      </c>
      <c r="Z21" s="41" t="e">
        <f>IF(AND(#REF!="Alta",#REF!="Moderado"),CONCATENATE("R6C",#REF!),"")</f>
        <v>#REF!</v>
      </c>
      <c r="AA21" s="42" t="e">
        <f>IF(AND(#REF!="Alta",#REF!="Moderado"),CONCATENATE("R6C",#REF!),"")</f>
        <v>#REF!</v>
      </c>
      <c r="AB21" s="40" t="e">
        <f>IF(AND(#REF!="Alta",#REF!="Mayor"),CONCATENATE("R6C",#REF!),"")</f>
        <v>#REF!</v>
      </c>
      <c r="AC21" s="41" t="e">
        <f>IF(AND(#REF!="Alta",#REF!="Mayor"),CONCATENATE("R6C",#REF!),"")</f>
        <v>#REF!</v>
      </c>
      <c r="AD21" s="41" t="e">
        <f>IF(AND(#REF!="Alta",#REF!="Mayor"),CONCATENATE("R6C",#REF!),"")</f>
        <v>#REF!</v>
      </c>
      <c r="AE21" s="41" t="e">
        <f>IF(AND(#REF!="Alta",#REF!="Mayor"),CONCATENATE("R6C",#REF!),"")</f>
        <v>#REF!</v>
      </c>
      <c r="AF21" s="41" t="e">
        <f>IF(AND(#REF!="Alta",#REF!="Mayor"),CONCATENATE("R6C",#REF!),"")</f>
        <v>#REF!</v>
      </c>
      <c r="AG21" s="42" t="e">
        <f>IF(AND(#REF!="Alta",#REF!="Mayor"),CONCATENATE("R6C",#REF!),"")</f>
        <v>#REF!</v>
      </c>
      <c r="AH21" s="43" t="e">
        <f>IF(AND(#REF!="Alta",#REF!="Catastrófico"),CONCATENATE("R6C",#REF!),"")</f>
        <v>#REF!</v>
      </c>
      <c r="AI21" s="44" t="e">
        <f>IF(AND(#REF!="Alta",#REF!="Catastrófico"),CONCATENATE("R6C",#REF!),"")</f>
        <v>#REF!</v>
      </c>
      <c r="AJ21" s="44" t="e">
        <f>IF(AND(#REF!="Alta",#REF!="Catastrófico"),CONCATENATE("R6C",#REF!),"")</f>
        <v>#REF!</v>
      </c>
      <c r="AK21" s="44" t="e">
        <f>IF(AND(#REF!="Alta",#REF!="Catastrófico"),CONCATENATE("R6C",#REF!),"")</f>
        <v>#REF!</v>
      </c>
      <c r="AL21" s="44" t="e">
        <f>IF(AND(#REF!="Alta",#REF!="Catastrófico"),CONCATENATE("R6C",#REF!),"")</f>
        <v>#REF!</v>
      </c>
      <c r="AM21" s="45" t="e">
        <f>IF(AND(#REF!="Alta",#REF!="Catastrófico"),CONCATENATE("R6C",#REF!),"")</f>
        <v>#REF!</v>
      </c>
      <c r="AN21" s="71"/>
      <c r="AO21" s="592"/>
      <c r="AP21" s="593"/>
      <c r="AQ21" s="593"/>
      <c r="AR21" s="593"/>
      <c r="AS21" s="593"/>
      <c r="AT21" s="594"/>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row>
    <row r="22" spans="1:76" ht="15" customHeight="1">
      <c r="A22" s="71"/>
      <c r="B22" s="503"/>
      <c r="C22" s="503"/>
      <c r="D22" s="504"/>
      <c r="E22" s="602"/>
      <c r="F22" s="601"/>
      <c r="G22" s="601"/>
      <c r="H22" s="601"/>
      <c r="I22" s="601"/>
      <c r="J22" s="55" t="e">
        <f>IF(AND(#REF!="Alta",#REF!="Leve"),CONCATENATE("R7C",#REF!),"")</f>
        <v>#REF!</v>
      </c>
      <c r="K22" s="56" t="e">
        <f>IF(AND(#REF!="Alta",#REF!="Leve"),CONCATENATE("R7C",#REF!),"")</f>
        <v>#REF!</v>
      </c>
      <c r="L22" s="56" t="e">
        <f>IF(AND(#REF!="Alta",#REF!="Leve"),CONCATENATE("R7C",#REF!),"")</f>
        <v>#REF!</v>
      </c>
      <c r="M22" s="56" t="e">
        <f>IF(AND(#REF!="Alta",#REF!="Leve"),CONCATENATE("R7C",#REF!),"")</f>
        <v>#REF!</v>
      </c>
      <c r="N22" s="56" t="e">
        <f>IF(AND(#REF!="Alta",#REF!="Leve"),CONCATENATE("R7C",#REF!),"")</f>
        <v>#REF!</v>
      </c>
      <c r="O22" s="57" t="e">
        <f>IF(AND(#REF!="Alta",#REF!="Leve"),CONCATENATE("R7C",#REF!),"")</f>
        <v>#REF!</v>
      </c>
      <c r="P22" s="55" t="e">
        <f>IF(AND(#REF!="Alta",#REF!="Menor"),CONCATENATE("R7C",#REF!),"")</f>
        <v>#REF!</v>
      </c>
      <c r="Q22" s="56" t="e">
        <f>IF(AND(#REF!="Alta",#REF!="Menor"),CONCATENATE("R7C",#REF!),"")</f>
        <v>#REF!</v>
      </c>
      <c r="R22" s="56" t="e">
        <f>IF(AND(#REF!="Alta",#REF!="Menor"),CONCATENATE("R7C",#REF!),"")</f>
        <v>#REF!</v>
      </c>
      <c r="S22" s="56" t="e">
        <f>IF(AND(#REF!="Alta",#REF!="Menor"),CONCATENATE("R7C",#REF!),"")</f>
        <v>#REF!</v>
      </c>
      <c r="T22" s="56" t="e">
        <f>IF(AND(#REF!="Alta",#REF!="Menor"),CONCATENATE("R7C",#REF!),"")</f>
        <v>#REF!</v>
      </c>
      <c r="U22" s="57" t="e">
        <f>IF(AND(#REF!="Alta",#REF!="Menor"),CONCATENATE("R7C",#REF!),"")</f>
        <v>#REF!</v>
      </c>
      <c r="V22" s="40" t="e">
        <f>IF(AND(#REF!="Alta",#REF!="Moderado"),CONCATENATE("R7C",#REF!),"")</f>
        <v>#REF!</v>
      </c>
      <c r="W22" s="41" t="e">
        <f>IF(AND(#REF!="Alta",#REF!="Moderado"),CONCATENATE("R7C",#REF!),"")</f>
        <v>#REF!</v>
      </c>
      <c r="X22" s="41" t="e">
        <f>IF(AND(#REF!="Alta",#REF!="Moderado"),CONCATENATE("R7C",#REF!),"")</f>
        <v>#REF!</v>
      </c>
      <c r="Y22" s="41" t="e">
        <f>IF(AND(#REF!="Alta",#REF!="Moderado"),CONCATENATE("R7C",#REF!),"")</f>
        <v>#REF!</v>
      </c>
      <c r="Z22" s="41" t="e">
        <f>IF(AND(#REF!="Alta",#REF!="Moderado"),CONCATENATE("R7C",#REF!),"")</f>
        <v>#REF!</v>
      </c>
      <c r="AA22" s="42" t="e">
        <f>IF(AND(#REF!="Alta",#REF!="Moderado"),CONCATENATE("R7C",#REF!),"")</f>
        <v>#REF!</v>
      </c>
      <c r="AB22" s="40" t="e">
        <f>IF(AND(#REF!="Alta",#REF!="Mayor"),CONCATENATE("R7C",#REF!),"")</f>
        <v>#REF!</v>
      </c>
      <c r="AC22" s="41" t="e">
        <f>IF(AND(#REF!="Alta",#REF!="Mayor"),CONCATENATE("R7C",#REF!),"")</f>
        <v>#REF!</v>
      </c>
      <c r="AD22" s="41" t="e">
        <f>IF(AND(#REF!="Alta",#REF!="Mayor"),CONCATENATE("R7C",#REF!),"")</f>
        <v>#REF!</v>
      </c>
      <c r="AE22" s="41" t="e">
        <f>IF(AND(#REF!="Alta",#REF!="Mayor"),CONCATENATE("R7C",#REF!),"")</f>
        <v>#REF!</v>
      </c>
      <c r="AF22" s="41" t="e">
        <f>IF(AND(#REF!="Alta",#REF!="Mayor"),CONCATENATE("R7C",#REF!),"")</f>
        <v>#REF!</v>
      </c>
      <c r="AG22" s="42" t="e">
        <f>IF(AND(#REF!="Alta",#REF!="Mayor"),CONCATENATE("R7C",#REF!),"")</f>
        <v>#REF!</v>
      </c>
      <c r="AH22" s="43" t="e">
        <f>IF(AND(#REF!="Alta",#REF!="Catastrófico"),CONCATENATE("R7C",#REF!),"")</f>
        <v>#REF!</v>
      </c>
      <c r="AI22" s="44" t="e">
        <f>IF(AND(#REF!="Alta",#REF!="Catastrófico"),CONCATENATE("R7C",#REF!),"")</f>
        <v>#REF!</v>
      </c>
      <c r="AJ22" s="44" t="e">
        <f>IF(AND(#REF!="Alta",#REF!="Catastrófico"),CONCATENATE("R7C",#REF!),"")</f>
        <v>#REF!</v>
      </c>
      <c r="AK22" s="44" t="e">
        <f>IF(AND(#REF!="Alta",#REF!="Catastrófico"),CONCATENATE("R7C",#REF!),"")</f>
        <v>#REF!</v>
      </c>
      <c r="AL22" s="44" t="e">
        <f>IF(AND(#REF!="Alta",#REF!="Catastrófico"),CONCATENATE("R7C",#REF!),"")</f>
        <v>#REF!</v>
      </c>
      <c r="AM22" s="45" t="e">
        <f>IF(AND(#REF!="Alta",#REF!="Catastrófico"),CONCATENATE("R7C",#REF!),"")</f>
        <v>#REF!</v>
      </c>
      <c r="AN22" s="71"/>
      <c r="AO22" s="592"/>
      <c r="AP22" s="593"/>
      <c r="AQ22" s="593"/>
      <c r="AR22" s="593"/>
      <c r="AS22" s="593"/>
      <c r="AT22" s="594"/>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row>
    <row r="23" spans="1:76" ht="15" customHeight="1">
      <c r="A23" s="71"/>
      <c r="B23" s="503"/>
      <c r="C23" s="503"/>
      <c r="D23" s="504"/>
      <c r="E23" s="602"/>
      <c r="F23" s="601"/>
      <c r="G23" s="601"/>
      <c r="H23" s="601"/>
      <c r="I23" s="601"/>
      <c r="J23" s="55" t="e">
        <f>IF(AND(#REF!="Alta",#REF!="Leve"),CONCATENATE("R8C",#REF!),"")</f>
        <v>#REF!</v>
      </c>
      <c r="K23" s="56" t="e">
        <f>IF(AND(#REF!="Alta",#REF!="Leve"),CONCATENATE("R8C",#REF!),"")</f>
        <v>#REF!</v>
      </c>
      <c r="L23" s="56" t="e">
        <f>IF(AND(#REF!="Alta",#REF!="Leve"),CONCATENATE("R8C",#REF!),"")</f>
        <v>#REF!</v>
      </c>
      <c r="M23" s="56" t="e">
        <f>IF(AND(#REF!="Alta",#REF!="Leve"),CONCATENATE("R8C",#REF!),"")</f>
        <v>#REF!</v>
      </c>
      <c r="N23" s="56" t="e">
        <f>IF(AND(#REF!="Alta",#REF!="Leve"),CONCATENATE("R8C",#REF!),"")</f>
        <v>#REF!</v>
      </c>
      <c r="O23" s="57" t="e">
        <f>IF(AND(#REF!="Alta",#REF!="Leve"),CONCATENATE("R8C",#REF!),"")</f>
        <v>#REF!</v>
      </c>
      <c r="P23" s="55" t="e">
        <f>IF(AND(#REF!="Alta",#REF!="Menor"),CONCATENATE("R8C",#REF!),"")</f>
        <v>#REF!</v>
      </c>
      <c r="Q23" s="56" t="e">
        <f>IF(AND(#REF!="Alta",#REF!="Menor"),CONCATENATE("R8C",#REF!),"")</f>
        <v>#REF!</v>
      </c>
      <c r="R23" s="56" t="e">
        <f>IF(AND(#REF!="Alta",#REF!="Menor"),CONCATENATE("R8C",#REF!),"")</f>
        <v>#REF!</v>
      </c>
      <c r="S23" s="56" t="e">
        <f>IF(AND(#REF!="Alta",#REF!="Menor"),CONCATENATE("R8C",#REF!),"")</f>
        <v>#REF!</v>
      </c>
      <c r="T23" s="56" t="e">
        <f>IF(AND(#REF!="Alta",#REF!="Menor"),CONCATENATE("R8C",#REF!),"")</f>
        <v>#REF!</v>
      </c>
      <c r="U23" s="57" t="e">
        <f>IF(AND(#REF!="Alta",#REF!="Menor"),CONCATENATE("R8C",#REF!),"")</f>
        <v>#REF!</v>
      </c>
      <c r="V23" s="40" t="e">
        <f>IF(AND(#REF!="Alta",#REF!="Moderado"),CONCATENATE("R8C",#REF!),"")</f>
        <v>#REF!</v>
      </c>
      <c r="W23" s="41" t="e">
        <f>IF(AND(#REF!="Alta",#REF!="Moderado"),CONCATENATE("R8C",#REF!),"")</f>
        <v>#REF!</v>
      </c>
      <c r="X23" s="41" t="e">
        <f>IF(AND(#REF!="Alta",#REF!="Moderado"),CONCATENATE("R8C",#REF!),"")</f>
        <v>#REF!</v>
      </c>
      <c r="Y23" s="41" t="e">
        <f>IF(AND(#REF!="Alta",#REF!="Moderado"),CONCATENATE("R8C",#REF!),"")</f>
        <v>#REF!</v>
      </c>
      <c r="Z23" s="41" t="e">
        <f>IF(AND(#REF!="Alta",#REF!="Moderado"),CONCATENATE("R8C",#REF!),"")</f>
        <v>#REF!</v>
      </c>
      <c r="AA23" s="42" t="e">
        <f>IF(AND(#REF!="Alta",#REF!="Moderado"),CONCATENATE("R8C",#REF!),"")</f>
        <v>#REF!</v>
      </c>
      <c r="AB23" s="40" t="e">
        <f>IF(AND(#REF!="Alta",#REF!="Mayor"),CONCATENATE("R8C",#REF!),"")</f>
        <v>#REF!</v>
      </c>
      <c r="AC23" s="41" t="e">
        <f>IF(AND(#REF!="Alta",#REF!="Mayor"),CONCATENATE("R8C",#REF!),"")</f>
        <v>#REF!</v>
      </c>
      <c r="AD23" s="41" t="e">
        <f>IF(AND(#REF!="Alta",#REF!="Mayor"),CONCATENATE("R8C",#REF!),"")</f>
        <v>#REF!</v>
      </c>
      <c r="AE23" s="41" t="e">
        <f>IF(AND(#REF!="Alta",#REF!="Mayor"),CONCATENATE("R8C",#REF!),"")</f>
        <v>#REF!</v>
      </c>
      <c r="AF23" s="41" t="e">
        <f>IF(AND(#REF!="Alta",#REF!="Mayor"),CONCATENATE("R8C",#REF!),"")</f>
        <v>#REF!</v>
      </c>
      <c r="AG23" s="42" t="e">
        <f>IF(AND(#REF!="Alta",#REF!="Mayor"),CONCATENATE("R8C",#REF!),"")</f>
        <v>#REF!</v>
      </c>
      <c r="AH23" s="43" t="e">
        <f>IF(AND(#REF!="Alta",#REF!="Catastrófico"),CONCATENATE("R8C",#REF!),"")</f>
        <v>#REF!</v>
      </c>
      <c r="AI23" s="44" t="e">
        <f>IF(AND(#REF!="Alta",#REF!="Catastrófico"),CONCATENATE("R8C",#REF!),"")</f>
        <v>#REF!</v>
      </c>
      <c r="AJ23" s="44" t="e">
        <f>IF(AND(#REF!="Alta",#REF!="Catastrófico"),CONCATENATE("R8C",#REF!),"")</f>
        <v>#REF!</v>
      </c>
      <c r="AK23" s="44" t="e">
        <f>IF(AND(#REF!="Alta",#REF!="Catastrófico"),CONCATENATE("R8C",#REF!),"")</f>
        <v>#REF!</v>
      </c>
      <c r="AL23" s="44" t="e">
        <f>IF(AND(#REF!="Alta",#REF!="Catastrófico"),CONCATENATE("R8C",#REF!),"")</f>
        <v>#REF!</v>
      </c>
      <c r="AM23" s="45" t="e">
        <f>IF(AND(#REF!="Alta",#REF!="Catastrófico"),CONCATENATE("R8C",#REF!),"")</f>
        <v>#REF!</v>
      </c>
      <c r="AN23" s="71"/>
      <c r="AO23" s="592"/>
      <c r="AP23" s="593"/>
      <c r="AQ23" s="593"/>
      <c r="AR23" s="593"/>
      <c r="AS23" s="593"/>
      <c r="AT23" s="594"/>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row>
    <row r="24" spans="1:76" ht="15" customHeight="1">
      <c r="A24" s="71"/>
      <c r="B24" s="503"/>
      <c r="C24" s="503"/>
      <c r="D24" s="504"/>
      <c r="E24" s="602"/>
      <c r="F24" s="601"/>
      <c r="G24" s="601"/>
      <c r="H24" s="601"/>
      <c r="I24" s="601"/>
      <c r="J24" s="55" t="e">
        <f>IF(AND(#REF!="Alta",#REF!="Leve"),CONCATENATE("R9C",#REF!),"")</f>
        <v>#REF!</v>
      </c>
      <c r="K24" s="56" t="e">
        <f>IF(AND(#REF!="Alta",#REF!="Leve"),CONCATENATE("R9C",#REF!),"")</f>
        <v>#REF!</v>
      </c>
      <c r="L24" s="56" t="e">
        <f>IF(AND(#REF!="Alta",#REF!="Leve"),CONCATENATE("R9C",#REF!),"")</f>
        <v>#REF!</v>
      </c>
      <c r="M24" s="56" t="e">
        <f>IF(AND(#REF!="Alta",#REF!="Leve"),CONCATENATE("R9C",#REF!),"")</f>
        <v>#REF!</v>
      </c>
      <c r="N24" s="56" t="e">
        <f>IF(AND(#REF!="Alta",#REF!="Leve"),CONCATENATE("R9C",#REF!),"")</f>
        <v>#REF!</v>
      </c>
      <c r="O24" s="57" t="e">
        <f>IF(AND(#REF!="Alta",#REF!="Leve"),CONCATENATE("R9C",#REF!),"")</f>
        <v>#REF!</v>
      </c>
      <c r="P24" s="55" t="e">
        <f>IF(AND(#REF!="Alta",#REF!="Menor"),CONCATENATE("R9C",#REF!),"")</f>
        <v>#REF!</v>
      </c>
      <c r="Q24" s="56" t="e">
        <f>IF(AND(#REF!="Alta",#REF!="Menor"),CONCATENATE("R9C",#REF!),"")</f>
        <v>#REF!</v>
      </c>
      <c r="R24" s="56" t="e">
        <f>IF(AND(#REF!="Alta",#REF!="Menor"),CONCATENATE("R9C",#REF!),"")</f>
        <v>#REF!</v>
      </c>
      <c r="S24" s="56" t="e">
        <f>IF(AND(#REF!="Alta",#REF!="Menor"),CONCATENATE("R9C",#REF!),"")</f>
        <v>#REF!</v>
      </c>
      <c r="T24" s="56" t="e">
        <f>IF(AND(#REF!="Alta",#REF!="Menor"),CONCATENATE("R9C",#REF!),"")</f>
        <v>#REF!</v>
      </c>
      <c r="U24" s="57" t="e">
        <f>IF(AND(#REF!="Alta",#REF!="Menor"),CONCATENATE("R9C",#REF!),"")</f>
        <v>#REF!</v>
      </c>
      <c r="V24" s="40" t="e">
        <f>IF(AND(#REF!="Alta",#REF!="Moderado"),CONCATENATE("R9C",#REF!),"")</f>
        <v>#REF!</v>
      </c>
      <c r="W24" s="41" t="e">
        <f>IF(AND(#REF!="Alta",#REF!="Moderado"),CONCATENATE("R9C",#REF!),"")</f>
        <v>#REF!</v>
      </c>
      <c r="X24" s="41" t="e">
        <f>IF(AND(#REF!="Alta",#REF!="Moderado"),CONCATENATE("R9C",#REF!),"")</f>
        <v>#REF!</v>
      </c>
      <c r="Y24" s="41" t="e">
        <f>IF(AND(#REF!="Alta",#REF!="Moderado"),CONCATENATE("R9C",#REF!),"")</f>
        <v>#REF!</v>
      </c>
      <c r="Z24" s="41" t="e">
        <f>IF(AND(#REF!="Alta",#REF!="Moderado"),CONCATENATE("R9C",#REF!),"")</f>
        <v>#REF!</v>
      </c>
      <c r="AA24" s="42" t="e">
        <f>IF(AND(#REF!="Alta",#REF!="Moderado"),CONCATENATE("R9C",#REF!),"")</f>
        <v>#REF!</v>
      </c>
      <c r="AB24" s="40" t="e">
        <f>IF(AND(#REF!="Alta",#REF!="Mayor"),CONCATENATE("R9C",#REF!),"")</f>
        <v>#REF!</v>
      </c>
      <c r="AC24" s="41" t="e">
        <f>IF(AND(#REF!="Alta",#REF!="Mayor"),CONCATENATE("R9C",#REF!),"")</f>
        <v>#REF!</v>
      </c>
      <c r="AD24" s="41" t="e">
        <f>IF(AND(#REF!="Alta",#REF!="Mayor"),CONCATENATE("R9C",#REF!),"")</f>
        <v>#REF!</v>
      </c>
      <c r="AE24" s="41" t="e">
        <f>IF(AND(#REF!="Alta",#REF!="Mayor"),CONCATENATE("R9C",#REF!),"")</f>
        <v>#REF!</v>
      </c>
      <c r="AF24" s="41" t="e">
        <f>IF(AND(#REF!="Alta",#REF!="Mayor"),CONCATENATE("R9C",#REF!),"")</f>
        <v>#REF!</v>
      </c>
      <c r="AG24" s="42" t="e">
        <f>IF(AND(#REF!="Alta",#REF!="Mayor"),CONCATENATE("R9C",#REF!),"")</f>
        <v>#REF!</v>
      </c>
      <c r="AH24" s="43" t="e">
        <f>IF(AND(#REF!="Alta",#REF!="Catastrófico"),CONCATENATE("R9C",#REF!),"")</f>
        <v>#REF!</v>
      </c>
      <c r="AI24" s="44" t="e">
        <f>IF(AND(#REF!="Alta",#REF!="Catastrófico"),CONCATENATE("R9C",#REF!),"")</f>
        <v>#REF!</v>
      </c>
      <c r="AJ24" s="44" t="e">
        <f>IF(AND(#REF!="Alta",#REF!="Catastrófico"),CONCATENATE("R9C",#REF!),"")</f>
        <v>#REF!</v>
      </c>
      <c r="AK24" s="44" t="e">
        <f>IF(AND(#REF!="Alta",#REF!="Catastrófico"),CONCATENATE("R9C",#REF!),"")</f>
        <v>#REF!</v>
      </c>
      <c r="AL24" s="44" t="e">
        <f>IF(AND(#REF!="Alta",#REF!="Catastrófico"),CONCATENATE("R9C",#REF!),"")</f>
        <v>#REF!</v>
      </c>
      <c r="AM24" s="45" t="e">
        <f>IF(AND(#REF!="Alta",#REF!="Catastrófico"),CONCATENATE("R9C",#REF!),"")</f>
        <v>#REF!</v>
      </c>
      <c r="AN24" s="71"/>
      <c r="AO24" s="592"/>
      <c r="AP24" s="593"/>
      <c r="AQ24" s="593"/>
      <c r="AR24" s="593"/>
      <c r="AS24" s="593"/>
      <c r="AT24" s="594"/>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row>
    <row r="25" spans="1:76" ht="15.75" customHeight="1" thickBot="1">
      <c r="A25" s="71"/>
      <c r="B25" s="503"/>
      <c r="C25" s="503"/>
      <c r="D25" s="504"/>
      <c r="E25" s="603"/>
      <c r="F25" s="604"/>
      <c r="G25" s="604"/>
      <c r="H25" s="604"/>
      <c r="I25" s="604"/>
      <c r="J25" s="58" t="e">
        <f>IF(AND(#REF!="Alta",#REF!="Leve"),CONCATENATE("R10C",#REF!),"")</f>
        <v>#REF!</v>
      </c>
      <c r="K25" s="59" t="e">
        <f>IF(AND(#REF!="Alta",#REF!="Leve"),CONCATENATE("R10C",#REF!),"")</f>
        <v>#REF!</v>
      </c>
      <c r="L25" s="59" t="e">
        <f>IF(AND(#REF!="Alta",#REF!="Leve"),CONCATENATE("R10C",#REF!),"")</f>
        <v>#REF!</v>
      </c>
      <c r="M25" s="59" t="e">
        <f>IF(AND(#REF!="Alta",#REF!="Leve"),CONCATENATE("R10C",#REF!),"")</f>
        <v>#REF!</v>
      </c>
      <c r="N25" s="59" t="e">
        <f>IF(AND(#REF!="Alta",#REF!="Leve"),CONCATENATE("R10C",#REF!),"")</f>
        <v>#REF!</v>
      </c>
      <c r="O25" s="60" t="e">
        <f>IF(AND(#REF!="Alta",#REF!="Leve"),CONCATENATE("R10C",#REF!),"")</f>
        <v>#REF!</v>
      </c>
      <c r="P25" s="58" t="e">
        <f>IF(AND(#REF!="Alta",#REF!="Menor"),CONCATENATE("R10C",#REF!),"")</f>
        <v>#REF!</v>
      </c>
      <c r="Q25" s="59" t="e">
        <f>IF(AND(#REF!="Alta",#REF!="Menor"),CONCATENATE("R10C",#REF!),"")</f>
        <v>#REF!</v>
      </c>
      <c r="R25" s="59" t="e">
        <f>IF(AND(#REF!="Alta",#REF!="Menor"),CONCATENATE("R10C",#REF!),"")</f>
        <v>#REF!</v>
      </c>
      <c r="S25" s="59" t="e">
        <f>IF(AND(#REF!="Alta",#REF!="Menor"),CONCATENATE("R10C",#REF!),"")</f>
        <v>#REF!</v>
      </c>
      <c r="T25" s="59" t="e">
        <f>IF(AND(#REF!="Alta",#REF!="Menor"),CONCATENATE("R10C",#REF!),"")</f>
        <v>#REF!</v>
      </c>
      <c r="U25" s="60" t="e">
        <f>IF(AND(#REF!="Alta",#REF!="Menor"),CONCATENATE("R10C",#REF!),"")</f>
        <v>#REF!</v>
      </c>
      <c r="V25" s="46" t="e">
        <f>IF(AND(#REF!="Alta",#REF!="Moderado"),CONCATENATE("R10C",#REF!),"")</f>
        <v>#REF!</v>
      </c>
      <c r="W25" s="47" t="e">
        <f>IF(AND(#REF!="Alta",#REF!="Moderado"),CONCATENATE("R10C",#REF!),"")</f>
        <v>#REF!</v>
      </c>
      <c r="X25" s="47" t="e">
        <f>IF(AND(#REF!="Alta",#REF!="Moderado"),CONCATENATE("R10C",#REF!),"")</f>
        <v>#REF!</v>
      </c>
      <c r="Y25" s="47" t="e">
        <f>IF(AND(#REF!="Alta",#REF!="Moderado"),CONCATENATE("R10C",#REF!),"")</f>
        <v>#REF!</v>
      </c>
      <c r="Z25" s="47" t="e">
        <f>IF(AND(#REF!="Alta",#REF!="Moderado"),CONCATENATE("R10C",#REF!),"")</f>
        <v>#REF!</v>
      </c>
      <c r="AA25" s="48" t="e">
        <f>IF(AND(#REF!="Alta",#REF!="Moderado"),CONCATENATE("R10C",#REF!),"")</f>
        <v>#REF!</v>
      </c>
      <c r="AB25" s="46" t="e">
        <f>IF(AND(#REF!="Alta",#REF!="Mayor"),CONCATENATE("R10C",#REF!),"")</f>
        <v>#REF!</v>
      </c>
      <c r="AC25" s="47" t="e">
        <f>IF(AND(#REF!="Alta",#REF!="Mayor"),CONCATENATE("R10C",#REF!),"")</f>
        <v>#REF!</v>
      </c>
      <c r="AD25" s="47" t="e">
        <f>IF(AND(#REF!="Alta",#REF!="Mayor"),CONCATENATE("R10C",#REF!),"")</f>
        <v>#REF!</v>
      </c>
      <c r="AE25" s="47" t="e">
        <f>IF(AND(#REF!="Alta",#REF!="Mayor"),CONCATENATE("R10C",#REF!),"")</f>
        <v>#REF!</v>
      </c>
      <c r="AF25" s="47" t="e">
        <f>IF(AND(#REF!="Alta",#REF!="Mayor"),CONCATENATE("R10C",#REF!),"")</f>
        <v>#REF!</v>
      </c>
      <c r="AG25" s="48" t="e">
        <f>IF(AND(#REF!="Alta",#REF!="Mayor"),CONCATENATE("R10C",#REF!),"")</f>
        <v>#REF!</v>
      </c>
      <c r="AH25" s="49" t="e">
        <f>IF(AND(#REF!="Alta",#REF!="Catastrófico"),CONCATENATE("R10C",#REF!),"")</f>
        <v>#REF!</v>
      </c>
      <c r="AI25" s="50" t="e">
        <f>IF(AND(#REF!="Alta",#REF!="Catastrófico"),CONCATENATE("R10C",#REF!),"")</f>
        <v>#REF!</v>
      </c>
      <c r="AJ25" s="50" t="e">
        <f>IF(AND(#REF!="Alta",#REF!="Catastrófico"),CONCATENATE("R10C",#REF!),"")</f>
        <v>#REF!</v>
      </c>
      <c r="AK25" s="50" t="e">
        <f>IF(AND(#REF!="Alta",#REF!="Catastrófico"),CONCATENATE("R10C",#REF!),"")</f>
        <v>#REF!</v>
      </c>
      <c r="AL25" s="50" t="e">
        <f>IF(AND(#REF!="Alta",#REF!="Catastrófico"),CONCATENATE("R10C",#REF!),"")</f>
        <v>#REF!</v>
      </c>
      <c r="AM25" s="51" t="e">
        <f>IF(AND(#REF!="Alta",#REF!="Catastrófico"),CONCATENATE("R10C",#REF!),"")</f>
        <v>#REF!</v>
      </c>
      <c r="AN25" s="71"/>
      <c r="AO25" s="595"/>
      <c r="AP25" s="596"/>
      <c r="AQ25" s="596"/>
      <c r="AR25" s="596"/>
      <c r="AS25" s="596"/>
      <c r="AT25" s="597"/>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row>
    <row r="26" spans="1:76" ht="15" customHeight="1">
      <c r="A26" s="71"/>
      <c r="B26" s="503"/>
      <c r="C26" s="503"/>
      <c r="D26" s="504"/>
      <c r="E26" s="598" t="s">
        <v>216</v>
      </c>
      <c r="F26" s="599"/>
      <c r="G26" s="599"/>
      <c r="H26" s="599"/>
      <c r="I26" s="616"/>
      <c r="J26" s="52" t="e">
        <f>IF(AND(#REF!="Media",#REF!="Leve"),CONCATENATE("R1C",#REF!),"")</f>
        <v>#REF!</v>
      </c>
      <c r="K26" s="53" t="e">
        <f>IF(AND(#REF!="Media",#REF!="Leve"),CONCATENATE("R1C",#REF!),"")</f>
        <v>#REF!</v>
      </c>
      <c r="L26" s="53" t="e">
        <f>IF(AND(#REF!="Media",#REF!="Leve"),CONCATENATE("R1C",#REF!),"")</f>
        <v>#REF!</v>
      </c>
      <c r="M26" s="53" t="e">
        <f>IF(AND(#REF!="Media",#REF!="Leve"),CONCATENATE("R1C",#REF!),"")</f>
        <v>#REF!</v>
      </c>
      <c r="N26" s="53" t="e">
        <f>IF(AND(#REF!="Media",#REF!="Leve"),CONCATENATE("R1C",#REF!),"")</f>
        <v>#REF!</v>
      </c>
      <c r="O26" s="54" t="e">
        <f>IF(AND(#REF!="Media",#REF!="Leve"),CONCATENATE("R1C",#REF!),"")</f>
        <v>#REF!</v>
      </c>
      <c r="P26" s="52" t="e">
        <f>IF(AND(#REF!="Media",#REF!="Menor"),CONCATENATE("R1C",#REF!),"")</f>
        <v>#REF!</v>
      </c>
      <c r="Q26" s="53" t="e">
        <f>IF(AND(#REF!="Media",#REF!="Menor"),CONCATENATE("R1C",#REF!),"")</f>
        <v>#REF!</v>
      </c>
      <c r="R26" s="53" t="e">
        <f>IF(AND(#REF!="Media",#REF!="Menor"),CONCATENATE("R1C",#REF!),"")</f>
        <v>#REF!</v>
      </c>
      <c r="S26" s="53" t="e">
        <f>IF(AND(#REF!="Media",#REF!="Menor"),CONCATENATE("R1C",#REF!),"")</f>
        <v>#REF!</v>
      </c>
      <c r="T26" s="53" t="e">
        <f>IF(AND(#REF!="Media",#REF!="Menor"),CONCATENATE("R1C",#REF!),"")</f>
        <v>#REF!</v>
      </c>
      <c r="U26" s="54" t="e">
        <f>IF(AND(#REF!="Media",#REF!="Menor"),CONCATENATE("R1C",#REF!),"")</f>
        <v>#REF!</v>
      </c>
      <c r="V26" s="52" t="e">
        <f>IF(AND(#REF!="Media",#REF!="Moderado"),CONCATENATE("R1C",#REF!),"")</f>
        <v>#REF!</v>
      </c>
      <c r="W26" s="53" t="e">
        <f>IF(AND(#REF!="Media",#REF!="Moderado"),CONCATENATE("R1C",#REF!),"")</f>
        <v>#REF!</v>
      </c>
      <c r="X26" s="53" t="e">
        <f>IF(AND(#REF!="Media",#REF!="Moderado"),CONCATENATE("R1C",#REF!),"")</f>
        <v>#REF!</v>
      </c>
      <c r="Y26" s="53" t="e">
        <f>IF(AND(#REF!="Media",#REF!="Moderado"),CONCATENATE("R1C",#REF!),"")</f>
        <v>#REF!</v>
      </c>
      <c r="Z26" s="53" t="e">
        <f>IF(AND(#REF!="Media",#REF!="Moderado"),CONCATENATE("R1C",#REF!),"")</f>
        <v>#REF!</v>
      </c>
      <c r="AA26" s="54" t="e">
        <f>IF(AND(#REF!="Media",#REF!="Moderado"),CONCATENATE("R1C",#REF!),"")</f>
        <v>#REF!</v>
      </c>
      <c r="AB26" s="34" t="e">
        <f>IF(AND(#REF!="Media",#REF!="Mayor"),CONCATENATE("R1C",#REF!),"")</f>
        <v>#REF!</v>
      </c>
      <c r="AC26" s="35" t="e">
        <f>IF(AND(#REF!="Media",#REF!="Mayor"),CONCATENATE("R1C",#REF!),"")</f>
        <v>#REF!</v>
      </c>
      <c r="AD26" s="35" t="e">
        <f>IF(AND(#REF!="Media",#REF!="Mayor"),CONCATENATE("R1C",#REF!),"")</f>
        <v>#REF!</v>
      </c>
      <c r="AE26" s="35" t="e">
        <f>IF(AND(#REF!="Media",#REF!="Mayor"),CONCATENATE("R1C",#REF!),"")</f>
        <v>#REF!</v>
      </c>
      <c r="AF26" s="35" t="e">
        <f>IF(AND(#REF!="Media",#REF!="Mayor"),CONCATENATE("R1C",#REF!),"")</f>
        <v>#REF!</v>
      </c>
      <c r="AG26" s="36" t="e">
        <f>IF(AND(#REF!="Media",#REF!="Mayor"),CONCATENATE("R1C",#REF!),"")</f>
        <v>#REF!</v>
      </c>
      <c r="AH26" s="37" t="e">
        <f>IF(AND(#REF!="Media",#REF!="Catastrófico"),CONCATENATE("R1C",#REF!),"")</f>
        <v>#REF!</v>
      </c>
      <c r="AI26" s="38" t="e">
        <f>IF(AND(#REF!="Media",#REF!="Catastrófico"),CONCATENATE("R1C",#REF!),"")</f>
        <v>#REF!</v>
      </c>
      <c r="AJ26" s="38" t="e">
        <f>IF(AND(#REF!="Media",#REF!="Catastrófico"),CONCATENATE("R1C",#REF!),"")</f>
        <v>#REF!</v>
      </c>
      <c r="AK26" s="38" t="e">
        <f>IF(AND(#REF!="Media",#REF!="Catastrófico"),CONCATENATE("R1C",#REF!),"")</f>
        <v>#REF!</v>
      </c>
      <c r="AL26" s="38" t="e">
        <f>IF(AND(#REF!="Media",#REF!="Catastrófico"),CONCATENATE("R1C",#REF!),"")</f>
        <v>#REF!</v>
      </c>
      <c r="AM26" s="39" t="e">
        <f>IF(AND(#REF!="Media",#REF!="Catastrófico"),CONCATENATE("R1C",#REF!),"")</f>
        <v>#REF!</v>
      </c>
      <c r="AN26" s="71"/>
      <c r="AO26" s="628" t="s">
        <v>217</v>
      </c>
      <c r="AP26" s="629"/>
      <c r="AQ26" s="629"/>
      <c r="AR26" s="629"/>
      <c r="AS26" s="629"/>
      <c r="AT26" s="630"/>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row>
    <row r="27" spans="1:76" ht="15" customHeight="1">
      <c r="A27" s="71"/>
      <c r="B27" s="503"/>
      <c r="C27" s="503"/>
      <c r="D27" s="504"/>
      <c r="E27" s="600"/>
      <c r="F27" s="601"/>
      <c r="G27" s="601"/>
      <c r="H27" s="601"/>
      <c r="I27" s="617"/>
      <c r="J27" s="55" t="e">
        <f>IF(AND(#REF!="Media",#REF!="Leve"),CONCATENATE("R2C",#REF!),"")</f>
        <v>#REF!</v>
      </c>
      <c r="K27" s="56" t="e">
        <f>IF(AND(#REF!="Media",#REF!="Leve"),CONCATENATE("R2C",#REF!),"")</f>
        <v>#REF!</v>
      </c>
      <c r="L27" s="56" t="e">
        <f>IF(AND(#REF!="Media",#REF!="Leve"),CONCATENATE("R2C",#REF!),"")</f>
        <v>#REF!</v>
      </c>
      <c r="M27" s="56" t="e">
        <f>IF(AND(#REF!="Media",#REF!="Leve"),CONCATENATE("R2C",#REF!),"")</f>
        <v>#REF!</v>
      </c>
      <c r="N27" s="56" t="e">
        <f>IF(AND(#REF!="Media",#REF!="Leve"),CONCATENATE("R2C",#REF!),"")</f>
        <v>#REF!</v>
      </c>
      <c r="O27" s="57" t="e">
        <f>IF(AND(#REF!="Media",#REF!="Leve"),CONCATENATE("R2C",#REF!),"")</f>
        <v>#REF!</v>
      </c>
      <c r="P27" s="55" t="e">
        <f>IF(AND(#REF!="Media",#REF!="Menor"),CONCATENATE("R2C",#REF!),"")</f>
        <v>#REF!</v>
      </c>
      <c r="Q27" s="56" t="e">
        <f>IF(AND(#REF!="Media",#REF!="Menor"),CONCATENATE("R2C",#REF!),"")</f>
        <v>#REF!</v>
      </c>
      <c r="R27" s="56" t="e">
        <f>IF(AND(#REF!="Media",#REF!="Menor"),CONCATENATE("R2C",#REF!),"")</f>
        <v>#REF!</v>
      </c>
      <c r="S27" s="56" t="e">
        <f>IF(AND(#REF!="Media",#REF!="Menor"),CONCATENATE("R2C",#REF!),"")</f>
        <v>#REF!</v>
      </c>
      <c r="T27" s="56" t="e">
        <f>IF(AND(#REF!="Media",#REF!="Menor"),CONCATENATE("R2C",#REF!),"")</f>
        <v>#REF!</v>
      </c>
      <c r="U27" s="57" t="e">
        <f>IF(AND(#REF!="Media",#REF!="Menor"),CONCATENATE("R2C",#REF!),"")</f>
        <v>#REF!</v>
      </c>
      <c r="V27" s="55" t="e">
        <f>IF(AND(#REF!="Media",#REF!="Moderado"),CONCATENATE("R2C",#REF!),"")</f>
        <v>#REF!</v>
      </c>
      <c r="W27" s="56" t="e">
        <f>IF(AND(#REF!="Media",#REF!="Moderado"),CONCATENATE("R2C",#REF!),"")</f>
        <v>#REF!</v>
      </c>
      <c r="X27" s="56" t="e">
        <f>IF(AND(#REF!="Media",#REF!="Moderado"),CONCATENATE("R2C",#REF!),"")</f>
        <v>#REF!</v>
      </c>
      <c r="Y27" s="56" t="e">
        <f>IF(AND(#REF!="Media",#REF!="Moderado"),CONCATENATE("R2C",#REF!),"")</f>
        <v>#REF!</v>
      </c>
      <c r="Z27" s="56" t="e">
        <f>IF(AND(#REF!="Media",#REF!="Moderado"),CONCATENATE("R2C",#REF!),"")</f>
        <v>#REF!</v>
      </c>
      <c r="AA27" s="57" t="e">
        <f>IF(AND(#REF!="Media",#REF!="Moderado"),CONCATENATE("R2C",#REF!),"")</f>
        <v>#REF!</v>
      </c>
      <c r="AB27" s="40" t="e">
        <f>IF(AND(#REF!="Media",#REF!="Mayor"),CONCATENATE("R2C",#REF!),"")</f>
        <v>#REF!</v>
      </c>
      <c r="AC27" s="41" t="e">
        <f>IF(AND(#REF!="Media",#REF!="Mayor"),CONCATENATE("R2C",#REF!),"")</f>
        <v>#REF!</v>
      </c>
      <c r="AD27" s="41" t="e">
        <f>IF(AND(#REF!="Media",#REF!="Mayor"),CONCATENATE("R2C",#REF!),"")</f>
        <v>#REF!</v>
      </c>
      <c r="AE27" s="41" t="e">
        <f>IF(AND(#REF!="Media",#REF!="Mayor"),CONCATENATE("R2C",#REF!),"")</f>
        <v>#REF!</v>
      </c>
      <c r="AF27" s="41" t="e">
        <f>IF(AND(#REF!="Media",#REF!="Mayor"),CONCATENATE("R2C",#REF!),"")</f>
        <v>#REF!</v>
      </c>
      <c r="AG27" s="42" t="e">
        <f>IF(AND(#REF!="Media",#REF!="Mayor"),CONCATENATE("R2C",#REF!),"")</f>
        <v>#REF!</v>
      </c>
      <c r="AH27" s="43" t="e">
        <f>IF(AND(#REF!="Media",#REF!="Catastrófico"),CONCATENATE("R2C",#REF!),"")</f>
        <v>#REF!</v>
      </c>
      <c r="AI27" s="44" t="e">
        <f>IF(AND(#REF!="Media",#REF!="Catastrófico"),CONCATENATE("R2C",#REF!),"")</f>
        <v>#REF!</v>
      </c>
      <c r="AJ27" s="44" t="e">
        <f>IF(AND(#REF!="Media",#REF!="Catastrófico"),CONCATENATE("R2C",#REF!),"")</f>
        <v>#REF!</v>
      </c>
      <c r="AK27" s="44" t="e">
        <f>IF(AND(#REF!="Media",#REF!="Catastrófico"),CONCATENATE("R2C",#REF!),"")</f>
        <v>#REF!</v>
      </c>
      <c r="AL27" s="44" t="e">
        <f>IF(AND(#REF!="Media",#REF!="Catastrófico"),CONCATENATE("R2C",#REF!),"")</f>
        <v>#REF!</v>
      </c>
      <c r="AM27" s="45" t="e">
        <f>IF(AND(#REF!="Media",#REF!="Catastrófico"),CONCATENATE("R2C",#REF!),"")</f>
        <v>#REF!</v>
      </c>
      <c r="AN27" s="71"/>
      <c r="AO27" s="631"/>
      <c r="AP27" s="632"/>
      <c r="AQ27" s="632"/>
      <c r="AR27" s="632"/>
      <c r="AS27" s="632"/>
      <c r="AT27" s="633"/>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row>
    <row r="28" spans="1:76" ht="15" customHeight="1">
      <c r="A28" s="71"/>
      <c r="B28" s="503"/>
      <c r="C28" s="503"/>
      <c r="D28" s="504"/>
      <c r="E28" s="602"/>
      <c r="F28" s="601"/>
      <c r="G28" s="601"/>
      <c r="H28" s="601"/>
      <c r="I28" s="617"/>
      <c r="J28" s="55" t="e">
        <f>IF(AND(#REF!="Media",#REF!="Leve"),CONCATENATE("R3C",#REF!),"")</f>
        <v>#REF!</v>
      </c>
      <c r="K28" s="56" t="e">
        <f>IF(AND(#REF!="Media",#REF!="Leve"),CONCATENATE("R3C",#REF!),"")</f>
        <v>#REF!</v>
      </c>
      <c r="L28" s="56" t="e">
        <f>IF(AND(#REF!="Media",#REF!="Leve"),CONCATENATE("R3C",#REF!),"")</f>
        <v>#REF!</v>
      </c>
      <c r="M28" s="56" t="e">
        <f>IF(AND(#REF!="Media",#REF!="Leve"),CONCATENATE("R3C",#REF!),"")</f>
        <v>#REF!</v>
      </c>
      <c r="N28" s="56" t="e">
        <f>IF(AND(#REF!="Media",#REF!="Leve"),CONCATENATE("R3C",#REF!),"")</f>
        <v>#REF!</v>
      </c>
      <c r="O28" s="57" t="e">
        <f>IF(AND(#REF!="Media",#REF!="Leve"),CONCATENATE("R3C",#REF!),"")</f>
        <v>#REF!</v>
      </c>
      <c r="P28" s="55" t="e">
        <f>IF(AND(#REF!="Media",#REF!="Menor"),CONCATENATE("R3C",#REF!),"")</f>
        <v>#REF!</v>
      </c>
      <c r="Q28" s="56" t="e">
        <f>IF(AND(#REF!="Media",#REF!="Menor"),CONCATENATE("R3C",#REF!),"")</f>
        <v>#REF!</v>
      </c>
      <c r="R28" s="56" t="e">
        <f>IF(AND(#REF!="Media",#REF!="Menor"),CONCATENATE("R3C",#REF!),"")</f>
        <v>#REF!</v>
      </c>
      <c r="S28" s="56" t="e">
        <f>IF(AND(#REF!="Media",#REF!="Menor"),CONCATENATE("R3C",#REF!),"")</f>
        <v>#REF!</v>
      </c>
      <c r="T28" s="56" t="e">
        <f>IF(AND(#REF!="Media",#REF!="Menor"),CONCATENATE("R3C",#REF!),"")</f>
        <v>#REF!</v>
      </c>
      <c r="U28" s="57" t="e">
        <f>IF(AND(#REF!="Media",#REF!="Menor"),CONCATENATE("R3C",#REF!),"")</f>
        <v>#REF!</v>
      </c>
      <c r="V28" s="55" t="e">
        <f>IF(AND(#REF!="Media",#REF!="Moderado"),CONCATENATE("R3C",#REF!),"")</f>
        <v>#REF!</v>
      </c>
      <c r="W28" s="56" t="e">
        <f>IF(AND(#REF!="Media",#REF!="Moderado"),CONCATENATE("R3C",#REF!),"")</f>
        <v>#REF!</v>
      </c>
      <c r="X28" s="56" t="e">
        <f>IF(AND(#REF!="Media",#REF!="Moderado"),CONCATENATE("R3C",#REF!),"")</f>
        <v>#REF!</v>
      </c>
      <c r="Y28" s="56" t="e">
        <f>IF(AND(#REF!="Media",#REF!="Moderado"),CONCATENATE("R3C",#REF!),"")</f>
        <v>#REF!</v>
      </c>
      <c r="Z28" s="56" t="e">
        <f>IF(AND(#REF!="Media",#REF!="Moderado"),CONCATENATE("R3C",#REF!),"")</f>
        <v>#REF!</v>
      </c>
      <c r="AA28" s="57" t="e">
        <f>IF(AND(#REF!="Media",#REF!="Moderado"),CONCATENATE("R3C",#REF!),"")</f>
        <v>#REF!</v>
      </c>
      <c r="AB28" s="40" t="e">
        <f>IF(AND(#REF!="Media",#REF!="Mayor"),CONCATENATE("R3C",#REF!),"")</f>
        <v>#REF!</v>
      </c>
      <c r="AC28" s="41" t="e">
        <f>IF(AND(#REF!="Media",#REF!="Mayor"),CONCATENATE("R3C",#REF!),"")</f>
        <v>#REF!</v>
      </c>
      <c r="AD28" s="41" t="e">
        <f>IF(AND(#REF!="Media",#REF!="Mayor"),CONCATENATE("R3C",#REF!),"")</f>
        <v>#REF!</v>
      </c>
      <c r="AE28" s="41" t="e">
        <f>IF(AND(#REF!="Media",#REF!="Mayor"),CONCATENATE("R3C",#REF!),"")</f>
        <v>#REF!</v>
      </c>
      <c r="AF28" s="41" t="e">
        <f>IF(AND(#REF!="Media",#REF!="Mayor"),CONCATENATE("R3C",#REF!),"")</f>
        <v>#REF!</v>
      </c>
      <c r="AG28" s="42" t="e">
        <f>IF(AND(#REF!="Media",#REF!="Mayor"),CONCATENATE("R3C",#REF!),"")</f>
        <v>#REF!</v>
      </c>
      <c r="AH28" s="43" t="e">
        <f>IF(AND(#REF!="Media",#REF!="Catastrófico"),CONCATENATE("R3C",#REF!),"")</f>
        <v>#REF!</v>
      </c>
      <c r="AI28" s="44" t="e">
        <f>IF(AND(#REF!="Media",#REF!="Catastrófico"),CONCATENATE("R3C",#REF!),"")</f>
        <v>#REF!</v>
      </c>
      <c r="AJ28" s="44" t="e">
        <f>IF(AND(#REF!="Media",#REF!="Catastrófico"),CONCATENATE("R3C",#REF!),"")</f>
        <v>#REF!</v>
      </c>
      <c r="AK28" s="44" t="e">
        <f>IF(AND(#REF!="Media",#REF!="Catastrófico"),CONCATENATE("R3C",#REF!),"")</f>
        <v>#REF!</v>
      </c>
      <c r="AL28" s="44" t="e">
        <f>IF(AND(#REF!="Media",#REF!="Catastrófico"),CONCATENATE("R3C",#REF!),"")</f>
        <v>#REF!</v>
      </c>
      <c r="AM28" s="45" t="e">
        <f>IF(AND(#REF!="Media",#REF!="Catastrófico"),CONCATENATE("R3C",#REF!),"")</f>
        <v>#REF!</v>
      </c>
      <c r="AN28" s="71"/>
      <c r="AO28" s="631"/>
      <c r="AP28" s="632"/>
      <c r="AQ28" s="632"/>
      <c r="AR28" s="632"/>
      <c r="AS28" s="632"/>
      <c r="AT28" s="633"/>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row>
    <row r="29" spans="1:76" ht="15" customHeight="1">
      <c r="A29" s="71"/>
      <c r="B29" s="503"/>
      <c r="C29" s="503"/>
      <c r="D29" s="504"/>
      <c r="E29" s="602"/>
      <c r="F29" s="601"/>
      <c r="G29" s="601"/>
      <c r="H29" s="601"/>
      <c r="I29" s="617"/>
      <c r="J29" s="55" t="e">
        <f>IF(AND(#REF!="Media",#REF!="Leve"),CONCATENATE("R4C",#REF!),"")</f>
        <v>#REF!</v>
      </c>
      <c r="K29" s="56" t="e">
        <f>IF(AND(#REF!="Media",#REF!="Leve"),CONCATENATE("R4C",#REF!),"")</f>
        <v>#REF!</v>
      </c>
      <c r="L29" s="56" t="e">
        <f>IF(AND(#REF!="Media",#REF!="Leve"),CONCATENATE("R4C",#REF!),"")</f>
        <v>#REF!</v>
      </c>
      <c r="M29" s="56" t="e">
        <f>IF(AND(#REF!="Media",#REF!="Leve"),CONCATENATE("R4C",#REF!),"")</f>
        <v>#REF!</v>
      </c>
      <c r="N29" s="56" t="e">
        <f>IF(AND(#REF!="Media",#REF!="Leve"),CONCATENATE("R4C",#REF!),"")</f>
        <v>#REF!</v>
      </c>
      <c r="O29" s="57" t="e">
        <f>IF(AND(#REF!="Media",#REF!="Leve"),CONCATENATE("R4C",#REF!),"")</f>
        <v>#REF!</v>
      </c>
      <c r="P29" s="55" t="e">
        <f>IF(AND(#REF!="Media",#REF!="Menor"),CONCATENATE("R4C",#REF!),"")</f>
        <v>#REF!</v>
      </c>
      <c r="Q29" s="56" t="e">
        <f>IF(AND(#REF!="Media",#REF!="Menor"),CONCATENATE("R4C",#REF!),"")</f>
        <v>#REF!</v>
      </c>
      <c r="R29" s="56" t="e">
        <f>IF(AND(#REF!="Media",#REF!="Menor"),CONCATENATE("R4C",#REF!),"")</f>
        <v>#REF!</v>
      </c>
      <c r="S29" s="56" t="e">
        <f>IF(AND(#REF!="Media",#REF!="Menor"),CONCATENATE("R4C",#REF!),"")</f>
        <v>#REF!</v>
      </c>
      <c r="T29" s="56" t="e">
        <f>IF(AND(#REF!="Media",#REF!="Menor"),CONCATENATE("R4C",#REF!),"")</f>
        <v>#REF!</v>
      </c>
      <c r="U29" s="57" t="e">
        <f>IF(AND(#REF!="Media",#REF!="Menor"),CONCATENATE("R4C",#REF!),"")</f>
        <v>#REF!</v>
      </c>
      <c r="V29" s="55" t="e">
        <f>IF(AND(#REF!="Media",#REF!="Moderado"),CONCATENATE("R4C",#REF!),"")</f>
        <v>#REF!</v>
      </c>
      <c r="W29" s="56" t="e">
        <f>IF(AND(#REF!="Media",#REF!="Moderado"),CONCATENATE("R4C",#REF!),"")</f>
        <v>#REF!</v>
      </c>
      <c r="X29" s="56" t="e">
        <f>IF(AND(#REF!="Media",#REF!="Moderado"),CONCATENATE("R4C",#REF!),"")</f>
        <v>#REF!</v>
      </c>
      <c r="Y29" s="56" t="e">
        <f>IF(AND(#REF!="Media",#REF!="Moderado"),CONCATENATE("R4C",#REF!),"")</f>
        <v>#REF!</v>
      </c>
      <c r="Z29" s="56" t="e">
        <f>IF(AND(#REF!="Media",#REF!="Moderado"),CONCATENATE("R4C",#REF!),"")</f>
        <v>#REF!</v>
      </c>
      <c r="AA29" s="57" t="e">
        <f>IF(AND(#REF!="Media",#REF!="Moderado"),CONCATENATE("R4C",#REF!),"")</f>
        <v>#REF!</v>
      </c>
      <c r="AB29" s="40" t="e">
        <f>IF(AND(#REF!="Media",#REF!="Mayor"),CONCATENATE("R4C",#REF!),"")</f>
        <v>#REF!</v>
      </c>
      <c r="AC29" s="41" t="e">
        <f>IF(AND(#REF!="Media",#REF!="Mayor"),CONCATENATE("R4C",#REF!),"")</f>
        <v>#REF!</v>
      </c>
      <c r="AD29" s="41" t="e">
        <f>IF(AND(#REF!="Media",#REF!="Mayor"),CONCATENATE("R4C",#REF!),"")</f>
        <v>#REF!</v>
      </c>
      <c r="AE29" s="41" t="e">
        <f>IF(AND(#REF!="Media",#REF!="Mayor"),CONCATENATE("R4C",#REF!),"")</f>
        <v>#REF!</v>
      </c>
      <c r="AF29" s="41" t="e">
        <f>IF(AND(#REF!="Media",#REF!="Mayor"),CONCATENATE("R4C",#REF!),"")</f>
        <v>#REF!</v>
      </c>
      <c r="AG29" s="42" t="e">
        <f>IF(AND(#REF!="Media",#REF!="Mayor"),CONCATENATE("R4C",#REF!),"")</f>
        <v>#REF!</v>
      </c>
      <c r="AH29" s="43" t="e">
        <f>IF(AND(#REF!="Media",#REF!="Catastrófico"),CONCATENATE("R4C",#REF!),"")</f>
        <v>#REF!</v>
      </c>
      <c r="AI29" s="44" t="e">
        <f>IF(AND(#REF!="Media",#REF!="Catastrófico"),CONCATENATE("R4C",#REF!),"")</f>
        <v>#REF!</v>
      </c>
      <c r="AJ29" s="44" t="e">
        <f>IF(AND(#REF!="Media",#REF!="Catastrófico"),CONCATENATE("R4C",#REF!),"")</f>
        <v>#REF!</v>
      </c>
      <c r="AK29" s="44" t="e">
        <f>IF(AND(#REF!="Media",#REF!="Catastrófico"),CONCATENATE("R4C",#REF!),"")</f>
        <v>#REF!</v>
      </c>
      <c r="AL29" s="44" t="e">
        <f>IF(AND(#REF!="Media",#REF!="Catastrófico"),CONCATENATE("R4C",#REF!),"")</f>
        <v>#REF!</v>
      </c>
      <c r="AM29" s="45" t="e">
        <f>IF(AND(#REF!="Media",#REF!="Catastrófico"),CONCATENATE("R4C",#REF!),"")</f>
        <v>#REF!</v>
      </c>
      <c r="AN29" s="71"/>
      <c r="AO29" s="631"/>
      <c r="AP29" s="632"/>
      <c r="AQ29" s="632"/>
      <c r="AR29" s="632"/>
      <c r="AS29" s="632"/>
      <c r="AT29" s="633"/>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row>
    <row r="30" spans="1:76" ht="15" customHeight="1">
      <c r="A30" s="71"/>
      <c r="B30" s="503"/>
      <c r="C30" s="503"/>
      <c r="D30" s="504"/>
      <c r="E30" s="602"/>
      <c r="F30" s="601"/>
      <c r="G30" s="601"/>
      <c r="H30" s="601"/>
      <c r="I30" s="617"/>
      <c r="J30" s="55" t="e">
        <f>IF(AND(#REF!="Media",#REF!="Leve"),CONCATENATE("R5C",#REF!),"")</f>
        <v>#REF!</v>
      </c>
      <c r="K30" s="56" t="e">
        <f>IF(AND(#REF!="Media",#REF!="Leve"),CONCATENATE("R5C",#REF!),"")</f>
        <v>#REF!</v>
      </c>
      <c r="L30" s="56" t="e">
        <f>IF(AND(#REF!="Media",#REF!="Leve"),CONCATENATE("R5C",#REF!),"")</f>
        <v>#REF!</v>
      </c>
      <c r="M30" s="56" t="e">
        <f>IF(AND(#REF!="Media",#REF!="Leve"),CONCATENATE("R5C",#REF!),"")</f>
        <v>#REF!</v>
      </c>
      <c r="N30" s="56" t="e">
        <f>IF(AND(#REF!="Media",#REF!="Leve"),CONCATENATE("R5C",#REF!),"")</f>
        <v>#REF!</v>
      </c>
      <c r="O30" s="57" t="e">
        <f>IF(AND(#REF!="Media",#REF!="Leve"),CONCATENATE("R5C",#REF!),"")</f>
        <v>#REF!</v>
      </c>
      <c r="P30" s="55" t="e">
        <f>IF(AND(#REF!="Media",#REF!="Menor"),CONCATENATE("R5C",#REF!),"")</f>
        <v>#REF!</v>
      </c>
      <c r="Q30" s="56" t="e">
        <f>IF(AND(#REF!="Media",#REF!="Menor"),CONCATENATE("R5C",#REF!),"")</f>
        <v>#REF!</v>
      </c>
      <c r="R30" s="56" t="e">
        <f>IF(AND(#REF!="Media",#REF!="Menor"),CONCATENATE("R5C",#REF!),"")</f>
        <v>#REF!</v>
      </c>
      <c r="S30" s="56" t="e">
        <f>IF(AND(#REF!="Media",#REF!="Menor"),CONCATENATE("R5C",#REF!),"")</f>
        <v>#REF!</v>
      </c>
      <c r="T30" s="56" t="e">
        <f>IF(AND(#REF!="Media",#REF!="Menor"),CONCATENATE("R5C",#REF!),"")</f>
        <v>#REF!</v>
      </c>
      <c r="U30" s="57" t="e">
        <f>IF(AND(#REF!="Media",#REF!="Menor"),CONCATENATE("R5C",#REF!),"")</f>
        <v>#REF!</v>
      </c>
      <c r="V30" s="55" t="e">
        <f>IF(AND(#REF!="Media",#REF!="Moderado"),CONCATENATE("R5C",#REF!),"")</f>
        <v>#REF!</v>
      </c>
      <c r="W30" s="56" t="e">
        <f>IF(AND(#REF!="Media",#REF!="Moderado"),CONCATENATE("R5C",#REF!),"")</f>
        <v>#REF!</v>
      </c>
      <c r="X30" s="56" t="e">
        <f>IF(AND(#REF!="Media",#REF!="Moderado"),CONCATENATE("R5C",#REF!),"")</f>
        <v>#REF!</v>
      </c>
      <c r="Y30" s="56" t="e">
        <f>IF(AND(#REF!="Media",#REF!="Moderado"),CONCATENATE("R5C",#REF!),"")</f>
        <v>#REF!</v>
      </c>
      <c r="Z30" s="56" t="e">
        <f>IF(AND(#REF!="Media",#REF!="Moderado"),CONCATENATE("R5C",#REF!),"")</f>
        <v>#REF!</v>
      </c>
      <c r="AA30" s="57" t="e">
        <f>IF(AND(#REF!="Media",#REF!="Moderado"),CONCATENATE("R5C",#REF!),"")</f>
        <v>#REF!</v>
      </c>
      <c r="AB30" s="40" t="e">
        <f>IF(AND(#REF!="Media",#REF!="Mayor"),CONCATENATE("R5C",#REF!),"")</f>
        <v>#REF!</v>
      </c>
      <c r="AC30" s="41" t="e">
        <f>IF(AND(#REF!="Media",#REF!="Mayor"),CONCATENATE("R5C",#REF!),"")</f>
        <v>#REF!</v>
      </c>
      <c r="AD30" s="41" t="e">
        <f>IF(AND(#REF!="Media",#REF!="Mayor"),CONCATENATE("R5C",#REF!),"")</f>
        <v>#REF!</v>
      </c>
      <c r="AE30" s="41" t="e">
        <f>IF(AND(#REF!="Media",#REF!="Mayor"),CONCATENATE("R5C",#REF!),"")</f>
        <v>#REF!</v>
      </c>
      <c r="AF30" s="41" t="e">
        <f>IF(AND(#REF!="Media",#REF!="Mayor"),CONCATENATE("R5C",#REF!),"")</f>
        <v>#REF!</v>
      </c>
      <c r="AG30" s="42" t="e">
        <f>IF(AND(#REF!="Media",#REF!="Mayor"),CONCATENATE("R5C",#REF!),"")</f>
        <v>#REF!</v>
      </c>
      <c r="AH30" s="43" t="e">
        <f>IF(AND(#REF!="Media",#REF!="Catastrófico"),CONCATENATE("R5C",#REF!),"")</f>
        <v>#REF!</v>
      </c>
      <c r="AI30" s="44" t="e">
        <f>IF(AND(#REF!="Media",#REF!="Catastrófico"),CONCATENATE("R5C",#REF!),"")</f>
        <v>#REF!</v>
      </c>
      <c r="AJ30" s="44" t="e">
        <f>IF(AND(#REF!="Media",#REF!="Catastrófico"),CONCATENATE("R5C",#REF!),"")</f>
        <v>#REF!</v>
      </c>
      <c r="AK30" s="44" t="e">
        <f>IF(AND(#REF!="Media",#REF!="Catastrófico"),CONCATENATE("R5C",#REF!),"")</f>
        <v>#REF!</v>
      </c>
      <c r="AL30" s="44" t="e">
        <f>IF(AND(#REF!="Media",#REF!="Catastrófico"),CONCATENATE("R5C",#REF!),"")</f>
        <v>#REF!</v>
      </c>
      <c r="AM30" s="45" t="e">
        <f>IF(AND(#REF!="Media",#REF!="Catastrófico"),CONCATENATE("R5C",#REF!),"")</f>
        <v>#REF!</v>
      </c>
      <c r="AN30" s="71"/>
      <c r="AO30" s="631"/>
      <c r="AP30" s="632"/>
      <c r="AQ30" s="632"/>
      <c r="AR30" s="632"/>
      <c r="AS30" s="632"/>
      <c r="AT30" s="633"/>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row>
    <row r="31" spans="1:76" ht="15" customHeight="1">
      <c r="A31" s="71"/>
      <c r="B31" s="503"/>
      <c r="C31" s="503"/>
      <c r="D31" s="504"/>
      <c r="E31" s="602"/>
      <c r="F31" s="601"/>
      <c r="G31" s="601"/>
      <c r="H31" s="601"/>
      <c r="I31" s="617"/>
      <c r="J31" s="55" t="e">
        <f>IF(AND(#REF!="Media",#REF!="Leve"),CONCATENATE("R6C",#REF!),"")</f>
        <v>#REF!</v>
      </c>
      <c r="K31" s="56" t="e">
        <f>IF(AND(#REF!="Media",#REF!="Leve"),CONCATENATE("R6C",#REF!),"")</f>
        <v>#REF!</v>
      </c>
      <c r="L31" s="56" t="e">
        <f>IF(AND(#REF!="Media",#REF!="Leve"),CONCATENATE("R6C",#REF!),"")</f>
        <v>#REF!</v>
      </c>
      <c r="M31" s="56" t="e">
        <f>IF(AND(#REF!="Media",#REF!="Leve"),CONCATENATE("R6C",#REF!),"")</f>
        <v>#REF!</v>
      </c>
      <c r="N31" s="56" t="e">
        <f>IF(AND(#REF!="Media",#REF!="Leve"),CONCATENATE("R6C",#REF!),"")</f>
        <v>#REF!</v>
      </c>
      <c r="O31" s="57" t="e">
        <f>IF(AND(#REF!="Media",#REF!="Leve"),CONCATENATE("R6C",#REF!),"")</f>
        <v>#REF!</v>
      </c>
      <c r="P31" s="55" t="e">
        <f>IF(AND(#REF!="Media",#REF!="Menor"),CONCATENATE("R6C",#REF!),"")</f>
        <v>#REF!</v>
      </c>
      <c r="Q31" s="56" t="e">
        <f>IF(AND(#REF!="Media",#REF!="Menor"),CONCATENATE("R6C",#REF!),"")</f>
        <v>#REF!</v>
      </c>
      <c r="R31" s="56" t="e">
        <f>IF(AND(#REF!="Media",#REF!="Menor"),CONCATENATE("R6C",#REF!),"")</f>
        <v>#REF!</v>
      </c>
      <c r="S31" s="56" t="e">
        <f>IF(AND(#REF!="Media",#REF!="Menor"),CONCATENATE("R6C",#REF!),"")</f>
        <v>#REF!</v>
      </c>
      <c r="T31" s="56" t="e">
        <f>IF(AND(#REF!="Media",#REF!="Menor"),CONCATENATE("R6C",#REF!),"")</f>
        <v>#REF!</v>
      </c>
      <c r="U31" s="57" t="e">
        <f>IF(AND(#REF!="Media",#REF!="Menor"),CONCATENATE("R6C",#REF!),"")</f>
        <v>#REF!</v>
      </c>
      <c r="V31" s="55" t="e">
        <f>IF(AND(#REF!="Media",#REF!="Moderado"),CONCATENATE("R6C",#REF!),"")</f>
        <v>#REF!</v>
      </c>
      <c r="W31" s="56" t="e">
        <f>IF(AND(#REF!="Media",#REF!="Moderado"),CONCATENATE("R6C",#REF!),"")</f>
        <v>#REF!</v>
      </c>
      <c r="X31" s="56" t="e">
        <f>IF(AND(#REF!="Media",#REF!="Moderado"),CONCATENATE("R6C",#REF!),"")</f>
        <v>#REF!</v>
      </c>
      <c r="Y31" s="56" t="e">
        <f>IF(AND(#REF!="Media",#REF!="Moderado"),CONCATENATE("R6C",#REF!),"")</f>
        <v>#REF!</v>
      </c>
      <c r="Z31" s="56" t="e">
        <f>IF(AND(#REF!="Media",#REF!="Moderado"),CONCATENATE("R6C",#REF!),"")</f>
        <v>#REF!</v>
      </c>
      <c r="AA31" s="57" t="e">
        <f>IF(AND(#REF!="Media",#REF!="Moderado"),CONCATENATE("R6C",#REF!),"")</f>
        <v>#REF!</v>
      </c>
      <c r="AB31" s="40" t="e">
        <f>IF(AND(#REF!="Media",#REF!="Mayor"),CONCATENATE("R6C",#REF!),"")</f>
        <v>#REF!</v>
      </c>
      <c r="AC31" s="41" t="e">
        <f>IF(AND(#REF!="Media",#REF!="Mayor"),CONCATENATE("R6C",#REF!),"")</f>
        <v>#REF!</v>
      </c>
      <c r="AD31" s="41" t="e">
        <f>IF(AND(#REF!="Media",#REF!="Mayor"),CONCATENATE("R6C",#REF!),"")</f>
        <v>#REF!</v>
      </c>
      <c r="AE31" s="41" t="e">
        <f>IF(AND(#REF!="Media",#REF!="Mayor"),CONCATENATE("R6C",#REF!),"")</f>
        <v>#REF!</v>
      </c>
      <c r="AF31" s="41" t="e">
        <f>IF(AND(#REF!="Media",#REF!="Mayor"),CONCATENATE("R6C",#REF!),"")</f>
        <v>#REF!</v>
      </c>
      <c r="AG31" s="42" t="e">
        <f>IF(AND(#REF!="Media",#REF!="Mayor"),CONCATENATE("R6C",#REF!),"")</f>
        <v>#REF!</v>
      </c>
      <c r="AH31" s="43" t="e">
        <f>IF(AND(#REF!="Media",#REF!="Catastrófico"),CONCATENATE("R6C",#REF!),"")</f>
        <v>#REF!</v>
      </c>
      <c r="AI31" s="44" t="e">
        <f>IF(AND(#REF!="Media",#REF!="Catastrófico"),CONCATENATE("R6C",#REF!),"")</f>
        <v>#REF!</v>
      </c>
      <c r="AJ31" s="44" t="e">
        <f>IF(AND(#REF!="Media",#REF!="Catastrófico"),CONCATENATE("R6C",#REF!),"")</f>
        <v>#REF!</v>
      </c>
      <c r="AK31" s="44" t="e">
        <f>IF(AND(#REF!="Media",#REF!="Catastrófico"),CONCATENATE("R6C",#REF!),"")</f>
        <v>#REF!</v>
      </c>
      <c r="AL31" s="44" t="e">
        <f>IF(AND(#REF!="Media",#REF!="Catastrófico"),CONCATENATE("R6C",#REF!),"")</f>
        <v>#REF!</v>
      </c>
      <c r="AM31" s="45" t="e">
        <f>IF(AND(#REF!="Media",#REF!="Catastrófico"),CONCATENATE("R6C",#REF!),"")</f>
        <v>#REF!</v>
      </c>
      <c r="AN31" s="71"/>
      <c r="AO31" s="631"/>
      <c r="AP31" s="632"/>
      <c r="AQ31" s="632"/>
      <c r="AR31" s="632"/>
      <c r="AS31" s="632"/>
      <c r="AT31" s="633"/>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row>
    <row r="32" spans="1:76" ht="15" customHeight="1">
      <c r="A32" s="71"/>
      <c r="B32" s="503"/>
      <c r="C32" s="503"/>
      <c r="D32" s="504"/>
      <c r="E32" s="602"/>
      <c r="F32" s="601"/>
      <c r="G32" s="601"/>
      <c r="H32" s="601"/>
      <c r="I32" s="617"/>
      <c r="J32" s="55" t="e">
        <f>IF(AND(#REF!="Media",#REF!="Leve"),CONCATENATE("R7C",#REF!),"")</f>
        <v>#REF!</v>
      </c>
      <c r="K32" s="56" t="e">
        <f>IF(AND(#REF!="Media",#REF!="Leve"),CONCATENATE("R7C",#REF!),"")</f>
        <v>#REF!</v>
      </c>
      <c r="L32" s="56" t="e">
        <f>IF(AND(#REF!="Media",#REF!="Leve"),CONCATENATE("R7C",#REF!),"")</f>
        <v>#REF!</v>
      </c>
      <c r="M32" s="56" t="e">
        <f>IF(AND(#REF!="Media",#REF!="Leve"),CONCATENATE("R7C",#REF!),"")</f>
        <v>#REF!</v>
      </c>
      <c r="N32" s="56" t="e">
        <f>IF(AND(#REF!="Media",#REF!="Leve"),CONCATENATE("R7C",#REF!),"")</f>
        <v>#REF!</v>
      </c>
      <c r="O32" s="57" t="e">
        <f>IF(AND(#REF!="Media",#REF!="Leve"),CONCATENATE("R7C",#REF!),"")</f>
        <v>#REF!</v>
      </c>
      <c r="P32" s="55" t="e">
        <f>IF(AND(#REF!="Media",#REF!="Menor"),CONCATENATE("R7C",#REF!),"")</f>
        <v>#REF!</v>
      </c>
      <c r="Q32" s="56" t="e">
        <f>IF(AND(#REF!="Media",#REF!="Menor"),CONCATENATE("R7C",#REF!),"")</f>
        <v>#REF!</v>
      </c>
      <c r="R32" s="56" t="e">
        <f>IF(AND(#REF!="Media",#REF!="Menor"),CONCATENATE("R7C",#REF!),"")</f>
        <v>#REF!</v>
      </c>
      <c r="S32" s="56" t="e">
        <f>IF(AND(#REF!="Media",#REF!="Menor"),CONCATENATE("R7C",#REF!),"")</f>
        <v>#REF!</v>
      </c>
      <c r="T32" s="56" t="e">
        <f>IF(AND(#REF!="Media",#REF!="Menor"),CONCATENATE("R7C",#REF!),"")</f>
        <v>#REF!</v>
      </c>
      <c r="U32" s="57" t="e">
        <f>IF(AND(#REF!="Media",#REF!="Menor"),CONCATENATE("R7C",#REF!),"")</f>
        <v>#REF!</v>
      </c>
      <c r="V32" s="55" t="e">
        <f>IF(AND(#REF!="Media",#REF!="Moderado"),CONCATENATE("R7C",#REF!),"")</f>
        <v>#REF!</v>
      </c>
      <c r="W32" s="56" t="e">
        <f>IF(AND(#REF!="Media",#REF!="Moderado"),CONCATENATE("R7C",#REF!),"")</f>
        <v>#REF!</v>
      </c>
      <c r="X32" s="56" t="e">
        <f>IF(AND(#REF!="Media",#REF!="Moderado"),CONCATENATE("R7C",#REF!),"")</f>
        <v>#REF!</v>
      </c>
      <c r="Y32" s="56" t="e">
        <f>IF(AND(#REF!="Media",#REF!="Moderado"),CONCATENATE("R7C",#REF!),"")</f>
        <v>#REF!</v>
      </c>
      <c r="Z32" s="56" t="e">
        <f>IF(AND(#REF!="Media",#REF!="Moderado"),CONCATENATE("R7C",#REF!),"")</f>
        <v>#REF!</v>
      </c>
      <c r="AA32" s="57" t="e">
        <f>IF(AND(#REF!="Media",#REF!="Moderado"),CONCATENATE("R7C",#REF!),"")</f>
        <v>#REF!</v>
      </c>
      <c r="AB32" s="40" t="e">
        <f>IF(AND(#REF!="Media",#REF!="Mayor"),CONCATENATE("R7C",#REF!),"")</f>
        <v>#REF!</v>
      </c>
      <c r="AC32" s="41" t="e">
        <f>IF(AND(#REF!="Media",#REF!="Mayor"),CONCATENATE("R7C",#REF!),"")</f>
        <v>#REF!</v>
      </c>
      <c r="AD32" s="41" t="e">
        <f>IF(AND(#REF!="Media",#REF!="Mayor"),CONCATENATE("R7C",#REF!),"")</f>
        <v>#REF!</v>
      </c>
      <c r="AE32" s="41" t="e">
        <f>IF(AND(#REF!="Media",#REF!="Mayor"),CONCATENATE("R7C",#REF!),"")</f>
        <v>#REF!</v>
      </c>
      <c r="AF32" s="41" t="e">
        <f>IF(AND(#REF!="Media",#REF!="Mayor"),CONCATENATE("R7C",#REF!),"")</f>
        <v>#REF!</v>
      </c>
      <c r="AG32" s="42" t="e">
        <f>IF(AND(#REF!="Media",#REF!="Mayor"),CONCATENATE("R7C",#REF!),"")</f>
        <v>#REF!</v>
      </c>
      <c r="AH32" s="43" t="e">
        <f>IF(AND(#REF!="Media",#REF!="Catastrófico"),CONCATENATE("R7C",#REF!),"")</f>
        <v>#REF!</v>
      </c>
      <c r="AI32" s="44" t="e">
        <f>IF(AND(#REF!="Media",#REF!="Catastrófico"),CONCATENATE("R7C",#REF!),"")</f>
        <v>#REF!</v>
      </c>
      <c r="AJ32" s="44" t="e">
        <f>IF(AND(#REF!="Media",#REF!="Catastrófico"),CONCATENATE("R7C",#REF!),"")</f>
        <v>#REF!</v>
      </c>
      <c r="AK32" s="44" t="e">
        <f>IF(AND(#REF!="Media",#REF!="Catastrófico"),CONCATENATE("R7C",#REF!),"")</f>
        <v>#REF!</v>
      </c>
      <c r="AL32" s="44" t="e">
        <f>IF(AND(#REF!="Media",#REF!="Catastrófico"),CONCATENATE("R7C",#REF!),"")</f>
        <v>#REF!</v>
      </c>
      <c r="AM32" s="45" t="e">
        <f>IF(AND(#REF!="Media",#REF!="Catastrófico"),CONCATENATE("R7C",#REF!),"")</f>
        <v>#REF!</v>
      </c>
      <c r="AN32" s="71"/>
      <c r="AO32" s="631"/>
      <c r="AP32" s="632"/>
      <c r="AQ32" s="632"/>
      <c r="AR32" s="632"/>
      <c r="AS32" s="632"/>
      <c r="AT32" s="633"/>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row>
    <row r="33" spans="1:80" ht="15" customHeight="1">
      <c r="A33" s="71"/>
      <c r="B33" s="503"/>
      <c r="C33" s="503"/>
      <c r="D33" s="504"/>
      <c r="E33" s="602"/>
      <c r="F33" s="601"/>
      <c r="G33" s="601"/>
      <c r="H33" s="601"/>
      <c r="I33" s="617"/>
      <c r="J33" s="55" t="e">
        <f>IF(AND(#REF!="Media",#REF!="Leve"),CONCATENATE("R8C",#REF!),"")</f>
        <v>#REF!</v>
      </c>
      <c r="K33" s="56" t="e">
        <f>IF(AND(#REF!="Media",#REF!="Leve"),CONCATENATE("R8C",#REF!),"")</f>
        <v>#REF!</v>
      </c>
      <c r="L33" s="56" t="e">
        <f>IF(AND(#REF!="Media",#REF!="Leve"),CONCATENATE("R8C",#REF!),"")</f>
        <v>#REF!</v>
      </c>
      <c r="M33" s="56" t="e">
        <f>IF(AND(#REF!="Media",#REF!="Leve"),CONCATENATE("R8C",#REF!),"")</f>
        <v>#REF!</v>
      </c>
      <c r="N33" s="56" t="e">
        <f>IF(AND(#REF!="Media",#REF!="Leve"),CONCATENATE("R8C",#REF!),"")</f>
        <v>#REF!</v>
      </c>
      <c r="O33" s="57" t="e">
        <f>IF(AND(#REF!="Media",#REF!="Leve"),CONCATENATE("R8C",#REF!),"")</f>
        <v>#REF!</v>
      </c>
      <c r="P33" s="55" t="e">
        <f>IF(AND(#REF!="Media",#REF!="Menor"),CONCATENATE("R8C",#REF!),"")</f>
        <v>#REF!</v>
      </c>
      <c r="Q33" s="56" t="e">
        <f>IF(AND(#REF!="Media",#REF!="Menor"),CONCATENATE("R8C",#REF!),"")</f>
        <v>#REF!</v>
      </c>
      <c r="R33" s="56" t="e">
        <f>IF(AND(#REF!="Media",#REF!="Menor"),CONCATENATE("R8C",#REF!),"")</f>
        <v>#REF!</v>
      </c>
      <c r="S33" s="56" t="e">
        <f>IF(AND(#REF!="Media",#REF!="Menor"),CONCATENATE("R8C",#REF!),"")</f>
        <v>#REF!</v>
      </c>
      <c r="T33" s="56" t="e">
        <f>IF(AND(#REF!="Media",#REF!="Menor"),CONCATENATE("R8C",#REF!),"")</f>
        <v>#REF!</v>
      </c>
      <c r="U33" s="57" t="e">
        <f>IF(AND(#REF!="Media",#REF!="Menor"),CONCATENATE("R8C",#REF!),"")</f>
        <v>#REF!</v>
      </c>
      <c r="V33" s="55" t="e">
        <f>IF(AND(#REF!="Media",#REF!="Moderado"),CONCATENATE("R8C",#REF!),"")</f>
        <v>#REF!</v>
      </c>
      <c r="W33" s="56" t="e">
        <f>IF(AND(#REF!="Media",#REF!="Moderado"),CONCATENATE("R8C",#REF!),"")</f>
        <v>#REF!</v>
      </c>
      <c r="X33" s="56" t="e">
        <f>IF(AND(#REF!="Media",#REF!="Moderado"),CONCATENATE("R8C",#REF!),"")</f>
        <v>#REF!</v>
      </c>
      <c r="Y33" s="56" t="e">
        <f>IF(AND(#REF!="Media",#REF!="Moderado"),CONCATENATE("R8C",#REF!),"")</f>
        <v>#REF!</v>
      </c>
      <c r="Z33" s="56" t="e">
        <f>IF(AND(#REF!="Media",#REF!="Moderado"),CONCATENATE("R8C",#REF!),"")</f>
        <v>#REF!</v>
      </c>
      <c r="AA33" s="57" t="e">
        <f>IF(AND(#REF!="Media",#REF!="Moderado"),CONCATENATE("R8C",#REF!),"")</f>
        <v>#REF!</v>
      </c>
      <c r="AB33" s="40" t="e">
        <f>IF(AND(#REF!="Media",#REF!="Mayor"),CONCATENATE("R8C",#REF!),"")</f>
        <v>#REF!</v>
      </c>
      <c r="AC33" s="41" t="e">
        <f>IF(AND(#REF!="Media",#REF!="Mayor"),CONCATENATE("R8C",#REF!),"")</f>
        <v>#REF!</v>
      </c>
      <c r="AD33" s="41" t="e">
        <f>IF(AND(#REF!="Media",#REF!="Mayor"),CONCATENATE("R8C",#REF!),"")</f>
        <v>#REF!</v>
      </c>
      <c r="AE33" s="41" t="e">
        <f>IF(AND(#REF!="Media",#REF!="Mayor"),CONCATENATE("R8C",#REF!),"")</f>
        <v>#REF!</v>
      </c>
      <c r="AF33" s="41" t="e">
        <f>IF(AND(#REF!="Media",#REF!="Mayor"),CONCATENATE("R8C",#REF!),"")</f>
        <v>#REF!</v>
      </c>
      <c r="AG33" s="42" t="e">
        <f>IF(AND(#REF!="Media",#REF!="Mayor"),CONCATENATE("R8C",#REF!),"")</f>
        <v>#REF!</v>
      </c>
      <c r="AH33" s="43" t="e">
        <f>IF(AND(#REF!="Media",#REF!="Catastrófico"),CONCATENATE("R8C",#REF!),"")</f>
        <v>#REF!</v>
      </c>
      <c r="AI33" s="44" t="e">
        <f>IF(AND(#REF!="Media",#REF!="Catastrófico"),CONCATENATE("R8C",#REF!),"")</f>
        <v>#REF!</v>
      </c>
      <c r="AJ33" s="44" t="e">
        <f>IF(AND(#REF!="Media",#REF!="Catastrófico"),CONCATENATE("R8C",#REF!),"")</f>
        <v>#REF!</v>
      </c>
      <c r="AK33" s="44" t="e">
        <f>IF(AND(#REF!="Media",#REF!="Catastrófico"),CONCATENATE("R8C",#REF!),"")</f>
        <v>#REF!</v>
      </c>
      <c r="AL33" s="44" t="e">
        <f>IF(AND(#REF!="Media",#REF!="Catastrófico"),CONCATENATE("R8C",#REF!),"")</f>
        <v>#REF!</v>
      </c>
      <c r="AM33" s="45" t="e">
        <f>IF(AND(#REF!="Media",#REF!="Catastrófico"),CONCATENATE("R8C",#REF!),"")</f>
        <v>#REF!</v>
      </c>
      <c r="AN33" s="71"/>
      <c r="AO33" s="631"/>
      <c r="AP33" s="632"/>
      <c r="AQ33" s="632"/>
      <c r="AR33" s="632"/>
      <c r="AS33" s="632"/>
      <c r="AT33" s="633"/>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row>
    <row r="34" spans="1:80" ht="15" customHeight="1">
      <c r="A34" s="71"/>
      <c r="B34" s="503"/>
      <c r="C34" s="503"/>
      <c r="D34" s="504"/>
      <c r="E34" s="602"/>
      <c r="F34" s="601"/>
      <c r="G34" s="601"/>
      <c r="H34" s="601"/>
      <c r="I34" s="617"/>
      <c r="J34" s="55" t="e">
        <f>IF(AND(#REF!="Media",#REF!="Leve"),CONCATENATE("R9C",#REF!),"")</f>
        <v>#REF!</v>
      </c>
      <c r="K34" s="56" t="e">
        <f>IF(AND(#REF!="Media",#REF!="Leve"),CONCATENATE("R9C",#REF!),"")</f>
        <v>#REF!</v>
      </c>
      <c r="L34" s="56" t="e">
        <f>IF(AND(#REF!="Media",#REF!="Leve"),CONCATENATE("R9C",#REF!),"")</f>
        <v>#REF!</v>
      </c>
      <c r="M34" s="56" t="e">
        <f>IF(AND(#REF!="Media",#REF!="Leve"),CONCATENATE("R9C",#REF!),"")</f>
        <v>#REF!</v>
      </c>
      <c r="N34" s="56" t="e">
        <f>IF(AND(#REF!="Media",#REF!="Leve"),CONCATENATE("R9C",#REF!),"")</f>
        <v>#REF!</v>
      </c>
      <c r="O34" s="57" t="e">
        <f>IF(AND(#REF!="Media",#REF!="Leve"),CONCATENATE("R9C",#REF!),"")</f>
        <v>#REF!</v>
      </c>
      <c r="P34" s="55" t="e">
        <f>IF(AND(#REF!="Media",#REF!="Menor"),CONCATENATE("R9C",#REF!),"")</f>
        <v>#REF!</v>
      </c>
      <c r="Q34" s="56" t="e">
        <f>IF(AND(#REF!="Media",#REF!="Menor"),CONCATENATE("R9C",#REF!),"")</f>
        <v>#REF!</v>
      </c>
      <c r="R34" s="56" t="e">
        <f>IF(AND(#REF!="Media",#REF!="Menor"),CONCATENATE("R9C",#REF!),"")</f>
        <v>#REF!</v>
      </c>
      <c r="S34" s="56" t="e">
        <f>IF(AND(#REF!="Media",#REF!="Menor"),CONCATENATE("R9C",#REF!),"")</f>
        <v>#REF!</v>
      </c>
      <c r="T34" s="56" t="e">
        <f>IF(AND(#REF!="Media",#REF!="Menor"),CONCATENATE("R9C",#REF!),"")</f>
        <v>#REF!</v>
      </c>
      <c r="U34" s="57" t="e">
        <f>IF(AND(#REF!="Media",#REF!="Menor"),CONCATENATE("R9C",#REF!),"")</f>
        <v>#REF!</v>
      </c>
      <c r="V34" s="55" t="e">
        <f>IF(AND(#REF!="Media",#REF!="Moderado"),CONCATENATE("R9C",#REF!),"")</f>
        <v>#REF!</v>
      </c>
      <c r="W34" s="56" t="e">
        <f>IF(AND(#REF!="Media",#REF!="Moderado"),CONCATENATE("R9C",#REF!),"")</f>
        <v>#REF!</v>
      </c>
      <c r="X34" s="56" t="e">
        <f>IF(AND(#REF!="Media",#REF!="Moderado"),CONCATENATE("R9C",#REF!),"")</f>
        <v>#REF!</v>
      </c>
      <c r="Y34" s="56" t="e">
        <f>IF(AND(#REF!="Media",#REF!="Moderado"),CONCATENATE("R9C",#REF!),"")</f>
        <v>#REF!</v>
      </c>
      <c r="Z34" s="56" t="e">
        <f>IF(AND(#REF!="Media",#REF!="Moderado"),CONCATENATE("R9C",#REF!),"")</f>
        <v>#REF!</v>
      </c>
      <c r="AA34" s="57" t="e">
        <f>IF(AND(#REF!="Media",#REF!="Moderado"),CONCATENATE("R9C",#REF!),"")</f>
        <v>#REF!</v>
      </c>
      <c r="AB34" s="40" t="e">
        <f>IF(AND(#REF!="Media",#REF!="Mayor"),CONCATENATE("R9C",#REF!),"")</f>
        <v>#REF!</v>
      </c>
      <c r="AC34" s="41" t="e">
        <f>IF(AND(#REF!="Media",#REF!="Mayor"),CONCATENATE("R9C",#REF!),"")</f>
        <v>#REF!</v>
      </c>
      <c r="AD34" s="41" t="e">
        <f>IF(AND(#REF!="Media",#REF!="Mayor"),CONCATENATE("R9C",#REF!),"")</f>
        <v>#REF!</v>
      </c>
      <c r="AE34" s="41" t="e">
        <f>IF(AND(#REF!="Media",#REF!="Mayor"),CONCATENATE("R9C",#REF!),"")</f>
        <v>#REF!</v>
      </c>
      <c r="AF34" s="41" t="e">
        <f>IF(AND(#REF!="Media",#REF!="Mayor"),CONCATENATE("R9C",#REF!),"")</f>
        <v>#REF!</v>
      </c>
      <c r="AG34" s="42" t="e">
        <f>IF(AND(#REF!="Media",#REF!="Mayor"),CONCATENATE("R9C",#REF!),"")</f>
        <v>#REF!</v>
      </c>
      <c r="AH34" s="43" t="e">
        <f>IF(AND(#REF!="Media",#REF!="Catastrófico"),CONCATENATE("R9C",#REF!),"")</f>
        <v>#REF!</v>
      </c>
      <c r="AI34" s="44" t="e">
        <f>IF(AND(#REF!="Media",#REF!="Catastrófico"),CONCATENATE("R9C",#REF!),"")</f>
        <v>#REF!</v>
      </c>
      <c r="AJ34" s="44" t="e">
        <f>IF(AND(#REF!="Media",#REF!="Catastrófico"),CONCATENATE("R9C",#REF!),"")</f>
        <v>#REF!</v>
      </c>
      <c r="AK34" s="44" t="e">
        <f>IF(AND(#REF!="Media",#REF!="Catastrófico"),CONCATENATE("R9C",#REF!),"")</f>
        <v>#REF!</v>
      </c>
      <c r="AL34" s="44" t="e">
        <f>IF(AND(#REF!="Media",#REF!="Catastrófico"),CONCATENATE("R9C",#REF!),"")</f>
        <v>#REF!</v>
      </c>
      <c r="AM34" s="45" t="e">
        <f>IF(AND(#REF!="Media",#REF!="Catastrófico"),CONCATENATE("R9C",#REF!),"")</f>
        <v>#REF!</v>
      </c>
      <c r="AN34" s="71"/>
      <c r="AO34" s="631"/>
      <c r="AP34" s="632"/>
      <c r="AQ34" s="632"/>
      <c r="AR34" s="632"/>
      <c r="AS34" s="632"/>
      <c r="AT34" s="633"/>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row>
    <row r="35" spans="1:80" ht="15.75" customHeight="1" thickBot="1">
      <c r="A35" s="71"/>
      <c r="B35" s="503"/>
      <c r="C35" s="503"/>
      <c r="D35" s="504"/>
      <c r="E35" s="603"/>
      <c r="F35" s="604"/>
      <c r="G35" s="604"/>
      <c r="H35" s="604"/>
      <c r="I35" s="618"/>
      <c r="J35" s="55" t="e">
        <f>IF(AND(#REF!="Media",#REF!="Leve"),CONCATENATE("R10C",#REF!),"")</f>
        <v>#REF!</v>
      </c>
      <c r="K35" s="56" t="e">
        <f>IF(AND(#REF!="Media",#REF!="Leve"),CONCATENATE("R10C",#REF!),"")</f>
        <v>#REF!</v>
      </c>
      <c r="L35" s="56" t="e">
        <f>IF(AND(#REF!="Media",#REF!="Leve"),CONCATENATE("R10C",#REF!),"")</f>
        <v>#REF!</v>
      </c>
      <c r="M35" s="56" t="e">
        <f>IF(AND(#REF!="Media",#REF!="Leve"),CONCATENATE("R10C",#REF!),"")</f>
        <v>#REF!</v>
      </c>
      <c r="N35" s="56" t="e">
        <f>IF(AND(#REF!="Media",#REF!="Leve"),CONCATENATE("R10C",#REF!),"")</f>
        <v>#REF!</v>
      </c>
      <c r="O35" s="57" t="e">
        <f>IF(AND(#REF!="Media",#REF!="Leve"),CONCATENATE("R10C",#REF!),"")</f>
        <v>#REF!</v>
      </c>
      <c r="P35" s="55" t="e">
        <f>IF(AND(#REF!="Media",#REF!="Menor"),CONCATENATE("R10C",#REF!),"")</f>
        <v>#REF!</v>
      </c>
      <c r="Q35" s="56" t="e">
        <f>IF(AND(#REF!="Media",#REF!="Menor"),CONCATENATE("R10C",#REF!),"")</f>
        <v>#REF!</v>
      </c>
      <c r="R35" s="56" t="e">
        <f>IF(AND(#REF!="Media",#REF!="Menor"),CONCATENATE("R10C",#REF!),"")</f>
        <v>#REF!</v>
      </c>
      <c r="S35" s="56" t="e">
        <f>IF(AND(#REF!="Media",#REF!="Menor"),CONCATENATE("R10C",#REF!),"")</f>
        <v>#REF!</v>
      </c>
      <c r="T35" s="56" t="e">
        <f>IF(AND(#REF!="Media",#REF!="Menor"),CONCATENATE("R10C",#REF!),"")</f>
        <v>#REF!</v>
      </c>
      <c r="U35" s="57" t="e">
        <f>IF(AND(#REF!="Media",#REF!="Menor"),CONCATENATE("R10C",#REF!),"")</f>
        <v>#REF!</v>
      </c>
      <c r="V35" s="55" t="e">
        <f>IF(AND(#REF!="Media",#REF!="Moderado"),CONCATENATE("R10C",#REF!),"")</f>
        <v>#REF!</v>
      </c>
      <c r="W35" s="56" t="e">
        <f>IF(AND(#REF!="Media",#REF!="Moderado"),CONCATENATE("R10C",#REF!),"")</f>
        <v>#REF!</v>
      </c>
      <c r="X35" s="56" t="e">
        <f>IF(AND(#REF!="Media",#REF!="Moderado"),CONCATENATE("R10C",#REF!),"")</f>
        <v>#REF!</v>
      </c>
      <c r="Y35" s="56" t="e">
        <f>IF(AND(#REF!="Media",#REF!="Moderado"),CONCATENATE("R10C",#REF!),"")</f>
        <v>#REF!</v>
      </c>
      <c r="Z35" s="56" t="e">
        <f>IF(AND(#REF!="Media",#REF!="Moderado"),CONCATENATE("R10C",#REF!),"")</f>
        <v>#REF!</v>
      </c>
      <c r="AA35" s="57" t="e">
        <f>IF(AND(#REF!="Media",#REF!="Moderado"),CONCATENATE("R10C",#REF!),"")</f>
        <v>#REF!</v>
      </c>
      <c r="AB35" s="46" t="e">
        <f>IF(AND(#REF!="Media",#REF!="Mayor"),CONCATENATE("R10C",#REF!),"")</f>
        <v>#REF!</v>
      </c>
      <c r="AC35" s="47" t="e">
        <f>IF(AND(#REF!="Media",#REF!="Mayor"),CONCATENATE("R10C",#REF!),"")</f>
        <v>#REF!</v>
      </c>
      <c r="AD35" s="47" t="e">
        <f>IF(AND(#REF!="Media",#REF!="Mayor"),CONCATENATE("R10C",#REF!),"")</f>
        <v>#REF!</v>
      </c>
      <c r="AE35" s="47" t="e">
        <f>IF(AND(#REF!="Media",#REF!="Mayor"),CONCATENATE("R10C",#REF!),"")</f>
        <v>#REF!</v>
      </c>
      <c r="AF35" s="47" t="e">
        <f>IF(AND(#REF!="Media",#REF!="Mayor"),CONCATENATE("R10C",#REF!),"")</f>
        <v>#REF!</v>
      </c>
      <c r="AG35" s="48" t="e">
        <f>IF(AND(#REF!="Media",#REF!="Mayor"),CONCATENATE("R10C",#REF!),"")</f>
        <v>#REF!</v>
      </c>
      <c r="AH35" s="49" t="e">
        <f>IF(AND(#REF!="Media",#REF!="Catastrófico"),CONCATENATE("R10C",#REF!),"")</f>
        <v>#REF!</v>
      </c>
      <c r="AI35" s="50" t="e">
        <f>IF(AND(#REF!="Media",#REF!="Catastrófico"),CONCATENATE("R10C",#REF!),"")</f>
        <v>#REF!</v>
      </c>
      <c r="AJ35" s="50" t="e">
        <f>IF(AND(#REF!="Media",#REF!="Catastrófico"),CONCATENATE("R10C",#REF!),"")</f>
        <v>#REF!</v>
      </c>
      <c r="AK35" s="50" t="e">
        <f>IF(AND(#REF!="Media",#REF!="Catastrófico"),CONCATENATE("R10C",#REF!),"")</f>
        <v>#REF!</v>
      </c>
      <c r="AL35" s="50" t="e">
        <f>IF(AND(#REF!="Media",#REF!="Catastrófico"),CONCATENATE("R10C",#REF!),"")</f>
        <v>#REF!</v>
      </c>
      <c r="AM35" s="51" t="e">
        <f>IF(AND(#REF!="Media",#REF!="Catastrófico"),CONCATENATE("R10C",#REF!),"")</f>
        <v>#REF!</v>
      </c>
      <c r="AN35" s="71"/>
      <c r="AO35" s="634"/>
      <c r="AP35" s="635"/>
      <c r="AQ35" s="635"/>
      <c r="AR35" s="635"/>
      <c r="AS35" s="635"/>
      <c r="AT35" s="636"/>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row>
    <row r="36" spans="1:80" ht="15" customHeight="1">
      <c r="A36" s="71"/>
      <c r="B36" s="503"/>
      <c r="C36" s="503"/>
      <c r="D36" s="504"/>
      <c r="E36" s="598" t="s">
        <v>218</v>
      </c>
      <c r="F36" s="599"/>
      <c r="G36" s="599"/>
      <c r="H36" s="599"/>
      <c r="I36" s="599"/>
      <c r="J36" s="61" t="e">
        <f>IF(AND(#REF!="Baja",#REF!="Leve"),CONCATENATE("R1C",#REF!),"")</f>
        <v>#REF!</v>
      </c>
      <c r="K36" s="62" t="e">
        <f>IF(AND(#REF!="Baja",#REF!="Leve"),CONCATENATE("R1C",#REF!),"")</f>
        <v>#REF!</v>
      </c>
      <c r="L36" s="62" t="e">
        <f>IF(AND(#REF!="Baja",#REF!="Leve"),CONCATENATE("R1C",#REF!),"")</f>
        <v>#REF!</v>
      </c>
      <c r="M36" s="62" t="e">
        <f>IF(AND(#REF!="Baja",#REF!="Leve"),CONCATENATE("R1C",#REF!),"")</f>
        <v>#REF!</v>
      </c>
      <c r="N36" s="62" t="e">
        <f>IF(AND(#REF!="Baja",#REF!="Leve"),CONCATENATE("R1C",#REF!),"")</f>
        <v>#REF!</v>
      </c>
      <c r="O36" s="63" t="e">
        <f>IF(AND(#REF!="Baja",#REF!="Leve"),CONCATENATE("R1C",#REF!),"")</f>
        <v>#REF!</v>
      </c>
      <c r="P36" s="52" t="e">
        <f>IF(AND(#REF!="Baja",#REF!="Menor"),CONCATENATE("R1C",#REF!),"")</f>
        <v>#REF!</v>
      </c>
      <c r="Q36" s="53" t="e">
        <f>IF(AND(#REF!="Baja",#REF!="Menor"),CONCATENATE("R1C",#REF!),"")</f>
        <v>#REF!</v>
      </c>
      <c r="R36" s="53" t="e">
        <f>IF(AND(#REF!="Baja",#REF!="Menor"),CONCATENATE("R1C",#REF!),"")</f>
        <v>#REF!</v>
      </c>
      <c r="S36" s="53" t="e">
        <f>IF(AND(#REF!="Baja",#REF!="Menor"),CONCATENATE("R1C",#REF!),"")</f>
        <v>#REF!</v>
      </c>
      <c r="T36" s="53" t="e">
        <f>IF(AND(#REF!="Baja",#REF!="Menor"),CONCATENATE("R1C",#REF!),"")</f>
        <v>#REF!</v>
      </c>
      <c r="U36" s="54" t="e">
        <f>IF(AND(#REF!="Baja",#REF!="Menor"),CONCATENATE("R1C",#REF!),"")</f>
        <v>#REF!</v>
      </c>
      <c r="V36" s="52" t="e">
        <f>IF(AND(#REF!="Baja",#REF!="Moderado"),CONCATENATE("R1C",#REF!),"")</f>
        <v>#REF!</v>
      </c>
      <c r="W36" s="53" t="e">
        <f>IF(AND(#REF!="Baja",#REF!="Moderado"),CONCATENATE("R1C",#REF!),"")</f>
        <v>#REF!</v>
      </c>
      <c r="X36" s="53" t="e">
        <f>IF(AND(#REF!="Baja",#REF!="Moderado"),CONCATENATE("R1C",#REF!),"")</f>
        <v>#REF!</v>
      </c>
      <c r="Y36" s="53" t="e">
        <f>IF(AND(#REF!="Baja",#REF!="Moderado"),CONCATENATE("R1C",#REF!),"")</f>
        <v>#REF!</v>
      </c>
      <c r="Z36" s="53" t="e">
        <f>IF(AND(#REF!="Baja",#REF!="Moderado"),CONCATENATE("R1C",#REF!),"")</f>
        <v>#REF!</v>
      </c>
      <c r="AA36" s="54" t="e">
        <f>IF(AND(#REF!="Baja",#REF!="Moderado"),CONCATENATE("R1C",#REF!),"")</f>
        <v>#REF!</v>
      </c>
      <c r="AB36" s="34" t="e">
        <f>IF(AND(#REF!="Baja",#REF!="Mayor"),CONCATENATE("R1C",#REF!),"")</f>
        <v>#REF!</v>
      </c>
      <c r="AC36" s="35" t="e">
        <f>IF(AND(#REF!="Baja",#REF!="Mayor"),CONCATENATE("R1C",#REF!),"")</f>
        <v>#REF!</v>
      </c>
      <c r="AD36" s="35" t="e">
        <f>IF(AND(#REF!="Baja",#REF!="Mayor"),CONCATENATE("R1C",#REF!),"")</f>
        <v>#REF!</v>
      </c>
      <c r="AE36" s="35" t="e">
        <f>IF(AND(#REF!="Baja",#REF!="Mayor"),CONCATENATE("R1C",#REF!),"")</f>
        <v>#REF!</v>
      </c>
      <c r="AF36" s="35" t="e">
        <f>IF(AND(#REF!="Baja",#REF!="Mayor"),CONCATENATE("R1C",#REF!),"")</f>
        <v>#REF!</v>
      </c>
      <c r="AG36" s="36" t="e">
        <f>IF(AND(#REF!="Baja",#REF!="Mayor"),CONCATENATE("R1C",#REF!),"")</f>
        <v>#REF!</v>
      </c>
      <c r="AH36" s="37" t="e">
        <f>IF(AND(#REF!="Baja",#REF!="Catastrófico"),CONCATENATE("R1C",#REF!),"")</f>
        <v>#REF!</v>
      </c>
      <c r="AI36" s="38" t="e">
        <f>IF(AND(#REF!="Baja",#REF!="Catastrófico"),CONCATENATE("R1C",#REF!),"")</f>
        <v>#REF!</v>
      </c>
      <c r="AJ36" s="38" t="e">
        <f>IF(AND(#REF!="Baja",#REF!="Catastrófico"),CONCATENATE("R1C",#REF!),"")</f>
        <v>#REF!</v>
      </c>
      <c r="AK36" s="38" t="e">
        <f>IF(AND(#REF!="Baja",#REF!="Catastrófico"),CONCATENATE("R1C",#REF!),"")</f>
        <v>#REF!</v>
      </c>
      <c r="AL36" s="38" t="e">
        <f>IF(AND(#REF!="Baja",#REF!="Catastrófico"),CONCATENATE("R1C",#REF!),"")</f>
        <v>#REF!</v>
      </c>
      <c r="AM36" s="39" t="e">
        <f>IF(AND(#REF!="Baja",#REF!="Catastrófico"),CONCATENATE("R1C",#REF!),"")</f>
        <v>#REF!</v>
      </c>
      <c r="AN36" s="71"/>
      <c r="AO36" s="619" t="s">
        <v>219</v>
      </c>
      <c r="AP36" s="620"/>
      <c r="AQ36" s="620"/>
      <c r="AR36" s="620"/>
      <c r="AS36" s="620"/>
      <c r="AT36" s="62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row>
    <row r="37" spans="1:80" ht="15" customHeight="1">
      <c r="A37" s="71"/>
      <c r="B37" s="503"/>
      <c r="C37" s="503"/>
      <c r="D37" s="504"/>
      <c r="E37" s="600"/>
      <c r="F37" s="601"/>
      <c r="G37" s="601"/>
      <c r="H37" s="601"/>
      <c r="I37" s="601"/>
      <c r="J37" s="64" t="e">
        <f>IF(AND(#REF!="Baja",#REF!="Leve"),CONCATENATE("R2C",#REF!),"")</f>
        <v>#REF!</v>
      </c>
      <c r="K37" s="65" t="e">
        <f>IF(AND(#REF!="Baja",#REF!="Leve"),CONCATENATE("R2C",#REF!),"")</f>
        <v>#REF!</v>
      </c>
      <c r="L37" s="65" t="e">
        <f>IF(AND(#REF!="Baja",#REF!="Leve"),CONCATENATE("R2C",#REF!),"")</f>
        <v>#REF!</v>
      </c>
      <c r="M37" s="65" t="e">
        <f>IF(AND(#REF!="Baja",#REF!="Leve"),CONCATENATE("R2C",#REF!),"")</f>
        <v>#REF!</v>
      </c>
      <c r="N37" s="65" t="e">
        <f>IF(AND(#REF!="Baja",#REF!="Leve"),CONCATENATE("R2C",#REF!),"")</f>
        <v>#REF!</v>
      </c>
      <c r="O37" s="66" t="e">
        <f>IF(AND(#REF!="Baja",#REF!="Leve"),CONCATENATE("R2C",#REF!),"")</f>
        <v>#REF!</v>
      </c>
      <c r="P37" s="55" t="e">
        <f>IF(AND(#REF!="Baja",#REF!="Menor"),CONCATENATE("R2C",#REF!),"")</f>
        <v>#REF!</v>
      </c>
      <c r="Q37" s="56" t="e">
        <f>IF(AND(#REF!="Baja",#REF!="Menor"),CONCATENATE("R2C",#REF!),"")</f>
        <v>#REF!</v>
      </c>
      <c r="R37" s="56" t="e">
        <f>IF(AND(#REF!="Baja",#REF!="Menor"),CONCATENATE("R2C",#REF!),"")</f>
        <v>#REF!</v>
      </c>
      <c r="S37" s="56" t="e">
        <f>IF(AND(#REF!="Baja",#REF!="Menor"),CONCATENATE("R2C",#REF!),"")</f>
        <v>#REF!</v>
      </c>
      <c r="T37" s="56" t="e">
        <f>IF(AND(#REF!="Baja",#REF!="Menor"),CONCATENATE("R2C",#REF!),"")</f>
        <v>#REF!</v>
      </c>
      <c r="U37" s="57" t="e">
        <f>IF(AND(#REF!="Baja",#REF!="Menor"),CONCATENATE("R2C",#REF!),"")</f>
        <v>#REF!</v>
      </c>
      <c r="V37" s="55" t="e">
        <f>IF(AND(#REF!="Baja",#REF!="Moderado"),CONCATENATE("R2C",#REF!),"")</f>
        <v>#REF!</v>
      </c>
      <c r="W37" s="56" t="e">
        <f>IF(AND(#REF!="Baja",#REF!="Moderado"),CONCATENATE("R2C",#REF!),"")</f>
        <v>#REF!</v>
      </c>
      <c r="X37" s="56" t="e">
        <f>IF(AND(#REF!="Baja",#REF!="Moderado"),CONCATENATE("R2C",#REF!),"")</f>
        <v>#REF!</v>
      </c>
      <c r="Y37" s="56" t="e">
        <f>IF(AND(#REF!="Baja",#REF!="Moderado"),CONCATENATE("R2C",#REF!),"")</f>
        <v>#REF!</v>
      </c>
      <c r="Z37" s="56" t="e">
        <f>IF(AND(#REF!="Baja",#REF!="Moderado"),CONCATENATE("R2C",#REF!),"")</f>
        <v>#REF!</v>
      </c>
      <c r="AA37" s="57" t="e">
        <f>IF(AND(#REF!="Baja",#REF!="Moderado"),CONCATENATE("R2C",#REF!),"")</f>
        <v>#REF!</v>
      </c>
      <c r="AB37" s="40" t="e">
        <f>IF(AND(#REF!="Baja",#REF!="Mayor"),CONCATENATE("R2C",#REF!),"")</f>
        <v>#REF!</v>
      </c>
      <c r="AC37" s="41" t="e">
        <f>IF(AND(#REF!="Baja",#REF!="Mayor"),CONCATENATE("R2C",#REF!),"")</f>
        <v>#REF!</v>
      </c>
      <c r="AD37" s="41" t="e">
        <f>IF(AND(#REF!="Baja",#REF!="Mayor"),CONCATENATE("R2C",#REF!),"")</f>
        <v>#REF!</v>
      </c>
      <c r="AE37" s="41" t="e">
        <f>IF(AND(#REF!="Baja",#REF!="Mayor"),CONCATENATE("R2C",#REF!),"")</f>
        <v>#REF!</v>
      </c>
      <c r="AF37" s="41" t="e">
        <f>IF(AND(#REF!="Baja",#REF!="Mayor"),CONCATENATE("R2C",#REF!),"")</f>
        <v>#REF!</v>
      </c>
      <c r="AG37" s="42" t="e">
        <f>IF(AND(#REF!="Baja",#REF!="Mayor"),CONCATENATE("R2C",#REF!),"")</f>
        <v>#REF!</v>
      </c>
      <c r="AH37" s="43" t="e">
        <f>IF(AND(#REF!="Baja",#REF!="Catastrófico"),CONCATENATE("R2C",#REF!),"")</f>
        <v>#REF!</v>
      </c>
      <c r="AI37" s="44" t="e">
        <f>IF(AND(#REF!="Baja",#REF!="Catastrófico"),CONCATENATE("R2C",#REF!),"")</f>
        <v>#REF!</v>
      </c>
      <c r="AJ37" s="44" t="e">
        <f>IF(AND(#REF!="Baja",#REF!="Catastrófico"),CONCATENATE("R2C",#REF!),"")</f>
        <v>#REF!</v>
      </c>
      <c r="AK37" s="44" t="e">
        <f>IF(AND(#REF!="Baja",#REF!="Catastrófico"),CONCATENATE("R2C",#REF!),"")</f>
        <v>#REF!</v>
      </c>
      <c r="AL37" s="44" t="e">
        <f>IF(AND(#REF!="Baja",#REF!="Catastrófico"),CONCATENATE("R2C",#REF!),"")</f>
        <v>#REF!</v>
      </c>
      <c r="AM37" s="45" t="e">
        <f>IF(AND(#REF!="Baja",#REF!="Catastrófico"),CONCATENATE("R2C",#REF!),"")</f>
        <v>#REF!</v>
      </c>
      <c r="AN37" s="71"/>
      <c r="AO37" s="622"/>
      <c r="AP37" s="623"/>
      <c r="AQ37" s="623"/>
      <c r="AR37" s="623"/>
      <c r="AS37" s="623"/>
      <c r="AT37" s="624"/>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row>
    <row r="38" spans="1:80" ht="15" customHeight="1">
      <c r="A38" s="71"/>
      <c r="B38" s="503"/>
      <c r="C38" s="503"/>
      <c r="D38" s="504"/>
      <c r="E38" s="602"/>
      <c r="F38" s="601"/>
      <c r="G38" s="601"/>
      <c r="H38" s="601"/>
      <c r="I38" s="601"/>
      <c r="J38" s="64" t="e">
        <f>IF(AND(#REF!="Baja",#REF!="Leve"),CONCATENATE("R3C",#REF!),"")</f>
        <v>#REF!</v>
      </c>
      <c r="K38" s="65" t="e">
        <f>IF(AND(#REF!="Baja",#REF!="Leve"),CONCATENATE("R3C",#REF!),"")</f>
        <v>#REF!</v>
      </c>
      <c r="L38" s="65" t="e">
        <f>IF(AND(#REF!="Baja",#REF!="Leve"),CONCATENATE("R3C",#REF!),"")</f>
        <v>#REF!</v>
      </c>
      <c r="M38" s="65" t="e">
        <f>IF(AND(#REF!="Baja",#REF!="Leve"),CONCATENATE("R3C",#REF!),"")</f>
        <v>#REF!</v>
      </c>
      <c r="N38" s="65" t="e">
        <f>IF(AND(#REF!="Baja",#REF!="Leve"),CONCATENATE("R3C",#REF!),"")</f>
        <v>#REF!</v>
      </c>
      <c r="O38" s="66" t="e">
        <f>IF(AND(#REF!="Baja",#REF!="Leve"),CONCATENATE("R3C",#REF!),"")</f>
        <v>#REF!</v>
      </c>
      <c r="P38" s="55" t="e">
        <f>IF(AND(#REF!="Baja",#REF!="Menor"),CONCATENATE("R3C",#REF!),"")</f>
        <v>#REF!</v>
      </c>
      <c r="Q38" s="56" t="e">
        <f>IF(AND(#REF!="Baja",#REF!="Menor"),CONCATENATE("R3C",#REF!),"")</f>
        <v>#REF!</v>
      </c>
      <c r="R38" s="56" t="e">
        <f>IF(AND(#REF!="Baja",#REF!="Menor"),CONCATENATE("R3C",#REF!),"")</f>
        <v>#REF!</v>
      </c>
      <c r="S38" s="56" t="e">
        <f>IF(AND(#REF!="Baja",#REF!="Menor"),CONCATENATE("R3C",#REF!),"")</f>
        <v>#REF!</v>
      </c>
      <c r="T38" s="56" t="e">
        <f>IF(AND(#REF!="Baja",#REF!="Menor"),CONCATENATE("R3C",#REF!),"")</f>
        <v>#REF!</v>
      </c>
      <c r="U38" s="57" t="e">
        <f>IF(AND(#REF!="Baja",#REF!="Menor"),CONCATENATE("R3C",#REF!),"")</f>
        <v>#REF!</v>
      </c>
      <c r="V38" s="55" t="e">
        <f>IF(AND(#REF!="Baja",#REF!="Moderado"),CONCATENATE("R3C",#REF!),"")</f>
        <v>#REF!</v>
      </c>
      <c r="W38" s="56" t="e">
        <f>IF(AND(#REF!="Baja",#REF!="Moderado"),CONCATENATE("R3C",#REF!),"")</f>
        <v>#REF!</v>
      </c>
      <c r="X38" s="56" t="e">
        <f>IF(AND(#REF!="Baja",#REF!="Moderado"),CONCATENATE("R3C",#REF!),"")</f>
        <v>#REF!</v>
      </c>
      <c r="Y38" s="56" t="e">
        <f>IF(AND(#REF!="Baja",#REF!="Moderado"),CONCATENATE("R3C",#REF!),"")</f>
        <v>#REF!</v>
      </c>
      <c r="Z38" s="56" t="e">
        <f>IF(AND(#REF!="Baja",#REF!="Moderado"),CONCATENATE("R3C",#REF!),"")</f>
        <v>#REF!</v>
      </c>
      <c r="AA38" s="57" t="e">
        <f>IF(AND(#REF!="Baja",#REF!="Moderado"),CONCATENATE("R3C",#REF!),"")</f>
        <v>#REF!</v>
      </c>
      <c r="AB38" s="40" t="e">
        <f>IF(AND(#REF!="Baja",#REF!="Mayor"),CONCATENATE("R3C",#REF!),"")</f>
        <v>#REF!</v>
      </c>
      <c r="AC38" s="41" t="e">
        <f>IF(AND(#REF!="Baja",#REF!="Mayor"),CONCATENATE("R3C",#REF!),"")</f>
        <v>#REF!</v>
      </c>
      <c r="AD38" s="41" t="e">
        <f>IF(AND(#REF!="Baja",#REF!="Mayor"),CONCATENATE("R3C",#REF!),"")</f>
        <v>#REF!</v>
      </c>
      <c r="AE38" s="41" t="e">
        <f>IF(AND(#REF!="Baja",#REF!="Mayor"),CONCATENATE("R3C",#REF!),"")</f>
        <v>#REF!</v>
      </c>
      <c r="AF38" s="41" t="e">
        <f>IF(AND(#REF!="Baja",#REF!="Mayor"),CONCATENATE("R3C",#REF!),"")</f>
        <v>#REF!</v>
      </c>
      <c r="AG38" s="42" t="e">
        <f>IF(AND(#REF!="Baja",#REF!="Mayor"),CONCATENATE("R3C",#REF!),"")</f>
        <v>#REF!</v>
      </c>
      <c r="AH38" s="43" t="e">
        <f>IF(AND(#REF!="Baja",#REF!="Catastrófico"),CONCATENATE("R3C",#REF!),"")</f>
        <v>#REF!</v>
      </c>
      <c r="AI38" s="44" t="e">
        <f>IF(AND(#REF!="Baja",#REF!="Catastrófico"),CONCATENATE("R3C",#REF!),"")</f>
        <v>#REF!</v>
      </c>
      <c r="AJ38" s="44" t="e">
        <f>IF(AND(#REF!="Baja",#REF!="Catastrófico"),CONCATENATE("R3C",#REF!),"")</f>
        <v>#REF!</v>
      </c>
      <c r="AK38" s="44" t="e">
        <f>IF(AND(#REF!="Baja",#REF!="Catastrófico"),CONCATENATE("R3C",#REF!),"")</f>
        <v>#REF!</v>
      </c>
      <c r="AL38" s="44" t="e">
        <f>IF(AND(#REF!="Baja",#REF!="Catastrófico"),CONCATENATE("R3C",#REF!),"")</f>
        <v>#REF!</v>
      </c>
      <c r="AM38" s="45" t="e">
        <f>IF(AND(#REF!="Baja",#REF!="Catastrófico"),CONCATENATE("R3C",#REF!),"")</f>
        <v>#REF!</v>
      </c>
      <c r="AN38" s="71"/>
      <c r="AO38" s="622"/>
      <c r="AP38" s="623"/>
      <c r="AQ38" s="623"/>
      <c r="AR38" s="623"/>
      <c r="AS38" s="623"/>
      <c r="AT38" s="624"/>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row>
    <row r="39" spans="1:80" ht="15" customHeight="1">
      <c r="A39" s="71"/>
      <c r="B39" s="503"/>
      <c r="C39" s="503"/>
      <c r="D39" s="504"/>
      <c r="E39" s="602"/>
      <c r="F39" s="601"/>
      <c r="G39" s="601"/>
      <c r="H39" s="601"/>
      <c r="I39" s="601"/>
      <c r="J39" s="64" t="e">
        <f>IF(AND(#REF!="Baja",#REF!="Leve"),CONCATENATE("R4C",#REF!),"")</f>
        <v>#REF!</v>
      </c>
      <c r="K39" s="65" t="e">
        <f>IF(AND(#REF!="Baja",#REF!="Leve"),CONCATENATE("R4C",#REF!),"")</f>
        <v>#REF!</v>
      </c>
      <c r="L39" s="65" t="e">
        <f>IF(AND(#REF!="Baja",#REF!="Leve"),CONCATENATE("R4C",#REF!),"")</f>
        <v>#REF!</v>
      </c>
      <c r="M39" s="65" t="e">
        <f>IF(AND(#REF!="Baja",#REF!="Leve"),CONCATENATE("R4C",#REF!),"")</f>
        <v>#REF!</v>
      </c>
      <c r="N39" s="65" t="e">
        <f>IF(AND(#REF!="Baja",#REF!="Leve"),CONCATENATE("R4C",#REF!),"")</f>
        <v>#REF!</v>
      </c>
      <c r="O39" s="66" t="e">
        <f>IF(AND(#REF!="Baja",#REF!="Leve"),CONCATENATE("R4C",#REF!),"")</f>
        <v>#REF!</v>
      </c>
      <c r="P39" s="55" t="e">
        <f>IF(AND(#REF!="Baja",#REF!="Menor"),CONCATENATE("R4C",#REF!),"")</f>
        <v>#REF!</v>
      </c>
      <c r="Q39" s="56" t="e">
        <f>IF(AND(#REF!="Baja",#REF!="Menor"),CONCATENATE("R4C",#REF!),"")</f>
        <v>#REF!</v>
      </c>
      <c r="R39" s="56" t="e">
        <f>IF(AND(#REF!="Baja",#REF!="Menor"),CONCATENATE("R4C",#REF!),"")</f>
        <v>#REF!</v>
      </c>
      <c r="S39" s="56" t="e">
        <f>IF(AND(#REF!="Baja",#REF!="Menor"),CONCATENATE("R4C",#REF!),"")</f>
        <v>#REF!</v>
      </c>
      <c r="T39" s="56" t="e">
        <f>IF(AND(#REF!="Baja",#REF!="Menor"),CONCATENATE("R4C",#REF!),"")</f>
        <v>#REF!</v>
      </c>
      <c r="U39" s="57" t="e">
        <f>IF(AND(#REF!="Baja",#REF!="Menor"),CONCATENATE("R4C",#REF!),"")</f>
        <v>#REF!</v>
      </c>
      <c r="V39" s="55" t="e">
        <f>IF(AND(#REF!="Baja",#REF!="Moderado"),CONCATENATE("R4C",#REF!),"")</f>
        <v>#REF!</v>
      </c>
      <c r="W39" s="56" t="e">
        <f>IF(AND(#REF!="Baja",#REF!="Moderado"),CONCATENATE("R4C",#REF!),"")</f>
        <v>#REF!</v>
      </c>
      <c r="X39" s="56" t="e">
        <f>IF(AND(#REF!="Baja",#REF!="Moderado"),CONCATENATE("R4C",#REF!),"")</f>
        <v>#REF!</v>
      </c>
      <c r="Y39" s="56" t="e">
        <f>IF(AND(#REF!="Baja",#REF!="Moderado"),CONCATENATE("R4C",#REF!),"")</f>
        <v>#REF!</v>
      </c>
      <c r="Z39" s="56" t="e">
        <f>IF(AND(#REF!="Baja",#REF!="Moderado"),CONCATENATE("R4C",#REF!),"")</f>
        <v>#REF!</v>
      </c>
      <c r="AA39" s="57" t="e">
        <f>IF(AND(#REF!="Baja",#REF!="Moderado"),CONCATENATE("R4C",#REF!),"")</f>
        <v>#REF!</v>
      </c>
      <c r="AB39" s="40" t="e">
        <f>IF(AND(#REF!="Baja",#REF!="Mayor"),CONCATENATE("R4C",#REF!),"")</f>
        <v>#REF!</v>
      </c>
      <c r="AC39" s="41" t="e">
        <f>IF(AND(#REF!="Baja",#REF!="Mayor"),CONCATENATE("R4C",#REF!),"")</f>
        <v>#REF!</v>
      </c>
      <c r="AD39" s="41" t="e">
        <f>IF(AND(#REF!="Baja",#REF!="Mayor"),CONCATENATE("R4C",#REF!),"")</f>
        <v>#REF!</v>
      </c>
      <c r="AE39" s="41" t="e">
        <f>IF(AND(#REF!="Baja",#REF!="Mayor"),CONCATENATE("R4C",#REF!),"")</f>
        <v>#REF!</v>
      </c>
      <c r="AF39" s="41" t="e">
        <f>IF(AND(#REF!="Baja",#REF!="Mayor"),CONCATENATE("R4C",#REF!),"")</f>
        <v>#REF!</v>
      </c>
      <c r="AG39" s="42" t="e">
        <f>IF(AND(#REF!="Baja",#REF!="Mayor"),CONCATENATE("R4C",#REF!),"")</f>
        <v>#REF!</v>
      </c>
      <c r="AH39" s="43" t="e">
        <f>IF(AND(#REF!="Baja",#REF!="Catastrófico"),CONCATENATE("R4C",#REF!),"")</f>
        <v>#REF!</v>
      </c>
      <c r="AI39" s="44" t="e">
        <f>IF(AND(#REF!="Baja",#REF!="Catastrófico"),CONCATENATE("R4C",#REF!),"")</f>
        <v>#REF!</v>
      </c>
      <c r="AJ39" s="44" t="e">
        <f>IF(AND(#REF!="Baja",#REF!="Catastrófico"),CONCATENATE("R4C",#REF!),"")</f>
        <v>#REF!</v>
      </c>
      <c r="AK39" s="44" t="e">
        <f>IF(AND(#REF!="Baja",#REF!="Catastrófico"),CONCATENATE("R4C",#REF!),"")</f>
        <v>#REF!</v>
      </c>
      <c r="AL39" s="44" t="e">
        <f>IF(AND(#REF!="Baja",#REF!="Catastrófico"),CONCATENATE("R4C",#REF!),"")</f>
        <v>#REF!</v>
      </c>
      <c r="AM39" s="45" t="e">
        <f>IF(AND(#REF!="Baja",#REF!="Catastrófico"),CONCATENATE("R4C",#REF!),"")</f>
        <v>#REF!</v>
      </c>
      <c r="AN39" s="71"/>
      <c r="AO39" s="622"/>
      <c r="AP39" s="623"/>
      <c r="AQ39" s="623"/>
      <c r="AR39" s="623"/>
      <c r="AS39" s="623"/>
      <c r="AT39" s="624"/>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row>
    <row r="40" spans="1:80" ht="15" customHeight="1">
      <c r="A40" s="71"/>
      <c r="B40" s="503"/>
      <c r="C40" s="503"/>
      <c r="D40" s="504"/>
      <c r="E40" s="602"/>
      <c r="F40" s="601"/>
      <c r="G40" s="601"/>
      <c r="H40" s="601"/>
      <c r="I40" s="601"/>
      <c r="J40" s="64" t="e">
        <f>IF(AND(#REF!="Baja",#REF!="Leve"),CONCATENATE("R5C",#REF!),"")</f>
        <v>#REF!</v>
      </c>
      <c r="K40" s="65" t="e">
        <f>IF(AND(#REF!="Baja",#REF!="Leve"),CONCATENATE("R5C",#REF!),"")</f>
        <v>#REF!</v>
      </c>
      <c r="L40" s="65" t="e">
        <f>IF(AND(#REF!="Baja",#REF!="Leve"),CONCATENATE("R5C",#REF!),"")</f>
        <v>#REF!</v>
      </c>
      <c r="M40" s="65" t="e">
        <f>IF(AND(#REF!="Baja",#REF!="Leve"),CONCATENATE("R5C",#REF!),"")</f>
        <v>#REF!</v>
      </c>
      <c r="N40" s="65" t="e">
        <f>IF(AND(#REF!="Baja",#REF!="Leve"),CONCATENATE("R5C",#REF!),"")</f>
        <v>#REF!</v>
      </c>
      <c r="O40" s="66" t="e">
        <f>IF(AND(#REF!="Baja",#REF!="Leve"),CONCATENATE("R5C",#REF!),"")</f>
        <v>#REF!</v>
      </c>
      <c r="P40" s="55" t="e">
        <f>IF(AND(#REF!="Baja",#REF!="Menor"),CONCATENATE("R5C",#REF!),"")</f>
        <v>#REF!</v>
      </c>
      <c r="Q40" s="56" t="e">
        <f>IF(AND(#REF!="Baja",#REF!="Menor"),CONCATENATE("R5C",#REF!),"")</f>
        <v>#REF!</v>
      </c>
      <c r="R40" s="56" t="e">
        <f>IF(AND(#REF!="Baja",#REF!="Menor"),CONCATENATE("R5C",#REF!),"")</f>
        <v>#REF!</v>
      </c>
      <c r="S40" s="56" t="e">
        <f>IF(AND(#REF!="Baja",#REF!="Menor"),CONCATENATE("R5C",#REF!),"")</f>
        <v>#REF!</v>
      </c>
      <c r="T40" s="56" t="e">
        <f>IF(AND(#REF!="Baja",#REF!="Menor"),CONCATENATE("R5C",#REF!),"")</f>
        <v>#REF!</v>
      </c>
      <c r="U40" s="57" t="e">
        <f>IF(AND(#REF!="Baja",#REF!="Menor"),CONCATENATE("R5C",#REF!),"")</f>
        <v>#REF!</v>
      </c>
      <c r="V40" s="55" t="e">
        <f>IF(AND(#REF!="Baja",#REF!="Moderado"),CONCATENATE("R5C",#REF!),"")</f>
        <v>#REF!</v>
      </c>
      <c r="W40" s="56" t="e">
        <f>IF(AND(#REF!="Baja",#REF!="Moderado"),CONCATENATE("R5C",#REF!),"")</f>
        <v>#REF!</v>
      </c>
      <c r="X40" s="56" t="e">
        <f>IF(AND(#REF!="Baja",#REF!="Moderado"),CONCATENATE("R5C",#REF!),"")</f>
        <v>#REF!</v>
      </c>
      <c r="Y40" s="56" t="e">
        <f>IF(AND(#REF!="Baja",#REF!="Moderado"),CONCATENATE("R5C",#REF!),"")</f>
        <v>#REF!</v>
      </c>
      <c r="Z40" s="56" t="e">
        <f>IF(AND(#REF!="Baja",#REF!="Moderado"),CONCATENATE("R5C",#REF!),"")</f>
        <v>#REF!</v>
      </c>
      <c r="AA40" s="57" t="e">
        <f>IF(AND(#REF!="Baja",#REF!="Moderado"),CONCATENATE("R5C",#REF!),"")</f>
        <v>#REF!</v>
      </c>
      <c r="AB40" s="40" t="e">
        <f>IF(AND(#REF!="Baja",#REF!="Mayor"),CONCATENATE("R5C",#REF!),"")</f>
        <v>#REF!</v>
      </c>
      <c r="AC40" s="41" t="e">
        <f>IF(AND(#REF!="Baja",#REF!="Mayor"),CONCATENATE("R5C",#REF!),"")</f>
        <v>#REF!</v>
      </c>
      <c r="AD40" s="41" t="e">
        <f>IF(AND(#REF!="Baja",#REF!="Mayor"),CONCATENATE("R5C",#REF!),"")</f>
        <v>#REF!</v>
      </c>
      <c r="AE40" s="41" t="e">
        <f>IF(AND(#REF!="Baja",#REF!="Mayor"),CONCATENATE("R5C",#REF!),"")</f>
        <v>#REF!</v>
      </c>
      <c r="AF40" s="41" t="e">
        <f>IF(AND(#REF!="Baja",#REF!="Mayor"),CONCATENATE("R5C",#REF!),"")</f>
        <v>#REF!</v>
      </c>
      <c r="AG40" s="42" t="e">
        <f>IF(AND(#REF!="Baja",#REF!="Mayor"),CONCATENATE("R5C",#REF!),"")</f>
        <v>#REF!</v>
      </c>
      <c r="AH40" s="43" t="e">
        <f>IF(AND(#REF!="Baja",#REF!="Catastrófico"),CONCATENATE("R5C",#REF!),"")</f>
        <v>#REF!</v>
      </c>
      <c r="AI40" s="44" t="e">
        <f>IF(AND(#REF!="Baja",#REF!="Catastrófico"),CONCATENATE("R5C",#REF!),"")</f>
        <v>#REF!</v>
      </c>
      <c r="AJ40" s="44" t="e">
        <f>IF(AND(#REF!="Baja",#REF!="Catastrófico"),CONCATENATE("R5C",#REF!),"")</f>
        <v>#REF!</v>
      </c>
      <c r="AK40" s="44" t="e">
        <f>IF(AND(#REF!="Baja",#REF!="Catastrófico"),CONCATENATE("R5C",#REF!),"")</f>
        <v>#REF!</v>
      </c>
      <c r="AL40" s="44" t="e">
        <f>IF(AND(#REF!="Baja",#REF!="Catastrófico"),CONCATENATE("R5C",#REF!),"")</f>
        <v>#REF!</v>
      </c>
      <c r="AM40" s="45" t="e">
        <f>IF(AND(#REF!="Baja",#REF!="Catastrófico"),CONCATENATE("R5C",#REF!),"")</f>
        <v>#REF!</v>
      </c>
      <c r="AN40" s="71"/>
      <c r="AO40" s="622"/>
      <c r="AP40" s="623"/>
      <c r="AQ40" s="623"/>
      <c r="AR40" s="623"/>
      <c r="AS40" s="623"/>
      <c r="AT40" s="624"/>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row>
    <row r="41" spans="1:80" ht="15" customHeight="1">
      <c r="A41" s="71"/>
      <c r="B41" s="503"/>
      <c r="C41" s="503"/>
      <c r="D41" s="504"/>
      <c r="E41" s="602"/>
      <c r="F41" s="601"/>
      <c r="G41" s="601"/>
      <c r="H41" s="601"/>
      <c r="I41" s="601"/>
      <c r="J41" s="64" t="e">
        <f>IF(AND(#REF!="Baja",#REF!="Leve"),CONCATENATE("R6C",#REF!),"")</f>
        <v>#REF!</v>
      </c>
      <c r="K41" s="65" t="e">
        <f>IF(AND(#REF!="Baja",#REF!="Leve"),CONCATENATE("R6C",#REF!),"")</f>
        <v>#REF!</v>
      </c>
      <c r="L41" s="65" t="e">
        <f>IF(AND(#REF!="Baja",#REF!="Leve"),CONCATENATE("R6C",#REF!),"")</f>
        <v>#REF!</v>
      </c>
      <c r="M41" s="65" t="e">
        <f>IF(AND(#REF!="Baja",#REF!="Leve"),CONCATENATE("R6C",#REF!),"")</f>
        <v>#REF!</v>
      </c>
      <c r="N41" s="65" t="e">
        <f>IF(AND(#REF!="Baja",#REF!="Leve"),CONCATENATE("R6C",#REF!),"")</f>
        <v>#REF!</v>
      </c>
      <c r="O41" s="66" t="e">
        <f>IF(AND(#REF!="Baja",#REF!="Leve"),CONCATENATE("R6C",#REF!),"")</f>
        <v>#REF!</v>
      </c>
      <c r="P41" s="55" t="e">
        <f>IF(AND(#REF!="Baja",#REF!="Menor"),CONCATENATE("R6C",#REF!),"")</f>
        <v>#REF!</v>
      </c>
      <c r="Q41" s="56" t="e">
        <f>IF(AND(#REF!="Baja",#REF!="Menor"),CONCATENATE("R6C",#REF!),"")</f>
        <v>#REF!</v>
      </c>
      <c r="R41" s="56" t="e">
        <f>IF(AND(#REF!="Baja",#REF!="Menor"),CONCATENATE("R6C",#REF!),"")</f>
        <v>#REF!</v>
      </c>
      <c r="S41" s="56" t="e">
        <f>IF(AND(#REF!="Baja",#REF!="Menor"),CONCATENATE("R6C",#REF!),"")</f>
        <v>#REF!</v>
      </c>
      <c r="T41" s="56" t="e">
        <f>IF(AND(#REF!="Baja",#REF!="Menor"),CONCATENATE("R6C",#REF!),"")</f>
        <v>#REF!</v>
      </c>
      <c r="U41" s="57" t="e">
        <f>IF(AND(#REF!="Baja",#REF!="Menor"),CONCATENATE("R6C",#REF!),"")</f>
        <v>#REF!</v>
      </c>
      <c r="V41" s="55" t="e">
        <f>IF(AND(#REF!="Baja",#REF!="Moderado"),CONCATENATE("R6C",#REF!),"")</f>
        <v>#REF!</v>
      </c>
      <c r="W41" s="56" t="e">
        <f>IF(AND(#REF!="Baja",#REF!="Moderado"),CONCATENATE("R6C",#REF!),"")</f>
        <v>#REF!</v>
      </c>
      <c r="X41" s="56" t="e">
        <f>IF(AND(#REF!="Baja",#REF!="Moderado"),CONCATENATE("R6C",#REF!),"")</f>
        <v>#REF!</v>
      </c>
      <c r="Y41" s="56" t="e">
        <f>IF(AND(#REF!="Baja",#REF!="Moderado"),CONCATENATE("R6C",#REF!),"")</f>
        <v>#REF!</v>
      </c>
      <c r="Z41" s="56" t="e">
        <f>IF(AND(#REF!="Baja",#REF!="Moderado"),CONCATENATE("R6C",#REF!),"")</f>
        <v>#REF!</v>
      </c>
      <c r="AA41" s="57" t="e">
        <f>IF(AND(#REF!="Baja",#REF!="Moderado"),CONCATENATE("R6C",#REF!),"")</f>
        <v>#REF!</v>
      </c>
      <c r="AB41" s="40" t="e">
        <f>IF(AND(#REF!="Baja",#REF!="Mayor"),CONCATENATE("R6C",#REF!),"")</f>
        <v>#REF!</v>
      </c>
      <c r="AC41" s="41" t="e">
        <f>IF(AND(#REF!="Baja",#REF!="Mayor"),CONCATENATE("R6C",#REF!),"")</f>
        <v>#REF!</v>
      </c>
      <c r="AD41" s="41" t="e">
        <f>IF(AND(#REF!="Baja",#REF!="Mayor"),CONCATENATE("R6C",#REF!),"")</f>
        <v>#REF!</v>
      </c>
      <c r="AE41" s="41" t="e">
        <f>IF(AND(#REF!="Baja",#REF!="Mayor"),CONCATENATE("R6C",#REF!),"")</f>
        <v>#REF!</v>
      </c>
      <c r="AF41" s="41" t="e">
        <f>IF(AND(#REF!="Baja",#REF!="Mayor"),CONCATENATE("R6C",#REF!),"")</f>
        <v>#REF!</v>
      </c>
      <c r="AG41" s="42" t="e">
        <f>IF(AND(#REF!="Baja",#REF!="Mayor"),CONCATENATE("R6C",#REF!),"")</f>
        <v>#REF!</v>
      </c>
      <c r="AH41" s="43" t="e">
        <f>IF(AND(#REF!="Baja",#REF!="Catastrófico"),CONCATENATE("R6C",#REF!),"")</f>
        <v>#REF!</v>
      </c>
      <c r="AI41" s="44" t="e">
        <f>IF(AND(#REF!="Baja",#REF!="Catastrófico"),CONCATENATE("R6C",#REF!),"")</f>
        <v>#REF!</v>
      </c>
      <c r="AJ41" s="44" t="e">
        <f>IF(AND(#REF!="Baja",#REF!="Catastrófico"),CONCATENATE("R6C",#REF!),"")</f>
        <v>#REF!</v>
      </c>
      <c r="AK41" s="44" t="e">
        <f>IF(AND(#REF!="Baja",#REF!="Catastrófico"),CONCATENATE("R6C",#REF!),"")</f>
        <v>#REF!</v>
      </c>
      <c r="AL41" s="44" t="e">
        <f>IF(AND(#REF!="Baja",#REF!="Catastrófico"),CONCATENATE("R6C",#REF!),"")</f>
        <v>#REF!</v>
      </c>
      <c r="AM41" s="45" t="e">
        <f>IF(AND(#REF!="Baja",#REF!="Catastrófico"),CONCATENATE("R6C",#REF!),"")</f>
        <v>#REF!</v>
      </c>
      <c r="AN41" s="71"/>
      <c r="AO41" s="622"/>
      <c r="AP41" s="623"/>
      <c r="AQ41" s="623"/>
      <c r="AR41" s="623"/>
      <c r="AS41" s="623"/>
      <c r="AT41" s="624"/>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row>
    <row r="42" spans="1:80" ht="15" customHeight="1">
      <c r="A42" s="71"/>
      <c r="B42" s="503"/>
      <c r="C42" s="503"/>
      <c r="D42" s="504"/>
      <c r="E42" s="602"/>
      <c r="F42" s="601"/>
      <c r="G42" s="601"/>
      <c r="H42" s="601"/>
      <c r="I42" s="601"/>
      <c r="J42" s="64" t="e">
        <f>IF(AND(#REF!="Baja",#REF!="Leve"),CONCATENATE("R7C",#REF!),"")</f>
        <v>#REF!</v>
      </c>
      <c r="K42" s="65" t="e">
        <f>IF(AND(#REF!="Baja",#REF!="Leve"),CONCATENATE("R7C",#REF!),"")</f>
        <v>#REF!</v>
      </c>
      <c r="L42" s="65" t="e">
        <f>IF(AND(#REF!="Baja",#REF!="Leve"),CONCATENATE("R7C",#REF!),"")</f>
        <v>#REF!</v>
      </c>
      <c r="M42" s="65" t="e">
        <f>IF(AND(#REF!="Baja",#REF!="Leve"),CONCATENATE("R7C",#REF!),"")</f>
        <v>#REF!</v>
      </c>
      <c r="N42" s="65" t="e">
        <f>IF(AND(#REF!="Baja",#REF!="Leve"),CONCATENATE("R7C",#REF!),"")</f>
        <v>#REF!</v>
      </c>
      <c r="O42" s="66" t="e">
        <f>IF(AND(#REF!="Baja",#REF!="Leve"),CONCATENATE("R7C",#REF!),"")</f>
        <v>#REF!</v>
      </c>
      <c r="P42" s="55" t="e">
        <f>IF(AND(#REF!="Baja",#REF!="Menor"),CONCATENATE("R7C",#REF!),"")</f>
        <v>#REF!</v>
      </c>
      <c r="Q42" s="56" t="e">
        <f>IF(AND(#REF!="Baja",#REF!="Menor"),CONCATENATE("R7C",#REF!),"")</f>
        <v>#REF!</v>
      </c>
      <c r="R42" s="56" t="e">
        <f>IF(AND(#REF!="Baja",#REF!="Menor"),CONCATENATE("R7C",#REF!),"")</f>
        <v>#REF!</v>
      </c>
      <c r="S42" s="56" t="e">
        <f>IF(AND(#REF!="Baja",#REF!="Menor"),CONCATENATE("R7C",#REF!),"")</f>
        <v>#REF!</v>
      </c>
      <c r="T42" s="56" t="e">
        <f>IF(AND(#REF!="Baja",#REF!="Menor"),CONCATENATE("R7C",#REF!),"")</f>
        <v>#REF!</v>
      </c>
      <c r="U42" s="57" t="e">
        <f>IF(AND(#REF!="Baja",#REF!="Menor"),CONCATENATE("R7C",#REF!),"")</f>
        <v>#REF!</v>
      </c>
      <c r="V42" s="55" t="e">
        <f>IF(AND(#REF!="Baja",#REF!="Moderado"),CONCATENATE("R7C",#REF!),"")</f>
        <v>#REF!</v>
      </c>
      <c r="W42" s="56" t="e">
        <f>IF(AND(#REF!="Baja",#REF!="Moderado"),CONCATENATE("R7C",#REF!),"")</f>
        <v>#REF!</v>
      </c>
      <c r="X42" s="56" t="e">
        <f>IF(AND(#REF!="Baja",#REF!="Moderado"),CONCATENATE("R7C",#REF!),"")</f>
        <v>#REF!</v>
      </c>
      <c r="Y42" s="56" t="e">
        <f>IF(AND(#REF!="Baja",#REF!="Moderado"),CONCATENATE("R7C",#REF!),"")</f>
        <v>#REF!</v>
      </c>
      <c r="Z42" s="56" t="e">
        <f>IF(AND(#REF!="Baja",#REF!="Moderado"),CONCATENATE("R7C",#REF!),"")</f>
        <v>#REF!</v>
      </c>
      <c r="AA42" s="57" t="e">
        <f>IF(AND(#REF!="Baja",#REF!="Moderado"),CONCATENATE("R7C",#REF!),"")</f>
        <v>#REF!</v>
      </c>
      <c r="AB42" s="40" t="e">
        <f>IF(AND(#REF!="Baja",#REF!="Mayor"),CONCATENATE("R7C",#REF!),"")</f>
        <v>#REF!</v>
      </c>
      <c r="AC42" s="41" t="e">
        <f>IF(AND(#REF!="Baja",#REF!="Mayor"),CONCATENATE("R7C",#REF!),"")</f>
        <v>#REF!</v>
      </c>
      <c r="AD42" s="41" t="e">
        <f>IF(AND(#REF!="Baja",#REF!="Mayor"),CONCATENATE("R7C",#REF!),"")</f>
        <v>#REF!</v>
      </c>
      <c r="AE42" s="41" t="e">
        <f>IF(AND(#REF!="Baja",#REF!="Mayor"),CONCATENATE("R7C",#REF!),"")</f>
        <v>#REF!</v>
      </c>
      <c r="AF42" s="41" t="e">
        <f>IF(AND(#REF!="Baja",#REF!="Mayor"),CONCATENATE("R7C",#REF!),"")</f>
        <v>#REF!</v>
      </c>
      <c r="AG42" s="42" t="e">
        <f>IF(AND(#REF!="Baja",#REF!="Mayor"),CONCATENATE("R7C",#REF!),"")</f>
        <v>#REF!</v>
      </c>
      <c r="AH42" s="43" t="e">
        <f>IF(AND(#REF!="Baja",#REF!="Catastrófico"),CONCATENATE("R7C",#REF!),"")</f>
        <v>#REF!</v>
      </c>
      <c r="AI42" s="44" t="e">
        <f>IF(AND(#REF!="Baja",#REF!="Catastrófico"),CONCATENATE("R7C",#REF!),"")</f>
        <v>#REF!</v>
      </c>
      <c r="AJ42" s="44" t="e">
        <f>IF(AND(#REF!="Baja",#REF!="Catastrófico"),CONCATENATE("R7C",#REF!),"")</f>
        <v>#REF!</v>
      </c>
      <c r="AK42" s="44" t="e">
        <f>IF(AND(#REF!="Baja",#REF!="Catastrófico"),CONCATENATE("R7C",#REF!),"")</f>
        <v>#REF!</v>
      </c>
      <c r="AL42" s="44" t="e">
        <f>IF(AND(#REF!="Baja",#REF!="Catastrófico"),CONCATENATE("R7C",#REF!),"")</f>
        <v>#REF!</v>
      </c>
      <c r="AM42" s="45" t="e">
        <f>IF(AND(#REF!="Baja",#REF!="Catastrófico"),CONCATENATE("R7C",#REF!),"")</f>
        <v>#REF!</v>
      </c>
      <c r="AN42" s="71"/>
      <c r="AO42" s="622"/>
      <c r="AP42" s="623"/>
      <c r="AQ42" s="623"/>
      <c r="AR42" s="623"/>
      <c r="AS42" s="623"/>
      <c r="AT42" s="624"/>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row>
    <row r="43" spans="1:80" ht="15" customHeight="1">
      <c r="A43" s="71"/>
      <c r="B43" s="503"/>
      <c r="C43" s="503"/>
      <c r="D43" s="504"/>
      <c r="E43" s="602"/>
      <c r="F43" s="601"/>
      <c r="G43" s="601"/>
      <c r="H43" s="601"/>
      <c r="I43" s="601"/>
      <c r="J43" s="64" t="e">
        <f>IF(AND(#REF!="Baja",#REF!="Leve"),CONCATENATE("R8C",#REF!),"")</f>
        <v>#REF!</v>
      </c>
      <c r="K43" s="65" t="e">
        <f>IF(AND(#REF!="Baja",#REF!="Leve"),CONCATENATE("R8C",#REF!),"")</f>
        <v>#REF!</v>
      </c>
      <c r="L43" s="65" t="e">
        <f>IF(AND(#REF!="Baja",#REF!="Leve"),CONCATENATE("R8C",#REF!),"")</f>
        <v>#REF!</v>
      </c>
      <c r="M43" s="65" t="e">
        <f>IF(AND(#REF!="Baja",#REF!="Leve"),CONCATENATE("R8C",#REF!),"")</f>
        <v>#REF!</v>
      </c>
      <c r="N43" s="65" t="e">
        <f>IF(AND(#REF!="Baja",#REF!="Leve"),CONCATENATE("R8C",#REF!),"")</f>
        <v>#REF!</v>
      </c>
      <c r="O43" s="66" t="e">
        <f>IF(AND(#REF!="Baja",#REF!="Leve"),CONCATENATE("R8C",#REF!),"")</f>
        <v>#REF!</v>
      </c>
      <c r="P43" s="55" t="e">
        <f>IF(AND(#REF!="Baja",#REF!="Menor"),CONCATENATE("R8C",#REF!),"")</f>
        <v>#REF!</v>
      </c>
      <c r="Q43" s="56" t="e">
        <f>IF(AND(#REF!="Baja",#REF!="Menor"),CONCATENATE("R8C",#REF!),"")</f>
        <v>#REF!</v>
      </c>
      <c r="R43" s="56" t="e">
        <f>IF(AND(#REF!="Baja",#REF!="Menor"),CONCATENATE("R8C",#REF!),"")</f>
        <v>#REF!</v>
      </c>
      <c r="S43" s="56" t="e">
        <f>IF(AND(#REF!="Baja",#REF!="Menor"),CONCATENATE("R8C",#REF!),"")</f>
        <v>#REF!</v>
      </c>
      <c r="T43" s="56" t="e">
        <f>IF(AND(#REF!="Baja",#REF!="Menor"),CONCATENATE("R8C",#REF!),"")</f>
        <v>#REF!</v>
      </c>
      <c r="U43" s="57" t="e">
        <f>IF(AND(#REF!="Baja",#REF!="Menor"),CONCATENATE("R8C",#REF!),"")</f>
        <v>#REF!</v>
      </c>
      <c r="V43" s="55" t="e">
        <f>IF(AND(#REF!="Baja",#REF!="Moderado"),CONCATENATE("R8C",#REF!),"")</f>
        <v>#REF!</v>
      </c>
      <c r="W43" s="56" t="e">
        <f>IF(AND(#REF!="Baja",#REF!="Moderado"),CONCATENATE("R8C",#REF!),"")</f>
        <v>#REF!</v>
      </c>
      <c r="X43" s="56" t="e">
        <f>IF(AND(#REF!="Baja",#REF!="Moderado"),CONCATENATE("R8C",#REF!),"")</f>
        <v>#REF!</v>
      </c>
      <c r="Y43" s="56" t="e">
        <f>IF(AND(#REF!="Baja",#REF!="Moderado"),CONCATENATE("R8C",#REF!),"")</f>
        <v>#REF!</v>
      </c>
      <c r="Z43" s="56" t="e">
        <f>IF(AND(#REF!="Baja",#REF!="Moderado"),CONCATENATE("R8C",#REF!),"")</f>
        <v>#REF!</v>
      </c>
      <c r="AA43" s="57" t="e">
        <f>IF(AND(#REF!="Baja",#REF!="Moderado"),CONCATENATE("R8C",#REF!),"")</f>
        <v>#REF!</v>
      </c>
      <c r="AB43" s="40" t="e">
        <f>IF(AND(#REF!="Baja",#REF!="Mayor"),CONCATENATE("R8C",#REF!),"")</f>
        <v>#REF!</v>
      </c>
      <c r="AC43" s="41" t="e">
        <f>IF(AND(#REF!="Baja",#REF!="Mayor"),CONCATENATE("R8C",#REF!),"")</f>
        <v>#REF!</v>
      </c>
      <c r="AD43" s="41" t="e">
        <f>IF(AND(#REF!="Baja",#REF!="Mayor"),CONCATENATE("R8C",#REF!),"")</f>
        <v>#REF!</v>
      </c>
      <c r="AE43" s="41" t="e">
        <f>IF(AND(#REF!="Baja",#REF!="Mayor"),CONCATENATE("R8C",#REF!),"")</f>
        <v>#REF!</v>
      </c>
      <c r="AF43" s="41" t="e">
        <f>IF(AND(#REF!="Baja",#REF!="Mayor"),CONCATENATE("R8C",#REF!),"")</f>
        <v>#REF!</v>
      </c>
      <c r="AG43" s="42" t="e">
        <f>IF(AND(#REF!="Baja",#REF!="Mayor"),CONCATENATE("R8C",#REF!),"")</f>
        <v>#REF!</v>
      </c>
      <c r="AH43" s="43" t="e">
        <f>IF(AND(#REF!="Baja",#REF!="Catastrófico"),CONCATENATE("R8C",#REF!),"")</f>
        <v>#REF!</v>
      </c>
      <c r="AI43" s="44" t="e">
        <f>IF(AND(#REF!="Baja",#REF!="Catastrófico"),CONCATENATE("R8C",#REF!),"")</f>
        <v>#REF!</v>
      </c>
      <c r="AJ43" s="44" t="e">
        <f>IF(AND(#REF!="Baja",#REF!="Catastrófico"),CONCATENATE("R8C",#REF!),"")</f>
        <v>#REF!</v>
      </c>
      <c r="AK43" s="44" t="e">
        <f>IF(AND(#REF!="Baja",#REF!="Catastrófico"),CONCATENATE("R8C",#REF!),"")</f>
        <v>#REF!</v>
      </c>
      <c r="AL43" s="44" t="e">
        <f>IF(AND(#REF!="Baja",#REF!="Catastrófico"),CONCATENATE("R8C",#REF!),"")</f>
        <v>#REF!</v>
      </c>
      <c r="AM43" s="45" t="e">
        <f>IF(AND(#REF!="Baja",#REF!="Catastrófico"),CONCATENATE("R8C",#REF!),"")</f>
        <v>#REF!</v>
      </c>
      <c r="AN43" s="71"/>
      <c r="AO43" s="622"/>
      <c r="AP43" s="623"/>
      <c r="AQ43" s="623"/>
      <c r="AR43" s="623"/>
      <c r="AS43" s="623"/>
      <c r="AT43" s="624"/>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row>
    <row r="44" spans="1:80" ht="15" customHeight="1">
      <c r="A44" s="71"/>
      <c r="B44" s="503"/>
      <c r="C44" s="503"/>
      <c r="D44" s="504"/>
      <c r="E44" s="602"/>
      <c r="F44" s="601"/>
      <c r="G44" s="601"/>
      <c r="H44" s="601"/>
      <c r="I44" s="601"/>
      <c r="J44" s="64" t="e">
        <f>IF(AND(#REF!="Baja",#REF!="Leve"),CONCATENATE("R9C",#REF!),"")</f>
        <v>#REF!</v>
      </c>
      <c r="K44" s="65" t="e">
        <f>IF(AND(#REF!="Baja",#REF!="Leve"),CONCATENATE("R9C",#REF!),"")</f>
        <v>#REF!</v>
      </c>
      <c r="L44" s="65" t="e">
        <f>IF(AND(#REF!="Baja",#REF!="Leve"),CONCATENATE("R9C",#REF!),"")</f>
        <v>#REF!</v>
      </c>
      <c r="M44" s="65" t="e">
        <f>IF(AND(#REF!="Baja",#REF!="Leve"),CONCATENATE("R9C",#REF!),"")</f>
        <v>#REF!</v>
      </c>
      <c r="N44" s="65" t="e">
        <f>IF(AND(#REF!="Baja",#REF!="Leve"),CONCATENATE("R9C",#REF!),"")</f>
        <v>#REF!</v>
      </c>
      <c r="O44" s="66" t="e">
        <f>IF(AND(#REF!="Baja",#REF!="Leve"),CONCATENATE("R9C",#REF!),"")</f>
        <v>#REF!</v>
      </c>
      <c r="P44" s="55" t="e">
        <f>IF(AND(#REF!="Baja",#REF!="Menor"),CONCATENATE("R9C",#REF!),"")</f>
        <v>#REF!</v>
      </c>
      <c r="Q44" s="56" t="e">
        <f>IF(AND(#REF!="Baja",#REF!="Menor"),CONCATENATE("R9C",#REF!),"")</f>
        <v>#REF!</v>
      </c>
      <c r="R44" s="56" t="e">
        <f>IF(AND(#REF!="Baja",#REF!="Menor"),CONCATENATE("R9C",#REF!),"")</f>
        <v>#REF!</v>
      </c>
      <c r="S44" s="56" t="e">
        <f>IF(AND(#REF!="Baja",#REF!="Menor"),CONCATENATE("R9C",#REF!),"")</f>
        <v>#REF!</v>
      </c>
      <c r="T44" s="56" t="e">
        <f>IF(AND(#REF!="Baja",#REF!="Menor"),CONCATENATE("R9C",#REF!),"")</f>
        <v>#REF!</v>
      </c>
      <c r="U44" s="57" t="e">
        <f>IF(AND(#REF!="Baja",#REF!="Menor"),CONCATENATE("R9C",#REF!),"")</f>
        <v>#REF!</v>
      </c>
      <c r="V44" s="55" t="e">
        <f>IF(AND(#REF!="Baja",#REF!="Moderado"),CONCATENATE("R9C",#REF!),"")</f>
        <v>#REF!</v>
      </c>
      <c r="W44" s="56" t="e">
        <f>IF(AND(#REF!="Baja",#REF!="Moderado"),CONCATENATE("R9C",#REF!),"")</f>
        <v>#REF!</v>
      </c>
      <c r="X44" s="56" t="e">
        <f>IF(AND(#REF!="Baja",#REF!="Moderado"),CONCATENATE("R9C",#REF!),"")</f>
        <v>#REF!</v>
      </c>
      <c r="Y44" s="56" t="e">
        <f>IF(AND(#REF!="Baja",#REF!="Moderado"),CONCATENATE("R9C",#REF!),"")</f>
        <v>#REF!</v>
      </c>
      <c r="Z44" s="56" t="e">
        <f>IF(AND(#REF!="Baja",#REF!="Moderado"),CONCATENATE("R9C",#REF!),"")</f>
        <v>#REF!</v>
      </c>
      <c r="AA44" s="57" t="e">
        <f>IF(AND(#REF!="Baja",#REF!="Moderado"),CONCATENATE("R9C",#REF!),"")</f>
        <v>#REF!</v>
      </c>
      <c r="AB44" s="40" t="e">
        <f>IF(AND(#REF!="Baja",#REF!="Mayor"),CONCATENATE("R9C",#REF!),"")</f>
        <v>#REF!</v>
      </c>
      <c r="AC44" s="41" t="e">
        <f>IF(AND(#REF!="Baja",#REF!="Mayor"),CONCATENATE("R9C",#REF!),"")</f>
        <v>#REF!</v>
      </c>
      <c r="AD44" s="41" t="e">
        <f>IF(AND(#REF!="Baja",#REF!="Mayor"),CONCATENATE("R9C",#REF!),"")</f>
        <v>#REF!</v>
      </c>
      <c r="AE44" s="41" t="e">
        <f>IF(AND(#REF!="Baja",#REF!="Mayor"),CONCATENATE("R9C",#REF!),"")</f>
        <v>#REF!</v>
      </c>
      <c r="AF44" s="41" t="e">
        <f>IF(AND(#REF!="Baja",#REF!="Mayor"),CONCATENATE("R9C",#REF!),"")</f>
        <v>#REF!</v>
      </c>
      <c r="AG44" s="42" t="e">
        <f>IF(AND(#REF!="Baja",#REF!="Mayor"),CONCATENATE("R9C",#REF!),"")</f>
        <v>#REF!</v>
      </c>
      <c r="AH44" s="43" t="e">
        <f>IF(AND(#REF!="Baja",#REF!="Catastrófico"),CONCATENATE("R9C",#REF!),"")</f>
        <v>#REF!</v>
      </c>
      <c r="AI44" s="44" t="e">
        <f>IF(AND(#REF!="Baja",#REF!="Catastrófico"),CONCATENATE("R9C",#REF!),"")</f>
        <v>#REF!</v>
      </c>
      <c r="AJ44" s="44" t="e">
        <f>IF(AND(#REF!="Baja",#REF!="Catastrófico"),CONCATENATE("R9C",#REF!),"")</f>
        <v>#REF!</v>
      </c>
      <c r="AK44" s="44" t="e">
        <f>IF(AND(#REF!="Baja",#REF!="Catastrófico"),CONCATENATE("R9C",#REF!),"")</f>
        <v>#REF!</v>
      </c>
      <c r="AL44" s="44" t="e">
        <f>IF(AND(#REF!="Baja",#REF!="Catastrófico"),CONCATENATE("R9C",#REF!),"")</f>
        <v>#REF!</v>
      </c>
      <c r="AM44" s="45" t="e">
        <f>IF(AND(#REF!="Baja",#REF!="Catastrófico"),CONCATENATE("R9C",#REF!),"")</f>
        <v>#REF!</v>
      </c>
      <c r="AN44" s="71"/>
      <c r="AO44" s="622"/>
      <c r="AP44" s="623"/>
      <c r="AQ44" s="623"/>
      <c r="AR44" s="623"/>
      <c r="AS44" s="623"/>
      <c r="AT44" s="624"/>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row>
    <row r="45" spans="1:80" ht="15.75" customHeight="1" thickBot="1">
      <c r="A45" s="71"/>
      <c r="B45" s="503"/>
      <c r="C45" s="503"/>
      <c r="D45" s="504"/>
      <c r="E45" s="603"/>
      <c r="F45" s="604"/>
      <c r="G45" s="604"/>
      <c r="H45" s="604"/>
      <c r="I45" s="604"/>
      <c r="J45" s="67" t="e">
        <f>IF(AND(#REF!="Baja",#REF!="Leve"),CONCATENATE("R10C",#REF!),"")</f>
        <v>#REF!</v>
      </c>
      <c r="K45" s="68" t="e">
        <f>IF(AND(#REF!="Baja",#REF!="Leve"),CONCATENATE("R10C",#REF!),"")</f>
        <v>#REF!</v>
      </c>
      <c r="L45" s="68" t="e">
        <f>IF(AND(#REF!="Baja",#REF!="Leve"),CONCATENATE("R10C",#REF!),"")</f>
        <v>#REF!</v>
      </c>
      <c r="M45" s="68" t="e">
        <f>IF(AND(#REF!="Baja",#REF!="Leve"),CONCATENATE("R10C",#REF!),"")</f>
        <v>#REF!</v>
      </c>
      <c r="N45" s="68" t="e">
        <f>IF(AND(#REF!="Baja",#REF!="Leve"),CONCATENATE("R10C",#REF!),"")</f>
        <v>#REF!</v>
      </c>
      <c r="O45" s="69" t="e">
        <f>IF(AND(#REF!="Baja",#REF!="Leve"),CONCATENATE("R10C",#REF!),"")</f>
        <v>#REF!</v>
      </c>
      <c r="P45" s="55" t="e">
        <f>IF(AND(#REF!="Baja",#REF!="Menor"),CONCATENATE("R10C",#REF!),"")</f>
        <v>#REF!</v>
      </c>
      <c r="Q45" s="56" t="e">
        <f>IF(AND(#REF!="Baja",#REF!="Menor"),CONCATENATE("R10C",#REF!),"")</f>
        <v>#REF!</v>
      </c>
      <c r="R45" s="56" t="e">
        <f>IF(AND(#REF!="Baja",#REF!="Menor"),CONCATENATE("R10C",#REF!),"")</f>
        <v>#REF!</v>
      </c>
      <c r="S45" s="56" t="e">
        <f>IF(AND(#REF!="Baja",#REF!="Menor"),CONCATENATE("R10C",#REF!),"")</f>
        <v>#REF!</v>
      </c>
      <c r="T45" s="56" t="e">
        <f>IF(AND(#REF!="Baja",#REF!="Menor"),CONCATENATE("R10C",#REF!),"")</f>
        <v>#REF!</v>
      </c>
      <c r="U45" s="57" t="e">
        <f>IF(AND(#REF!="Baja",#REF!="Menor"),CONCATENATE("R10C",#REF!),"")</f>
        <v>#REF!</v>
      </c>
      <c r="V45" s="58" t="e">
        <f>IF(AND(#REF!="Baja",#REF!="Moderado"),CONCATENATE("R10C",#REF!),"")</f>
        <v>#REF!</v>
      </c>
      <c r="W45" s="59" t="e">
        <f>IF(AND(#REF!="Baja",#REF!="Moderado"),CONCATENATE("R10C",#REF!),"")</f>
        <v>#REF!</v>
      </c>
      <c r="X45" s="59" t="e">
        <f>IF(AND(#REF!="Baja",#REF!="Moderado"),CONCATENATE("R10C",#REF!),"")</f>
        <v>#REF!</v>
      </c>
      <c r="Y45" s="59" t="e">
        <f>IF(AND(#REF!="Baja",#REF!="Moderado"),CONCATENATE("R10C",#REF!),"")</f>
        <v>#REF!</v>
      </c>
      <c r="Z45" s="59" t="e">
        <f>IF(AND(#REF!="Baja",#REF!="Moderado"),CONCATENATE("R10C",#REF!),"")</f>
        <v>#REF!</v>
      </c>
      <c r="AA45" s="60" t="e">
        <f>IF(AND(#REF!="Baja",#REF!="Moderado"),CONCATENATE("R10C",#REF!),"")</f>
        <v>#REF!</v>
      </c>
      <c r="AB45" s="46" t="e">
        <f>IF(AND(#REF!="Baja",#REF!="Mayor"),CONCATENATE("R10C",#REF!),"")</f>
        <v>#REF!</v>
      </c>
      <c r="AC45" s="47" t="e">
        <f>IF(AND(#REF!="Baja",#REF!="Mayor"),CONCATENATE("R10C",#REF!),"")</f>
        <v>#REF!</v>
      </c>
      <c r="AD45" s="47" t="e">
        <f>IF(AND(#REF!="Baja",#REF!="Mayor"),CONCATENATE("R10C",#REF!),"")</f>
        <v>#REF!</v>
      </c>
      <c r="AE45" s="47" t="e">
        <f>IF(AND(#REF!="Baja",#REF!="Mayor"),CONCATENATE("R10C",#REF!),"")</f>
        <v>#REF!</v>
      </c>
      <c r="AF45" s="47" t="e">
        <f>IF(AND(#REF!="Baja",#REF!="Mayor"),CONCATENATE("R10C",#REF!),"")</f>
        <v>#REF!</v>
      </c>
      <c r="AG45" s="48" t="e">
        <f>IF(AND(#REF!="Baja",#REF!="Mayor"),CONCATENATE("R10C",#REF!),"")</f>
        <v>#REF!</v>
      </c>
      <c r="AH45" s="49" t="e">
        <f>IF(AND(#REF!="Baja",#REF!="Catastrófico"),CONCATENATE("R10C",#REF!),"")</f>
        <v>#REF!</v>
      </c>
      <c r="AI45" s="50" t="e">
        <f>IF(AND(#REF!="Baja",#REF!="Catastrófico"),CONCATENATE("R10C",#REF!),"")</f>
        <v>#REF!</v>
      </c>
      <c r="AJ45" s="50" t="e">
        <f>IF(AND(#REF!="Baja",#REF!="Catastrófico"),CONCATENATE("R10C",#REF!),"")</f>
        <v>#REF!</v>
      </c>
      <c r="AK45" s="50" t="e">
        <f>IF(AND(#REF!="Baja",#REF!="Catastrófico"),CONCATENATE("R10C",#REF!),"")</f>
        <v>#REF!</v>
      </c>
      <c r="AL45" s="50" t="e">
        <f>IF(AND(#REF!="Baja",#REF!="Catastrófico"),CONCATENATE("R10C",#REF!),"")</f>
        <v>#REF!</v>
      </c>
      <c r="AM45" s="51" t="e">
        <f>IF(AND(#REF!="Baja",#REF!="Catastrófico"),CONCATENATE("R10C",#REF!),"")</f>
        <v>#REF!</v>
      </c>
      <c r="AN45" s="71"/>
      <c r="AO45" s="625"/>
      <c r="AP45" s="626"/>
      <c r="AQ45" s="626"/>
      <c r="AR45" s="626"/>
      <c r="AS45" s="626"/>
      <c r="AT45" s="627"/>
    </row>
    <row r="46" spans="1:80" ht="46.5" customHeight="1">
      <c r="A46" s="71"/>
      <c r="B46" s="503"/>
      <c r="C46" s="503"/>
      <c r="D46" s="504"/>
      <c r="E46" s="598" t="s">
        <v>220</v>
      </c>
      <c r="F46" s="599"/>
      <c r="G46" s="599"/>
      <c r="H46" s="599"/>
      <c r="I46" s="616"/>
      <c r="J46" s="61" t="e">
        <f>IF(AND(#REF!="Muy Baja",#REF!="Leve"),CONCATENATE("R1C",#REF!),"")</f>
        <v>#REF!</v>
      </c>
      <c r="K46" s="62" t="e">
        <f>IF(AND(#REF!="Muy Baja",#REF!="Leve"),CONCATENATE("R1C",#REF!),"")</f>
        <v>#REF!</v>
      </c>
      <c r="L46" s="62" t="e">
        <f>IF(AND(#REF!="Muy Baja",#REF!="Leve"),CONCATENATE("R1C",#REF!),"")</f>
        <v>#REF!</v>
      </c>
      <c r="M46" s="62" t="e">
        <f>IF(AND(#REF!="Muy Baja",#REF!="Leve"),CONCATENATE("R1C",#REF!),"")</f>
        <v>#REF!</v>
      </c>
      <c r="N46" s="62" t="e">
        <f>IF(AND(#REF!="Muy Baja",#REF!="Leve"),CONCATENATE("R1C",#REF!),"")</f>
        <v>#REF!</v>
      </c>
      <c r="O46" s="63" t="e">
        <f>IF(AND(#REF!="Muy Baja",#REF!="Leve"),CONCATENATE("R1C",#REF!),"")</f>
        <v>#REF!</v>
      </c>
      <c r="P46" s="61" t="e">
        <f>IF(AND(#REF!="Muy Baja",#REF!="Menor"),CONCATENATE("R1C",#REF!),"")</f>
        <v>#REF!</v>
      </c>
      <c r="Q46" s="62" t="e">
        <f>IF(AND(#REF!="Muy Baja",#REF!="Menor"),CONCATENATE("R1C",#REF!),"")</f>
        <v>#REF!</v>
      </c>
      <c r="R46" s="62" t="e">
        <f>IF(AND(#REF!="Muy Baja",#REF!="Menor"),CONCATENATE("R1C",#REF!),"")</f>
        <v>#REF!</v>
      </c>
      <c r="S46" s="62" t="e">
        <f>IF(AND(#REF!="Muy Baja",#REF!="Menor"),CONCATENATE("R1C",#REF!),"")</f>
        <v>#REF!</v>
      </c>
      <c r="T46" s="62" t="e">
        <f>IF(AND(#REF!="Muy Baja",#REF!="Menor"),CONCATENATE("R1C",#REF!),"")</f>
        <v>#REF!</v>
      </c>
      <c r="U46" s="63" t="e">
        <f>IF(AND(#REF!="Muy Baja",#REF!="Menor"),CONCATENATE("R1C",#REF!),"")</f>
        <v>#REF!</v>
      </c>
      <c r="V46" s="52" t="e">
        <f>IF(AND(#REF!="Muy Baja",#REF!="Moderado"),CONCATENATE("R1C",#REF!),"")</f>
        <v>#REF!</v>
      </c>
      <c r="W46" s="70" t="e">
        <f>IF(AND(#REF!="Muy Baja",#REF!="Moderado"),CONCATENATE("R1C",#REF!),"")</f>
        <v>#REF!</v>
      </c>
      <c r="X46" s="53" t="e">
        <f>IF(AND(#REF!="Muy Baja",#REF!="Moderado"),CONCATENATE("R1C",#REF!),"")</f>
        <v>#REF!</v>
      </c>
      <c r="Y46" s="53" t="e">
        <f>IF(AND(#REF!="Muy Baja",#REF!="Moderado"),CONCATENATE("R1C",#REF!),"")</f>
        <v>#REF!</v>
      </c>
      <c r="Z46" s="53" t="e">
        <f>IF(AND(#REF!="Muy Baja",#REF!="Moderado"),CONCATENATE("R1C",#REF!),"")</f>
        <v>#REF!</v>
      </c>
      <c r="AA46" s="54" t="e">
        <f>IF(AND(#REF!="Muy Baja",#REF!="Moderado"),CONCATENATE("R1C",#REF!),"")</f>
        <v>#REF!</v>
      </c>
      <c r="AB46" s="34" t="e">
        <f>IF(AND(#REF!="Muy Baja",#REF!="Mayor"),CONCATENATE("R1C",#REF!),"")</f>
        <v>#REF!</v>
      </c>
      <c r="AC46" s="35" t="e">
        <f>IF(AND(#REF!="Muy Baja",#REF!="Mayor"),CONCATENATE("R1C",#REF!),"")</f>
        <v>#REF!</v>
      </c>
      <c r="AD46" s="35" t="e">
        <f>IF(AND(#REF!="Muy Baja",#REF!="Mayor"),CONCATENATE("R1C",#REF!),"")</f>
        <v>#REF!</v>
      </c>
      <c r="AE46" s="35" t="e">
        <f>IF(AND(#REF!="Muy Baja",#REF!="Mayor"),CONCATENATE("R1C",#REF!),"")</f>
        <v>#REF!</v>
      </c>
      <c r="AF46" s="35" t="e">
        <f>IF(AND(#REF!="Muy Baja",#REF!="Mayor"),CONCATENATE("R1C",#REF!),"")</f>
        <v>#REF!</v>
      </c>
      <c r="AG46" s="36" t="e">
        <f>IF(AND(#REF!="Muy Baja",#REF!="Mayor"),CONCATENATE("R1C",#REF!),"")</f>
        <v>#REF!</v>
      </c>
      <c r="AH46" s="37" t="e">
        <f>IF(AND(#REF!="Muy Baja",#REF!="Catastrófico"),CONCATENATE("R1C",#REF!),"")</f>
        <v>#REF!</v>
      </c>
      <c r="AI46" s="38" t="e">
        <f>IF(AND(#REF!="Muy Baja",#REF!="Catastrófico"),CONCATENATE("R1C",#REF!),"")</f>
        <v>#REF!</v>
      </c>
      <c r="AJ46" s="38" t="e">
        <f>IF(AND(#REF!="Muy Baja",#REF!="Catastrófico"),CONCATENATE("R1C",#REF!),"")</f>
        <v>#REF!</v>
      </c>
      <c r="AK46" s="38" t="e">
        <f>IF(AND(#REF!="Muy Baja",#REF!="Catastrófico"),CONCATENATE("R1C",#REF!),"")</f>
        <v>#REF!</v>
      </c>
      <c r="AL46" s="38" t="e">
        <f>IF(AND(#REF!="Muy Baja",#REF!="Catastrófico"),CONCATENATE("R1C",#REF!),"")</f>
        <v>#REF!</v>
      </c>
      <c r="AM46" s="39" t="e">
        <f>IF(AND(#REF!="Muy Baja",#REF!="Catastrófico"),CONCATENATE("R1C",#REF!),"")</f>
        <v>#REF!</v>
      </c>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row>
    <row r="47" spans="1:80" ht="46.5" customHeight="1">
      <c r="A47" s="71"/>
      <c r="B47" s="503"/>
      <c r="C47" s="503"/>
      <c r="D47" s="504"/>
      <c r="E47" s="600"/>
      <c r="F47" s="601"/>
      <c r="G47" s="601"/>
      <c r="H47" s="601"/>
      <c r="I47" s="617"/>
      <c r="J47" s="64" t="e">
        <f>IF(AND(#REF!="Muy Baja",#REF!="Leve"),CONCATENATE("R2C",#REF!),"")</f>
        <v>#REF!</v>
      </c>
      <c r="K47" s="65" t="e">
        <f>IF(AND(#REF!="Muy Baja",#REF!="Leve"),CONCATENATE("R2C",#REF!),"")</f>
        <v>#REF!</v>
      </c>
      <c r="L47" s="65" t="e">
        <f>IF(AND(#REF!="Muy Baja",#REF!="Leve"),CONCATENATE("R2C",#REF!),"")</f>
        <v>#REF!</v>
      </c>
      <c r="M47" s="65" t="e">
        <f>IF(AND(#REF!="Muy Baja",#REF!="Leve"),CONCATENATE("R2C",#REF!),"")</f>
        <v>#REF!</v>
      </c>
      <c r="N47" s="65" t="e">
        <f>IF(AND(#REF!="Muy Baja",#REF!="Leve"),CONCATENATE("R2C",#REF!),"")</f>
        <v>#REF!</v>
      </c>
      <c r="O47" s="66" t="e">
        <f>IF(AND(#REF!="Muy Baja",#REF!="Leve"),CONCATENATE("R2C",#REF!),"")</f>
        <v>#REF!</v>
      </c>
      <c r="P47" s="64" t="e">
        <f>IF(AND(#REF!="Muy Baja",#REF!="Menor"),CONCATENATE("R2C",#REF!),"")</f>
        <v>#REF!</v>
      </c>
      <c r="Q47" s="65" t="e">
        <f>IF(AND(#REF!="Muy Baja",#REF!="Menor"),CONCATENATE("R2C",#REF!),"")</f>
        <v>#REF!</v>
      </c>
      <c r="R47" s="65" t="e">
        <f>IF(AND(#REF!="Muy Baja",#REF!="Menor"),CONCATENATE("R2C",#REF!),"")</f>
        <v>#REF!</v>
      </c>
      <c r="S47" s="65" t="e">
        <f>IF(AND(#REF!="Muy Baja",#REF!="Menor"),CONCATENATE("R2C",#REF!),"")</f>
        <v>#REF!</v>
      </c>
      <c r="T47" s="65" t="e">
        <f>IF(AND(#REF!="Muy Baja",#REF!="Menor"),CONCATENATE("R2C",#REF!),"")</f>
        <v>#REF!</v>
      </c>
      <c r="U47" s="66" t="e">
        <f>IF(AND(#REF!="Muy Baja",#REF!="Menor"),CONCATENATE("R2C",#REF!),"")</f>
        <v>#REF!</v>
      </c>
      <c r="V47" s="55" t="e">
        <f>IF(AND(#REF!="Muy Baja",#REF!="Moderado"),CONCATENATE("R2C",#REF!),"")</f>
        <v>#REF!</v>
      </c>
      <c r="W47" s="56" t="e">
        <f>IF(AND(#REF!="Muy Baja",#REF!="Moderado"),CONCATENATE("R2C",#REF!),"")</f>
        <v>#REF!</v>
      </c>
      <c r="X47" s="56" t="e">
        <f>IF(AND(#REF!="Muy Baja",#REF!="Moderado"),CONCATENATE("R2C",#REF!),"")</f>
        <v>#REF!</v>
      </c>
      <c r="Y47" s="56" t="e">
        <f>IF(AND(#REF!="Muy Baja",#REF!="Moderado"),CONCATENATE("R2C",#REF!),"")</f>
        <v>#REF!</v>
      </c>
      <c r="Z47" s="56" t="e">
        <f>IF(AND(#REF!="Muy Baja",#REF!="Moderado"),CONCATENATE("R2C",#REF!),"")</f>
        <v>#REF!</v>
      </c>
      <c r="AA47" s="57" t="e">
        <f>IF(AND(#REF!="Muy Baja",#REF!="Moderado"),CONCATENATE("R2C",#REF!),"")</f>
        <v>#REF!</v>
      </c>
      <c r="AB47" s="40" t="e">
        <f>IF(AND(#REF!="Muy Baja",#REF!="Mayor"),CONCATENATE("R2C",#REF!),"")</f>
        <v>#REF!</v>
      </c>
      <c r="AC47" s="41" t="e">
        <f>IF(AND(#REF!="Muy Baja",#REF!="Mayor"),CONCATENATE("R2C",#REF!),"")</f>
        <v>#REF!</v>
      </c>
      <c r="AD47" s="41" t="e">
        <f>IF(AND(#REF!="Muy Baja",#REF!="Mayor"),CONCATENATE("R2C",#REF!),"")</f>
        <v>#REF!</v>
      </c>
      <c r="AE47" s="41" t="e">
        <f>IF(AND(#REF!="Muy Baja",#REF!="Mayor"),CONCATENATE("R2C",#REF!),"")</f>
        <v>#REF!</v>
      </c>
      <c r="AF47" s="41" t="e">
        <f>IF(AND(#REF!="Muy Baja",#REF!="Mayor"),CONCATENATE("R2C",#REF!),"")</f>
        <v>#REF!</v>
      </c>
      <c r="AG47" s="42" t="e">
        <f>IF(AND(#REF!="Muy Baja",#REF!="Mayor"),CONCATENATE("R2C",#REF!),"")</f>
        <v>#REF!</v>
      </c>
      <c r="AH47" s="43" t="e">
        <f>IF(AND(#REF!="Muy Baja",#REF!="Catastrófico"),CONCATENATE("R2C",#REF!),"")</f>
        <v>#REF!</v>
      </c>
      <c r="AI47" s="44" t="e">
        <f>IF(AND(#REF!="Muy Baja",#REF!="Catastrófico"),CONCATENATE("R2C",#REF!),"")</f>
        <v>#REF!</v>
      </c>
      <c r="AJ47" s="44" t="e">
        <f>IF(AND(#REF!="Muy Baja",#REF!="Catastrófico"),CONCATENATE("R2C",#REF!),"")</f>
        <v>#REF!</v>
      </c>
      <c r="AK47" s="44" t="e">
        <f>IF(AND(#REF!="Muy Baja",#REF!="Catastrófico"),CONCATENATE("R2C",#REF!),"")</f>
        <v>#REF!</v>
      </c>
      <c r="AL47" s="44" t="e">
        <f>IF(AND(#REF!="Muy Baja",#REF!="Catastrófico"),CONCATENATE("R2C",#REF!),"")</f>
        <v>#REF!</v>
      </c>
      <c r="AM47" s="45" t="e">
        <f>IF(AND(#REF!="Muy Baja",#REF!="Catastrófico"),CONCATENATE("R2C",#REF!),"")</f>
        <v>#REF!</v>
      </c>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71"/>
      <c r="CB47" s="71"/>
    </row>
    <row r="48" spans="1:80" ht="15" customHeight="1">
      <c r="A48" s="71"/>
      <c r="B48" s="503"/>
      <c r="C48" s="503"/>
      <c r="D48" s="504"/>
      <c r="E48" s="600"/>
      <c r="F48" s="601"/>
      <c r="G48" s="601"/>
      <c r="H48" s="601"/>
      <c r="I48" s="617"/>
      <c r="J48" s="64" t="e">
        <f>IF(AND(#REF!="Muy Baja",#REF!="Leve"),CONCATENATE("R3C",#REF!),"")</f>
        <v>#REF!</v>
      </c>
      <c r="K48" s="65" t="e">
        <f>IF(AND(#REF!="Muy Baja",#REF!="Leve"),CONCATENATE("R3C",#REF!),"")</f>
        <v>#REF!</v>
      </c>
      <c r="L48" s="65" t="e">
        <f>IF(AND(#REF!="Muy Baja",#REF!="Leve"),CONCATENATE("R3C",#REF!),"")</f>
        <v>#REF!</v>
      </c>
      <c r="M48" s="65" t="e">
        <f>IF(AND(#REF!="Muy Baja",#REF!="Leve"),CONCATENATE("R3C",#REF!),"")</f>
        <v>#REF!</v>
      </c>
      <c r="N48" s="65" t="e">
        <f>IF(AND(#REF!="Muy Baja",#REF!="Leve"),CONCATENATE("R3C",#REF!),"")</f>
        <v>#REF!</v>
      </c>
      <c r="O48" s="66" t="e">
        <f>IF(AND(#REF!="Muy Baja",#REF!="Leve"),CONCATENATE("R3C",#REF!),"")</f>
        <v>#REF!</v>
      </c>
      <c r="P48" s="64" t="e">
        <f>IF(AND(#REF!="Muy Baja",#REF!="Menor"),CONCATENATE("R3C",#REF!),"")</f>
        <v>#REF!</v>
      </c>
      <c r="Q48" s="65" t="e">
        <f>IF(AND(#REF!="Muy Baja",#REF!="Menor"),CONCATENATE("R3C",#REF!),"")</f>
        <v>#REF!</v>
      </c>
      <c r="R48" s="65" t="e">
        <f>IF(AND(#REF!="Muy Baja",#REF!="Menor"),CONCATENATE("R3C",#REF!),"")</f>
        <v>#REF!</v>
      </c>
      <c r="S48" s="65" t="e">
        <f>IF(AND(#REF!="Muy Baja",#REF!="Menor"),CONCATENATE("R3C",#REF!),"")</f>
        <v>#REF!</v>
      </c>
      <c r="T48" s="65" t="e">
        <f>IF(AND(#REF!="Muy Baja",#REF!="Menor"),CONCATENATE("R3C",#REF!),"")</f>
        <v>#REF!</v>
      </c>
      <c r="U48" s="66" t="e">
        <f>IF(AND(#REF!="Muy Baja",#REF!="Menor"),CONCATENATE("R3C",#REF!),"")</f>
        <v>#REF!</v>
      </c>
      <c r="V48" s="55" t="e">
        <f>IF(AND(#REF!="Muy Baja",#REF!="Moderado"),CONCATENATE("R3C",#REF!),"")</f>
        <v>#REF!</v>
      </c>
      <c r="W48" s="56" t="e">
        <f>IF(AND(#REF!="Muy Baja",#REF!="Moderado"),CONCATENATE("R3C",#REF!),"")</f>
        <v>#REF!</v>
      </c>
      <c r="X48" s="56" t="e">
        <f>IF(AND(#REF!="Muy Baja",#REF!="Moderado"),CONCATENATE("R3C",#REF!),"")</f>
        <v>#REF!</v>
      </c>
      <c r="Y48" s="56" t="e">
        <f>IF(AND(#REF!="Muy Baja",#REF!="Moderado"),CONCATENATE("R3C",#REF!),"")</f>
        <v>#REF!</v>
      </c>
      <c r="Z48" s="56" t="e">
        <f>IF(AND(#REF!="Muy Baja",#REF!="Moderado"),CONCATENATE("R3C",#REF!),"")</f>
        <v>#REF!</v>
      </c>
      <c r="AA48" s="57" t="e">
        <f>IF(AND(#REF!="Muy Baja",#REF!="Moderado"),CONCATENATE("R3C",#REF!),"")</f>
        <v>#REF!</v>
      </c>
      <c r="AB48" s="40" t="e">
        <f>IF(AND(#REF!="Muy Baja",#REF!="Mayor"),CONCATENATE("R3C",#REF!),"")</f>
        <v>#REF!</v>
      </c>
      <c r="AC48" s="41" t="e">
        <f>IF(AND(#REF!="Muy Baja",#REF!="Mayor"),CONCATENATE("R3C",#REF!),"")</f>
        <v>#REF!</v>
      </c>
      <c r="AD48" s="41" t="e">
        <f>IF(AND(#REF!="Muy Baja",#REF!="Mayor"),CONCATENATE("R3C",#REF!),"")</f>
        <v>#REF!</v>
      </c>
      <c r="AE48" s="41" t="e">
        <f>IF(AND(#REF!="Muy Baja",#REF!="Mayor"),CONCATENATE("R3C",#REF!),"")</f>
        <v>#REF!</v>
      </c>
      <c r="AF48" s="41" t="e">
        <f>IF(AND(#REF!="Muy Baja",#REF!="Mayor"),CONCATENATE("R3C",#REF!),"")</f>
        <v>#REF!</v>
      </c>
      <c r="AG48" s="42" t="e">
        <f>IF(AND(#REF!="Muy Baja",#REF!="Mayor"),CONCATENATE("R3C",#REF!),"")</f>
        <v>#REF!</v>
      </c>
      <c r="AH48" s="43" t="e">
        <f>IF(AND(#REF!="Muy Baja",#REF!="Catastrófico"),CONCATENATE("R3C",#REF!),"")</f>
        <v>#REF!</v>
      </c>
      <c r="AI48" s="44" t="e">
        <f>IF(AND(#REF!="Muy Baja",#REF!="Catastrófico"),CONCATENATE("R3C",#REF!),"")</f>
        <v>#REF!</v>
      </c>
      <c r="AJ48" s="44" t="e">
        <f>IF(AND(#REF!="Muy Baja",#REF!="Catastrófico"),CONCATENATE("R3C",#REF!),"")</f>
        <v>#REF!</v>
      </c>
      <c r="AK48" s="44" t="e">
        <f>IF(AND(#REF!="Muy Baja",#REF!="Catastrófico"),CONCATENATE("R3C",#REF!),"")</f>
        <v>#REF!</v>
      </c>
      <c r="AL48" s="44" t="e">
        <f>IF(AND(#REF!="Muy Baja",#REF!="Catastrófico"),CONCATENATE("R3C",#REF!),"")</f>
        <v>#REF!</v>
      </c>
      <c r="AM48" s="45" t="e">
        <f>IF(AND(#REF!="Muy Baja",#REF!="Catastrófico"),CONCATENATE("R3C",#REF!),"")</f>
        <v>#REF!</v>
      </c>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1"/>
      <c r="CA48" s="71"/>
      <c r="CB48" s="71"/>
    </row>
    <row r="49" spans="1:80" ht="15" customHeight="1">
      <c r="A49" s="71"/>
      <c r="B49" s="503"/>
      <c r="C49" s="503"/>
      <c r="D49" s="504"/>
      <c r="E49" s="602"/>
      <c r="F49" s="601"/>
      <c r="G49" s="601"/>
      <c r="H49" s="601"/>
      <c r="I49" s="617"/>
      <c r="J49" s="64" t="e">
        <f>IF(AND(#REF!="Muy Baja",#REF!="Leve"),CONCATENATE("R4C",#REF!),"")</f>
        <v>#REF!</v>
      </c>
      <c r="K49" s="65" t="e">
        <f>IF(AND(#REF!="Muy Baja",#REF!="Leve"),CONCATENATE("R4C",#REF!),"")</f>
        <v>#REF!</v>
      </c>
      <c r="L49" s="65" t="e">
        <f>IF(AND(#REF!="Muy Baja",#REF!="Leve"),CONCATENATE("R4C",#REF!),"")</f>
        <v>#REF!</v>
      </c>
      <c r="M49" s="65" t="e">
        <f>IF(AND(#REF!="Muy Baja",#REF!="Leve"),CONCATENATE("R4C",#REF!),"")</f>
        <v>#REF!</v>
      </c>
      <c r="N49" s="65" t="e">
        <f>IF(AND(#REF!="Muy Baja",#REF!="Leve"),CONCATENATE("R4C",#REF!),"")</f>
        <v>#REF!</v>
      </c>
      <c r="O49" s="66" t="e">
        <f>IF(AND(#REF!="Muy Baja",#REF!="Leve"),CONCATENATE("R4C",#REF!),"")</f>
        <v>#REF!</v>
      </c>
      <c r="P49" s="64" t="e">
        <f>IF(AND(#REF!="Muy Baja",#REF!="Menor"),CONCATENATE("R4C",#REF!),"")</f>
        <v>#REF!</v>
      </c>
      <c r="Q49" s="65" t="e">
        <f>IF(AND(#REF!="Muy Baja",#REF!="Menor"),CONCATENATE("R4C",#REF!),"")</f>
        <v>#REF!</v>
      </c>
      <c r="R49" s="65" t="e">
        <f>IF(AND(#REF!="Muy Baja",#REF!="Menor"),CONCATENATE("R4C",#REF!),"")</f>
        <v>#REF!</v>
      </c>
      <c r="S49" s="65" t="e">
        <f>IF(AND(#REF!="Muy Baja",#REF!="Menor"),CONCATENATE("R4C",#REF!),"")</f>
        <v>#REF!</v>
      </c>
      <c r="T49" s="65" t="e">
        <f>IF(AND(#REF!="Muy Baja",#REF!="Menor"),CONCATENATE("R4C",#REF!),"")</f>
        <v>#REF!</v>
      </c>
      <c r="U49" s="66" t="e">
        <f>IF(AND(#REF!="Muy Baja",#REF!="Menor"),CONCATENATE("R4C",#REF!),"")</f>
        <v>#REF!</v>
      </c>
      <c r="V49" s="55" t="e">
        <f>IF(AND(#REF!="Muy Baja",#REF!="Moderado"),CONCATENATE("R4C",#REF!),"")</f>
        <v>#REF!</v>
      </c>
      <c r="W49" s="56" t="e">
        <f>IF(AND(#REF!="Muy Baja",#REF!="Moderado"),CONCATENATE("R4C",#REF!),"")</f>
        <v>#REF!</v>
      </c>
      <c r="X49" s="56" t="e">
        <f>IF(AND(#REF!="Muy Baja",#REF!="Moderado"),CONCATENATE("R4C",#REF!),"")</f>
        <v>#REF!</v>
      </c>
      <c r="Y49" s="56" t="e">
        <f>IF(AND(#REF!="Muy Baja",#REF!="Moderado"),CONCATENATE("R4C",#REF!),"")</f>
        <v>#REF!</v>
      </c>
      <c r="Z49" s="56" t="e">
        <f>IF(AND(#REF!="Muy Baja",#REF!="Moderado"),CONCATENATE("R4C",#REF!),"")</f>
        <v>#REF!</v>
      </c>
      <c r="AA49" s="57" t="e">
        <f>IF(AND(#REF!="Muy Baja",#REF!="Moderado"),CONCATENATE("R4C",#REF!),"")</f>
        <v>#REF!</v>
      </c>
      <c r="AB49" s="40" t="e">
        <f>IF(AND(#REF!="Muy Baja",#REF!="Mayor"),CONCATENATE("R4C",#REF!),"")</f>
        <v>#REF!</v>
      </c>
      <c r="AC49" s="41" t="e">
        <f>IF(AND(#REF!="Muy Baja",#REF!="Mayor"),CONCATENATE("R4C",#REF!),"")</f>
        <v>#REF!</v>
      </c>
      <c r="AD49" s="41" t="e">
        <f>IF(AND(#REF!="Muy Baja",#REF!="Mayor"),CONCATENATE("R4C",#REF!),"")</f>
        <v>#REF!</v>
      </c>
      <c r="AE49" s="41" t="e">
        <f>IF(AND(#REF!="Muy Baja",#REF!="Mayor"),CONCATENATE("R4C",#REF!),"")</f>
        <v>#REF!</v>
      </c>
      <c r="AF49" s="41" t="e">
        <f>IF(AND(#REF!="Muy Baja",#REF!="Mayor"),CONCATENATE("R4C",#REF!),"")</f>
        <v>#REF!</v>
      </c>
      <c r="AG49" s="42" t="e">
        <f>IF(AND(#REF!="Muy Baja",#REF!="Mayor"),CONCATENATE("R4C",#REF!),"")</f>
        <v>#REF!</v>
      </c>
      <c r="AH49" s="43" t="e">
        <f>IF(AND(#REF!="Muy Baja",#REF!="Catastrófico"),CONCATENATE("R4C",#REF!),"")</f>
        <v>#REF!</v>
      </c>
      <c r="AI49" s="44" t="e">
        <f>IF(AND(#REF!="Muy Baja",#REF!="Catastrófico"),CONCATENATE("R4C",#REF!),"")</f>
        <v>#REF!</v>
      </c>
      <c r="AJ49" s="44" t="e">
        <f>IF(AND(#REF!="Muy Baja",#REF!="Catastrófico"),CONCATENATE("R4C",#REF!),"")</f>
        <v>#REF!</v>
      </c>
      <c r="AK49" s="44" t="e">
        <f>IF(AND(#REF!="Muy Baja",#REF!="Catastrófico"),CONCATENATE("R4C",#REF!),"")</f>
        <v>#REF!</v>
      </c>
      <c r="AL49" s="44" t="e">
        <f>IF(AND(#REF!="Muy Baja",#REF!="Catastrófico"),CONCATENATE("R4C",#REF!),"")</f>
        <v>#REF!</v>
      </c>
      <c r="AM49" s="45" t="e">
        <f>IF(AND(#REF!="Muy Baja",#REF!="Catastrófico"),CONCATENATE("R4C",#REF!),"")</f>
        <v>#REF!</v>
      </c>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c r="BX49" s="71"/>
      <c r="BY49" s="71"/>
      <c r="BZ49" s="71"/>
      <c r="CA49" s="71"/>
      <c r="CB49" s="71"/>
    </row>
    <row r="50" spans="1:80" ht="15" customHeight="1">
      <c r="A50" s="71"/>
      <c r="B50" s="503"/>
      <c r="C50" s="503"/>
      <c r="D50" s="504"/>
      <c r="E50" s="602"/>
      <c r="F50" s="601"/>
      <c r="G50" s="601"/>
      <c r="H50" s="601"/>
      <c r="I50" s="617"/>
      <c r="J50" s="64" t="e">
        <f>IF(AND(#REF!="Muy Baja",#REF!="Leve"),CONCATENATE("R5C",#REF!),"")</f>
        <v>#REF!</v>
      </c>
      <c r="K50" s="65" t="e">
        <f>IF(AND(#REF!="Muy Baja",#REF!="Leve"),CONCATENATE("R5C",#REF!),"")</f>
        <v>#REF!</v>
      </c>
      <c r="L50" s="65" t="e">
        <f>IF(AND(#REF!="Muy Baja",#REF!="Leve"),CONCATENATE("R5C",#REF!),"")</f>
        <v>#REF!</v>
      </c>
      <c r="M50" s="65" t="e">
        <f>IF(AND(#REF!="Muy Baja",#REF!="Leve"),CONCATENATE("R5C",#REF!),"")</f>
        <v>#REF!</v>
      </c>
      <c r="N50" s="65" t="e">
        <f>IF(AND(#REF!="Muy Baja",#REF!="Leve"),CONCATENATE("R5C",#REF!),"")</f>
        <v>#REF!</v>
      </c>
      <c r="O50" s="66" t="e">
        <f>IF(AND(#REF!="Muy Baja",#REF!="Leve"),CONCATENATE("R5C",#REF!),"")</f>
        <v>#REF!</v>
      </c>
      <c r="P50" s="64" t="e">
        <f>IF(AND(#REF!="Muy Baja",#REF!="Menor"),CONCATENATE("R5C",#REF!),"")</f>
        <v>#REF!</v>
      </c>
      <c r="Q50" s="65" t="e">
        <f>IF(AND(#REF!="Muy Baja",#REF!="Menor"),CONCATENATE("R5C",#REF!),"")</f>
        <v>#REF!</v>
      </c>
      <c r="R50" s="65" t="e">
        <f>IF(AND(#REF!="Muy Baja",#REF!="Menor"),CONCATENATE("R5C",#REF!),"")</f>
        <v>#REF!</v>
      </c>
      <c r="S50" s="65" t="e">
        <f>IF(AND(#REF!="Muy Baja",#REF!="Menor"),CONCATENATE("R5C",#REF!),"")</f>
        <v>#REF!</v>
      </c>
      <c r="T50" s="65" t="e">
        <f>IF(AND(#REF!="Muy Baja",#REF!="Menor"),CONCATENATE("R5C",#REF!),"")</f>
        <v>#REF!</v>
      </c>
      <c r="U50" s="66" t="e">
        <f>IF(AND(#REF!="Muy Baja",#REF!="Menor"),CONCATENATE("R5C",#REF!),"")</f>
        <v>#REF!</v>
      </c>
      <c r="V50" s="55" t="e">
        <f>IF(AND(#REF!="Muy Baja",#REF!="Moderado"),CONCATENATE("R5C",#REF!),"")</f>
        <v>#REF!</v>
      </c>
      <c r="W50" s="56" t="e">
        <f>IF(AND(#REF!="Muy Baja",#REF!="Moderado"),CONCATENATE("R5C",#REF!),"")</f>
        <v>#REF!</v>
      </c>
      <c r="X50" s="56" t="e">
        <f>IF(AND(#REF!="Muy Baja",#REF!="Moderado"),CONCATENATE("R5C",#REF!),"")</f>
        <v>#REF!</v>
      </c>
      <c r="Y50" s="56" t="e">
        <f>IF(AND(#REF!="Muy Baja",#REF!="Moderado"),CONCATENATE("R5C",#REF!),"")</f>
        <v>#REF!</v>
      </c>
      <c r="Z50" s="56" t="e">
        <f>IF(AND(#REF!="Muy Baja",#REF!="Moderado"),CONCATENATE("R5C",#REF!),"")</f>
        <v>#REF!</v>
      </c>
      <c r="AA50" s="57" t="e">
        <f>IF(AND(#REF!="Muy Baja",#REF!="Moderado"),CONCATENATE("R5C",#REF!),"")</f>
        <v>#REF!</v>
      </c>
      <c r="AB50" s="40" t="e">
        <f>IF(AND(#REF!="Muy Baja",#REF!="Mayor"),CONCATENATE("R5C",#REF!),"")</f>
        <v>#REF!</v>
      </c>
      <c r="AC50" s="41" t="e">
        <f>IF(AND(#REF!="Muy Baja",#REF!="Mayor"),CONCATENATE("R5C",#REF!),"")</f>
        <v>#REF!</v>
      </c>
      <c r="AD50" s="41" t="e">
        <f>IF(AND(#REF!="Muy Baja",#REF!="Mayor"),CONCATENATE("R5C",#REF!),"")</f>
        <v>#REF!</v>
      </c>
      <c r="AE50" s="41" t="e">
        <f>IF(AND(#REF!="Muy Baja",#REF!="Mayor"),CONCATENATE("R5C",#REF!),"")</f>
        <v>#REF!</v>
      </c>
      <c r="AF50" s="41" t="e">
        <f>IF(AND(#REF!="Muy Baja",#REF!="Mayor"),CONCATENATE("R5C",#REF!),"")</f>
        <v>#REF!</v>
      </c>
      <c r="AG50" s="42" t="e">
        <f>IF(AND(#REF!="Muy Baja",#REF!="Mayor"),CONCATENATE("R5C",#REF!),"")</f>
        <v>#REF!</v>
      </c>
      <c r="AH50" s="43" t="e">
        <f>IF(AND(#REF!="Muy Baja",#REF!="Catastrófico"),CONCATENATE("R5C",#REF!),"")</f>
        <v>#REF!</v>
      </c>
      <c r="AI50" s="44" t="e">
        <f>IF(AND(#REF!="Muy Baja",#REF!="Catastrófico"),CONCATENATE("R5C",#REF!),"")</f>
        <v>#REF!</v>
      </c>
      <c r="AJ50" s="44" t="e">
        <f>IF(AND(#REF!="Muy Baja",#REF!="Catastrófico"),CONCATENATE("R5C",#REF!),"")</f>
        <v>#REF!</v>
      </c>
      <c r="AK50" s="44" t="e">
        <f>IF(AND(#REF!="Muy Baja",#REF!="Catastrófico"),CONCATENATE("R5C",#REF!),"")</f>
        <v>#REF!</v>
      </c>
      <c r="AL50" s="44" t="e">
        <f>IF(AND(#REF!="Muy Baja",#REF!="Catastrófico"),CONCATENATE("R5C",#REF!),"")</f>
        <v>#REF!</v>
      </c>
      <c r="AM50" s="45" t="e">
        <f>IF(AND(#REF!="Muy Baja",#REF!="Catastrófico"),CONCATENATE("R5C",#REF!),"")</f>
        <v>#REF!</v>
      </c>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c r="CA50" s="71"/>
      <c r="CB50" s="71"/>
    </row>
    <row r="51" spans="1:80" ht="15" customHeight="1">
      <c r="A51" s="71"/>
      <c r="B51" s="503"/>
      <c r="C51" s="503"/>
      <c r="D51" s="504"/>
      <c r="E51" s="602"/>
      <c r="F51" s="601"/>
      <c r="G51" s="601"/>
      <c r="H51" s="601"/>
      <c r="I51" s="617"/>
      <c r="J51" s="64" t="e">
        <f>IF(AND(#REF!="Muy Baja",#REF!="Leve"),CONCATENATE("R6C",#REF!),"")</f>
        <v>#REF!</v>
      </c>
      <c r="K51" s="65" t="e">
        <f>IF(AND(#REF!="Muy Baja",#REF!="Leve"),CONCATENATE("R6C",#REF!),"")</f>
        <v>#REF!</v>
      </c>
      <c r="L51" s="65" t="e">
        <f>IF(AND(#REF!="Muy Baja",#REF!="Leve"),CONCATENATE("R6C",#REF!),"")</f>
        <v>#REF!</v>
      </c>
      <c r="M51" s="65" t="e">
        <f>IF(AND(#REF!="Muy Baja",#REF!="Leve"),CONCATENATE("R6C",#REF!),"")</f>
        <v>#REF!</v>
      </c>
      <c r="N51" s="65" t="e">
        <f>IF(AND(#REF!="Muy Baja",#REF!="Leve"),CONCATENATE("R6C",#REF!),"")</f>
        <v>#REF!</v>
      </c>
      <c r="O51" s="66" t="e">
        <f>IF(AND(#REF!="Muy Baja",#REF!="Leve"),CONCATENATE("R6C",#REF!),"")</f>
        <v>#REF!</v>
      </c>
      <c r="P51" s="64" t="e">
        <f>IF(AND(#REF!="Muy Baja",#REF!="Menor"),CONCATENATE("R6C",#REF!),"")</f>
        <v>#REF!</v>
      </c>
      <c r="Q51" s="65" t="e">
        <f>IF(AND(#REF!="Muy Baja",#REF!="Menor"),CONCATENATE("R6C",#REF!),"")</f>
        <v>#REF!</v>
      </c>
      <c r="R51" s="65" t="e">
        <f>IF(AND(#REF!="Muy Baja",#REF!="Menor"),CONCATENATE("R6C",#REF!),"")</f>
        <v>#REF!</v>
      </c>
      <c r="S51" s="65" t="e">
        <f>IF(AND(#REF!="Muy Baja",#REF!="Menor"),CONCATENATE("R6C",#REF!),"")</f>
        <v>#REF!</v>
      </c>
      <c r="T51" s="65" t="e">
        <f>IF(AND(#REF!="Muy Baja",#REF!="Menor"),CONCATENATE("R6C",#REF!),"")</f>
        <v>#REF!</v>
      </c>
      <c r="U51" s="66" t="e">
        <f>IF(AND(#REF!="Muy Baja",#REF!="Menor"),CONCATENATE("R6C",#REF!),"")</f>
        <v>#REF!</v>
      </c>
      <c r="V51" s="55" t="e">
        <f>IF(AND(#REF!="Muy Baja",#REF!="Moderado"),CONCATENATE("R6C",#REF!),"")</f>
        <v>#REF!</v>
      </c>
      <c r="W51" s="56" t="e">
        <f>IF(AND(#REF!="Muy Baja",#REF!="Moderado"),CONCATENATE("R6C",#REF!),"")</f>
        <v>#REF!</v>
      </c>
      <c r="X51" s="56" t="e">
        <f>IF(AND(#REF!="Muy Baja",#REF!="Moderado"),CONCATENATE("R6C",#REF!),"")</f>
        <v>#REF!</v>
      </c>
      <c r="Y51" s="56" t="e">
        <f>IF(AND(#REF!="Muy Baja",#REF!="Moderado"),CONCATENATE("R6C",#REF!),"")</f>
        <v>#REF!</v>
      </c>
      <c r="Z51" s="56" t="e">
        <f>IF(AND(#REF!="Muy Baja",#REF!="Moderado"),CONCATENATE("R6C",#REF!),"")</f>
        <v>#REF!</v>
      </c>
      <c r="AA51" s="57" t="e">
        <f>IF(AND(#REF!="Muy Baja",#REF!="Moderado"),CONCATENATE("R6C",#REF!),"")</f>
        <v>#REF!</v>
      </c>
      <c r="AB51" s="40" t="e">
        <f>IF(AND(#REF!="Muy Baja",#REF!="Mayor"),CONCATENATE("R6C",#REF!),"")</f>
        <v>#REF!</v>
      </c>
      <c r="AC51" s="41" t="e">
        <f>IF(AND(#REF!="Muy Baja",#REF!="Mayor"),CONCATENATE("R6C",#REF!),"")</f>
        <v>#REF!</v>
      </c>
      <c r="AD51" s="41" t="e">
        <f>IF(AND(#REF!="Muy Baja",#REF!="Mayor"),CONCATENATE("R6C",#REF!),"")</f>
        <v>#REF!</v>
      </c>
      <c r="AE51" s="41" t="e">
        <f>IF(AND(#REF!="Muy Baja",#REF!="Mayor"),CONCATENATE("R6C",#REF!),"")</f>
        <v>#REF!</v>
      </c>
      <c r="AF51" s="41" t="e">
        <f>IF(AND(#REF!="Muy Baja",#REF!="Mayor"),CONCATENATE("R6C",#REF!),"")</f>
        <v>#REF!</v>
      </c>
      <c r="AG51" s="42" t="e">
        <f>IF(AND(#REF!="Muy Baja",#REF!="Mayor"),CONCATENATE("R6C",#REF!),"")</f>
        <v>#REF!</v>
      </c>
      <c r="AH51" s="43" t="e">
        <f>IF(AND(#REF!="Muy Baja",#REF!="Catastrófico"),CONCATENATE("R6C",#REF!),"")</f>
        <v>#REF!</v>
      </c>
      <c r="AI51" s="44" t="e">
        <f>IF(AND(#REF!="Muy Baja",#REF!="Catastrófico"),CONCATENATE("R6C",#REF!),"")</f>
        <v>#REF!</v>
      </c>
      <c r="AJ51" s="44" t="e">
        <f>IF(AND(#REF!="Muy Baja",#REF!="Catastrófico"),CONCATENATE("R6C",#REF!),"")</f>
        <v>#REF!</v>
      </c>
      <c r="AK51" s="44" t="e">
        <f>IF(AND(#REF!="Muy Baja",#REF!="Catastrófico"),CONCATENATE("R6C",#REF!),"")</f>
        <v>#REF!</v>
      </c>
      <c r="AL51" s="44" t="e">
        <f>IF(AND(#REF!="Muy Baja",#REF!="Catastrófico"),CONCATENATE("R6C",#REF!),"")</f>
        <v>#REF!</v>
      </c>
      <c r="AM51" s="45" t="e">
        <f>IF(AND(#REF!="Muy Baja",#REF!="Catastrófico"),CONCATENATE("R6C",#REF!),"")</f>
        <v>#REF!</v>
      </c>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row>
    <row r="52" spans="1:80" ht="15" customHeight="1">
      <c r="A52" s="71"/>
      <c r="B52" s="503"/>
      <c r="C52" s="503"/>
      <c r="D52" s="504"/>
      <c r="E52" s="602"/>
      <c r="F52" s="601"/>
      <c r="G52" s="601"/>
      <c r="H52" s="601"/>
      <c r="I52" s="617"/>
      <c r="J52" s="64" t="e">
        <f>IF(AND(#REF!="Muy Baja",#REF!="Leve"),CONCATENATE("R7C",#REF!),"")</f>
        <v>#REF!</v>
      </c>
      <c r="K52" s="65" t="e">
        <f>IF(AND(#REF!="Muy Baja",#REF!="Leve"),CONCATENATE("R7C",#REF!),"")</f>
        <v>#REF!</v>
      </c>
      <c r="L52" s="65" t="e">
        <f>IF(AND(#REF!="Muy Baja",#REF!="Leve"),CONCATENATE("R7C",#REF!),"")</f>
        <v>#REF!</v>
      </c>
      <c r="M52" s="65" t="e">
        <f>IF(AND(#REF!="Muy Baja",#REF!="Leve"),CONCATENATE("R7C",#REF!),"")</f>
        <v>#REF!</v>
      </c>
      <c r="N52" s="65" t="e">
        <f>IF(AND(#REF!="Muy Baja",#REF!="Leve"),CONCATENATE("R7C",#REF!),"")</f>
        <v>#REF!</v>
      </c>
      <c r="O52" s="66" t="e">
        <f>IF(AND(#REF!="Muy Baja",#REF!="Leve"),CONCATENATE("R7C",#REF!),"")</f>
        <v>#REF!</v>
      </c>
      <c r="P52" s="64" t="e">
        <f>IF(AND(#REF!="Muy Baja",#REF!="Menor"),CONCATENATE("R7C",#REF!),"")</f>
        <v>#REF!</v>
      </c>
      <c r="Q52" s="65" t="e">
        <f>IF(AND(#REF!="Muy Baja",#REF!="Menor"),CONCATENATE("R7C",#REF!),"")</f>
        <v>#REF!</v>
      </c>
      <c r="R52" s="65" t="e">
        <f>IF(AND(#REF!="Muy Baja",#REF!="Menor"),CONCATENATE("R7C",#REF!),"")</f>
        <v>#REF!</v>
      </c>
      <c r="S52" s="65" t="e">
        <f>IF(AND(#REF!="Muy Baja",#REF!="Menor"),CONCATENATE("R7C",#REF!),"")</f>
        <v>#REF!</v>
      </c>
      <c r="T52" s="65" t="e">
        <f>IF(AND(#REF!="Muy Baja",#REF!="Menor"),CONCATENATE("R7C",#REF!),"")</f>
        <v>#REF!</v>
      </c>
      <c r="U52" s="66" t="e">
        <f>IF(AND(#REF!="Muy Baja",#REF!="Menor"),CONCATENATE("R7C",#REF!),"")</f>
        <v>#REF!</v>
      </c>
      <c r="V52" s="55" t="e">
        <f>IF(AND(#REF!="Muy Baja",#REF!="Moderado"),CONCATENATE("R7C",#REF!),"")</f>
        <v>#REF!</v>
      </c>
      <c r="W52" s="56" t="e">
        <f>IF(AND(#REF!="Muy Baja",#REF!="Moderado"),CONCATENATE("R7C",#REF!),"")</f>
        <v>#REF!</v>
      </c>
      <c r="X52" s="56" t="e">
        <f>IF(AND(#REF!="Muy Baja",#REF!="Moderado"),CONCATENATE("R7C",#REF!),"")</f>
        <v>#REF!</v>
      </c>
      <c r="Y52" s="56" t="e">
        <f>IF(AND(#REF!="Muy Baja",#REF!="Moderado"),CONCATENATE("R7C",#REF!),"")</f>
        <v>#REF!</v>
      </c>
      <c r="Z52" s="56" t="e">
        <f>IF(AND(#REF!="Muy Baja",#REF!="Moderado"),CONCATENATE("R7C",#REF!),"")</f>
        <v>#REF!</v>
      </c>
      <c r="AA52" s="57" t="e">
        <f>IF(AND(#REF!="Muy Baja",#REF!="Moderado"),CONCATENATE("R7C",#REF!),"")</f>
        <v>#REF!</v>
      </c>
      <c r="AB52" s="40" t="e">
        <f>IF(AND(#REF!="Muy Baja",#REF!="Mayor"),CONCATENATE("R7C",#REF!),"")</f>
        <v>#REF!</v>
      </c>
      <c r="AC52" s="41" t="e">
        <f>IF(AND(#REF!="Muy Baja",#REF!="Mayor"),CONCATENATE("R7C",#REF!),"")</f>
        <v>#REF!</v>
      </c>
      <c r="AD52" s="41" t="e">
        <f>IF(AND(#REF!="Muy Baja",#REF!="Mayor"),CONCATENATE("R7C",#REF!),"")</f>
        <v>#REF!</v>
      </c>
      <c r="AE52" s="41" t="e">
        <f>IF(AND(#REF!="Muy Baja",#REF!="Mayor"),CONCATENATE("R7C",#REF!),"")</f>
        <v>#REF!</v>
      </c>
      <c r="AF52" s="41" t="e">
        <f>IF(AND(#REF!="Muy Baja",#REF!="Mayor"),CONCATENATE("R7C",#REF!),"")</f>
        <v>#REF!</v>
      </c>
      <c r="AG52" s="42" t="e">
        <f>IF(AND(#REF!="Muy Baja",#REF!="Mayor"),CONCATENATE("R7C",#REF!),"")</f>
        <v>#REF!</v>
      </c>
      <c r="AH52" s="43" t="e">
        <f>IF(AND(#REF!="Muy Baja",#REF!="Catastrófico"),CONCATENATE("R7C",#REF!),"")</f>
        <v>#REF!</v>
      </c>
      <c r="AI52" s="44" t="e">
        <f>IF(AND(#REF!="Muy Baja",#REF!="Catastrófico"),CONCATENATE("R7C",#REF!),"")</f>
        <v>#REF!</v>
      </c>
      <c r="AJ52" s="44" t="e">
        <f>IF(AND(#REF!="Muy Baja",#REF!="Catastrófico"),CONCATENATE("R7C",#REF!),"")</f>
        <v>#REF!</v>
      </c>
      <c r="AK52" s="44" t="e">
        <f>IF(AND(#REF!="Muy Baja",#REF!="Catastrófico"),CONCATENATE("R7C",#REF!),"")</f>
        <v>#REF!</v>
      </c>
      <c r="AL52" s="44" t="e">
        <f>IF(AND(#REF!="Muy Baja",#REF!="Catastrófico"),CONCATENATE("R7C",#REF!),"")</f>
        <v>#REF!</v>
      </c>
      <c r="AM52" s="45" t="e">
        <f>IF(AND(#REF!="Muy Baja",#REF!="Catastrófico"),CONCATENATE("R7C",#REF!),"")</f>
        <v>#REF!</v>
      </c>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c r="BX52" s="71"/>
      <c r="BY52" s="71"/>
      <c r="BZ52" s="71"/>
      <c r="CA52" s="71"/>
      <c r="CB52" s="71"/>
    </row>
    <row r="53" spans="1:80" ht="15" customHeight="1">
      <c r="A53" s="71"/>
      <c r="B53" s="503"/>
      <c r="C53" s="503"/>
      <c r="D53" s="504"/>
      <c r="E53" s="602"/>
      <c r="F53" s="601"/>
      <c r="G53" s="601"/>
      <c r="H53" s="601"/>
      <c r="I53" s="617"/>
      <c r="J53" s="64" t="e">
        <f>IF(AND(#REF!="Muy Baja",#REF!="Leve"),CONCATENATE("R8C",#REF!),"")</f>
        <v>#REF!</v>
      </c>
      <c r="K53" s="65" t="e">
        <f>IF(AND(#REF!="Muy Baja",#REF!="Leve"),CONCATENATE("R8C",#REF!),"")</f>
        <v>#REF!</v>
      </c>
      <c r="L53" s="65" t="e">
        <f>IF(AND(#REF!="Muy Baja",#REF!="Leve"),CONCATENATE("R8C",#REF!),"")</f>
        <v>#REF!</v>
      </c>
      <c r="M53" s="65" t="e">
        <f>IF(AND(#REF!="Muy Baja",#REF!="Leve"),CONCATENATE("R8C",#REF!),"")</f>
        <v>#REF!</v>
      </c>
      <c r="N53" s="65" t="e">
        <f>IF(AND(#REF!="Muy Baja",#REF!="Leve"),CONCATENATE("R8C",#REF!),"")</f>
        <v>#REF!</v>
      </c>
      <c r="O53" s="66" t="e">
        <f>IF(AND(#REF!="Muy Baja",#REF!="Leve"),CONCATENATE("R8C",#REF!),"")</f>
        <v>#REF!</v>
      </c>
      <c r="P53" s="64" t="e">
        <f>IF(AND(#REF!="Muy Baja",#REF!="Menor"),CONCATENATE("R8C",#REF!),"")</f>
        <v>#REF!</v>
      </c>
      <c r="Q53" s="65" t="e">
        <f>IF(AND(#REF!="Muy Baja",#REF!="Menor"),CONCATENATE("R8C",#REF!),"")</f>
        <v>#REF!</v>
      </c>
      <c r="R53" s="65" t="e">
        <f>IF(AND(#REF!="Muy Baja",#REF!="Menor"),CONCATENATE("R8C",#REF!),"")</f>
        <v>#REF!</v>
      </c>
      <c r="S53" s="65" t="e">
        <f>IF(AND(#REF!="Muy Baja",#REF!="Menor"),CONCATENATE("R8C",#REF!),"")</f>
        <v>#REF!</v>
      </c>
      <c r="T53" s="65" t="e">
        <f>IF(AND(#REF!="Muy Baja",#REF!="Menor"),CONCATENATE("R8C",#REF!),"")</f>
        <v>#REF!</v>
      </c>
      <c r="U53" s="66" t="e">
        <f>IF(AND(#REF!="Muy Baja",#REF!="Menor"),CONCATENATE("R8C",#REF!),"")</f>
        <v>#REF!</v>
      </c>
      <c r="V53" s="55" t="e">
        <f>IF(AND(#REF!="Muy Baja",#REF!="Moderado"),CONCATENATE("R8C",#REF!),"")</f>
        <v>#REF!</v>
      </c>
      <c r="W53" s="56" t="e">
        <f>IF(AND(#REF!="Muy Baja",#REF!="Moderado"),CONCATENATE("R8C",#REF!),"")</f>
        <v>#REF!</v>
      </c>
      <c r="X53" s="56" t="e">
        <f>IF(AND(#REF!="Muy Baja",#REF!="Moderado"),CONCATENATE("R8C",#REF!),"")</f>
        <v>#REF!</v>
      </c>
      <c r="Y53" s="56" t="e">
        <f>IF(AND(#REF!="Muy Baja",#REF!="Moderado"),CONCATENATE("R8C",#REF!),"")</f>
        <v>#REF!</v>
      </c>
      <c r="Z53" s="56" t="e">
        <f>IF(AND(#REF!="Muy Baja",#REF!="Moderado"),CONCATENATE("R8C",#REF!),"")</f>
        <v>#REF!</v>
      </c>
      <c r="AA53" s="57" t="e">
        <f>IF(AND(#REF!="Muy Baja",#REF!="Moderado"),CONCATENATE("R8C",#REF!),"")</f>
        <v>#REF!</v>
      </c>
      <c r="AB53" s="40" t="e">
        <f>IF(AND(#REF!="Muy Baja",#REF!="Mayor"),CONCATENATE("R8C",#REF!),"")</f>
        <v>#REF!</v>
      </c>
      <c r="AC53" s="41" t="e">
        <f>IF(AND(#REF!="Muy Baja",#REF!="Mayor"),CONCATENATE("R8C",#REF!),"")</f>
        <v>#REF!</v>
      </c>
      <c r="AD53" s="41" t="e">
        <f>IF(AND(#REF!="Muy Baja",#REF!="Mayor"),CONCATENATE("R8C",#REF!),"")</f>
        <v>#REF!</v>
      </c>
      <c r="AE53" s="41" t="e">
        <f>IF(AND(#REF!="Muy Baja",#REF!="Mayor"),CONCATENATE("R8C",#REF!),"")</f>
        <v>#REF!</v>
      </c>
      <c r="AF53" s="41" t="e">
        <f>IF(AND(#REF!="Muy Baja",#REF!="Mayor"),CONCATENATE("R8C",#REF!),"")</f>
        <v>#REF!</v>
      </c>
      <c r="AG53" s="42" t="e">
        <f>IF(AND(#REF!="Muy Baja",#REF!="Mayor"),CONCATENATE("R8C",#REF!),"")</f>
        <v>#REF!</v>
      </c>
      <c r="AH53" s="43" t="e">
        <f>IF(AND(#REF!="Muy Baja",#REF!="Catastrófico"),CONCATENATE("R8C",#REF!),"")</f>
        <v>#REF!</v>
      </c>
      <c r="AI53" s="44" t="e">
        <f>IF(AND(#REF!="Muy Baja",#REF!="Catastrófico"),CONCATENATE("R8C",#REF!),"")</f>
        <v>#REF!</v>
      </c>
      <c r="AJ53" s="44" t="e">
        <f>IF(AND(#REF!="Muy Baja",#REF!="Catastrófico"),CONCATENATE("R8C",#REF!),"")</f>
        <v>#REF!</v>
      </c>
      <c r="AK53" s="44" t="e">
        <f>IF(AND(#REF!="Muy Baja",#REF!="Catastrófico"),CONCATENATE("R8C",#REF!),"")</f>
        <v>#REF!</v>
      </c>
      <c r="AL53" s="44" t="e">
        <f>IF(AND(#REF!="Muy Baja",#REF!="Catastrófico"),CONCATENATE("R8C",#REF!),"")</f>
        <v>#REF!</v>
      </c>
      <c r="AM53" s="45" t="e">
        <f>IF(AND(#REF!="Muy Baja",#REF!="Catastrófico"),CONCATENATE("R8C",#REF!),"")</f>
        <v>#REF!</v>
      </c>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c r="BX53" s="71"/>
      <c r="BY53" s="71"/>
      <c r="BZ53" s="71"/>
      <c r="CA53" s="71"/>
      <c r="CB53" s="71"/>
    </row>
    <row r="54" spans="1:80" ht="15" customHeight="1">
      <c r="A54" s="71"/>
      <c r="B54" s="503"/>
      <c r="C54" s="503"/>
      <c r="D54" s="504"/>
      <c r="E54" s="602"/>
      <c r="F54" s="601"/>
      <c r="G54" s="601"/>
      <c r="H54" s="601"/>
      <c r="I54" s="617"/>
      <c r="J54" s="64" t="e">
        <f>IF(AND(#REF!="Muy Baja",#REF!="Leve"),CONCATENATE("R9C",#REF!),"")</f>
        <v>#REF!</v>
      </c>
      <c r="K54" s="65" t="e">
        <f>IF(AND(#REF!="Muy Baja",#REF!="Leve"),CONCATENATE("R9C",#REF!),"")</f>
        <v>#REF!</v>
      </c>
      <c r="L54" s="65" t="e">
        <f>IF(AND(#REF!="Muy Baja",#REF!="Leve"),CONCATENATE("R9C",#REF!),"")</f>
        <v>#REF!</v>
      </c>
      <c r="M54" s="65" t="e">
        <f>IF(AND(#REF!="Muy Baja",#REF!="Leve"),CONCATENATE("R9C",#REF!),"")</f>
        <v>#REF!</v>
      </c>
      <c r="N54" s="65" t="e">
        <f>IF(AND(#REF!="Muy Baja",#REF!="Leve"),CONCATENATE("R9C",#REF!),"")</f>
        <v>#REF!</v>
      </c>
      <c r="O54" s="66" t="e">
        <f>IF(AND(#REF!="Muy Baja",#REF!="Leve"),CONCATENATE("R9C",#REF!),"")</f>
        <v>#REF!</v>
      </c>
      <c r="P54" s="64" t="e">
        <f>IF(AND(#REF!="Muy Baja",#REF!="Menor"),CONCATENATE("R9C",#REF!),"")</f>
        <v>#REF!</v>
      </c>
      <c r="Q54" s="65" t="e">
        <f>IF(AND(#REF!="Muy Baja",#REF!="Menor"),CONCATENATE("R9C",#REF!),"")</f>
        <v>#REF!</v>
      </c>
      <c r="R54" s="65" t="e">
        <f>IF(AND(#REF!="Muy Baja",#REF!="Menor"),CONCATENATE("R9C",#REF!),"")</f>
        <v>#REF!</v>
      </c>
      <c r="S54" s="65" t="e">
        <f>IF(AND(#REF!="Muy Baja",#REF!="Menor"),CONCATENATE("R9C",#REF!),"")</f>
        <v>#REF!</v>
      </c>
      <c r="T54" s="65" t="e">
        <f>IF(AND(#REF!="Muy Baja",#REF!="Menor"),CONCATENATE("R9C",#REF!),"")</f>
        <v>#REF!</v>
      </c>
      <c r="U54" s="66" t="e">
        <f>IF(AND(#REF!="Muy Baja",#REF!="Menor"),CONCATENATE("R9C",#REF!),"")</f>
        <v>#REF!</v>
      </c>
      <c r="V54" s="55" t="e">
        <f>IF(AND(#REF!="Muy Baja",#REF!="Moderado"),CONCATENATE("R9C",#REF!),"")</f>
        <v>#REF!</v>
      </c>
      <c r="W54" s="56" t="e">
        <f>IF(AND(#REF!="Muy Baja",#REF!="Moderado"),CONCATENATE("R9C",#REF!),"")</f>
        <v>#REF!</v>
      </c>
      <c r="X54" s="56" t="e">
        <f>IF(AND(#REF!="Muy Baja",#REF!="Moderado"),CONCATENATE("R9C",#REF!),"")</f>
        <v>#REF!</v>
      </c>
      <c r="Y54" s="56" t="e">
        <f>IF(AND(#REF!="Muy Baja",#REF!="Moderado"),CONCATENATE("R9C",#REF!),"")</f>
        <v>#REF!</v>
      </c>
      <c r="Z54" s="56" t="e">
        <f>IF(AND(#REF!="Muy Baja",#REF!="Moderado"),CONCATENATE("R9C",#REF!),"")</f>
        <v>#REF!</v>
      </c>
      <c r="AA54" s="57" t="e">
        <f>IF(AND(#REF!="Muy Baja",#REF!="Moderado"),CONCATENATE("R9C",#REF!),"")</f>
        <v>#REF!</v>
      </c>
      <c r="AB54" s="40" t="e">
        <f>IF(AND(#REF!="Muy Baja",#REF!="Mayor"),CONCATENATE("R9C",#REF!),"")</f>
        <v>#REF!</v>
      </c>
      <c r="AC54" s="41" t="e">
        <f>IF(AND(#REF!="Muy Baja",#REF!="Mayor"),CONCATENATE("R9C",#REF!),"")</f>
        <v>#REF!</v>
      </c>
      <c r="AD54" s="41" t="e">
        <f>IF(AND(#REF!="Muy Baja",#REF!="Mayor"),CONCATENATE("R9C",#REF!),"")</f>
        <v>#REF!</v>
      </c>
      <c r="AE54" s="41" t="e">
        <f>IF(AND(#REF!="Muy Baja",#REF!="Mayor"),CONCATENATE("R9C",#REF!),"")</f>
        <v>#REF!</v>
      </c>
      <c r="AF54" s="41" t="e">
        <f>IF(AND(#REF!="Muy Baja",#REF!="Mayor"),CONCATENATE("R9C",#REF!),"")</f>
        <v>#REF!</v>
      </c>
      <c r="AG54" s="42" t="e">
        <f>IF(AND(#REF!="Muy Baja",#REF!="Mayor"),CONCATENATE("R9C",#REF!),"")</f>
        <v>#REF!</v>
      </c>
      <c r="AH54" s="43" t="e">
        <f>IF(AND(#REF!="Muy Baja",#REF!="Catastrófico"),CONCATENATE("R9C",#REF!),"")</f>
        <v>#REF!</v>
      </c>
      <c r="AI54" s="44" t="e">
        <f>IF(AND(#REF!="Muy Baja",#REF!="Catastrófico"),CONCATENATE("R9C",#REF!),"")</f>
        <v>#REF!</v>
      </c>
      <c r="AJ54" s="44" t="e">
        <f>IF(AND(#REF!="Muy Baja",#REF!="Catastrófico"),CONCATENATE("R9C",#REF!),"")</f>
        <v>#REF!</v>
      </c>
      <c r="AK54" s="44" t="e">
        <f>IF(AND(#REF!="Muy Baja",#REF!="Catastrófico"),CONCATENATE("R9C",#REF!),"")</f>
        <v>#REF!</v>
      </c>
      <c r="AL54" s="44" t="e">
        <f>IF(AND(#REF!="Muy Baja",#REF!="Catastrófico"),CONCATENATE("R9C",#REF!),"")</f>
        <v>#REF!</v>
      </c>
      <c r="AM54" s="45" t="e">
        <f>IF(AND(#REF!="Muy Baja",#REF!="Catastrófico"),CONCATENATE("R9C",#REF!),"")</f>
        <v>#REF!</v>
      </c>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c r="BX54" s="71"/>
      <c r="BY54" s="71"/>
      <c r="BZ54" s="71"/>
      <c r="CA54" s="71"/>
      <c r="CB54" s="71"/>
    </row>
    <row r="55" spans="1:80" ht="15.75" customHeight="1" thickBot="1">
      <c r="A55" s="71"/>
      <c r="B55" s="503"/>
      <c r="C55" s="503"/>
      <c r="D55" s="504"/>
      <c r="E55" s="603"/>
      <c r="F55" s="604"/>
      <c r="G55" s="604"/>
      <c r="H55" s="604"/>
      <c r="I55" s="618"/>
      <c r="J55" s="67" t="e">
        <f>IF(AND(#REF!="Muy Baja",#REF!="Leve"),CONCATENATE("R10C",#REF!),"")</f>
        <v>#REF!</v>
      </c>
      <c r="K55" s="68" t="e">
        <f>IF(AND(#REF!="Muy Baja",#REF!="Leve"),CONCATENATE("R10C",#REF!),"")</f>
        <v>#REF!</v>
      </c>
      <c r="L55" s="68" t="e">
        <f>IF(AND(#REF!="Muy Baja",#REF!="Leve"),CONCATENATE("R10C",#REF!),"")</f>
        <v>#REF!</v>
      </c>
      <c r="M55" s="68" t="e">
        <f>IF(AND(#REF!="Muy Baja",#REF!="Leve"),CONCATENATE("R10C",#REF!),"")</f>
        <v>#REF!</v>
      </c>
      <c r="N55" s="68" t="e">
        <f>IF(AND(#REF!="Muy Baja",#REF!="Leve"),CONCATENATE("R10C",#REF!),"")</f>
        <v>#REF!</v>
      </c>
      <c r="O55" s="69" t="e">
        <f>IF(AND(#REF!="Muy Baja",#REF!="Leve"),CONCATENATE("R10C",#REF!),"")</f>
        <v>#REF!</v>
      </c>
      <c r="P55" s="67" t="e">
        <f>IF(AND(#REF!="Muy Baja",#REF!="Menor"),CONCATENATE("R10C",#REF!),"")</f>
        <v>#REF!</v>
      </c>
      <c r="Q55" s="68" t="e">
        <f>IF(AND(#REF!="Muy Baja",#REF!="Menor"),CONCATENATE("R10C",#REF!),"")</f>
        <v>#REF!</v>
      </c>
      <c r="R55" s="68" t="e">
        <f>IF(AND(#REF!="Muy Baja",#REF!="Menor"),CONCATENATE("R10C",#REF!),"")</f>
        <v>#REF!</v>
      </c>
      <c r="S55" s="68" t="e">
        <f>IF(AND(#REF!="Muy Baja",#REF!="Menor"),CONCATENATE("R10C",#REF!),"")</f>
        <v>#REF!</v>
      </c>
      <c r="T55" s="68" t="e">
        <f>IF(AND(#REF!="Muy Baja",#REF!="Menor"),CONCATENATE("R10C",#REF!),"")</f>
        <v>#REF!</v>
      </c>
      <c r="U55" s="69" t="e">
        <f>IF(AND(#REF!="Muy Baja",#REF!="Menor"),CONCATENATE("R10C",#REF!),"")</f>
        <v>#REF!</v>
      </c>
      <c r="V55" s="58" t="e">
        <f>IF(AND(#REF!="Muy Baja",#REF!="Moderado"),CONCATENATE("R10C",#REF!),"")</f>
        <v>#REF!</v>
      </c>
      <c r="W55" s="59" t="e">
        <f>IF(AND(#REF!="Muy Baja",#REF!="Moderado"),CONCATENATE("R10C",#REF!),"")</f>
        <v>#REF!</v>
      </c>
      <c r="X55" s="59" t="e">
        <f>IF(AND(#REF!="Muy Baja",#REF!="Moderado"),CONCATENATE("R10C",#REF!),"")</f>
        <v>#REF!</v>
      </c>
      <c r="Y55" s="59" t="e">
        <f>IF(AND(#REF!="Muy Baja",#REF!="Moderado"),CONCATENATE("R10C",#REF!),"")</f>
        <v>#REF!</v>
      </c>
      <c r="Z55" s="59" t="e">
        <f>IF(AND(#REF!="Muy Baja",#REF!="Moderado"),CONCATENATE("R10C",#REF!),"")</f>
        <v>#REF!</v>
      </c>
      <c r="AA55" s="60" t="e">
        <f>IF(AND(#REF!="Muy Baja",#REF!="Moderado"),CONCATENATE("R10C",#REF!),"")</f>
        <v>#REF!</v>
      </c>
      <c r="AB55" s="46" t="e">
        <f>IF(AND(#REF!="Muy Baja",#REF!="Mayor"),CONCATENATE("R10C",#REF!),"")</f>
        <v>#REF!</v>
      </c>
      <c r="AC55" s="47" t="e">
        <f>IF(AND(#REF!="Muy Baja",#REF!="Mayor"),CONCATENATE("R10C",#REF!),"")</f>
        <v>#REF!</v>
      </c>
      <c r="AD55" s="47" t="e">
        <f>IF(AND(#REF!="Muy Baja",#REF!="Mayor"),CONCATENATE("R10C",#REF!),"")</f>
        <v>#REF!</v>
      </c>
      <c r="AE55" s="47" t="e">
        <f>IF(AND(#REF!="Muy Baja",#REF!="Mayor"),CONCATENATE("R10C",#REF!),"")</f>
        <v>#REF!</v>
      </c>
      <c r="AF55" s="47" t="e">
        <f>IF(AND(#REF!="Muy Baja",#REF!="Mayor"),CONCATENATE("R10C",#REF!),"")</f>
        <v>#REF!</v>
      </c>
      <c r="AG55" s="48" t="e">
        <f>IF(AND(#REF!="Muy Baja",#REF!="Mayor"),CONCATENATE("R10C",#REF!),"")</f>
        <v>#REF!</v>
      </c>
      <c r="AH55" s="49" t="e">
        <f>IF(AND(#REF!="Muy Baja",#REF!="Catastrófico"),CONCATENATE("R10C",#REF!),"")</f>
        <v>#REF!</v>
      </c>
      <c r="AI55" s="50" t="e">
        <f>IF(AND(#REF!="Muy Baja",#REF!="Catastrófico"),CONCATENATE("R10C",#REF!),"")</f>
        <v>#REF!</v>
      </c>
      <c r="AJ55" s="50" t="e">
        <f>IF(AND(#REF!="Muy Baja",#REF!="Catastrófico"),CONCATENATE("R10C",#REF!),"")</f>
        <v>#REF!</v>
      </c>
      <c r="AK55" s="50" t="e">
        <f>IF(AND(#REF!="Muy Baja",#REF!="Catastrófico"),CONCATENATE("R10C",#REF!),"")</f>
        <v>#REF!</v>
      </c>
      <c r="AL55" s="50" t="e">
        <f>IF(AND(#REF!="Muy Baja",#REF!="Catastrófico"),CONCATENATE("R10C",#REF!),"")</f>
        <v>#REF!</v>
      </c>
      <c r="AM55" s="51" t="e">
        <f>IF(AND(#REF!="Muy Baja",#REF!="Catastrófico"),CONCATENATE("R10C",#REF!),"")</f>
        <v>#REF!</v>
      </c>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c r="BX55" s="71"/>
      <c r="BY55" s="71"/>
      <c r="BZ55" s="71"/>
      <c r="CA55" s="71"/>
      <c r="CB55" s="71"/>
    </row>
    <row r="56" spans="1:80">
      <c r="A56" s="71"/>
      <c r="B56" s="71"/>
      <c r="C56" s="71"/>
      <c r="D56" s="71"/>
      <c r="E56" s="71"/>
      <c r="F56" s="71"/>
      <c r="G56" s="71"/>
      <c r="H56" s="71"/>
      <c r="I56" s="71"/>
      <c r="J56" s="598" t="s">
        <v>221</v>
      </c>
      <c r="K56" s="599"/>
      <c r="L56" s="599"/>
      <c r="M56" s="599"/>
      <c r="N56" s="599"/>
      <c r="O56" s="616"/>
      <c r="P56" s="598" t="s">
        <v>222</v>
      </c>
      <c r="Q56" s="599"/>
      <c r="R56" s="599"/>
      <c r="S56" s="599"/>
      <c r="T56" s="599"/>
      <c r="U56" s="616"/>
      <c r="V56" s="598" t="s">
        <v>223</v>
      </c>
      <c r="W56" s="599"/>
      <c r="X56" s="599"/>
      <c r="Y56" s="599"/>
      <c r="Z56" s="599"/>
      <c r="AA56" s="616"/>
      <c r="AB56" s="598" t="s">
        <v>224</v>
      </c>
      <c r="AC56" s="637"/>
      <c r="AD56" s="599"/>
      <c r="AE56" s="599"/>
      <c r="AF56" s="599"/>
      <c r="AG56" s="616"/>
      <c r="AH56" s="598" t="s">
        <v>225</v>
      </c>
      <c r="AI56" s="599"/>
      <c r="AJ56" s="599"/>
      <c r="AK56" s="599"/>
      <c r="AL56" s="599"/>
      <c r="AM56" s="616"/>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71"/>
      <c r="CA56" s="71"/>
      <c r="CB56" s="71"/>
    </row>
    <row r="57" spans="1:80">
      <c r="A57" s="71"/>
      <c r="B57" s="71"/>
      <c r="C57" s="71"/>
      <c r="D57" s="71"/>
      <c r="E57" s="71"/>
      <c r="F57" s="71"/>
      <c r="G57" s="71"/>
      <c r="H57" s="71"/>
      <c r="I57" s="71"/>
      <c r="J57" s="602"/>
      <c r="K57" s="601"/>
      <c r="L57" s="601"/>
      <c r="M57" s="601"/>
      <c r="N57" s="601"/>
      <c r="O57" s="617"/>
      <c r="P57" s="602"/>
      <c r="Q57" s="601"/>
      <c r="R57" s="601"/>
      <c r="S57" s="601"/>
      <c r="T57" s="601"/>
      <c r="U57" s="617"/>
      <c r="V57" s="602"/>
      <c r="W57" s="601"/>
      <c r="X57" s="601"/>
      <c r="Y57" s="601"/>
      <c r="Z57" s="601"/>
      <c r="AA57" s="617"/>
      <c r="AB57" s="602"/>
      <c r="AC57" s="601"/>
      <c r="AD57" s="601"/>
      <c r="AE57" s="601"/>
      <c r="AF57" s="601"/>
      <c r="AG57" s="617"/>
      <c r="AH57" s="602"/>
      <c r="AI57" s="601"/>
      <c r="AJ57" s="601"/>
      <c r="AK57" s="601"/>
      <c r="AL57" s="601"/>
      <c r="AM57" s="617"/>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c r="BZ57" s="71"/>
      <c r="CA57" s="71"/>
      <c r="CB57" s="71"/>
    </row>
    <row r="58" spans="1:80">
      <c r="A58" s="71"/>
      <c r="B58" s="71"/>
      <c r="C58" s="71"/>
      <c r="D58" s="71"/>
      <c r="E58" s="71"/>
      <c r="F58" s="71"/>
      <c r="G58" s="71"/>
      <c r="H58" s="71"/>
      <c r="I58" s="71"/>
      <c r="J58" s="602"/>
      <c r="K58" s="601"/>
      <c r="L58" s="601"/>
      <c r="M58" s="601"/>
      <c r="N58" s="601"/>
      <c r="O58" s="617"/>
      <c r="P58" s="602"/>
      <c r="Q58" s="601"/>
      <c r="R58" s="601"/>
      <c r="S58" s="601"/>
      <c r="T58" s="601"/>
      <c r="U58" s="617"/>
      <c r="V58" s="602"/>
      <c r="W58" s="601"/>
      <c r="X58" s="601"/>
      <c r="Y58" s="601"/>
      <c r="Z58" s="601"/>
      <c r="AA58" s="617"/>
      <c r="AB58" s="602"/>
      <c r="AC58" s="601"/>
      <c r="AD58" s="601"/>
      <c r="AE58" s="601"/>
      <c r="AF58" s="601"/>
      <c r="AG58" s="617"/>
      <c r="AH58" s="602"/>
      <c r="AI58" s="601"/>
      <c r="AJ58" s="601"/>
      <c r="AK58" s="601"/>
      <c r="AL58" s="601"/>
      <c r="AM58" s="617"/>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c r="BX58" s="71"/>
      <c r="BY58" s="71"/>
      <c r="BZ58" s="71"/>
      <c r="CA58" s="71"/>
      <c r="CB58" s="71"/>
    </row>
    <row r="59" spans="1:80">
      <c r="A59" s="71"/>
      <c r="B59" s="71"/>
      <c r="C59" s="71"/>
      <c r="D59" s="71"/>
      <c r="E59" s="71"/>
      <c r="F59" s="71"/>
      <c r="G59" s="71"/>
      <c r="H59" s="71"/>
      <c r="I59" s="71"/>
      <c r="J59" s="602"/>
      <c r="K59" s="601"/>
      <c r="L59" s="601"/>
      <c r="M59" s="601"/>
      <c r="N59" s="601"/>
      <c r="O59" s="617"/>
      <c r="P59" s="602"/>
      <c r="Q59" s="601"/>
      <c r="R59" s="601"/>
      <c r="S59" s="601"/>
      <c r="T59" s="601"/>
      <c r="U59" s="617"/>
      <c r="V59" s="602"/>
      <c r="W59" s="601"/>
      <c r="X59" s="601"/>
      <c r="Y59" s="601"/>
      <c r="Z59" s="601"/>
      <c r="AA59" s="617"/>
      <c r="AB59" s="602"/>
      <c r="AC59" s="601"/>
      <c r="AD59" s="601"/>
      <c r="AE59" s="601"/>
      <c r="AF59" s="601"/>
      <c r="AG59" s="617"/>
      <c r="AH59" s="602"/>
      <c r="AI59" s="601"/>
      <c r="AJ59" s="601"/>
      <c r="AK59" s="601"/>
      <c r="AL59" s="601"/>
      <c r="AM59" s="617"/>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row>
    <row r="60" spans="1:80">
      <c r="A60" s="71"/>
      <c r="B60" s="71"/>
      <c r="C60" s="71"/>
      <c r="D60" s="71"/>
      <c r="E60" s="71"/>
      <c r="F60" s="71"/>
      <c r="G60" s="71"/>
      <c r="H60" s="71"/>
      <c r="I60" s="71"/>
      <c r="J60" s="602"/>
      <c r="K60" s="601"/>
      <c r="L60" s="601"/>
      <c r="M60" s="601"/>
      <c r="N60" s="601"/>
      <c r="O60" s="617"/>
      <c r="P60" s="602"/>
      <c r="Q60" s="601"/>
      <c r="R60" s="601"/>
      <c r="S60" s="601"/>
      <c r="T60" s="601"/>
      <c r="U60" s="617"/>
      <c r="V60" s="602"/>
      <c r="W60" s="601"/>
      <c r="X60" s="601"/>
      <c r="Y60" s="601"/>
      <c r="Z60" s="601"/>
      <c r="AA60" s="617"/>
      <c r="AB60" s="602"/>
      <c r="AC60" s="601"/>
      <c r="AD60" s="601"/>
      <c r="AE60" s="601"/>
      <c r="AF60" s="601"/>
      <c r="AG60" s="617"/>
      <c r="AH60" s="602"/>
      <c r="AI60" s="601"/>
      <c r="AJ60" s="601"/>
      <c r="AK60" s="601"/>
      <c r="AL60" s="601"/>
      <c r="AM60" s="617"/>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c r="BY60" s="71"/>
      <c r="BZ60" s="71"/>
      <c r="CA60" s="71"/>
      <c r="CB60" s="71"/>
    </row>
    <row r="61" spans="1:80" ht="15.75" thickBot="1">
      <c r="A61" s="71"/>
      <c r="B61" s="71"/>
      <c r="C61" s="71"/>
      <c r="D61" s="71"/>
      <c r="E61" s="71"/>
      <c r="F61" s="71"/>
      <c r="G61" s="71"/>
      <c r="H61" s="71"/>
      <c r="I61" s="71"/>
      <c r="J61" s="603"/>
      <c r="K61" s="604"/>
      <c r="L61" s="604"/>
      <c r="M61" s="604"/>
      <c r="N61" s="604"/>
      <c r="O61" s="618"/>
      <c r="P61" s="603"/>
      <c r="Q61" s="604"/>
      <c r="R61" s="604"/>
      <c r="S61" s="604"/>
      <c r="T61" s="604"/>
      <c r="U61" s="618"/>
      <c r="V61" s="603"/>
      <c r="W61" s="604"/>
      <c r="X61" s="604"/>
      <c r="Y61" s="604"/>
      <c r="Z61" s="604"/>
      <c r="AA61" s="618"/>
      <c r="AB61" s="603"/>
      <c r="AC61" s="604"/>
      <c r="AD61" s="604"/>
      <c r="AE61" s="604"/>
      <c r="AF61" s="604"/>
      <c r="AG61" s="618"/>
      <c r="AH61" s="603"/>
      <c r="AI61" s="604"/>
      <c r="AJ61" s="604"/>
      <c r="AK61" s="604"/>
      <c r="AL61" s="604"/>
      <c r="AM61" s="618"/>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row>
    <row r="62" spans="1:80">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row>
    <row r="63" spans="1:80" ht="15" customHeight="1">
      <c r="A63" s="71"/>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1"/>
      <c r="AV63" s="71"/>
      <c r="AW63" s="71"/>
      <c r="AX63" s="71"/>
      <c r="AY63" s="71"/>
      <c r="AZ63" s="71"/>
      <c r="BA63" s="71"/>
      <c r="BB63" s="71"/>
      <c r="BC63" s="71"/>
      <c r="BD63" s="71"/>
      <c r="BE63" s="71"/>
      <c r="BF63" s="71"/>
      <c r="BG63" s="71"/>
      <c r="BH63" s="71"/>
    </row>
    <row r="64" spans="1:80" ht="15" customHeight="1">
      <c r="A64" s="71"/>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1"/>
      <c r="AV64" s="71"/>
      <c r="AW64" s="71"/>
      <c r="AX64" s="71"/>
      <c r="AY64" s="71"/>
      <c r="AZ64" s="71"/>
      <c r="BA64" s="71"/>
      <c r="BB64" s="71"/>
      <c r="BC64" s="71"/>
      <c r="BD64" s="71"/>
      <c r="BE64" s="71"/>
      <c r="BF64" s="71"/>
      <c r="BG64" s="71"/>
      <c r="BH64" s="71"/>
    </row>
    <row r="65" spans="1:60">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row>
    <row r="66" spans="1:60">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row>
    <row r="67" spans="1:60">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row>
    <row r="68" spans="1:60">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row>
    <row r="69" spans="1:60">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row>
    <row r="70" spans="1:60">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row>
    <row r="71" spans="1:60">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row>
    <row r="72" spans="1:60">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row>
    <row r="73" spans="1:60">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row>
    <row r="74" spans="1:60">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row>
    <row r="75" spans="1:60">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row>
    <row r="76" spans="1:60">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row>
    <row r="77" spans="1:60">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row>
    <row r="78" spans="1:60">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row>
    <row r="79" spans="1:60">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row>
    <row r="80" spans="1:60">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row>
    <row r="81" spans="1:60">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row>
    <row r="82" spans="1:60">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row>
    <row r="83" spans="1:60">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row>
    <row r="84" spans="1:60">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row>
    <row r="85" spans="1:60">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row>
    <row r="86" spans="1:60">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row>
    <row r="87" spans="1:60">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row>
    <row r="88" spans="1:60">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row>
    <row r="89" spans="1:60">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row>
    <row r="90" spans="1:60">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row>
    <row r="91" spans="1:60">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row>
    <row r="92" spans="1:60">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row>
    <row r="93" spans="1:60">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row>
    <row r="94" spans="1:60">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row>
    <row r="95" spans="1:60">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row>
    <row r="96" spans="1:60">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row>
    <row r="97" spans="1:60">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row>
    <row r="98" spans="1:60">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row>
    <row r="99" spans="1:60">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row>
    <row r="100" spans="1:60">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row>
    <row r="101" spans="1:60">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row>
    <row r="102" spans="1:60">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row>
    <row r="103" spans="1:60">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row>
    <row r="104" spans="1:60">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row>
    <row r="105" spans="1:60">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row>
    <row r="106" spans="1:60">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row>
    <row r="107" spans="1:60">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row>
    <row r="108" spans="1:60">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row>
    <row r="109" spans="1:60">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71"/>
      <c r="BE109" s="71"/>
      <c r="BF109" s="71"/>
      <c r="BG109" s="71"/>
      <c r="BH109" s="71"/>
    </row>
    <row r="110" spans="1:60">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row>
    <row r="111" spans="1:60">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row>
    <row r="112" spans="1:60">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row>
    <row r="113" spans="1:60">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1"/>
      <c r="BH113" s="71"/>
    </row>
    <row r="114" spans="1:60">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1"/>
      <c r="BH114" s="71"/>
    </row>
    <row r="115" spans="1:60">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1"/>
      <c r="BE115" s="71"/>
      <c r="BF115" s="71"/>
      <c r="BG115" s="71"/>
      <c r="BH115" s="71"/>
    </row>
    <row r="116" spans="1:60">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c r="BE116" s="71"/>
      <c r="BF116" s="71"/>
      <c r="BG116" s="71"/>
      <c r="BH116" s="71"/>
    </row>
    <row r="117" spans="1:60">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71"/>
      <c r="BE117" s="71"/>
      <c r="BF117" s="71"/>
      <c r="BG117" s="71"/>
      <c r="BH117" s="71"/>
    </row>
    <row r="118" spans="1:60">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1"/>
      <c r="BF118" s="71"/>
      <c r="BG118" s="71"/>
      <c r="BH118" s="71"/>
    </row>
    <row r="119" spans="1:60">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71"/>
      <c r="BG119" s="71"/>
      <c r="BH119" s="71"/>
    </row>
    <row r="120" spans="1:60">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row>
    <row r="121" spans="1:60">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1"/>
      <c r="BH121" s="71"/>
    </row>
    <row r="122" spans="1:60">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row>
    <row r="123" spans="1:60">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1"/>
      <c r="BH123" s="71"/>
    </row>
    <row r="124" spans="1:60">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row>
    <row r="125" spans="1:60">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c r="AY125" s="71"/>
      <c r="AZ125" s="71"/>
      <c r="BA125" s="71"/>
      <c r="BB125" s="71"/>
      <c r="BC125" s="71"/>
      <c r="BD125" s="71"/>
      <c r="BE125" s="71"/>
      <c r="BF125" s="71"/>
      <c r="BG125" s="71"/>
      <c r="BH125" s="71"/>
    </row>
    <row r="126" spans="1:60">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71"/>
      <c r="BD126" s="71"/>
      <c r="BE126" s="71"/>
      <c r="BF126" s="71"/>
      <c r="BG126" s="71"/>
      <c r="BH126" s="71"/>
    </row>
    <row r="127" spans="1:60">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c r="AZ127" s="71"/>
      <c r="BA127" s="71"/>
      <c r="BB127" s="71"/>
      <c r="BC127" s="71"/>
      <c r="BD127" s="71"/>
      <c r="BE127" s="71"/>
      <c r="BF127" s="71"/>
      <c r="BG127" s="71"/>
      <c r="BH127" s="71"/>
    </row>
    <row r="128" spans="1:60">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1"/>
      <c r="BC128" s="71"/>
      <c r="BD128" s="71"/>
      <c r="BE128" s="71"/>
      <c r="BF128" s="71"/>
      <c r="BG128" s="71"/>
      <c r="BH128" s="71"/>
    </row>
    <row r="129" spans="1:60">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c r="BB129" s="71"/>
      <c r="BC129" s="71"/>
      <c r="BD129" s="71"/>
      <c r="BE129" s="71"/>
      <c r="BF129" s="71"/>
      <c r="BG129" s="71"/>
      <c r="BH129" s="71"/>
    </row>
    <row r="130" spans="1:60">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1"/>
      <c r="BC130" s="71"/>
      <c r="BD130" s="71"/>
      <c r="BE130" s="71"/>
      <c r="BF130" s="71"/>
      <c r="BG130" s="71"/>
      <c r="BH130" s="71"/>
    </row>
    <row r="131" spans="1:60">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1"/>
      <c r="AZ131" s="71"/>
      <c r="BA131" s="71"/>
      <c r="BB131" s="71"/>
      <c r="BC131" s="71"/>
      <c r="BD131" s="71"/>
      <c r="BE131" s="71"/>
      <c r="BF131" s="71"/>
      <c r="BG131" s="71"/>
      <c r="BH131" s="71"/>
    </row>
    <row r="132" spans="1:60">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c r="AT132" s="71"/>
      <c r="AU132" s="71"/>
      <c r="AV132" s="71"/>
      <c r="AW132" s="71"/>
      <c r="AX132" s="71"/>
      <c r="AY132" s="71"/>
      <c r="AZ132" s="71"/>
      <c r="BA132" s="71"/>
      <c r="BB132" s="71"/>
      <c r="BC132" s="71"/>
      <c r="BD132" s="71"/>
      <c r="BE132" s="71"/>
      <c r="BF132" s="71"/>
      <c r="BG132" s="71"/>
      <c r="BH132" s="71"/>
    </row>
    <row r="133" spans="1:60">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c r="AX133" s="71"/>
      <c r="AY133" s="71"/>
      <c r="AZ133" s="71"/>
      <c r="BA133" s="71"/>
      <c r="BB133" s="71"/>
      <c r="BC133" s="71"/>
      <c r="BD133" s="71"/>
      <c r="BE133" s="71"/>
      <c r="BF133" s="71"/>
      <c r="BG133" s="71"/>
      <c r="BH133" s="71"/>
    </row>
    <row r="134" spans="1:60">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c r="BC134" s="71"/>
      <c r="BD134" s="71"/>
      <c r="BE134" s="71"/>
      <c r="BF134" s="71"/>
      <c r="BG134" s="71"/>
      <c r="BH134" s="71"/>
    </row>
    <row r="135" spans="1:60">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c r="AT135" s="71"/>
      <c r="AU135" s="71"/>
      <c r="AV135" s="71"/>
      <c r="AW135" s="71"/>
      <c r="AX135" s="71"/>
      <c r="AY135" s="71"/>
      <c r="AZ135" s="71"/>
      <c r="BA135" s="71"/>
      <c r="BB135" s="71"/>
      <c r="BC135" s="71"/>
      <c r="BD135" s="71"/>
      <c r="BE135" s="71"/>
      <c r="BF135" s="71"/>
      <c r="BG135" s="71"/>
      <c r="BH135" s="71"/>
    </row>
    <row r="136" spans="1:60">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1"/>
      <c r="BC136" s="71"/>
      <c r="BD136" s="71"/>
      <c r="BE136" s="71"/>
      <c r="BF136" s="71"/>
      <c r="BG136" s="71"/>
      <c r="BH136" s="71"/>
    </row>
    <row r="137" spans="1:60">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71"/>
      <c r="BA137" s="71"/>
      <c r="BB137" s="71"/>
      <c r="BC137" s="71"/>
      <c r="BD137" s="71"/>
      <c r="BE137" s="71"/>
      <c r="BF137" s="71"/>
      <c r="BG137" s="71"/>
      <c r="BH137" s="71"/>
    </row>
    <row r="138" spans="1:60">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c r="BB138" s="71"/>
      <c r="BC138" s="71"/>
      <c r="BD138" s="71"/>
      <c r="BE138" s="71"/>
      <c r="BF138" s="71"/>
      <c r="BG138" s="71"/>
      <c r="BH138" s="71"/>
    </row>
    <row r="139" spans="1:60">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c r="AT139" s="71"/>
      <c r="AU139" s="71"/>
      <c r="AV139" s="71"/>
      <c r="AW139" s="71"/>
      <c r="AX139" s="71"/>
      <c r="AY139" s="71"/>
      <c r="AZ139" s="71"/>
      <c r="BA139" s="71"/>
      <c r="BB139" s="71"/>
      <c r="BC139" s="71"/>
      <c r="BD139" s="71"/>
      <c r="BE139" s="71"/>
      <c r="BF139" s="71"/>
      <c r="BG139" s="71"/>
      <c r="BH139" s="71"/>
    </row>
    <row r="140" spans="1:60">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71"/>
      <c r="BA140" s="71"/>
      <c r="BB140" s="71"/>
      <c r="BC140" s="71"/>
      <c r="BD140" s="71"/>
      <c r="BE140" s="71"/>
      <c r="BF140" s="71"/>
      <c r="BG140" s="71"/>
      <c r="BH140" s="71"/>
    </row>
    <row r="141" spans="1:60">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1"/>
      <c r="AY141" s="71"/>
      <c r="AZ141" s="71"/>
      <c r="BA141" s="71"/>
      <c r="BB141" s="71"/>
      <c r="BC141" s="71"/>
      <c r="BD141" s="71"/>
      <c r="BE141" s="71"/>
      <c r="BF141" s="71"/>
      <c r="BG141" s="71"/>
      <c r="BH141" s="71"/>
    </row>
    <row r="142" spans="1:60">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1"/>
      <c r="AY142" s="71"/>
      <c r="AZ142" s="71"/>
      <c r="BA142" s="71"/>
      <c r="BB142" s="71"/>
      <c r="BC142" s="71"/>
      <c r="BD142" s="71"/>
      <c r="BE142" s="71"/>
      <c r="BF142" s="71"/>
      <c r="BG142" s="71"/>
      <c r="BH142" s="71"/>
    </row>
    <row r="143" spans="1:60">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c r="AX143" s="71"/>
      <c r="AY143" s="71"/>
      <c r="AZ143" s="71"/>
      <c r="BA143" s="71"/>
      <c r="BB143" s="71"/>
      <c r="BC143" s="71"/>
      <c r="BD143" s="71"/>
      <c r="BE143" s="71"/>
      <c r="BF143" s="71"/>
      <c r="BG143" s="71"/>
      <c r="BH143" s="71"/>
    </row>
    <row r="144" spans="1:60">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1"/>
      <c r="AY144" s="71"/>
      <c r="AZ144" s="71"/>
      <c r="BA144" s="71"/>
      <c r="BB144" s="71"/>
      <c r="BC144" s="71"/>
      <c r="BD144" s="71"/>
      <c r="BE144" s="71"/>
      <c r="BF144" s="71"/>
      <c r="BG144" s="71"/>
      <c r="BH144" s="71"/>
    </row>
    <row r="145" spans="1:60">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71"/>
      <c r="AY145" s="71"/>
      <c r="AZ145" s="71"/>
      <c r="BA145" s="71"/>
      <c r="BB145" s="71"/>
      <c r="BC145" s="71"/>
      <c r="BD145" s="71"/>
      <c r="BE145" s="71"/>
      <c r="BF145" s="71"/>
      <c r="BG145" s="71"/>
      <c r="BH145" s="71"/>
    </row>
    <row r="146" spans="1:60">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c r="AY146" s="71"/>
      <c r="AZ146" s="71"/>
      <c r="BA146" s="71"/>
      <c r="BB146" s="71"/>
      <c r="BC146" s="71"/>
      <c r="BD146" s="71"/>
      <c r="BE146" s="71"/>
      <c r="BF146" s="71"/>
      <c r="BG146" s="71"/>
      <c r="BH146" s="71"/>
    </row>
    <row r="147" spans="1:60">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c r="AX147" s="71"/>
      <c r="AY147" s="71"/>
      <c r="AZ147" s="71"/>
      <c r="BA147" s="71"/>
      <c r="BB147" s="71"/>
      <c r="BC147" s="71"/>
      <c r="BD147" s="71"/>
      <c r="BE147" s="71"/>
      <c r="BF147" s="71"/>
      <c r="BG147" s="71"/>
      <c r="BH147" s="71"/>
    </row>
    <row r="148" spans="1:60">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c r="BB148" s="71"/>
      <c r="BC148" s="71"/>
      <c r="BD148" s="71"/>
      <c r="BE148" s="71"/>
      <c r="BF148" s="71"/>
      <c r="BG148" s="71"/>
      <c r="BH148" s="71"/>
    </row>
    <row r="149" spans="1:60">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71"/>
      <c r="AX149" s="71"/>
      <c r="AY149" s="71"/>
      <c r="AZ149" s="71"/>
      <c r="BA149" s="71"/>
      <c r="BB149" s="71"/>
      <c r="BC149" s="71"/>
      <c r="BD149" s="71"/>
      <c r="BE149" s="71"/>
      <c r="BF149" s="71"/>
      <c r="BG149" s="71"/>
      <c r="BH149" s="71"/>
    </row>
    <row r="150" spans="1:60">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c r="AY150" s="71"/>
      <c r="AZ150" s="71"/>
      <c r="BA150" s="71"/>
      <c r="BB150" s="71"/>
      <c r="BC150" s="71"/>
      <c r="BD150" s="71"/>
      <c r="BE150" s="71"/>
      <c r="BF150" s="71"/>
      <c r="BG150" s="71"/>
      <c r="BH150" s="71"/>
    </row>
    <row r="151" spans="1:60">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1"/>
      <c r="AY151" s="71"/>
      <c r="AZ151" s="71"/>
      <c r="BA151" s="71"/>
      <c r="BB151" s="71"/>
      <c r="BC151" s="71"/>
      <c r="BD151" s="71"/>
      <c r="BE151" s="71"/>
      <c r="BF151" s="71"/>
      <c r="BG151" s="71"/>
      <c r="BH151" s="71"/>
    </row>
    <row r="152" spans="1:60">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1"/>
      <c r="AY152" s="71"/>
      <c r="AZ152" s="71"/>
      <c r="BA152" s="71"/>
      <c r="BB152" s="71"/>
      <c r="BC152" s="71"/>
      <c r="BD152" s="71"/>
      <c r="BE152" s="71"/>
      <c r="BF152" s="71"/>
      <c r="BG152" s="71"/>
      <c r="BH152" s="71"/>
    </row>
    <row r="153" spans="1:60">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1"/>
      <c r="AY153" s="71"/>
      <c r="AZ153" s="71"/>
      <c r="BA153" s="71"/>
      <c r="BB153" s="71"/>
      <c r="BC153" s="71"/>
      <c r="BD153" s="71"/>
      <c r="BE153" s="71"/>
      <c r="BF153" s="71"/>
      <c r="BG153" s="71"/>
      <c r="BH153" s="71"/>
    </row>
    <row r="154" spans="1:60">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1"/>
      <c r="AY154" s="71"/>
      <c r="AZ154" s="71"/>
      <c r="BA154" s="71"/>
      <c r="BB154" s="71"/>
      <c r="BC154" s="71"/>
      <c r="BD154" s="71"/>
      <c r="BE154" s="71"/>
      <c r="BF154" s="71"/>
      <c r="BG154" s="71"/>
      <c r="BH154" s="71"/>
    </row>
    <row r="155" spans="1:60">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1"/>
      <c r="AY155" s="71"/>
      <c r="AZ155" s="71"/>
      <c r="BA155" s="71"/>
      <c r="BB155" s="71"/>
      <c r="BC155" s="71"/>
      <c r="BD155" s="71"/>
      <c r="BE155" s="71"/>
      <c r="BF155" s="71"/>
      <c r="BG155" s="71"/>
      <c r="BH155" s="71"/>
    </row>
    <row r="156" spans="1:60">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71"/>
      <c r="AV156" s="71"/>
      <c r="AW156" s="71"/>
      <c r="AX156" s="71"/>
      <c r="AY156" s="71"/>
      <c r="AZ156" s="71"/>
      <c r="BA156" s="71"/>
      <c r="BB156" s="71"/>
      <c r="BC156" s="71"/>
      <c r="BD156" s="71"/>
      <c r="BE156" s="71"/>
      <c r="BF156" s="71"/>
      <c r="BG156" s="71"/>
      <c r="BH156" s="71"/>
    </row>
    <row r="157" spans="1:60">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c r="AR157" s="71"/>
      <c r="AS157" s="71"/>
      <c r="AT157" s="71"/>
      <c r="AU157" s="71"/>
      <c r="AV157" s="71"/>
      <c r="AW157" s="71"/>
      <c r="AX157" s="71"/>
      <c r="AY157" s="71"/>
      <c r="AZ157" s="71"/>
      <c r="BA157" s="71"/>
      <c r="BB157" s="71"/>
      <c r="BC157" s="71"/>
      <c r="BD157" s="71"/>
      <c r="BE157" s="71"/>
      <c r="BF157" s="71"/>
      <c r="BG157" s="71"/>
      <c r="BH157" s="71"/>
    </row>
    <row r="158" spans="1:60">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71"/>
      <c r="AY158" s="71"/>
      <c r="AZ158" s="71"/>
      <c r="BA158" s="71"/>
      <c r="BB158" s="71"/>
      <c r="BC158" s="71"/>
      <c r="BD158" s="71"/>
      <c r="BE158" s="71"/>
      <c r="BF158" s="71"/>
      <c r="BG158" s="71"/>
      <c r="BH158" s="71"/>
    </row>
    <row r="159" spans="1:60">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71"/>
      <c r="AV159" s="71"/>
      <c r="AW159" s="71"/>
      <c r="AX159" s="71"/>
      <c r="AY159" s="71"/>
      <c r="AZ159" s="71"/>
      <c r="BA159" s="71"/>
      <c r="BB159" s="71"/>
      <c r="BC159" s="71"/>
      <c r="BD159" s="71"/>
      <c r="BE159" s="71"/>
      <c r="BF159" s="71"/>
      <c r="BG159" s="71"/>
      <c r="BH159" s="71"/>
    </row>
    <row r="160" spans="1:60">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71"/>
      <c r="AV160" s="71"/>
      <c r="AW160" s="71"/>
      <c r="AX160" s="71"/>
      <c r="AY160" s="71"/>
      <c r="AZ160" s="71"/>
      <c r="BA160" s="71"/>
      <c r="BB160" s="71"/>
      <c r="BC160" s="71"/>
      <c r="BD160" s="71"/>
      <c r="BE160" s="71"/>
      <c r="BF160" s="71"/>
      <c r="BG160" s="71"/>
      <c r="BH160" s="71"/>
    </row>
    <row r="161" spans="1:60">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c r="BB161" s="71"/>
      <c r="BC161" s="71"/>
      <c r="BD161" s="71"/>
      <c r="BE161" s="71"/>
      <c r="BF161" s="71"/>
      <c r="BG161" s="71"/>
      <c r="BH161" s="71"/>
    </row>
    <row r="162" spans="1:60">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71"/>
      <c r="AY162" s="71"/>
      <c r="AZ162" s="71"/>
      <c r="BA162" s="71"/>
      <c r="BB162" s="71"/>
      <c r="BC162" s="71"/>
      <c r="BD162" s="71"/>
      <c r="BE162" s="71"/>
      <c r="BF162" s="71"/>
      <c r="BG162" s="71"/>
      <c r="BH162" s="71"/>
    </row>
    <row r="163" spans="1:60">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71"/>
      <c r="AX163" s="71"/>
      <c r="AY163" s="71"/>
      <c r="AZ163" s="71"/>
      <c r="BA163" s="71"/>
      <c r="BB163" s="71"/>
      <c r="BC163" s="71"/>
      <c r="BD163" s="71"/>
      <c r="BE163" s="71"/>
      <c r="BF163" s="71"/>
      <c r="BG163" s="71"/>
      <c r="BH163" s="71"/>
    </row>
    <row r="164" spans="1:60">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71"/>
      <c r="AV164" s="71"/>
      <c r="AW164" s="71"/>
      <c r="AX164" s="71"/>
      <c r="AY164" s="71"/>
      <c r="AZ164" s="71"/>
      <c r="BA164" s="71"/>
      <c r="BB164" s="71"/>
      <c r="BC164" s="71"/>
      <c r="BD164" s="71"/>
      <c r="BE164" s="71"/>
      <c r="BF164" s="71"/>
      <c r="BG164" s="71"/>
      <c r="BH164" s="71"/>
    </row>
    <row r="165" spans="1:60">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71"/>
      <c r="AY165" s="71"/>
      <c r="AZ165" s="71"/>
      <c r="BA165" s="71"/>
      <c r="BB165" s="71"/>
      <c r="BC165" s="71"/>
      <c r="BD165" s="71"/>
      <c r="BE165" s="71"/>
      <c r="BF165" s="71"/>
      <c r="BG165" s="71"/>
      <c r="BH165" s="71"/>
    </row>
    <row r="166" spans="1:60">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c r="AR166" s="71"/>
      <c r="AS166" s="71"/>
      <c r="AT166" s="71"/>
      <c r="AU166" s="71"/>
      <c r="AV166" s="71"/>
      <c r="AW166" s="71"/>
      <c r="AX166" s="71"/>
      <c r="AY166" s="71"/>
      <c r="AZ166" s="71"/>
      <c r="BA166" s="71"/>
      <c r="BB166" s="71"/>
      <c r="BC166" s="71"/>
      <c r="BD166" s="71"/>
      <c r="BE166" s="71"/>
      <c r="BF166" s="71"/>
      <c r="BG166" s="71"/>
      <c r="BH166" s="71"/>
    </row>
    <row r="167" spans="1:60">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71"/>
      <c r="AV167" s="71"/>
      <c r="AW167" s="71"/>
      <c r="AX167" s="71"/>
      <c r="AY167" s="71"/>
      <c r="AZ167" s="71"/>
      <c r="BA167" s="71"/>
      <c r="BB167" s="71"/>
      <c r="BC167" s="71"/>
      <c r="BD167" s="71"/>
      <c r="BE167" s="71"/>
      <c r="BF167" s="71"/>
      <c r="BG167" s="71"/>
      <c r="BH167" s="71"/>
    </row>
    <row r="168" spans="1:60">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71"/>
      <c r="AW168" s="71"/>
      <c r="AX168" s="71"/>
      <c r="AY168" s="71"/>
      <c r="AZ168" s="71"/>
      <c r="BA168" s="71"/>
      <c r="BB168" s="71"/>
      <c r="BC168" s="71"/>
      <c r="BD168" s="71"/>
      <c r="BE168" s="71"/>
      <c r="BF168" s="71"/>
      <c r="BG168" s="71"/>
      <c r="BH168" s="71"/>
    </row>
    <row r="169" spans="1:60">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71"/>
      <c r="AQ169" s="71"/>
      <c r="AR169" s="71"/>
      <c r="AS169" s="71"/>
      <c r="AT169" s="71"/>
      <c r="AU169" s="71"/>
      <c r="AV169" s="71"/>
      <c r="AW169" s="71"/>
      <c r="AX169" s="71"/>
      <c r="AY169" s="71"/>
      <c r="AZ169" s="71"/>
      <c r="BA169" s="71"/>
      <c r="BB169" s="71"/>
      <c r="BC169" s="71"/>
      <c r="BD169" s="71"/>
      <c r="BE169" s="71"/>
      <c r="BF169" s="71"/>
      <c r="BG169" s="71"/>
      <c r="BH169" s="71"/>
    </row>
    <row r="170" spans="1:60">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71"/>
      <c r="AQ170" s="71"/>
      <c r="AR170" s="71"/>
      <c r="AS170" s="71"/>
      <c r="AT170" s="71"/>
      <c r="AU170" s="71"/>
      <c r="AV170" s="71"/>
      <c r="AW170" s="71"/>
      <c r="AX170" s="71"/>
      <c r="AY170" s="71"/>
      <c r="AZ170" s="71"/>
      <c r="BA170" s="71"/>
      <c r="BB170" s="71"/>
      <c r="BC170" s="71"/>
      <c r="BD170" s="71"/>
      <c r="BE170" s="71"/>
      <c r="BF170" s="71"/>
      <c r="BG170" s="71"/>
      <c r="BH170" s="71"/>
    </row>
    <row r="171" spans="1:60">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c r="AR171" s="71"/>
      <c r="AS171" s="71"/>
      <c r="AT171" s="71"/>
      <c r="AU171" s="71"/>
      <c r="AV171" s="71"/>
      <c r="AW171" s="71"/>
      <c r="AX171" s="71"/>
      <c r="AY171" s="71"/>
      <c r="AZ171" s="71"/>
      <c r="BA171" s="71"/>
      <c r="BB171" s="71"/>
      <c r="BC171" s="71"/>
      <c r="BD171" s="71"/>
      <c r="BE171" s="71"/>
      <c r="BF171" s="71"/>
      <c r="BG171" s="71"/>
      <c r="BH171" s="71"/>
    </row>
    <row r="172" spans="1:60">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c r="BB172" s="71"/>
      <c r="BC172" s="71"/>
      <c r="BD172" s="71"/>
      <c r="BE172" s="71"/>
      <c r="BF172" s="71"/>
      <c r="BG172" s="71"/>
      <c r="BH172" s="71"/>
    </row>
    <row r="173" spans="1:60">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c r="AR173" s="71"/>
      <c r="AS173" s="71"/>
      <c r="AT173" s="71"/>
      <c r="AU173" s="71"/>
      <c r="AV173" s="71"/>
      <c r="AW173" s="71"/>
      <c r="AX173" s="71"/>
      <c r="AY173" s="71"/>
      <c r="AZ173" s="71"/>
      <c r="BA173" s="71"/>
      <c r="BB173" s="71"/>
      <c r="BC173" s="71"/>
      <c r="BD173" s="71"/>
      <c r="BE173" s="71"/>
      <c r="BF173" s="71"/>
      <c r="BG173" s="71"/>
      <c r="BH173" s="71"/>
    </row>
    <row r="174" spans="1:60">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c r="BB174" s="71"/>
      <c r="BC174" s="71"/>
      <c r="BD174" s="71"/>
      <c r="BE174" s="71"/>
      <c r="BF174" s="71"/>
      <c r="BG174" s="71"/>
      <c r="BH174" s="71"/>
    </row>
    <row r="175" spans="1:60">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71"/>
      <c r="BE175" s="71"/>
      <c r="BF175" s="71"/>
      <c r="BG175" s="71"/>
      <c r="BH175" s="71"/>
    </row>
    <row r="176" spans="1:60">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c r="AU176" s="71"/>
      <c r="AV176" s="71"/>
      <c r="AW176" s="71"/>
      <c r="AX176" s="71"/>
      <c r="AY176" s="71"/>
      <c r="AZ176" s="71"/>
      <c r="BA176" s="71"/>
      <c r="BB176" s="71"/>
      <c r="BC176" s="71"/>
      <c r="BD176" s="71"/>
      <c r="BE176" s="71"/>
      <c r="BF176" s="71"/>
      <c r="BG176" s="71"/>
      <c r="BH176" s="71"/>
    </row>
    <row r="177" spans="1:60">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c r="AR177" s="71"/>
      <c r="AS177" s="71"/>
      <c r="AT177" s="71"/>
      <c r="AU177" s="71"/>
      <c r="AV177" s="71"/>
      <c r="AW177" s="71"/>
      <c r="AX177" s="71"/>
      <c r="AY177" s="71"/>
      <c r="AZ177" s="71"/>
      <c r="BA177" s="71"/>
      <c r="BB177" s="71"/>
      <c r="BC177" s="71"/>
      <c r="BD177" s="71"/>
      <c r="BE177" s="71"/>
      <c r="BF177" s="71"/>
      <c r="BG177" s="71"/>
      <c r="BH177" s="71"/>
    </row>
    <row r="178" spans="1:60">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c r="AU178" s="71"/>
      <c r="AV178" s="71"/>
      <c r="AW178" s="71"/>
      <c r="AX178" s="71"/>
      <c r="AY178" s="71"/>
      <c r="AZ178" s="71"/>
      <c r="BA178" s="71"/>
      <c r="BB178" s="71"/>
      <c r="BC178" s="71"/>
      <c r="BD178" s="71"/>
      <c r="BE178" s="71"/>
      <c r="BF178" s="71"/>
      <c r="BG178" s="71"/>
      <c r="BH178" s="71"/>
    </row>
    <row r="179" spans="1:60">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c r="AR179" s="71"/>
      <c r="AS179" s="71"/>
      <c r="AT179" s="71"/>
      <c r="AU179" s="71"/>
      <c r="AV179" s="71"/>
      <c r="AW179" s="71"/>
      <c r="AX179" s="71"/>
      <c r="AY179" s="71"/>
      <c r="AZ179" s="71"/>
      <c r="BA179" s="71"/>
      <c r="BB179" s="71"/>
      <c r="BC179" s="71"/>
      <c r="BD179" s="71"/>
      <c r="BE179" s="71"/>
      <c r="BF179" s="71"/>
      <c r="BG179" s="71"/>
      <c r="BH179" s="71"/>
    </row>
    <row r="180" spans="1:60">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c r="AR180" s="71"/>
      <c r="AS180" s="71"/>
      <c r="AT180" s="71"/>
      <c r="AU180" s="71"/>
      <c r="AV180" s="71"/>
      <c r="AW180" s="71"/>
      <c r="AX180" s="71"/>
      <c r="AY180" s="71"/>
      <c r="AZ180" s="71"/>
      <c r="BA180" s="71"/>
      <c r="BB180" s="71"/>
      <c r="BC180" s="71"/>
      <c r="BD180" s="71"/>
      <c r="BE180" s="71"/>
      <c r="BF180" s="71"/>
      <c r="BG180" s="71"/>
      <c r="BH180" s="71"/>
    </row>
    <row r="181" spans="1:60">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c r="AV181" s="71"/>
      <c r="AW181" s="71"/>
      <c r="AX181" s="71"/>
      <c r="AY181" s="71"/>
      <c r="AZ181" s="71"/>
      <c r="BA181" s="71"/>
      <c r="BB181" s="71"/>
      <c r="BC181" s="71"/>
      <c r="BD181" s="71"/>
      <c r="BE181" s="71"/>
      <c r="BF181" s="71"/>
      <c r="BG181" s="71"/>
      <c r="BH181" s="71"/>
    </row>
    <row r="182" spans="1:60">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c r="AR182" s="71"/>
      <c r="AS182" s="71"/>
      <c r="AT182" s="71"/>
      <c r="AU182" s="71"/>
      <c r="AV182" s="71"/>
      <c r="AW182" s="71"/>
      <c r="AX182" s="71"/>
      <c r="AY182" s="71"/>
      <c r="AZ182" s="71"/>
      <c r="BA182" s="71"/>
      <c r="BB182" s="71"/>
      <c r="BC182" s="71"/>
      <c r="BD182" s="71"/>
      <c r="BE182" s="71"/>
      <c r="BF182" s="71"/>
      <c r="BG182" s="71"/>
      <c r="BH182" s="71"/>
    </row>
    <row r="183" spans="1:60">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c r="AR183" s="71"/>
      <c r="AS183" s="71"/>
      <c r="AT183" s="71"/>
      <c r="AU183" s="71"/>
      <c r="AV183" s="71"/>
      <c r="AW183" s="71"/>
      <c r="AX183" s="71"/>
      <c r="AY183" s="71"/>
      <c r="AZ183" s="71"/>
      <c r="BA183" s="71"/>
      <c r="BB183" s="71"/>
      <c r="BC183" s="71"/>
      <c r="BD183" s="71"/>
      <c r="BE183" s="71"/>
      <c r="BF183" s="71"/>
      <c r="BG183" s="71"/>
      <c r="BH183" s="71"/>
    </row>
    <row r="184" spans="1:60">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c r="AR184" s="71"/>
      <c r="AS184" s="71"/>
      <c r="AT184" s="71"/>
      <c r="AU184" s="71"/>
      <c r="AV184" s="71"/>
      <c r="AW184" s="71"/>
      <c r="AX184" s="71"/>
      <c r="AY184" s="71"/>
      <c r="AZ184" s="71"/>
      <c r="BA184" s="71"/>
      <c r="BB184" s="71"/>
      <c r="BC184" s="71"/>
      <c r="BD184" s="71"/>
      <c r="BE184" s="71"/>
      <c r="BF184" s="71"/>
      <c r="BG184" s="71"/>
      <c r="BH184" s="71"/>
    </row>
    <row r="185" spans="1:60">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c r="AR185" s="71"/>
      <c r="AS185" s="71"/>
      <c r="AT185" s="71"/>
      <c r="AU185" s="71"/>
      <c r="AV185" s="71"/>
      <c r="AW185" s="71"/>
      <c r="AX185" s="71"/>
      <c r="AY185" s="71"/>
      <c r="AZ185" s="71"/>
      <c r="BA185" s="71"/>
      <c r="BB185" s="71"/>
      <c r="BC185" s="71"/>
      <c r="BD185" s="71"/>
      <c r="BE185" s="71"/>
      <c r="BF185" s="71"/>
      <c r="BG185" s="71"/>
      <c r="BH185" s="71"/>
    </row>
    <row r="186" spans="1:60">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c r="AP186" s="71"/>
      <c r="AQ186" s="71"/>
      <c r="AR186" s="71"/>
      <c r="AS186" s="71"/>
      <c r="AT186" s="71"/>
      <c r="AU186" s="71"/>
      <c r="AV186" s="71"/>
      <c r="AW186" s="71"/>
      <c r="AX186" s="71"/>
      <c r="AY186" s="71"/>
      <c r="AZ186" s="71"/>
      <c r="BA186" s="71"/>
      <c r="BB186" s="71"/>
      <c r="BC186" s="71"/>
      <c r="BD186" s="71"/>
      <c r="BE186" s="71"/>
      <c r="BF186" s="71"/>
      <c r="BG186" s="71"/>
      <c r="BH186" s="71"/>
    </row>
    <row r="187" spans="1:60">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c r="AT187" s="71"/>
      <c r="AU187" s="71"/>
      <c r="AV187" s="71"/>
      <c r="AW187" s="71"/>
      <c r="AX187" s="71"/>
      <c r="AY187" s="71"/>
      <c r="AZ187" s="71"/>
      <c r="BA187" s="71"/>
      <c r="BB187" s="71"/>
      <c r="BC187" s="71"/>
      <c r="BD187" s="71"/>
      <c r="BE187" s="71"/>
      <c r="BF187" s="71"/>
      <c r="BG187" s="71"/>
      <c r="BH187" s="71"/>
    </row>
    <row r="188" spans="1:60">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c r="AV188" s="71"/>
      <c r="AW188" s="71"/>
      <c r="AX188" s="71"/>
      <c r="AY188" s="71"/>
      <c r="AZ188" s="71"/>
      <c r="BA188" s="71"/>
      <c r="BB188" s="71"/>
      <c r="BC188" s="71"/>
      <c r="BD188" s="71"/>
      <c r="BE188" s="71"/>
      <c r="BF188" s="71"/>
      <c r="BG188" s="71"/>
      <c r="BH188" s="71"/>
    </row>
    <row r="189" spans="1:60">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c r="AR189" s="71"/>
      <c r="AS189" s="71"/>
      <c r="AT189" s="71"/>
      <c r="AU189" s="71"/>
      <c r="AV189" s="71"/>
      <c r="AW189" s="71"/>
      <c r="AX189" s="71"/>
      <c r="AY189" s="71"/>
      <c r="AZ189" s="71"/>
      <c r="BA189" s="71"/>
      <c r="BB189" s="71"/>
      <c r="BC189" s="71"/>
      <c r="BD189" s="71"/>
      <c r="BE189" s="71"/>
      <c r="BF189" s="71"/>
      <c r="BG189" s="71"/>
      <c r="BH189" s="71"/>
    </row>
    <row r="190" spans="1:60">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c r="AR190" s="71"/>
      <c r="AS190" s="71"/>
      <c r="AT190" s="71"/>
      <c r="AU190" s="71"/>
      <c r="AV190" s="71"/>
      <c r="AW190" s="71"/>
      <c r="AX190" s="71"/>
      <c r="AY190" s="71"/>
      <c r="AZ190" s="71"/>
      <c r="BA190" s="71"/>
      <c r="BB190" s="71"/>
      <c r="BC190" s="71"/>
      <c r="BD190" s="71"/>
      <c r="BE190" s="71"/>
      <c r="BF190" s="71"/>
      <c r="BG190" s="71"/>
      <c r="BH190" s="71"/>
    </row>
    <row r="191" spans="1:60">
      <c r="A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c r="AR191" s="71"/>
      <c r="AS191" s="71"/>
      <c r="AT191" s="71"/>
      <c r="AU191" s="71"/>
      <c r="AV191" s="71"/>
      <c r="AW191" s="71"/>
      <c r="AX191" s="71"/>
      <c r="AY191" s="71"/>
      <c r="AZ191" s="71"/>
      <c r="BA191" s="71"/>
      <c r="BB191" s="71"/>
      <c r="BC191" s="71"/>
      <c r="BD191" s="71"/>
      <c r="BE191" s="71"/>
      <c r="BF191" s="71"/>
      <c r="BG191" s="71"/>
      <c r="BH191" s="71"/>
    </row>
    <row r="192" spans="1:60">
      <c r="A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c r="AR192" s="71"/>
      <c r="AS192" s="71"/>
      <c r="AT192" s="71"/>
      <c r="AU192" s="71"/>
      <c r="AV192" s="71"/>
      <c r="AW192" s="71"/>
      <c r="AX192" s="71"/>
      <c r="AY192" s="71"/>
      <c r="AZ192" s="71"/>
      <c r="BA192" s="71"/>
      <c r="BB192" s="71"/>
      <c r="BC192" s="71"/>
      <c r="BD192" s="71"/>
      <c r="BE192" s="71"/>
      <c r="BF192" s="71"/>
      <c r="BG192" s="71"/>
      <c r="BH192" s="71"/>
    </row>
    <row r="193" spans="1:60">
      <c r="A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71"/>
      <c r="AW193" s="71"/>
      <c r="AX193" s="71"/>
      <c r="AY193" s="71"/>
      <c r="AZ193" s="71"/>
      <c r="BA193" s="71"/>
      <c r="BB193" s="71"/>
      <c r="BC193" s="71"/>
      <c r="BD193" s="71"/>
      <c r="BE193" s="71"/>
      <c r="BF193" s="71"/>
      <c r="BG193" s="71"/>
      <c r="BH193" s="71"/>
    </row>
    <row r="194" spans="1:60">
      <c r="A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c r="AR194" s="71"/>
      <c r="AS194" s="71"/>
      <c r="AT194" s="71"/>
      <c r="AU194" s="71"/>
      <c r="AV194" s="71"/>
      <c r="AW194" s="71"/>
      <c r="AX194" s="71"/>
      <c r="AY194" s="71"/>
      <c r="AZ194" s="71"/>
      <c r="BA194" s="71"/>
      <c r="BB194" s="71"/>
      <c r="BC194" s="71"/>
      <c r="BD194" s="71"/>
      <c r="BE194" s="71"/>
      <c r="BF194" s="71"/>
      <c r="BG194" s="71"/>
      <c r="BH194" s="71"/>
    </row>
    <row r="195" spans="1:60">
      <c r="A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c r="AR195" s="71"/>
      <c r="AS195" s="71"/>
      <c r="AT195" s="71"/>
      <c r="AU195" s="71"/>
      <c r="AV195" s="71"/>
      <c r="AW195" s="71"/>
      <c r="AX195" s="71"/>
      <c r="AY195" s="71"/>
      <c r="AZ195" s="71"/>
      <c r="BA195" s="71"/>
      <c r="BB195" s="71"/>
      <c r="BC195" s="71"/>
      <c r="BD195" s="71"/>
      <c r="BE195" s="71"/>
      <c r="BF195" s="71"/>
      <c r="BG195" s="71"/>
      <c r="BH195" s="71"/>
    </row>
    <row r="196" spans="1:60">
      <c r="A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c r="AT196" s="71"/>
      <c r="AU196" s="71"/>
      <c r="AV196" s="71"/>
      <c r="AW196" s="71"/>
      <c r="AX196" s="71"/>
      <c r="AY196" s="71"/>
      <c r="AZ196" s="71"/>
      <c r="BA196" s="71"/>
      <c r="BB196" s="71"/>
      <c r="BC196" s="71"/>
      <c r="BD196" s="71"/>
      <c r="BE196" s="71"/>
      <c r="BF196" s="71"/>
      <c r="BG196" s="71"/>
      <c r="BH196" s="71"/>
    </row>
    <row r="197" spans="1:60">
      <c r="A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c r="AV197" s="71"/>
      <c r="AW197" s="71"/>
      <c r="AX197" s="71"/>
      <c r="AY197" s="71"/>
      <c r="AZ197" s="71"/>
      <c r="BA197" s="71"/>
      <c r="BB197" s="71"/>
      <c r="BC197" s="71"/>
      <c r="BD197" s="71"/>
      <c r="BE197" s="71"/>
      <c r="BF197" s="71"/>
      <c r="BG197" s="71"/>
      <c r="BH197" s="71"/>
    </row>
    <row r="198" spans="1:60">
      <c r="A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c r="AR198" s="71"/>
      <c r="AS198" s="71"/>
      <c r="AT198" s="71"/>
      <c r="AU198" s="71"/>
      <c r="AV198" s="71"/>
      <c r="AW198" s="71"/>
      <c r="AX198" s="71"/>
      <c r="AY198" s="71"/>
      <c r="AZ198" s="71"/>
      <c r="BA198" s="71"/>
      <c r="BB198" s="71"/>
      <c r="BC198" s="71"/>
      <c r="BD198" s="71"/>
      <c r="BE198" s="71"/>
      <c r="BF198" s="71"/>
      <c r="BG198" s="71"/>
      <c r="BH198" s="71"/>
    </row>
    <row r="199" spans="1:60">
      <c r="A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71"/>
      <c r="AQ199" s="71"/>
      <c r="AR199" s="71"/>
      <c r="AS199" s="71"/>
      <c r="AT199" s="71"/>
      <c r="AU199" s="71"/>
      <c r="AV199" s="71"/>
      <c r="AW199" s="71"/>
      <c r="AX199" s="71"/>
      <c r="AY199" s="71"/>
      <c r="AZ199" s="71"/>
      <c r="BA199" s="71"/>
      <c r="BB199" s="71"/>
      <c r="BC199" s="71"/>
      <c r="BD199" s="71"/>
      <c r="BE199" s="71"/>
      <c r="BF199" s="71"/>
      <c r="BG199" s="71"/>
      <c r="BH199" s="71"/>
    </row>
    <row r="200" spans="1:60">
      <c r="A200" s="71"/>
      <c r="J200" s="71"/>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c r="AO200" s="71"/>
      <c r="AP200" s="71"/>
      <c r="AQ200" s="71"/>
      <c r="AR200" s="71"/>
      <c r="AS200" s="71"/>
      <c r="AT200" s="71"/>
      <c r="AU200" s="71"/>
      <c r="AV200" s="71"/>
      <c r="AW200" s="71"/>
      <c r="AX200" s="71"/>
      <c r="AY200" s="71"/>
      <c r="AZ200" s="71"/>
      <c r="BA200" s="71"/>
      <c r="BB200" s="71"/>
      <c r="BC200" s="71"/>
      <c r="BD200" s="71"/>
      <c r="BE200" s="71"/>
      <c r="BF200" s="71"/>
      <c r="BG200" s="71"/>
      <c r="BH200" s="71"/>
    </row>
    <row r="201" spans="1:60">
      <c r="A201" s="71"/>
      <c r="J201" s="71"/>
      <c r="K201" s="71"/>
      <c r="L201" s="71"/>
      <c r="M201" s="71"/>
      <c r="N201" s="71"/>
      <c r="O201" s="71"/>
      <c r="P201" s="71"/>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71"/>
      <c r="AQ201" s="71"/>
      <c r="AR201" s="71"/>
      <c r="AS201" s="71"/>
      <c r="AT201" s="71"/>
      <c r="AU201" s="71"/>
      <c r="AV201" s="71"/>
      <c r="AW201" s="71"/>
      <c r="AX201" s="71"/>
      <c r="AY201" s="71"/>
      <c r="AZ201" s="71"/>
      <c r="BA201" s="71"/>
      <c r="BB201" s="71"/>
      <c r="BC201" s="71"/>
      <c r="BD201" s="71"/>
      <c r="BE201" s="71"/>
      <c r="BF201" s="71"/>
      <c r="BG201" s="71"/>
      <c r="BH201" s="71"/>
    </row>
    <row r="202" spans="1:60">
      <c r="A202" s="71"/>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71"/>
      <c r="AQ202" s="71"/>
      <c r="AR202" s="71"/>
      <c r="AS202" s="71"/>
      <c r="AT202" s="71"/>
      <c r="AU202" s="71"/>
      <c r="AV202" s="71"/>
      <c r="AW202" s="71"/>
      <c r="AX202" s="71"/>
      <c r="AY202" s="71"/>
      <c r="AZ202" s="71"/>
      <c r="BA202" s="71"/>
      <c r="BB202" s="71"/>
      <c r="BC202" s="71"/>
      <c r="BD202" s="71"/>
      <c r="BE202" s="71"/>
      <c r="BF202" s="71"/>
      <c r="BG202" s="71"/>
      <c r="BH202" s="71"/>
    </row>
    <row r="203" spans="1:60">
      <c r="A203" s="71"/>
      <c r="J203" s="71"/>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c r="AV203" s="71"/>
      <c r="AW203" s="71"/>
      <c r="AX203" s="71"/>
      <c r="AY203" s="71"/>
      <c r="AZ203" s="71"/>
      <c r="BA203" s="71"/>
      <c r="BB203" s="71"/>
      <c r="BC203" s="71"/>
      <c r="BD203" s="71"/>
      <c r="BE203" s="71"/>
      <c r="BF203" s="71"/>
      <c r="BG203" s="71"/>
      <c r="BH203" s="71"/>
    </row>
    <row r="204" spans="1:60">
      <c r="A204" s="71"/>
      <c r="J204" s="71"/>
      <c r="K204" s="71"/>
      <c r="L204" s="71"/>
      <c r="M204" s="71"/>
      <c r="N204" s="71"/>
      <c r="O204" s="71"/>
      <c r="P204" s="71"/>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1"/>
      <c r="AO204" s="71"/>
      <c r="AP204" s="71"/>
      <c r="AQ204" s="71"/>
      <c r="AR204" s="71"/>
      <c r="AS204" s="71"/>
      <c r="AT204" s="71"/>
      <c r="AU204" s="71"/>
      <c r="AV204" s="71"/>
      <c r="AW204" s="71"/>
      <c r="AX204" s="71"/>
      <c r="AY204" s="71"/>
      <c r="AZ204" s="71"/>
      <c r="BA204" s="71"/>
      <c r="BB204" s="71"/>
      <c r="BC204" s="71"/>
      <c r="BD204" s="71"/>
      <c r="BE204" s="71"/>
      <c r="BF204" s="71"/>
      <c r="BG204" s="71"/>
      <c r="BH204" s="71"/>
    </row>
    <row r="205" spans="1:60">
      <c r="A205" s="71"/>
      <c r="J205" s="71"/>
      <c r="K205" s="71"/>
      <c r="L205" s="71"/>
      <c r="M205" s="71"/>
      <c r="N205" s="71"/>
      <c r="O205" s="71"/>
      <c r="P205" s="71"/>
      <c r="Q205" s="71"/>
      <c r="R205" s="71"/>
      <c r="S205" s="71"/>
      <c r="T205" s="71"/>
      <c r="U205" s="71"/>
      <c r="V205" s="71"/>
      <c r="W205" s="71"/>
      <c r="X205" s="71"/>
      <c r="Y205" s="71"/>
      <c r="Z205" s="71"/>
      <c r="AA205" s="71"/>
      <c r="AB205" s="71"/>
      <c r="AC205" s="71"/>
      <c r="AD205" s="71"/>
      <c r="AE205" s="71"/>
      <c r="AF205" s="71"/>
      <c r="AG205" s="71"/>
      <c r="AH205" s="71"/>
      <c r="AI205" s="71"/>
      <c r="AJ205" s="71"/>
      <c r="AK205" s="71"/>
      <c r="AL205" s="71"/>
      <c r="AM205" s="71"/>
      <c r="AN205" s="71"/>
      <c r="AO205" s="71"/>
      <c r="AP205" s="71"/>
      <c r="AQ205" s="71"/>
      <c r="AR205" s="71"/>
      <c r="AS205" s="71"/>
      <c r="AT205" s="71"/>
      <c r="AU205" s="71"/>
      <c r="AV205" s="71"/>
      <c r="AW205" s="71"/>
      <c r="AX205" s="71"/>
      <c r="AY205" s="71"/>
      <c r="AZ205" s="71"/>
      <c r="BA205" s="71"/>
      <c r="BB205" s="71"/>
      <c r="BC205" s="71"/>
      <c r="BD205" s="71"/>
      <c r="BE205" s="71"/>
      <c r="BF205" s="71"/>
      <c r="BG205" s="71"/>
      <c r="BH205" s="71"/>
    </row>
    <row r="206" spans="1:60">
      <c r="A206" s="71"/>
      <c r="J206" s="71"/>
      <c r="K206" s="71"/>
      <c r="L206" s="71"/>
      <c r="M206" s="71"/>
      <c r="N206" s="71"/>
      <c r="O206" s="71"/>
      <c r="P206" s="71"/>
      <c r="Q206" s="71"/>
      <c r="R206" s="71"/>
      <c r="S206" s="71"/>
      <c r="T206" s="71"/>
      <c r="U206" s="71"/>
      <c r="V206" s="71"/>
      <c r="W206" s="71"/>
      <c r="X206" s="71"/>
      <c r="Y206" s="71"/>
      <c r="Z206" s="71"/>
      <c r="AA206" s="71"/>
      <c r="AB206" s="71"/>
      <c r="AC206" s="71"/>
      <c r="AD206" s="71"/>
      <c r="AE206" s="71"/>
      <c r="AF206" s="71"/>
      <c r="AG206" s="71"/>
      <c r="AH206" s="71"/>
      <c r="AI206" s="71"/>
      <c r="AJ206" s="71"/>
      <c r="AK206" s="71"/>
      <c r="AL206" s="71"/>
      <c r="AM206" s="71"/>
      <c r="AN206" s="71"/>
      <c r="AO206" s="71"/>
      <c r="AP206" s="71"/>
      <c r="AQ206" s="71"/>
      <c r="AR206" s="71"/>
      <c r="AS206" s="71"/>
      <c r="AT206" s="71"/>
      <c r="AU206" s="71"/>
      <c r="AV206" s="71"/>
      <c r="AW206" s="71"/>
      <c r="AX206" s="71"/>
      <c r="AY206" s="71"/>
      <c r="AZ206" s="71"/>
      <c r="BA206" s="71"/>
      <c r="BB206" s="71"/>
      <c r="BC206" s="71"/>
      <c r="BD206" s="71"/>
      <c r="BE206" s="71"/>
      <c r="BF206" s="71"/>
      <c r="BG206" s="71"/>
      <c r="BH206" s="71"/>
    </row>
    <row r="207" spans="1:60">
      <c r="A207" s="71"/>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c r="AH207" s="71"/>
      <c r="AI207" s="71"/>
      <c r="AJ207" s="71"/>
      <c r="AK207" s="71"/>
      <c r="AL207" s="71"/>
      <c r="AM207" s="71"/>
      <c r="AN207" s="71"/>
      <c r="AO207" s="71"/>
      <c r="AP207" s="71"/>
      <c r="AQ207" s="71"/>
      <c r="AR207" s="71"/>
      <c r="AS207" s="71"/>
      <c r="AT207" s="71"/>
      <c r="AU207" s="71"/>
      <c r="AV207" s="71"/>
      <c r="AW207" s="71"/>
      <c r="AX207" s="71"/>
      <c r="AY207" s="71"/>
      <c r="AZ207" s="71"/>
      <c r="BA207" s="71"/>
      <c r="BB207" s="71"/>
      <c r="BC207" s="71"/>
      <c r="BD207" s="71"/>
      <c r="BE207" s="71"/>
      <c r="BF207" s="71"/>
      <c r="BG207" s="71"/>
      <c r="BH207" s="71"/>
    </row>
    <row r="208" spans="1:60">
      <c r="A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1"/>
      <c r="AI208" s="71"/>
      <c r="AJ208" s="71"/>
      <c r="AK208" s="71"/>
      <c r="AL208" s="71"/>
      <c r="AM208" s="71"/>
      <c r="AN208" s="71"/>
      <c r="AO208" s="71"/>
      <c r="AP208" s="71"/>
      <c r="AQ208" s="71"/>
      <c r="AR208" s="71"/>
      <c r="AS208" s="71"/>
      <c r="AT208" s="71"/>
      <c r="AU208" s="71"/>
      <c r="AV208" s="71"/>
      <c r="AW208" s="71"/>
      <c r="AX208" s="71"/>
      <c r="AY208" s="71"/>
      <c r="AZ208" s="71"/>
      <c r="BA208" s="71"/>
      <c r="BB208" s="71"/>
      <c r="BC208" s="71"/>
      <c r="BD208" s="71"/>
      <c r="BE208" s="71"/>
      <c r="BF208" s="71"/>
      <c r="BG208" s="71"/>
      <c r="BH208" s="71"/>
    </row>
    <row r="209" spans="1:60">
      <c r="A209" s="71"/>
      <c r="J209" s="71"/>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1"/>
      <c r="AH209" s="71"/>
      <c r="AI209" s="71"/>
      <c r="AJ209" s="71"/>
      <c r="AK209" s="71"/>
      <c r="AL209" s="71"/>
      <c r="AM209" s="71"/>
      <c r="AN209" s="71"/>
      <c r="AO209" s="71"/>
      <c r="AP209" s="71"/>
      <c r="AQ209" s="71"/>
      <c r="AR209" s="71"/>
      <c r="AS209" s="71"/>
      <c r="AT209" s="71"/>
      <c r="AU209" s="71"/>
      <c r="AV209" s="71"/>
      <c r="AW209" s="71"/>
      <c r="AX209" s="71"/>
      <c r="AY209" s="71"/>
      <c r="AZ209" s="71"/>
      <c r="BA209" s="71"/>
      <c r="BB209" s="71"/>
      <c r="BC209" s="71"/>
      <c r="BD209" s="71"/>
      <c r="BE209" s="71"/>
      <c r="BF209" s="71"/>
      <c r="BG209" s="71"/>
      <c r="BH209" s="71"/>
    </row>
    <row r="210" spans="1:60">
      <c r="A210" s="71"/>
      <c r="J210" s="71"/>
      <c r="K210" s="71"/>
      <c r="L210" s="71"/>
      <c r="M210" s="71"/>
      <c r="N210" s="71"/>
      <c r="O210" s="71"/>
      <c r="P210" s="71"/>
      <c r="Q210" s="71"/>
      <c r="R210" s="71"/>
      <c r="S210" s="71"/>
      <c r="T210" s="71"/>
      <c r="U210" s="71"/>
      <c r="V210" s="71"/>
      <c r="W210" s="71"/>
      <c r="X210" s="71"/>
      <c r="Y210" s="71"/>
      <c r="Z210" s="71"/>
      <c r="AA210" s="71"/>
      <c r="AB210" s="71"/>
      <c r="AC210" s="71"/>
      <c r="AD210" s="71"/>
      <c r="AE210" s="71"/>
      <c r="AF210" s="71"/>
      <c r="AG210" s="71"/>
      <c r="AH210" s="71"/>
      <c r="AI210" s="71"/>
      <c r="AJ210" s="71"/>
      <c r="AK210" s="71"/>
      <c r="AL210" s="71"/>
      <c r="AM210" s="71"/>
      <c r="AN210" s="71"/>
      <c r="AO210" s="71"/>
      <c r="AP210" s="71"/>
      <c r="AQ210" s="71"/>
      <c r="AR210" s="71"/>
      <c r="AS210" s="71"/>
      <c r="AT210" s="71"/>
      <c r="AU210" s="71"/>
      <c r="AV210" s="71"/>
      <c r="AW210" s="71"/>
      <c r="AX210" s="71"/>
      <c r="AY210" s="71"/>
      <c r="AZ210" s="71"/>
      <c r="BA210" s="71"/>
      <c r="BB210" s="71"/>
      <c r="BC210" s="71"/>
      <c r="BD210" s="71"/>
      <c r="BE210" s="71"/>
      <c r="BF210" s="71"/>
      <c r="BG210" s="71"/>
      <c r="BH210" s="71"/>
    </row>
    <row r="211" spans="1:60">
      <c r="A211" s="71"/>
      <c r="J211" s="71"/>
      <c r="K211" s="71"/>
      <c r="L211" s="71"/>
      <c r="M211" s="71"/>
      <c r="N211" s="71"/>
      <c r="O211" s="71"/>
      <c r="P211" s="71"/>
      <c r="Q211" s="71"/>
      <c r="R211" s="71"/>
      <c r="S211" s="71"/>
      <c r="T211" s="71"/>
      <c r="U211" s="71"/>
      <c r="V211" s="71"/>
      <c r="W211" s="71"/>
      <c r="X211" s="71"/>
      <c r="Y211" s="71"/>
      <c r="Z211" s="71"/>
      <c r="AA211" s="71"/>
      <c r="AB211" s="71"/>
      <c r="AC211" s="71"/>
      <c r="AD211" s="71"/>
      <c r="AE211" s="71"/>
      <c r="AF211" s="71"/>
      <c r="AG211" s="71"/>
      <c r="AH211" s="71"/>
      <c r="AI211" s="71"/>
      <c r="AJ211" s="71"/>
      <c r="AK211" s="71"/>
      <c r="AL211" s="71"/>
      <c r="AM211" s="71"/>
      <c r="AN211" s="71"/>
      <c r="AO211" s="71"/>
      <c r="AP211" s="71"/>
      <c r="AQ211" s="71"/>
      <c r="AR211" s="71"/>
      <c r="AS211" s="71"/>
      <c r="AT211" s="71"/>
      <c r="AU211" s="71"/>
      <c r="AV211" s="71"/>
      <c r="AW211" s="71"/>
      <c r="AX211" s="71"/>
      <c r="AY211" s="71"/>
      <c r="AZ211" s="71"/>
      <c r="BA211" s="71"/>
      <c r="BB211" s="71"/>
      <c r="BC211" s="71"/>
      <c r="BD211" s="71"/>
      <c r="BE211" s="71"/>
      <c r="BF211" s="71"/>
      <c r="BG211" s="71"/>
      <c r="BH211" s="71"/>
    </row>
    <row r="212" spans="1:60">
      <c r="A212" s="71"/>
      <c r="J212" s="71"/>
      <c r="K212" s="71"/>
      <c r="L212" s="71"/>
      <c r="M212" s="71"/>
      <c r="N212" s="71"/>
      <c r="O212" s="71"/>
      <c r="P212" s="71"/>
      <c r="Q212" s="71"/>
      <c r="R212" s="71"/>
      <c r="S212" s="71"/>
      <c r="T212" s="71"/>
      <c r="U212" s="71"/>
      <c r="V212" s="71"/>
      <c r="W212" s="71"/>
      <c r="X212" s="71"/>
      <c r="Y212" s="71"/>
      <c r="Z212" s="71"/>
      <c r="AA212" s="71"/>
      <c r="AB212" s="71"/>
      <c r="AC212" s="71"/>
      <c r="AD212" s="71"/>
      <c r="AE212" s="71"/>
      <c r="AF212" s="71"/>
      <c r="AG212" s="71"/>
      <c r="AH212" s="71"/>
      <c r="AI212" s="71"/>
      <c r="AJ212" s="71"/>
      <c r="AK212" s="71"/>
      <c r="AL212" s="71"/>
      <c r="AM212" s="71"/>
      <c r="AN212" s="71"/>
      <c r="AO212" s="71"/>
      <c r="AP212" s="71"/>
      <c r="AQ212" s="71"/>
      <c r="AR212" s="71"/>
      <c r="AS212" s="71"/>
      <c r="AT212" s="71"/>
      <c r="AU212" s="71"/>
      <c r="AV212" s="71"/>
      <c r="AW212" s="71"/>
      <c r="AX212" s="71"/>
      <c r="AY212" s="71"/>
      <c r="AZ212" s="71"/>
      <c r="BA212" s="71"/>
      <c r="BB212" s="71"/>
      <c r="BC212" s="71"/>
      <c r="BD212" s="71"/>
      <c r="BE212" s="71"/>
      <c r="BF212" s="71"/>
      <c r="BG212" s="71"/>
      <c r="BH212" s="71"/>
    </row>
    <row r="213" spans="1:60">
      <c r="A213" s="71"/>
      <c r="J213" s="71"/>
      <c r="K213" s="71"/>
      <c r="L213" s="71"/>
      <c r="M213" s="71"/>
      <c r="N213" s="71"/>
      <c r="O213" s="71"/>
      <c r="P213" s="71"/>
      <c r="Q213" s="71"/>
      <c r="R213" s="71"/>
      <c r="S213" s="71"/>
      <c r="T213" s="71"/>
      <c r="U213" s="71"/>
      <c r="V213" s="71"/>
      <c r="W213" s="71"/>
      <c r="X213" s="71"/>
      <c r="Y213" s="71"/>
      <c r="Z213" s="71"/>
      <c r="AA213" s="71"/>
      <c r="AB213" s="71"/>
      <c r="AC213" s="71"/>
      <c r="AD213" s="71"/>
      <c r="AE213" s="71"/>
      <c r="AF213" s="71"/>
      <c r="AG213" s="71"/>
      <c r="AH213" s="71"/>
      <c r="AI213" s="71"/>
      <c r="AJ213" s="71"/>
      <c r="AK213" s="71"/>
      <c r="AL213" s="71"/>
      <c r="AM213" s="71"/>
      <c r="AN213" s="71"/>
      <c r="AO213" s="71"/>
      <c r="AP213" s="71"/>
      <c r="AQ213" s="71"/>
      <c r="AR213" s="71"/>
      <c r="AS213" s="71"/>
      <c r="AT213" s="71"/>
      <c r="AU213" s="71"/>
      <c r="AV213" s="71"/>
      <c r="AW213" s="71"/>
      <c r="AX213" s="71"/>
      <c r="AY213" s="71"/>
      <c r="AZ213" s="71"/>
      <c r="BA213" s="71"/>
      <c r="BB213" s="71"/>
      <c r="BC213" s="71"/>
      <c r="BD213" s="71"/>
      <c r="BE213" s="71"/>
      <c r="BF213" s="71"/>
      <c r="BG213" s="71"/>
      <c r="BH213" s="71"/>
    </row>
    <row r="214" spans="1:60">
      <c r="A214" s="71"/>
      <c r="J214" s="71"/>
      <c r="K214" s="71"/>
      <c r="L214" s="71"/>
      <c r="M214" s="71"/>
      <c r="N214" s="71"/>
      <c r="O214" s="71"/>
      <c r="P214" s="71"/>
      <c r="Q214" s="71"/>
      <c r="R214" s="71"/>
      <c r="S214" s="71"/>
      <c r="T214" s="71"/>
      <c r="U214" s="71"/>
      <c r="V214" s="71"/>
      <c r="W214" s="71"/>
      <c r="X214" s="71"/>
      <c r="Y214" s="71"/>
      <c r="Z214" s="71"/>
      <c r="AA214" s="71"/>
      <c r="AB214" s="71"/>
      <c r="AC214" s="71"/>
      <c r="AD214" s="71"/>
      <c r="AE214" s="71"/>
      <c r="AF214" s="71"/>
      <c r="AG214" s="71"/>
      <c r="AH214" s="71"/>
      <c r="AI214" s="71"/>
      <c r="AJ214" s="71"/>
      <c r="AK214" s="71"/>
      <c r="AL214" s="71"/>
      <c r="AM214" s="71"/>
      <c r="AN214" s="71"/>
      <c r="AO214" s="71"/>
      <c r="AP214" s="71"/>
      <c r="AQ214" s="71"/>
      <c r="AR214" s="71"/>
      <c r="AS214" s="71"/>
      <c r="AT214" s="71"/>
      <c r="AU214" s="71"/>
      <c r="AV214" s="71"/>
      <c r="AW214" s="71"/>
      <c r="AX214" s="71"/>
      <c r="AY214" s="71"/>
      <c r="AZ214" s="71"/>
      <c r="BA214" s="71"/>
      <c r="BB214" s="71"/>
      <c r="BC214" s="71"/>
      <c r="BD214" s="71"/>
      <c r="BE214" s="71"/>
      <c r="BF214" s="71"/>
      <c r="BG214" s="71"/>
      <c r="BH214" s="71"/>
    </row>
    <row r="215" spans="1:60">
      <c r="A215" s="71"/>
      <c r="J215" s="71"/>
      <c r="K215" s="71"/>
      <c r="L215" s="71"/>
      <c r="M215" s="71"/>
      <c r="N215" s="71"/>
      <c r="O215" s="71"/>
      <c r="P215" s="71"/>
      <c r="Q215" s="71"/>
      <c r="R215" s="71"/>
      <c r="S215" s="71"/>
      <c r="T215" s="71"/>
      <c r="U215" s="71"/>
      <c r="V215" s="71"/>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1"/>
      <c r="BE215" s="71"/>
      <c r="BF215" s="71"/>
      <c r="BG215" s="71"/>
      <c r="BH215" s="71"/>
    </row>
    <row r="216" spans="1:60">
      <c r="A216" s="71"/>
      <c r="J216" s="71"/>
      <c r="K216" s="71"/>
      <c r="L216" s="71"/>
      <c r="M216" s="71"/>
      <c r="N216" s="71"/>
      <c r="O216" s="71"/>
      <c r="P216" s="71"/>
      <c r="Q216" s="71"/>
      <c r="R216" s="71"/>
      <c r="S216" s="71"/>
      <c r="T216" s="71"/>
      <c r="U216" s="71"/>
      <c r="V216" s="71"/>
      <c r="W216" s="71"/>
      <c r="X216" s="71"/>
      <c r="Y216" s="71"/>
      <c r="Z216" s="71"/>
      <c r="AA216" s="71"/>
      <c r="AB216" s="71"/>
      <c r="AC216" s="71"/>
      <c r="AD216" s="71"/>
      <c r="AE216" s="71"/>
      <c r="AF216" s="71"/>
      <c r="AG216" s="71"/>
      <c r="AH216" s="71"/>
      <c r="AI216" s="71"/>
      <c r="AJ216" s="71"/>
      <c r="AK216" s="71"/>
      <c r="AL216" s="71"/>
      <c r="AM216" s="71"/>
      <c r="AN216" s="71"/>
      <c r="AO216" s="71"/>
      <c r="AP216" s="71"/>
      <c r="AQ216" s="71"/>
      <c r="AR216" s="71"/>
      <c r="AS216" s="71"/>
      <c r="AT216" s="71"/>
      <c r="AU216" s="71"/>
      <c r="AV216" s="71"/>
      <c r="AW216" s="71"/>
      <c r="AX216" s="71"/>
      <c r="AY216" s="71"/>
      <c r="AZ216" s="71"/>
      <c r="BA216" s="71"/>
      <c r="BB216" s="71"/>
      <c r="BC216" s="71"/>
      <c r="BD216" s="71"/>
      <c r="BE216" s="71"/>
      <c r="BF216" s="71"/>
      <c r="BG216" s="71"/>
      <c r="BH216" s="71"/>
    </row>
    <row r="217" spans="1:60">
      <c r="A217" s="71"/>
      <c r="J217" s="71"/>
      <c r="K217" s="71"/>
      <c r="L217" s="71"/>
      <c r="M217" s="71"/>
      <c r="N217" s="71"/>
      <c r="O217" s="71"/>
      <c r="P217" s="71"/>
      <c r="Q217" s="71"/>
      <c r="R217" s="71"/>
      <c r="S217" s="71"/>
      <c r="T217" s="71"/>
      <c r="U217" s="71"/>
      <c r="V217" s="71"/>
      <c r="W217" s="71"/>
      <c r="X217" s="71"/>
      <c r="Y217" s="71"/>
      <c r="Z217" s="71"/>
      <c r="AA217" s="71"/>
      <c r="AB217" s="71"/>
      <c r="AC217" s="71"/>
      <c r="AD217" s="71"/>
      <c r="AE217" s="71"/>
      <c r="AF217" s="71"/>
      <c r="AG217" s="71"/>
      <c r="AH217" s="71"/>
      <c r="AI217" s="71"/>
      <c r="AJ217" s="71"/>
      <c r="AK217" s="71"/>
      <c r="AL217" s="71"/>
      <c r="AM217" s="71"/>
      <c r="AN217" s="71"/>
      <c r="AO217" s="71"/>
      <c r="AP217" s="71"/>
      <c r="AQ217" s="71"/>
      <c r="AR217" s="71"/>
      <c r="AS217" s="71"/>
      <c r="AT217" s="71"/>
      <c r="AU217" s="71"/>
      <c r="AV217" s="71"/>
      <c r="AW217" s="71"/>
      <c r="AX217" s="71"/>
      <c r="AY217" s="71"/>
      <c r="AZ217" s="71"/>
      <c r="BA217" s="71"/>
      <c r="BB217" s="71"/>
      <c r="BC217" s="71"/>
      <c r="BD217" s="71"/>
      <c r="BE217" s="71"/>
      <c r="BF217" s="71"/>
      <c r="BG217" s="71"/>
      <c r="BH217" s="71"/>
    </row>
    <row r="218" spans="1:60">
      <c r="A218" s="71"/>
      <c r="J218" s="71"/>
      <c r="K218" s="71"/>
      <c r="L218" s="71"/>
      <c r="M218" s="71"/>
      <c r="N218" s="71"/>
      <c r="O218" s="71"/>
      <c r="P218" s="71"/>
      <c r="Q218" s="71"/>
      <c r="R218" s="71"/>
      <c r="S218" s="71"/>
      <c r="T218" s="71"/>
      <c r="U218" s="71"/>
      <c r="V218" s="71"/>
      <c r="W218" s="71"/>
      <c r="X218" s="71"/>
      <c r="Y218" s="71"/>
      <c r="Z218" s="71"/>
      <c r="AA218" s="71"/>
      <c r="AB218" s="71"/>
      <c r="AC218" s="71"/>
      <c r="AD218" s="71"/>
      <c r="AE218" s="71"/>
      <c r="AF218" s="71"/>
      <c r="AG218" s="71"/>
      <c r="AH218" s="71"/>
      <c r="AI218" s="71"/>
      <c r="AJ218" s="71"/>
      <c r="AK218" s="71"/>
      <c r="AL218" s="71"/>
      <c r="AM218" s="71"/>
      <c r="AN218" s="71"/>
      <c r="AO218" s="71"/>
      <c r="AP218" s="71"/>
      <c r="AQ218" s="71"/>
      <c r="AR218" s="71"/>
      <c r="AS218" s="71"/>
      <c r="AT218" s="71"/>
      <c r="AU218" s="71"/>
      <c r="AV218" s="71"/>
      <c r="AW218" s="71"/>
      <c r="AX218" s="71"/>
      <c r="AY218" s="71"/>
      <c r="AZ218" s="71"/>
      <c r="BA218" s="71"/>
      <c r="BB218" s="71"/>
      <c r="BC218" s="71"/>
      <c r="BD218" s="71"/>
      <c r="BE218" s="71"/>
      <c r="BF218" s="71"/>
      <c r="BG218" s="71"/>
      <c r="BH218" s="71"/>
    </row>
    <row r="219" spans="1:60">
      <c r="A219" s="71"/>
      <c r="J219" s="71"/>
      <c r="K219" s="71"/>
      <c r="L219" s="71"/>
      <c r="M219" s="71"/>
      <c r="N219" s="71"/>
      <c r="O219" s="71"/>
      <c r="P219" s="71"/>
      <c r="Q219" s="71"/>
      <c r="R219" s="71"/>
      <c r="S219" s="71"/>
      <c r="T219" s="71"/>
      <c r="U219" s="71"/>
      <c r="V219" s="71"/>
      <c r="W219" s="71"/>
      <c r="X219" s="71"/>
      <c r="Y219" s="71"/>
      <c r="Z219" s="71"/>
      <c r="AA219" s="71"/>
      <c r="AB219" s="71"/>
      <c r="AC219" s="71"/>
      <c r="AD219" s="71"/>
      <c r="AE219" s="71"/>
      <c r="AF219" s="71"/>
      <c r="AG219" s="71"/>
      <c r="AH219" s="71"/>
      <c r="AI219" s="71"/>
      <c r="AJ219" s="71"/>
      <c r="AK219" s="71"/>
      <c r="AL219" s="71"/>
      <c r="AM219" s="71"/>
      <c r="AN219" s="71"/>
      <c r="AO219" s="71"/>
      <c r="AP219" s="71"/>
      <c r="AQ219" s="71"/>
      <c r="AR219" s="71"/>
      <c r="AS219" s="71"/>
      <c r="AT219" s="71"/>
      <c r="AU219" s="71"/>
      <c r="AV219" s="71"/>
      <c r="AW219" s="71"/>
      <c r="AX219" s="71"/>
      <c r="AY219" s="71"/>
      <c r="AZ219" s="71"/>
      <c r="BA219" s="71"/>
      <c r="BB219" s="71"/>
      <c r="BC219" s="71"/>
      <c r="BD219" s="71"/>
      <c r="BE219" s="71"/>
      <c r="BF219" s="71"/>
      <c r="BG219" s="71"/>
      <c r="BH219" s="71"/>
    </row>
    <row r="220" spans="1:60">
      <c r="A220" s="71"/>
      <c r="J220" s="71"/>
      <c r="K220" s="71"/>
      <c r="L220" s="71"/>
      <c r="M220" s="71"/>
      <c r="N220" s="71"/>
      <c r="O220" s="71"/>
      <c r="P220" s="71"/>
      <c r="Q220" s="71"/>
      <c r="R220" s="71"/>
      <c r="S220" s="71"/>
      <c r="T220" s="71"/>
      <c r="U220" s="71"/>
      <c r="V220" s="71"/>
      <c r="W220" s="71"/>
      <c r="X220" s="71"/>
      <c r="Y220" s="71"/>
      <c r="Z220" s="71"/>
      <c r="AA220" s="71"/>
      <c r="AB220" s="71"/>
      <c r="AC220" s="71"/>
      <c r="AD220" s="71"/>
      <c r="AE220" s="71"/>
      <c r="AF220" s="71"/>
      <c r="AG220" s="71"/>
      <c r="AH220" s="71"/>
      <c r="AI220" s="71"/>
      <c r="AJ220" s="71"/>
      <c r="AK220" s="71"/>
      <c r="AL220" s="71"/>
      <c r="AM220" s="71"/>
      <c r="AN220" s="71"/>
      <c r="AO220" s="71"/>
      <c r="AP220" s="71"/>
      <c r="AQ220" s="71"/>
      <c r="AR220" s="71"/>
      <c r="AS220" s="71"/>
      <c r="AT220" s="71"/>
      <c r="AU220" s="71"/>
      <c r="AV220" s="71"/>
      <c r="AW220" s="71"/>
      <c r="AX220" s="71"/>
      <c r="AY220" s="71"/>
      <c r="AZ220" s="71"/>
      <c r="BA220" s="71"/>
      <c r="BB220" s="71"/>
      <c r="BC220" s="71"/>
      <c r="BD220" s="71"/>
      <c r="BE220" s="71"/>
      <c r="BF220" s="71"/>
      <c r="BG220" s="71"/>
      <c r="BH220" s="71"/>
    </row>
    <row r="221" spans="1:60">
      <c r="A221" s="71"/>
      <c r="J221" s="71"/>
      <c r="K221" s="71"/>
      <c r="L221" s="71"/>
      <c r="M221" s="71"/>
      <c r="N221" s="71"/>
      <c r="O221" s="71"/>
      <c r="P221" s="71"/>
      <c r="Q221" s="71"/>
      <c r="R221" s="71"/>
      <c r="S221" s="71"/>
      <c r="T221" s="71"/>
      <c r="U221" s="71"/>
      <c r="V221" s="71"/>
      <c r="W221" s="71"/>
      <c r="X221" s="71"/>
      <c r="Y221" s="71"/>
      <c r="Z221" s="71"/>
      <c r="AA221" s="71"/>
      <c r="AB221" s="71"/>
      <c r="AC221" s="71"/>
      <c r="AD221" s="71"/>
      <c r="AE221" s="71"/>
      <c r="AF221" s="71"/>
      <c r="AG221" s="71"/>
      <c r="AH221" s="71"/>
      <c r="AI221" s="71"/>
      <c r="AJ221" s="71"/>
      <c r="AK221" s="71"/>
      <c r="AL221" s="71"/>
      <c r="AM221" s="71"/>
      <c r="AN221" s="71"/>
      <c r="AO221" s="71"/>
      <c r="AP221" s="71"/>
      <c r="AQ221" s="71"/>
      <c r="AR221" s="71"/>
      <c r="AS221" s="71"/>
      <c r="AT221" s="71"/>
      <c r="AU221" s="71"/>
      <c r="AV221" s="71"/>
      <c r="AW221" s="71"/>
      <c r="AX221" s="71"/>
      <c r="AY221" s="71"/>
      <c r="AZ221" s="71"/>
      <c r="BA221" s="71"/>
      <c r="BB221" s="71"/>
      <c r="BC221" s="71"/>
      <c r="BD221" s="71"/>
      <c r="BE221" s="71"/>
      <c r="BF221" s="71"/>
      <c r="BG221" s="71"/>
      <c r="BH221" s="71"/>
    </row>
    <row r="222" spans="1:60">
      <c r="A222" s="71"/>
      <c r="J222" s="71"/>
      <c r="K222" s="71"/>
      <c r="L222" s="71"/>
      <c r="M222" s="71"/>
      <c r="N222" s="71"/>
      <c r="O222" s="71"/>
      <c r="P222" s="71"/>
      <c r="Q222" s="71"/>
      <c r="R222" s="71"/>
      <c r="S222" s="71"/>
      <c r="T222" s="71"/>
      <c r="U222" s="71"/>
      <c r="V222" s="71"/>
      <c r="W222" s="71"/>
      <c r="X222" s="71"/>
      <c r="Y222" s="71"/>
      <c r="Z222" s="71"/>
      <c r="AA222" s="71"/>
      <c r="AB222" s="71"/>
      <c r="AC222" s="71"/>
      <c r="AD222" s="71"/>
      <c r="AE222" s="71"/>
      <c r="AF222" s="71"/>
      <c r="AG222" s="71"/>
      <c r="AH222" s="71"/>
      <c r="AI222" s="71"/>
      <c r="AJ222" s="71"/>
      <c r="AK222" s="71"/>
      <c r="AL222" s="71"/>
      <c r="AM222" s="71"/>
      <c r="AN222" s="71"/>
      <c r="AO222" s="71"/>
      <c r="AP222" s="71"/>
      <c r="AQ222" s="71"/>
      <c r="AR222" s="71"/>
      <c r="AS222" s="71"/>
      <c r="AT222" s="71"/>
      <c r="AU222" s="71"/>
      <c r="AV222" s="71"/>
      <c r="AW222" s="71"/>
      <c r="AX222" s="71"/>
      <c r="AY222" s="71"/>
      <c r="AZ222" s="71"/>
      <c r="BA222" s="71"/>
      <c r="BB222" s="71"/>
      <c r="BC222" s="71"/>
      <c r="BD222" s="71"/>
      <c r="BE222" s="71"/>
      <c r="BF222" s="71"/>
      <c r="BG222" s="71"/>
      <c r="BH222" s="71"/>
    </row>
    <row r="223" spans="1:60">
      <c r="A223" s="71"/>
      <c r="J223" s="71"/>
      <c r="K223" s="71"/>
      <c r="L223" s="71"/>
      <c r="M223" s="71"/>
      <c r="N223" s="71"/>
      <c r="O223" s="71"/>
      <c r="P223" s="71"/>
      <c r="Q223" s="71"/>
      <c r="R223" s="71"/>
      <c r="S223" s="71"/>
      <c r="T223" s="71"/>
      <c r="U223" s="71"/>
      <c r="V223" s="71"/>
      <c r="W223" s="71"/>
      <c r="X223" s="71"/>
      <c r="Y223" s="71"/>
      <c r="Z223" s="71"/>
      <c r="AA223" s="71"/>
      <c r="AB223" s="71"/>
      <c r="AC223" s="71"/>
      <c r="AD223" s="71"/>
      <c r="AE223" s="71"/>
      <c r="AF223" s="71"/>
      <c r="AG223" s="71"/>
      <c r="AH223" s="71"/>
      <c r="AI223" s="71"/>
      <c r="AJ223" s="71"/>
      <c r="AK223" s="71"/>
      <c r="AL223" s="71"/>
      <c r="AM223" s="71"/>
      <c r="AN223" s="71"/>
      <c r="AO223" s="71"/>
      <c r="AP223" s="71"/>
      <c r="AQ223" s="71"/>
      <c r="AR223" s="71"/>
      <c r="AS223" s="71"/>
      <c r="AT223" s="71"/>
      <c r="AU223" s="71"/>
      <c r="AV223" s="71"/>
      <c r="AW223" s="71"/>
      <c r="AX223" s="71"/>
      <c r="AY223" s="71"/>
      <c r="AZ223" s="71"/>
      <c r="BA223" s="71"/>
      <c r="BB223" s="71"/>
      <c r="BC223" s="71"/>
      <c r="BD223" s="71"/>
      <c r="BE223" s="71"/>
      <c r="BF223" s="71"/>
      <c r="BG223" s="71"/>
      <c r="BH223" s="71"/>
    </row>
    <row r="224" spans="1:60">
      <c r="A224" s="71"/>
      <c r="J224" s="71"/>
      <c r="K224" s="71"/>
      <c r="L224" s="71"/>
      <c r="M224" s="71"/>
      <c r="N224" s="71"/>
      <c r="O224" s="71"/>
      <c r="P224" s="71"/>
      <c r="Q224" s="71"/>
      <c r="R224" s="71"/>
      <c r="S224" s="71"/>
      <c r="T224" s="71"/>
      <c r="U224" s="71"/>
      <c r="V224" s="71"/>
      <c r="W224" s="71"/>
      <c r="X224" s="71"/>
      <c r="Y224" s="71"/>
      <c r="Z224" s="71"/>
      <c r="AA224" s="71"/>
      <c r="AB224" s="71"/>
      <c r="AC224" s="71"/>
      <c r="AD224" s="71"/>
      <c r="AE224" s="71"/>
      <c r="AF224" s="71"/>
      <c r="AG224" s="71"/>
      <c r="AH224" s="71"/>
      <c r="AI224" s="71"/>
      <c r="AJ224" s="71"/>
      <c r="AK224" s="71"/>
      <c r="AL224" s="71"/>
      <c r="AM224" s="71"/>
      <c r="AN224" s="71"/>
      <c r="AO224" s="71"/>
      <c r="AP224" s="71"/>
      <c r="AQ224" s="71"/>
      <c r="AR224" s="71"/>
      <c r="AS224" s="71"/>
      <c r="AT224" s="71"/>
      <c r="AU224" s="71"/>
      <c r="AV224" s="71"/>
      <c r="AW224" s="71"/>
      <c r="AX224" s="71"/>
      <c r="AY224" s="71"/>
      <c r="AZ224" s="71"/>
      <c r="BA224" s="71"/>
      <c r="BB224" s="71"/>
      <c r="BC224" s="71"/>
      <c r="BD224" s="71"/>
      <c r="BE224" s="71"/>
      <c r="BF224" s="71"/>
      <c r="BG224" s="71"/>
      <c r="BH224" s="71"/>
    </row>
    <row r="225" spans="1:60">
      <c r="A225" s="71"/>
      <c r="J225" s="71"/>
      <c r="K225" s="71"/>
      <c r="L225" s="71"/>
      <c r="M225" s="71"/>
      <c r="N225" s="71"/>
      <c r="O225" s="71"/>
      <c r="P225" s="71"/>
      <c r="Q225" s="71"/>
      <c r="R225" s="71"/>
      <c r="S225" s="71"/>
      <c r="T225" s="71"/>
      <c r="U225" s="71"/>
      <c r="V225" s="71"/>
      <c r="W225" s="71"/>
      <c r="X225" s="71"/>
      <c r="Y225" s="71"/>
      <c r="Z225" s="71"/>
      <c r="AA225" s="71"/>
      <c r="AB225" s="71"/>
      <c r="AC225" s="71"/>
      <c r="AD225" s="71"/>
      <c r="AE225" s="71"/>
      <c r="AF225" s="71"/>
      <c r="AG225" s="71"/>
      <c r="AH225" s="71"/>
      <c r="AI225" s="71"/>
      <c r="AJ225" s="71"/>
      <c r="AK225" s="71"/>
      <c r="AL225" s="71"/>
      <c r="AM225" s="71"/>
      <c r="AN225" s="71"/>
      <c r="AO225" s="71"/>
      <c r="AP225" s="71"/>
      <c r="AQ225" s="71"/>
      <c r="AR225" s="71"/>
      <c r="AS225" s="71"/>
      <c r="AT225" s="71"/>
      <c r="AU225" s="71"/>
      <c r="AV225" s="71"/>
      <c r="AW225" s="71"/>
      <c r="AX225" s="71"/>
      <c r="AY225" s="71"/>
      <c r="AZ225" s="71"/>
      <c r="BA225" s="71"/>
      <c r="BB225" s="71"/>
      <c r="BC225" s="71"/>
      <c r="BD225" s="71"/>
      <c r="BE225" s="71"/>
      <c r="BF225" s="71"/>
      <c r="BG225" s="71"/>
      <c r="BH225" s="71"/>
    </row>
    <row r="226" spans="1:60">
      <c r="A226" s="71"/>
      <c r="J226" s="71"/>
      <c r="K226" s="71"/>
      <c r="L226" s="71"/>
      <c r="M226" s="71"/>
      <c r="N226" s="71"/>
      <c r="O226" s="71"/>
      <c r="P226" s="71"/>
      <c r="Q226" s="71"/>
      <c r="R226" s="71"/>
      <c r="S226" s="71"/>
      <c r="T226" s="71"/>
      <c r="U226" s="71"/>
      <c r="V226" s="71"/>
      <c r="W226" s="71"/>
      <c r="X226" s="71"/>
      <c r="Y226" s="71"/>
      <c r="Z226" s="71"/>
      <c r="AA226" s="71"/>
      <c r="AB226" s="71"/>
      <c r="AC226" s="71"/>
      <c r="AD226" s="71"/>
      <c r="AE226" s="71"/>
      <c r="AF226" s="71"/>
      <c r="AG226" s="71"/>
      <c r="AH226" s="71"/>
      <c r="AI226" s="71"/>
      <c r="AJ226" s="71"/>
      <c r="AK226" s="71"/>
      <c r="AL226" s="71"/>
      <c r="AM226" s="71"/>
      <c r="AN226" s="71"/>
      <c r="AO226" s="71"/>
      <c r="AP226" s="71"/>
      <c r="AQ226" s="71"/>
      <c r="AR226" s="71"/>
      <c r="AS226" s="71"/>
      <c r="AT226" s="71"/>
      <c r="AU226" s="71"/>
      <c r="AV226" s="71"/>
      <c r="AW226" s="71"/>
      <c r="AX226" s="71"/>
      <c r="AY226" s="71"/>
      <c r="AZ226" s="71"/>
      <c r="BA226" s="71"/>
      <c r="BB226" s="71"/>
      <c r="BC226" s="71"/>
      <c r="BD226" s="71"/>
      <c r="BE226" s="71"/>
      <c r="BF226" s="71"/>
      <c r="BG226" s="71"/>
      <c r="BH226" s="71"/>
    </row>
    <row r="227" spans="1:60">
      <c r="A227" s="71"/>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c r="AH227" s="71"/>
      <c r="AI227" s="71"/>
      <c r="AJ227" s="71"/>
      <c r="AK227" s="71"/>
      <c r="AL227" s="71"/>
      <c r="AM227" s="71"/>
      <c r="AN227" s="71"/>
      <c r="AO227" s="71"/>
      <c r="AP227" s="71"/>
      <c r="AQ227" s="71"/>
      <c r="AR227" s="71"/>
      <c r="AS227" s="71"/>
      <c r="AT227" s="71"/>
      <c r="AU227" s="71"/>
      <c r="AV227" s="71"/>
      <c r="AW227" s="71"/>
      <c r="AX227" s="71"/>
      <c r="AY227" s="71"/>
      <c r="AZ227" s="71"/>
      <c r="BA227" s="71"/>
      <c r="BB227" s="71"/>
      <c r="BC227" s="71"/>
      <c r="BD227" s="71"/>
      <c r="BE227" s="71"/>
      <c r="BF227" s="71"/>
      <c r="BG227" s="71"/>
      <c r="BH227" s="71"/>
    </row>
    <row r="228" spans="1:60">
      <c r="A228" s="71"/>
      <c r="J228" s="71"/>
      <c r="K228" s="71"/>
      <c r="L228" s="71"/>
      <c r="M228" s="71"/>
      <c r="N228" s="71"/>
      <c r="O228" s="71"/>
      <c r="P228" s="71"/>
      <c r="Q228" s="71"/>
      <c r="R228" s="71"/>
      <c r="S228" s="71"/>
      <c r="T228" s="71"/>
      <c r="U228" s="71"/>
      <c r="V228" s="71"/>
      <c r="W228" s="71"/>
      <c r="X228" s="71"/>
      <c r="Y228" s="71"/>
      <c r="Z228" s="71"/>
      <c r="AA228" s="71"/>
      <c r="AB228" s="71"/>
      <c r="AC228" s="71"/>
      <c r="AD228" s="71"/>
      <c r="AE228" s="71"/>
      <c r="AF228" s="71"/>
      <c r="AG228" s="71"/>
      <c r="AH228" s="71"/>
      <c r="AI228" s="71"/>
      <c r="AJ228" s="71"/>
      <c r="AK228" s="71"/>
      <c r="AL228" s="71"/>
      <c r="AM228" s="71"/>
      <c r="AN228" s="71"/>
      <c r="AO228" s="71"/>
      <c r="AP228" s="71"/>
      <c r="AQ228" s="71"/>
      <c r="AR228" s="71"/>
      <c r="AS228" s="71"/>
      <c r="AT228" s="71"/>
      <c r="AU228" s="71"/>
      <c r="AV228" s="71"/>
      <c r="AW228" s="71"/>
      <c r="AX228" s="71"/>
      <c r="AY228" s="71"/>
      <c r="AZ228" s="71"/>
      <c r="BA228" s="71"/>
      <c r="BB228" s="71"/>
      <c r="BC228" s="71"/>
      <c r="BD228" s="71"/>
      <c r="BE228" s="71"/>
      <c r="BF228" s="71"/>
      <c r="BG228" s="71"/>
      <c r="BH228" s="71"/>
    </row>
    <row r="229" spans="1:60">
      <c r="A229" s="71"/>
      <c r="J229" s="71"/>
      <c r="K229" s="71"/>
      <c r="L229" s="71"/>
      <c r="M229" s="71"/>
      <c r="N229" s="71"/>
      <c r="O229" s="71"/>
      <c r="P229" s="71"/>
      <c r="Q229" s="71"/>
      <c r="R229" s="71"/>
      <c r="S229" s="71"/>
      <c r="T229" s="71"/>
      <c r="U229" s="71"/>
      <c r="V229" s="71"/>
      <c r="W229" s="71"/>
      <c r="X229" s="71"/>
      <c r="Y229" s="71"/>
      <c r="Z229" s="71"/>
      <c r="AA229" s="71"/>
      <c r="AB229" s="71"/>
      <c r="AC229" s="71"/>
      <c r="AD229" s="71"/>
      <c r="AE229" s="71"/>
      <c r="AF229" s="71"/>
      <c r="AG229" s="71"/>
      <c r="AH229" s="71"/>
      <c r="AI229" s="71"/>
      <c r="AJ229" s="71"/>
      <c r="AK229" s="71"/>
      <c r="AL229" s="71"/>
      <c r="AM229" s="71"/>
      <c r="AN229" s="71"/>
      <c r="AO229" s="71"/>
      <c r="AP229" s="71"/>
      <c r="AQ229" s="71"/>
      <c r="AR229" s="71"/>
      <c r="AS229" s="71"/>
      <c r="AT229" s="71"/>
      <c r="AU229" s="71"/>
      <c r="AV229" s="71"/>
      <c r="AW229" s="71"/>
      <c r="AX229" s="71"/>
      <c r="AY229" s="71"/>
      <c r="AZ229" s="71"/>
      <c r="BA229" s="71"/>
      <c r="BB229" s="71"/>
      <c r="BC229" s="71"/>
      <c r="BD229" s="71"/>
      <c r="BE229" s="71"/>
      <c r="BF229" s="71"/>
      <c r="BG229" s="71"/>
      <c r="BH229" s="71"/>
    </row>
    <row r="230" spans="1:60">
      <c r="A230" s="71"/>
      <c r="J230" s="71"/>
      <c r="K230" s="71"/>
      <c r="L230" s="71"/>
      <c r="M230" s="71"/>
      <c r="N230" s="71"/>
      <c r="O230" s="71"/>
      <c r="P230" s="71"/>
      <c r="Q230" s="71"/>
      <c r="R230" s="71"/>
      <c r="S230" s="71"/>
      <c r="T230" s="71"/>
      <c r="U230" s="71"/>
      <c r="V230" s="71"/>
      <c r="W230" s="71"/>
      <c r="X230" s="71"/>
      <c r="Y230" s="71"/>
      <c r="Z230" s="71"/>
      <c r="AA230" s="71"/>
      <c r="AB230" s="71"/>
      <c r="AC230" s="71"/>
      <c r="AD230" s="71"/>
      <c r="AE230" s="71"/>
      <c r="AF230" s="71"/>
      <c r="AG230" s="71"/>
      <c r="AH230" s="71"/>
      <c r="AI230" s="71"/>
      <c r="AJ230" s="71"/>
      <c r="AK230" s="71"/>
      <c r="AL230" s="71"/>
      <c r="AM230" s="71"/>
      <c r="AN230" s="71"/>
      <c r="AO230" s="71"/>
      <c r="AP230" s="71"/>
      <c r="AQ230" s="71"/>
      <c r="AR230" s="71"/>
      <c r="AS230" s="71"/>
      <c r="AT230" s="71"/>
      <c r="AU230" s="71"/>
      <c r="AV230" s="71"/>
      <c r="AW230" s="71"/>
      <c r="AX230" s="71"/>
      <c r="AY230" s="71"/>
      <c r="AZ230" s="71"/>
      <c r="BA230" s="71"/>
      <c r="BB230" s="71"/>
      <c r="BC230" s="71"/>
      <c r="BD230" s="71"/>
      <c r="BE230" s="71"/>
      <c r="BF230" s="71"/>
      <c r="BG230" s="71"/>
      <c r="BH230" s="71"/>
    </row>
    <row r="231" spans="1:60">
      <c r="A231" s="71"/>
      <c r="J231" s="71"/>
      <c r="K231" s="71"/>
      <c r="L231" s="71"/>
      <c r="M231" s="71"/>
      <c r="N231" s="71"/>
      <c r="O231" s="71"/>
      <c r="P231" s="71"/>
      <c r="Q231" s="71"/>
      <c r="R231" s="71"/>
      <c r="S231" s="71"/>
      <c r="T231" s="71"/>
      <c r="U231" s="71"/>
      <c r="V231" s="71"/>
      <c r="W231" s="71"/>
      <c r="X231" s="71"/>
      <c r="Y231" s="71"/>
      <c r="Z231" s="71"/>
      <c r="AA231" s="71"/>
      <c r="AB231" s="71"/>
      <c r="AC231" s="71"/>
      <c r="AD231" s="71"/>
      <c r="AE231" s="71"/>
      <c r="AF231" s="71"/>
      <c r="AG231" s="71"/>
      <c r="AH231" s="71"/>
      <c r="AI231" s="71"/>
      <c r="AJ231" s="71"/>
      <c r="AK231" s="71"/>
      <c r="AL231" s="71"/>
      <c r="AM231" s="71"/>
      <c r="AN231" s="71"/>
      <c r="AO231" s="71"/>
      <c r="AP231" s="71"/>
      <c r="AQ231" s="71"/>
      <c r="AR231" s="71"/>
      <c r="AS231" s="71"/>
      <c r="AT231" s="71"/>
      <c r="AU231" s="71"/>
      <c r="AV231" s="71"/>
      <c r="AW231" s="71"/>
      <c r="AX231" s="71"/>
      <c r="AY231" s="71"/>
      <c r="AZ231" s="71"/>
      <c r="BA231" s="71"/>
      <c r="BB231" s="71"/>
      <c r="BC231" s="71"/>
      <c r="BD231" s="71"/>
      <c r="BE231" s="71"/>
      <c r="BF231" s="71"/>
      <c r="BG231" s="71"/>
      <c r="BH231" s="71"/>
    </row>
    <row r="232" spans="1:60">
      <c r="A232" s="71"/>
      <c r="J232" s="71"/>
      <c r="K232" s="71"/>
      <c r="L232" s="71"/>
      <c r="M232" s="71"/>
      <c r="N232" s="71"/>
      <c r="O232" s="71"/>
      <c r="P232" s="71"/>
      <c r="Q232" s="71"/>
      <c r="R232" s="71"/>
      <c r="S232" s="71"/>
      <c r="T232" s="71"/>
      <c r="U232" s="71"/>
      <c r="V232" s="71"/>
      <c r="W232" s="71"/>
      <c r="X232" s="71"/>
      <c r="Y232" s="71"/>
      <c r="Z232" s="71"/>
      <c r="AA232" s="71"/>
      <c r="AB232" s="71"/>
      <c r="AC232" s="71"/>
      <c r="AD232" s="71"/>
      <c r="AE232" s="71"/>
      <c r="AF232" s="71"/>
      <c r="AG232" s="71"/>
      <c r="AH232" s="71"/>
      <c r="AI232" s="71"/>
      <c r="AJ232" s="71"/>
      <c r="AK232" s="71"/>
      <c r="AL232" s="71"/>
      <c r="AM232" s="71"/>
      <c r="AN232" s="71"/>
      <c r="AO232" s="71"/>
      <c r="AP232" s="71"/>
      <c r="AQ232" s="71"/>
      <c r="AR232" s="71"/>
      <c r="AS232" s="71"/>
      <c r="AT232" s="71"/>
      <c r="AU232" s="71"/>
      <c r="AV232" s="71"/>
      <c r="AW232" s="71"/>
      <c r="AX232" s="71"/>
      <c r="AY232" s="71"/>
      <c r="AZ232" s="71"/>
      <c r="BA232" s="71"/>
      <c r="BB232" s="71"/>
      <c r="BC232" s="71"/>
      <c r="BD232" s="71"/>
      <c r="BE232" s="71"/>
      <c r="BF232" s="71"/>
      <c r="BG232" s="71"/>
      <c r="BH232" s="71"/>
    </row>
    <row r="233" spans="1:60">
      <c r="A233" s="71"/>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1"/>
      <c r="AH233" s="71"/>
      <c r="AI233" s="71"/>
      <c r="AJ233" s="71"/>
      <c r="AK233" s="71"/>
      <c r="AL233" s="71"/>
      <c r="AM233" s="71"/>
      <c r="AN233" s="71"/>
      <c r="AO233" s="71"/>
      <c r="AP233" s="71"/>
      <c r="AQ233" s="71"/>
      <c r="AR233" s="71"/>
      <c r="AS233" s="71"/>
      <c r="AT233" s="71"/>
      <c r="AU233" s="71"/>
      <c r="AV233" s="71"/>
      <c r="AW233" s="71"/>
      <c r="AX233" s="71"/>
      <c r="AY233" s="71"/>
      <c r="AZ233" s="71"/>
      <c r="BA233" s="71"/>
      <c r="BB233" s="71"/>
      <c r="BC233" s="71"/>
      <c r="BD233" s="71"/>
      <c r="BE233" s="71"/>
      <c r="BF233" s="71"/>
      <c r="BG233" s="71"/>
      <c r="BH233" s="71"/>
    </row>
    <row r="234" spans="1:60">
      <c r="A234" s="71"/>
      <c r="J234" s="71"/>
      <c r="K234" s="71"/>
      <c r="L234" s="71"/>
      <c r="M234" s="71"/>
      <c r="N234" s="71"/>
      <c r="O234" s="71"/>
      <c r="P234" s="71"/>
      <c r="Q234" s="71"/>
      <c r="R234" s="71"/>
      <c r="S234" s="71"/>
      <c r="T234" s="71"/>
      <c r="U234" s="71"/>
      <c r="V234" s="71"/>
      <c r="W234" s="71"/>
      <c r="X234" s="71"/>
      <c r="Y234" s="71"/>
      <c r="Z234" s="71"/>
      <c r="AA234" s="71"/>
      <c r="AB234" s="71"/>
      <c r="AC234" s="71"/>
      <c r="AD234" s="71"/>
      <c r="AE234" s="71"/>
      <c r="AF234" s="71"/>
      <c r="AG234" s="71"/>
      <c r="AH234" s="71"/>
      <c r="AI234" s="71"/>
      <c r="AJ234" s="71"/>
      <c r="AK234" s="71"/>
      <c r="AL234" s="71"/>
      <c r="AM234" s="71"/>
      <c r="AN234" s="71"/>
      <c r="AO234" s="71"/>
      <c r="AP234" s="71"/>
      <c r="AQ234" s="71"/>
      <c r="AR234" s="71"/>
      <c r="AS234" s="71"/>
      <c r="AT234" s="71"/>
      <c r="AU234" s="71"/>
      <c r="AV234" s="71"/>
      <c r="AW234" s="71"/>
      <c r="AX234" s="71"/>
      <c r="AY234" s="71"/>
      <c r="AZ234" s="71"/>
      <c r="BA234" s="71"/>
      <c r="BB234" s="71"/>
      <c r="BC234" s="71"/>
      <c r="BD234" s="71"/>
      <c r="BE234" s="71"/>
      <c r="BF234" s="71"/>
      <c r="BG234" s="71"/>
      <c r="BH234" s="71"/>
    </row>
    <row r="235" spans="1:60">
      <c r="A235" s="71"/>
      <c r="J235" s="71"/>
      <c r="K235" s="71"/>
      <c r="L235" s="71"/>
      <c r="M235" s="71"/>
      <c r="N235" s="71"/>
      <c r="O235" s="71"/>
      <c r="P235" s="71"/>
      <c r="Q235" s="71"/>
      <c r="R235" s="71"/>
      <c r="S235" s="71"/>
      <c r="T235" s="71"/>
      <c r="U235" s="71"/>
      <c r="V235" s="71"/>
      <c r="W235" s="71"/>
      <c r="X235" s="71"/>
      <c r="Y235" s="71"/>
      <c r="Z235" s="71"/>
      <c r="AA235" s="71"/>
      <c r="AB235" s="71"/>
      <c r="AC235" s="71"/>
      <c r="AD235" s="71"/>
      <c r="AE235" s="71"/>
      <c r="AF235" s="71"/>
      <c r="AG235" s="71"/>
      <c r="AH235" s="71"/>
      <c r="AI235" s="71"/>
      <c r="AJ235" s="71"/>
      <c r="AK235" s="71"/>
      <c r="AL235" s="71"/>
      <c r="AM235" s="71"/>
      <c r="AN235" s="71"/>
      <c r="AO235" s="71"/>
      <c r="AP235" s="71"/>
      <c r="AQ235" s="71"/>
      <c r="AR235" s="71"/>
      <c r="AS235" s="71"/>
      <c r="AT235" s="71"/>
      <c r="AU235" s="71"/>
      <c r="AV235" s="71"/>
      <c r="AW235" s="71"/>
      <c r="AX235" s="71"/>
      <c r="AY235" s="71"/>
      <c r="AZ235" s="71"/>
      <c r="BA235" s="71"/>
      <c r="BB235" s="71"/>
      <c r="BC235" s="71"/>
      <c r="BD235" s="71"/>
      <c r="BE235" s="71"/>
      <c r="BF235" s="71"/>
      <c r="BG235" s="71"/>
      <c r="BH235" s="71"/>
    </row>
    <row r="236" spans="1:60">
      <c r="A236" s="71"/>
      <c r="J236" s="71"/>
      <c r="K236" s="71"/>
      <c r="L236" s="71"/>
      <c r="M236" s="71"/>
      <c r="N236" s="71"/>
      <c r="O236" s="71"/>
      <c r="P236" s="71"/>
      <c r="Q236" s="71"/>
      <c r="R236" s="71"/>
      <c r="S236" s="71"/>
      <c r="T236" s="71"/>
      <c r="U236" s="71"/>
      <c r="V236" s="71"/>
      <c r="W236" s="71"/>
      <c r="X236" s="71"/>
      <c r="Y236" s="71"/>
      <c r="Z236" s="71"/>
      <c r="AA236" s="71"/>
      <c r="AB236" s="71"/>
      <c r="AC236" s="71"/>
      <c r="AD236" s="71"/>
      <c r="AE236" s="71"/>
      <c r="AF236" s="71"/>
      <c r="AG236" s="71"/>
      <c r="AH236" s="71"/>
      <c r="AI236" s="71"/>
      <c r="AJ236" s="71"/>
      <c r="AK236" s="71"/>
      <c r="AL236" s="71"/>
      <c r="AM236" s="71"/>
      <c r="AN236" s="71"/>
      <c r="AO236" s="71"/>
      <c r="AP236" s="71"/>
      <c r="AQ236" s="71"/>
      <c r="AR236" s="71"/>
      <c r="AS236" s="71"/>
      <c r="AT236" s="71"/>
      <c r="AU236" s="71"/>
      <c r="AV236" s="71"/>
      <c r="AW236" s="71"/>
      <c r="AX236" s="71"/>
      <c r="AY236" s="71"/>
      <c r="AZ236" s="71"/>
      <c r="BA236" s="71"/>
      <c r="BB236" s="71"/>
      <c r="BC236" s="71"/>
      <c r="BD236" s="71"/>
      <c r="BE236" s="71"/>
      <c r="BF236" s="71"/>
      <c r="BG236" s="71"/>
      <c r="BH236" s="71"/>
    </row>
    <row r="237" spans="1:60">
      <c r="A237" s="71"/>
      <c r="J237" s="71"/>
      <c r="K237" s="71"/>
      <c r="L237" s="71"/>
      <c r="M237" s="71"/>
      <c r="N237" s="71"/>
      <c r="O237" s="71"/>
      <c r="P237" s="71"/>
      <c r="Q237" s="71"/>
      <c r="R237" s="71"/>
      <c r="S237" s="71"/>
      <c r="T237" s="71"/>
      <c r="U237" s="71"/>
      <c r="V237" s="71"/>
      <c r="W237" s="71"/>
      <c r="X237" s="71"/>
      <c r="Y237" s="71"/>
      <c r="Z237" s="71"/>
      <c r="AA237" s="71"/>
      <c r="AB237" s="71"/>
      <c r="AC237" s="71"/>
      <c r="AD237" s="71"/>
      <c r="AE237" s="71"/>
      <c r="AF237" s="71"/>
      <c r="AG237" s="71"/>
      <c r="AH237" s="71"/>
      <c r="AI237" s="71"/>
      <c r="AJ237" s="71"/>
      <c r="AK237" s="71"/>
      <c r="AL237" s="71"/>
      <c r="AM237" s="71"/>
      <c r="AN237" s="71"/>
      <c r="AO237" s="71"/>
      <c r="AP237" s="71"/>
      <c r="AQ237" s="71"/>
      <c r="AR237" s="71"/>
      <c r="AS237" s="71"/>
      <c r="AT237" s="71"/>
      <c r="AU237" s="71"/>
      <c r="AV237" s="71"/>
      <c r="AW237" s="71"/>
      <c r="AX237" s="71"/>
      <c r="AY237" s="71"/>
      <c r="AZ237" s="71"/>
      <c r="BA237" s="71"/>
      <c r="BB237" s="71"/>
      <c r="BC237" s="71"/>
      <c r="BD237" s="71"/>
      <c r="BE237" s="71"/>
      <c r="BF237" s="71"/>
      <c r="BG237" s="71"/>
      <c r="BH237" s="71"/>
    </row>
    <row r="238" spans="1:60">
      <c r="A238" s="71"/>
      <c r="J238" s="71"/>
      <c r="K238" s="71"/>
      <c r="L238" s="71"/>
      <c r="M238" s="71"/>
      <c r="N238" s="71"/>
      <c r="O238" s="71"/>
      <c r="P238" s="71"/>
      <c r="Q238" s="71"/>
      <c r="R238" s="71"/>
      <c r="S238" s="71"/>
      <c r="T238" s="71"/>
      <c r="U238" s="71"/>
      <c r="V238" s="71"/>
      <c r="W238" s="71"/>
      <c r="X238" s="71"/>
      <c r="Y238" s="71"/>
      <c r="Z238" s="71"/>
      <c r="AA238" s="71"/>
      <c r="AB238" s="71"/>
      <c r="AC238" s="71"/>
      <c r="AD238" s="71"/>
      <c r="AE238" s="71"/>
      <c r="AF238" s="71"/>
      <c r="AG238" s="71"/>
      <c r="AH238" s="71"/>
      <c r="AI238" s="71"/>
      <c r="AJ238" s="71"/>
      <c r="AK238" s="71"/>
      <c r="AL238" s="71"/>
      <c r="AM238" s="71"/>
      <c r="AN238" s="71"/>
      <c r="AO238" s="71"/>
      <c r="AP238" s="71"/>
      <c r="AQ238" s="71"/>
      <c r="AR238" s="71"/>
      <c r="AS238" s="71"/>
      <c r="AT238" s="71"/>
      <c r="AU238" s="71"/>
      <c r="AV238" s="71"/>
      <c r="AW238" s="71"/>
      <c r="AX238" s="71"/>
      <c r="AY238" s="71"/>
      <c r="AZ238" s="71"/>
      <c r="BA238" s="71"/>
      <c r="BB238" s="71"/>
      <c r="BC238" s="71"/>
      <c r="BD238" s="71"/>
      <c r="BE238" s="71"/>
      <c r="BF238" s="71"/>
      <c r="BG238" s="71"/>
      <c r="BH238" s="71"/>
    </row>
    <row r="239" spans="1:60">
      <c r="A239" s="71"/>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c r="AH239" s="71"/>
      <c r="AI239" s="71"/>
      <c r="AJ239" s="71"/>
      <c r="AK239" s="71"/>
      <c r="AL239" s="71"/>
      <c r="AM239" s="71"/>
      <c r="AN239" s="71"/>
      <c r="AO239" s="71"/>
      <c r="AP239" s="71"/>
      <c r="AQ239" s="71"/>
      <c r="AR239" s="71"/>
      <c r="AS239" s="71"/>
      <c r="AT239" s="71"/>
      <c r="AU239" s="71"/>
      <c r="AV239" s="71"/>
      <c r="AW239" s="71"/>
      <c r="AX239" s="71"/>
      <c r="AY239" s="71"/>
      <c r="AZ239" s="71"/>
      <c r="BA239" s="71"/>
      <c r="BB239" s="71"/>
      <c r="BC239" s="71"/>
      <c r="BD239" s="71"/>
      <c r="BE239" s="71"/>
      <c r="BF239" s="71"/>
      <c r="BG239" s="71"/>
      <c r="BH239" s="71"/>
    </row>
    <row r="240" spans="1:60">
      <c r="A240" s="71"/>
      <c r="J240" s="71"/>
      <c r="K240" s="71"/>
      <c r="L240" s="71"/>
      <c r="M240" s="71"/>
      <c r="N240" s="71"/>
      <c r="O240" s="71"/>
      <c r="P240" s="71"/>
      <c r="Q240" s="71"/>
      <c r="R240" s="71"/>
      <c r="S240" s="71"/>
      <c r="T240" s="71"/>
      <c r="U240" s="71"/>
      <c r="V240" s="71"/>
      <c r="W240" s="71"/>
      <c r="X240" s="71"/>
      <c r="Y240" s="71"/>
      <c r="Z240" s="71"/>
      <c r="AA240" s="71"/>
      <c r="AB240" s="71"/>
      <c r="AC240" s="71"/>
      <c r="AD240" s="71"/>
      <c r="AE240" s="71"/>
      <c r="AF240" s="71"/>
      <c r="AG240" s="71"/>
      <c r="AH240" s="71"/>
      <c r="AI240" s="71"/>
      <c r="AJ240" s="71"/>
      <c r="AK240" s="71"/>
      <c r="AL240" s="71"/>
      <c r="AM240" s="71"/>
      <c r="AN240" s="71"/>
      <c r="AO240" s="71"/>
      <c r="AP240" s="71"/>
      <c r="AQ240" s="71"/>
      <c r="AR240" s="71"/>
      <c r="AS240" s="71"/>
      <c r="AT240" s="71"/>
      <c r="AU240" s="71"/>
      <c r="AV240" s="71"/>
      <c r="AW240" s="71"/>
      <c r="AX240" s="71"/>
      <c r="AY240" s="71"/>
      <c r="AZ240" s="71"/>
      <c r="BA240" s="71"/>
      <c r="BB240" s="71"/>
      <c r="BC240" s="71"/>
      <c r="BD240" s="71"/>
      <c r="BE240" s="71"/>
      <c r="BF240" s="71"/>
      <c r="BG240" s="71"/>
      <c r="BH240" s="71"/>
    </row>
    <row r="241" spans="1:60">
      <c r="A241" s="71"/>
      <c r="J241" s="71"/>
      <c r="K241" s="71"/>
      <c r="L241" s="71"/>
      <c r="M241" s="71"/>
      <c r="N241" s="71"/>
      <c r="O241" s="71"/>
      <c r="P241" s="71"/>
      <c r="Q241" s="71"/>
      <c r="R241" s="71"/>
      <c r="S241" s="71"/>
      <c r="T241" s="71"/>
      <c r="U241" s="71"/>
      <c r="V241" s="71"/>
      <c r="W241" s="71"/>
      <c r="X241" s="71"/>
      <c r="Y241" s="71"/>
      <c r="Z241" s="71"/>
      <c r="AA241" s="71"/>
      <c r="AB241" s="71"/>
      <c r="AC241" s="71"/>
      <c r="AD241" s="71"/>
      <c r="AE241" s="71"/>
      <c r="AF241" s="71"/>
      <c r="AG241" s="71"/>
      <c r="AH241" s="71"/>
      <c r="AI241" s="71"/>
      <c r="AJ241" s="71"/>
      <c r="AK241" s="71"/>
      <c r="AL241" s="71"/>
      <c r="AM241" s="71"/>
      <c r="AN241" s="71"/>
      <c r="AO241" s="71"/>
      <c r="AP241" s="71"/>
      <c r="AQ241" s="71"/>
      <c r="AR241" s="71"/>
      <c r="AS241" s="71"/>
      <c r="AT241" s="71"/>
      <c r="AU241" s="71"/>
      <c r="AV241" s="71"/>
      <c r="AW241" s="71"/>
      <c r="AX241" s="71"/>
      <c r="AY241" s="71"/>
      <c r="AZ241" s="71"/>
      <c r="BA241" s="71"/>
      <c r="BB241" s="71"/>
      <c r="BC241" s="71"/>
      <c r="BD241" s="71"/>
      <c r="BE241" s="71"/>
      <c r="BF241" s="71"/>
      <c r="BG241" s="71"/>
      <c r="BH241" s="71"/>
    </row>
    <row r="242" spans="1:60">
      <c r="A242" s="71"/>
      <c r="J242" s="71"/>
      <c r="K242" s="71"/>
      <c r="L242" s="71"/>
      <c r="M242" s="71"/>
      <c r="N242" s="71"/>
      <c r="O242" s="71"/>
      <c r="P242" s="71"/>
      <c r="Q242" s="71"/>
      <c r="R242" s="71"/>
      <c r="S242" s="71"/>
      <c r="T242" s="71"/>
      <c r="U242" s="71"/>
      <c r="V242" s="71"/>
      <c r="W242" s="71"/>
      <c r="X242" s="71"/>
      <c r="Y242" s="71"/>
      <c r="Z242" s="71"/>
      <c r="AA242" s="71"/>
      <c r="AB242" s="71"/>
      <c r="AC242" s="71"/>
      <c r="AD242" s="71"/>
      <c r="AE242" s="71"/>
      <c r="AF242" s="71"/>
      <c r="AG242" s="71"/>
      <c r="AH242" s="71"/>
      <c r="AI242" s="71"/>
      <c r="AJ242" s="71"/>
      <c r="AK242" s="71"/>
      <c r="AL242" s="71"/>
      <c r="AM242" s="71"/>
      <c r="AN242" s="71"/>
      <c r="AO242" s="71"/>
      <c r="AP242" s="71"/>
      <c r="AQ242" s="71"/>
      <c r="AR242" s="71"/>
      <c r="AS242" s="71"/>
      <c r="AT242" s="71"/>
      <c r="AU242" s="71"/>
      <c r="AV242" s="71"/>
      <c r="AW242" s="71"/>
      <c r="AX242" s="71"/>
      <c r="AY242" s="71"/>
      <c r="AZ242" s="71"/>
      <c r="BA242" s="71"/>
      <c r="BB242" s="71"/>
      <c r="BC242" s="71"/>
      <c r="BD242" s="71"/>
      <c r="BE242" s="71"/>
      <c r="BF242" s="71"/>
      <c r="BG242" s="71"/>
      <c r="BH242" s="71"/>
    </row>
    <row r="243" spans="1:60">
      <c r="A243" s="71"/>
      <c r="J243" s="71"/>
      <c r="K243" s="71"/>
      <c r="L243" s="71"/>
      <c r="M243" s="71"/>
      <c r="N243" s="71"/>
      <c r="O243" s="71"/>
      <c r="P243" s="71"/>
      <c r="Q243" s="71"/>
      <c r="R243" s="71"/>
      <c r="S243" s="71"/>
      <c r="T243" s="71"/>
      <c r="U243" s="71"/>
      <c r="V243" s="71"/>
      <c r="W243" s="71"/>
      <c r="X243" s="71"/>
      <c r="Y243" s="71"/>
      <c r="Z243" s="71"/>
      <c r="AA243" s="71"/>
      <c r="AB243" s="71"/>
      <c r="AC243" s="71"/>
      <c r="AD243" s="71"/>
      <c r="AE243" s="71"/>
      <c r="AF243" s="71"/>
      <c r="AG243" s="71"/>
      <c r="AH243" s="71"/>
      <c r="AI243" s="71"/>
      <c r="AJ243" s="71"/>
      <c r="AK243" s="71"/>
      <c r="AL243" s="71"/>
      <c r="AM243" s="71"/>
      <c r="AN243" s="71"/>
      <c r="AO243" s="71"/>
      <c r="AP243" s="71"/>
      <c r="AQ243" s="71"/>
      <c r="AR243" s="71"/>
      <c r="AS243" s="71"/>
      <c r="AT243" s="71"/>
      <c r="AU243" s="71"/>
      <c r="AV243" s="71"/>
      <c r="AW243" s="71"/>
      <c r="AX243" s="71"/>
      <c r="AY243" s="71"/>
      <c r="AZ243" s="71"/>
      <c r="BA243" s="71"/>
      <c r="BB243" s="71"/>
      <c r="BC243" s="71"/>
      <c r="BD243" s="71"/>
      <c r="BE243" s="71"/>
      <c r="BF243" s="71"/>
      <c r="BG243" s="71"/>
      <c r="BH243" s="71"/>
    </row>
    <row r="244" spans="1:60">
      <c r="A244" s="71"/>
      <c r="J244" s="71"/>
      <c r="K244" s="71"/>
      <c r="L244" s="71"/>
      <c r="M244" s="71"/>
      <c r="N244" s="71"/>
      <c r="O244" s="71"/>
      <c r="P244" s="71"/>
      <c r="Q244" s="71"/>
      <c r="R244" s="71"/>
      <c r="S244" s="71"/>
      <c r="T244" s="71"/>
      <c r="U244" s="71"/>
      <c r="V244" s="71"/>
      <c r="W244" s="71"/>
      <c r="X244" s="71"/>
      <c r="Y244" s="71"/>
      <c r="Z244" s="71"/>
      <c r="AA244" s="71"/>
      <c r="AB244" s="71"/>
      <c r="AC244" s="71"/>
      <c r="AD244" s="71"/>
      <c r="AE244" s="71"/>
      <c r="AF244" s="71"/>
      <c r="AG244" s="71"/>
      <c r="AH244" s="71"/>
      <c r="AI244" s="71"/>
      <c r="AJ244" s="71"/>
      <c r="AK244" s="71"/>
      <c r="AL244" s="71"/>
      <c r="AM244" s="71"/>
      <c r="AN244" s="71"/>
      <c r="AO244" s="71"/>
      <c r="AP244" s="71"/>
      <c r="AQ244" s="71"/>
      <c r="AR244" s="71"/>
      <c r="AS244" s="71"/>
      <c r="AT244" s="71"/>
      <c r="AU244" s="71"/>
      <c r="AV244" s="71"/>
      <c r="AW244" s="71"/>
      <c r="AX244" s="71"/>
      <c r="AY244" s="71"/>
      <c r="AZ244" s="71"/>
      <c r="BA244" s="71"/>
      <c r="BB244" s="71"/>
      <c r="BC244" s="71"/>
      <c r="BD244" s="71"/>
      <c r="BE244" s="71"/>
      <c r="BF244" s="71"/>
      <c r="BG244" s="71"/>
      <c r="BH244" s="71"/>
    </row>
    <row r="245" spans="1:60">
      <c r="A245" s="71"/>
    </row>
    <row r="246" spans="1:60">
      <c r="A246" s="71"/>
    </row>
    <row r="247" spans="1:60">
      <c r="A247" s="71"/>
    </row>
    <row r="248" spans="1:60">
      <c r="A248" s="71"/>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32AD7-0BB7-4345-ABD1-22DD38AFBADA}">
  <dimension ref="A1:DD65"/>
  <sheetViews>
    <sheetView topLeftCell="CA6" workbookViewId="0">
      <selection activeCell="CB3" sqref="CB3:CD21"/>
    </sheetView>
  </sheetViews>
  <sheetFormatPr baseColWidth="10" defaultColWidth="11.42578125" defaultRowHeight="16.5"/>
  <cols>
    <col min="1" max="1" width="4" style="286" bestFit="1" customWidth="1"/>
    <col min="2" max="4" width="18.7109375" style="287" customWidth="1"/>
    <col min="5" max="5" width="32.42578125" style="1" customWidth="1"/>
    <col min="6" max="6" width="14.140625" style="286" customWidth="1"/>
    <col min="7" max="7" width="13.140625" style="286" customWidth="1"/>
    <col min="8" max="8" width="18.5703125" style="286" customWidth="1"/>
    <col min="9" max="9" width="19" style="288" customWidth="1"/>
    <col min="10" max="12" width="17.85546875" style="1" customWidth="1"/>
    <col min="13" max="13" width="16.5703125" style="1" customWidth="1"/>
    <col min="14" max="14" width="5.85546875" style="1" customWidth="1"/>
    <col min="15" max="15" width="48.42578125" style="1" customWidth="1"/>
    <col min="16" max="24" width="31" style="1" hidden="1" customWidth="1"/>
    <col min="25" max="25" width="31" style="289" hidden="1" customWidth="1"/>
    <col min="26" max="26" width="31" style="290" hidden="1" customWidth="1"/>
    <col min="27" max="36" width="31" style="1" hidden="1" customWidth="1"/>
    <col min="37" max="37" width="17.85546875" style="1" hidden="1" customWidth="1"/>
    <col min="38" max="38" width="16.5703125" style="1" hidden="1" customWidth="1"/>
    <col min="39" max="39" width="31" style="1" hidden="1" customWidth="1"/>
    <col min="40" max="40" width="23" style="1" customWidth="1"/>
    <col min="41" max="41" width="18.85546875" style="1" hidden="1" customWidth="1"/>
    <col min="42" max="42" width="22.140625" style="1" hidden="1" customWidth="1"/>
    <col min="43" max="43" width="20.5703125" style="149" hidden="1" customWidth="1"/>
    <col min="44" max="44" width="18.5703125" style="149" hidden="1" customWidth="1"/>
    <col min="45" max="45" width="20.5703125" style="149" hidden="1" customWidth="1"/>
    <col min="46" max="46" width="18.5703125" style="149" hidden="1" customWidth="1"/>
    <col min="47" max="47" width="20.5703125" style="149" customWidth="1"/>
    <col min="48" max="48" width="44.140625" style="149" customWidth="1"/>
    <col min="49" max="49" width="20.5703125" style="149" customWidth="1"/>
    <col min="50" max="50" width="18.5703125" style="149" customWidth="1"/>
    <col min="51" max="51" width="21" style="149" customWidth="1"/>
    <col min="52" max="53" width="23" style="149" customWidth="1"/>
    <col min="54" max="54" width="18.85546875" style="149" customWidth="1"/>
    <col min="55" max="55" width="16.85546875" style="149" customWidth="1"/>
    <col min="56" max="56" width="25.5703125" style="149" customWidth="1"/>
    <col min="57" max="58" width="23" style="149" customWidth="1"/>
    <col min="59" max="59" width="18.85546875" style="149" customWidth="1"/>
    <col min="60" max="60" width="16.85546875" style="149" customWidth="1"/>
    <col min="61" max="61" width="19.5703125" style="149" customWidth="1"/>
    <col min="62" max="63" width="23" style="149" customWidth="1"/>
    <col min="64" max="64" width="18.85546875" style="149" customWidth="1"/>
    <col min="65" max="65" width="16.85546875" style="149" customWidth="1"/>
    <col min="66" max="66" width="19.5703125" style="149" customWidth="1"/>
    <col min="67" max="68" width="23" style="149" customWidth="1"/>
    <col min="69" max="69" width="18.85546875" style="149" customWidth="1"/>
    <col min="70" max="70" width="16.85546875" style="149" customWidth="1"/>
    <col min="71" max="71" width="19.5703125" style="149" customWidth="1"/>
    <col min="72" max="72" width="28.85546875" style="1" customWidth="1"/>
    <col min="73" max="74" width="23" style="149" hidden="1" customWidth="1"/>
    <col min="75" max="75" width="18.5703125" style="149" hidden="1" customWidth="1"/>
    <col min="76" max="76" width="20.5703125" style="149" customWidth="1"/>
    <col min="77" max="77" width="23" style="149" customWidth="1"/>
    <col min="78" max="78" width="18.5703125" style="149" customWidth="1"/>
    <col min="79" max="79" width="20.5703125" style="149" customWidth="1"/>
    <col min="80" max="80" width="43.5703125" style="149" customWidth="1"/>
    <col min="81" max="81" width="50.42578125" style="149" customWidth="1"/>
    <col min="82" max="82" width="65.42578125" style="149" customWidth="1"/>
    <col min="83" max="16384" width="11.42578125" style="149"/>
  </cols>
  <sheetData>
    <row r="1" spans="1:108" ht="21" customHeight="1">
      <c r="A1" s="152"/>
      <c r="B1" s="153"/>
      <c r="C1" s="153"/>
      <c r="D1" s="153"/>
      <c r="E1" s="149"/>
      <c r="F1" s="152"/>
      <c r="G1" s="152"/>
      <c r="H1" s="152"/>
      <c r="I1" s="154"/>
      <c r="J1" s="149"/>
      <c r="K1" s="149"/>
      <c r="L1" s="149"/>
      <c r="M1" s="149"/>
      <c r="N1" s="149"/>
      <c r="O1" s="149"/>
      <c r="P1" s="149"/>
      <c r="Q1" s="149"/>
      <c r="R1" s="149"/>
      <c r="S1" s="149"/>
      <c r="T1" s="149"/>
      <c r="U1" s="149"/>
      <c r="V1" s="149"/>
      <c r="W1" s="149"/>
      <c r="X1" s="149"/>
      <c r="Y1" s="155"/>
      <c r="Z1" s="156"/>
      <c r="AA1" s="149"/>
      <c r="AB1" s="149"/>
      <c r="AC1" s="149"/>
      <c r="AD1" s="149"/>
      <c r="AE1" s="149"/>
      <c r="AF1" s="149"/>
      <c r="AG1" s="149"/>
      <c r="AH1" s="149"/>
      <c r="AI1" s="149"/>
      <c r="AJ1" s="149"/>
      <c r="AK1" s="149"/>
      <c r="AL1" s="149"/>
      <c r="AM1" s="149"/>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c r="BT1" s="149"/>
    </row>
    <row r="2" spans="1:108" ht="21" customHeight="1">
      <c r="A2" s="448" t="s">
        <v>66</v>
      </c>
      <c r="B2" s="449"/>
      <c r="C2" s="449"/>
      <c r="D2" s="449"/>
      <c r="E2" s="449"/>
      <c r="F2" s="449"/>
      <c r="G2" s="449"/>
      <c r="H2" s="449"/>
      <c r="I2" s="450"/>
      <c r="J2" s="448" t="s">
        <v>67</v>
      </c>
      <c r="K2" s="449"/>
      <c r="L2" s="449"/>
      <c r="M2" s="450"/>
      <c r="N2" s="448" t="s">
        <v>68</v>
      </c>
      <c r="O2" s="449"/>
      <c r="P2" s="449"/>
      <c r="Q2" s="449"/>
      <c r="R2" s="449"/>
      <c r="S2" s="449"/>
      <c r="T2" s="449"/>
      <c r="U2" s="449"/>
      <c r="V2" s="449"/>
      <c r="W2" s="449"/>
      <c r="X2" s="449"/>
      <c r="Y2" s="449"/>
      <c r="Z2" s="449"/>
      <c r="AA2" s="449"/>
      <c r="AB2" s="449"/>
      <c r="AC2" s="449"/>
      <c r="AD2" s="449"/>
      <c r="AE2" s="449"/>
      <c r="AF2" s="449"/>
      <c r="AG2" s="449"/>
      <c r="AH2" s="450"/>
      <c r="AI2" s="448" t="s">
        <v>120</v>
      </c>
      <c r="AJ2" s="449"/>
      <c r="AK2" s="449"/>
      <c r="AL2" s="450"/>
      <c r="AM2" s="161"/>
      <c r="AN2" s="451" t="s">
        <v>69</v>
      </c>
      <c r="AO2" s="451"/>
      <c r="AP2" s="451"/>
      <c r="AQ2" s="451"/>
      <c r="AR2" s="451"/>
      <c r="AS2" s="451"/>
      <c r="AT2" s="451"/>
      <c r="AU2" s="451"/>
      <c r="AV2" s="451"/>
      <c r="AW2" s="451"/>
      <c r="AX2" s="451"/>
      <c r="AY2" s="451"/>
      <c r="AZ2" s="441" t="s">
        <v>70</v>
      </c>
      <c r="BA2" s="441"/>
      <c r="BB2" s="441"/>
      <c r="BC2" s="441"/>
      <c r="BD2" s="441"/>
      <c r="BE2" s="441" t="s">
        <v>71</v>
      </c>
      <c r="BF2" s="441"/>
      <c r="BG2" s="441"/>
      <c r="BH2" s="441"/>
      <c r="BI2" s="441"/>
      <c r="BJ2" s="441" t="s">
        <v>72</v>
      </c>
      <c r="BK2" s="441"/>
      <c r="BL2" s="441"/>
      <c r="BM2" s="441"/>
      <c r="BN2" s="441"/>
      <c r="BO2" s="441" t="s">
        <v>73</v>
      </c>
      <c r="BP2" s="441"/>
      <c r="BQ2" s="441"/>
      <c r="BR2" s="441"/>
      <c r="BS2" s="441"/>
      <c r="BT2" s="443" t="s">
        <v>74</v>
      </c>
      <c r="BU2" s="443"/>
      <c r="BV2" s="443"/>
      <c r="BW2" s="443"/>
      <c r="BX2" s="444" t="s">
        <v>75</v>
      </c>
      <c r="BY2" s="444"/>
      <c r="BZ2" s="444"/>
      <c r="CA2" s="445" t="s">
        <v>76</v>
      </c>
      <c r="CB2" s="446"/>
      <c r="CC2" s="446"/>
      <c r="CD2" s="447"/>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row>
    <row r="3" spans="1:108" s="158" customFormat="1" ht="21" customHeight="1">
      <c r="A3" s="439" t="s">
        <v>77</v>
      </c>
      <c r="B3" s="434" t="s">
        <v>7</v>
      </c>
      <c r="C3" s="434" t="s">
        <v>9</v>
      </c>
      <c r="D3" s="434" t="s">
        <v>11</v>
      </c>
      <c r="E3" s="440" t="s">
        <v>21</v>
      </c>
      <c r="F3" s="440" t="s">
        <v>15</v>
      </c>
      <c r="G3" s="434" t="s">
        <v>17</v>
      </c>
      <c r="H3" s="434" t="s">
        <v>19</v>
      </c>
      <c r="I3" s="434" t="s">
        <v>23</v>
      </c>
      <c r="J3" s="434" t="s">
        <v>121</v>
      </c>
      <c r="K3" s="434" t="s">
        <v>15</v>
      </c>
      <c r="L3" s="434" t="s">
        <v>122</v>
      </c>
      <c r="M3" s="432" t="s">
        <v>29</v>
      </c>
      <c r="N3" s="442" t="s">
        <v>78</v>
      </c>
      <c r="O3" s="434" t="s">
        <v>31</v>
      </c>
      <c r="P3" s="434" t="s">
        <v>123</v>
      </c>
      <c r="Q3" s="432" t="s">
        <v>80</v>
      </c>
      <c r="R3" s="434" t="s">
        <v>80</v>
      </c>
      <c r="S3" s="434" t="s">
        <v>124</v>
      </c>
      <c r="T3" s="434" t="s">
        <v>125</v>
      </c>
      <c r="U3" s="434" t="s">
        <v>126</v>
      </c>
      <c r="V3" s="434" t="s">
        <v>127</v>
      </c>
      <c r="W3" s="434" t="s">
        <v>128</v>
      </c>
      <c r="X3" s="434" t="s">
        <v>129</v>
      </c>
      <c r="Y3" s="434" t="s">
        <v>130</v>
      </c>
      <c r="Z3" s="434" t="s">
        <v>131</v>
      </c>
      <c r="AA3" s="434" t="s">
        <v>132</v>
      </c>
      <c r="AB3" s="434" t="s">
        <v>133</v>
      </c>
      <c r="AC3" s="435" t="s">
        <v>134</v>
      </c>
      <c r="AD3" s="436"/>
      <c r="AE3" s="434" t="s">
        <v>135</v>
      </c>
      <c r="AF3" s="434" t="s">
        <v>136</v>
      </c>
      <c r="AG3" s="434" t="s">
        <v>137</v>
      </c>
      <c r="AH3" s="434" t="s">
        <v>138</v>
      </c>
      <c r="AI3" s="434" t="s">
        <v>121</v>
      </c>
      <c r="AJ3" s="434" t="s">
        <v>15</v>
      </c>
      <c r="AK3" s="434" t="s">
        <v>122</v>
      </c>
      <c r="AL3" s="432" t="s">
        <v>139</v>
      </c>
      <c r="AM3" s="434" t="s">
        <v>140</v>
      </c>
      <c r="AN3" s="431" t="s">
        <v>79</v>
      </c>
      <c r="AO3" s="431" t="s">
        <v>80</v>
      </c>
      <c r="AP3" s="431" t="s">
        <v>81</v>
      </c>
      <c r="AQ3" s="431" t="s">
        <v>82</v>
      </c>
      <c r="AR3" s="431" t="s">
        <v>83</v>
      </c>
      <c r="AS3" s="431" t="s">
        <v>82</v>
      </c>
      <c r="AT3" s="429" t="s">
        <v>84</v>
      </c>
      <c r="AU3" s="431" t="s">
        <v>82</v>
      </c>
      <c r="AV3" s="431" t="s">
        <v>85</v>
      </c>
      <c r="AW3" s="431" t="s">
        <v>82</v>
      </c>
      <c r="AX3" s="429" t="s">
        <v>86</v>
      </c>
      <c r="AY3" s="431" t="s">
        <v>53</v>
      </c>
      <c r="AZ3" s="428" t="s">
        <v>87</v>
      </c>
      <c r="BA3" s="428" t="s">
        <v>88</v>
      </c>
      <c r="BB3" s="428" t="s">
        <v>80</v>
      </c>
      <c r="BC3" s="428" t="s">
        <v>89</v>
      </c>
      <c r="BD3" s="428" t="s">
        <v>90</v>
      </c>
      <c r="BE3" s="428" t="s">
        <v>87</v>
      </c>
      <c r="BF3" s="428" t="s">
        <v>88</v>
      </c>
      <c r="BG3" s="428" t="s">
        <v>80</v>
      </c>
      <c r="BH3" s="428" t="s">
        <v>89</v>
      </c>
      <c r="BI3" s="428" t="s">
        <v>90</v>
      </c>
      <c r="BJ3" s="428" t="s">
        <v>87</v>
      </c>
      <c r="BK3" s="428" t="s">
        <v>88</v>
      </c>
      <c r="BL3" s="428" t="s">
        <v>80</v>
      </c>
      <c r="BM3" s="428" t="s">
        <v>89</v>
      </c>
      <c r="BN3" s="428" t="s">
        <v>90</v>
      </c>
      <c r="BO3" s="428" t="s">
        <v>87</v>
      </c>
      <c r="BP3" s="428" t="s">
        <v>88</v>
      </c>
      <c r="BQ3" s="428" t="s">
        <v>80</v>
      </c>
      <c r="BR3" s="428" t="s">
        <v>89</v>
      </c>
      <c r="BS3" s="428" t="s">
        <v>90</v>
      </c>
      <c r="BT3" s="426" t="s">
        <v>141</v>
      </c>
      <c r="BU3" s="426" t="s">
        <v>91</v>
      </c>
      <c r="BV3" s="426" t="s">
        <v>92</v>
      </c>
      <c r="BW3" s="426" t="s">
        <v>88</v>
      </c>
      <c r="BX3" s="427" t="s">
        <v>82</v>
      </c>
      <c r="BY3" s="427" t="s">
        <v>93</v>
      </c>
      <c r="BZ3" s="427" t="s">
        <v>94</v>
      </c>
      <c r="CA3" s="425" t="s">
        <v>95</v>
      </c>
      <c r="CB3" s="425" t="s">
        <v>96</v>
      </c>
      <c r="CC3" s="425" t="s">
        <v>97</v>
      </c>
      <c r="CD3" s="425" t="s">
        <v>98</v>
      </c>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row>
    <row r="4" spans="1:108" s="160" customFormat="1" ht="21" customHeight="1" thickBot="1">
      <c r="A4" s="439"/>
      <c r="B4" s="434"/>
      <c r="C4" s="434"/>
      <c r="D4" s="434"/>
      <c r="E4" s="440"/>
      <c r="F4" s="440"/>
      <c r="G4" s="434"/>
      <c r="H4" s="434"/>
      <c r="I4" s="434"/>
      <c r="J4" s="434"/>
      <c r="K4" s="434"/>
      <c r="L4" s="434"/>
      <c r="M4" s="433"/>
      <c r="N4" s="442"/>
      <c r="O4" s="434"/>
      <c r="P4" s="434"/>
      <c r="Q4" s="433"/>
      <c r="R4" s="434" t="s">
        <v>80</v>
      </c>
      <c r="S4" s="434"/>
      <c r="T4" s="434"/>
      <c r="U4" s="434"/>
      <c r="V4" s="434"/>
      <c r="W4" s="434" t="s">
        <v>128</v>
      </c>
      <c r="X4" s="434"/>
      <c r="Y4" s="434" t="s">
        <v>128</v>
      </c>
      <c r="Z4" s="434"/>
      <c r="AA4" s="434" t="s">
        <v>132</v>
      </c>
      <c r="AB4" s="434"/>
      <c r="AC4" s="437"/>
      <c r="AD4" s="438"/>
      <c r="AE4" s="434"/>
      <c r="AF4" s="434"/>
      <c r="AG4" s="434"/>
      <c r="AH4" s="434"/>
      <c r="AI4" s="434"/>
      <c r="AJ4" s="434"/>
      <c r="AK4" s="434"/>
      <c r="AL4" s="433"/>
      <c r="AM4" s="434"/>
      <c r="AN4" s="431"/>
      <c r="AO4" s="431"/>
      <c r="AP4" s="431"/>
      <c r="AQ4" s="431"/>
      <c r="AR4" s="431"/>
      <c r="AS4" s="431"/>
      <c r="AT4" s="430"/>
      <c r="AU4" s="431"/>
      <c r="AV4" s="431"/>
      <c r="AW4" s="431"/>
      <c r="AX4" s="430"/>
      <c r="AY4" s="431"/>
      <c r="AZ4" s="428"/>
      <c r="BA4" s="428"/>
      <c r="BB4" s="428"/>
      <c r="BC4" s="428"/>
      <c r="BD4" s="428"/>
      <c r="BE4" s="428"/>
      <c r="BF4" s="428"/>
      <c r="BG4" s="428"/>
      <c r="BH4" s="428"/>
      <c r="BI4" s="428"/>
      <c r="BJ4" s="428"/>
      <c r="BK4" s="428"/>
      <c r="BL4" s="428"/>
      <c r="BM4" s="428"/>
      <c r="BN4" s="428"/>
      <c r="BO4" s="428"/>
      <c r="BP4" s="428"/>
      <c r="BQ4" s="428"/>
      <c r="BR4" s="428"/>
      <c r="BS4" s="428"/>
      <c r="BT4" s="426"/>
      <c r="BU4" s="426"/>
      <c r="BV4" s="426"/>
      <c r="BW4" s="426"/>
      <c r="BX4" s="427"/>
      <c r="BY4" s="427"/>
      <c r="BZ4" s="427"/>
      <c r="CA4" s="425"/>
      <c r="CB4" s="425"/>
      <c r="CC4" s="425"/>
      <c r="CD4" s="425"/>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row>
    <row r="5" spans="1:108" s="151" customFormat="1" ht="392.25" customHeight="1" thickTop="1" thickBot="1">
      <c r="A5" s="421">
        <v>1</v>
      </c>
      <c r="B5" s="423" t="s">
        <v>458</v>
      </c>
      <c r="C5" s="423" t="s">
        <v>459</v>
      </c>
      <c r="D5" s="423" t="s">
        <v>1056</v>
      </c>
      <c r="E5" s="424" t="s">
        <v>1057</v>
      </c>
      <c r="F5" s="423" t="s">
        <v>104</v>
      </c>
      <c r="G5" s="423" t="s">
        <v>1058</v>
      </c>
      <c r="H5" s="423" t="s">
        <v>1059</v>
      </c>
      <c r="I5" s="423" t="s">
        <v>144</v>
      </c>
      <c r="J5" s="421">
        <v>1</v>
      </c>
      <c r="K5" s="421">
        <v>4</v>
      </c>
      <c r="L5" s="411">
        <v>16</v>
      </c>
      <c r="M5" s="412" t="s">
        <v>503</v>
      </c>
      <c r="N5" s="162">
        <v>1</v>
      </c>
      <c r="O5" s="360" t="s">
        <v>1060</v>
      </c>
      <c r="P5" s="171">
        <v>15</v>
      </c>
      <c r="Q5" s="171">
        <v>15</v>
      </c>
      <c r="R5" s="171">
        <v>15</v>
      </c>
      <c r="S5" s="171">
        <v>15</v>
      </c>
      <c r="T5" s="171">
        <v>15</v>
      </c>
      <c r="U5" s="171">
        <v>15</v>
      </c>
      <c r="V5" s="171">
        <v>10</v>
      </c>
      <c r="W5" s="116">
        <v>100</v>
      </c>
      <c r="X5" s="117" t="s">
        <v>146</v>
      </c>
      <c r="Y5" s="172" t="s">
        <v>146</v>
      </c>
      <c r="Z5" s="118" t="s">
        <v>146</v>
      </c>
      <c r="AA5" s="116" t="s">
        <v>502</v>
      </c>
      <c r="AB5" s="171" t="s">
        <v>550</v>
      </c>
      <c r="AC5" s="422">
        <v>100</v>
      </c>
      <c r="AD5" s="422" t="s">
        <v>146</v>
      </c>
      <c r="AE5" s="420" t="s">
        <v>147</v>
      </c>
      <c r="AF5" s="420" t="s">
        <v>486</v>
      </c>
      <c r="AG5" s="418">
        <v>2</v>
      </c>
      <c r="AH5" s="418" t="s">
        <v>538</v>
      </c>
      <c r="AI5" s="419">
        <v>1</v>
      </c>
      <c r="AJ5" s="419">
        <v>4</v>
      </c>
      <c r="AK5" s="411">
        <v>16</v>
      </c>
      <c r="AL5" s="412" t="s">
        <v>503</v>
      </c>
      <c r="AM5" s="415" t="s">
        <v>148</v>
      </c>
      <c r="AN5" s="163" t="s">
        <v>1061</v>
      </c>
      <c r="AO5" s="162" t="s">
        <v>1062</v>
      </c>
      <c r="AP5" s="168">
        <v>44926</v>
      </c>
      <c r="AQ5" s="147" t="s">
        <v>1063</v>
      </c>
      <c r="AR5" s="145" t="s">
        <v>1064</v>
      </c>
      <c r="AS5" s="147">
        <v>44719</v>
      </c>
      <c r="AT5" s="145" t="s">
        <v>1065</v>
      </c>
      <c r="AU5" s="147" t="s">
        <v>1066</v>
      </c>
      <c r="AV5" s="145" t="s">
        <v>1067</v>
      </c>
      <c r="AW5" s="147" t="s">
        <v>1068</v>
      </c>
      <c r="AX5" s="145" t="s">
        <v>1069</v>
      </c>
      <c r="AY5" s="146" t="s">
        <v>450</v>
      </c>
      <c r="AZ5" s="147" t="s">
        <v>1063</v>
      </c>
      <c r="BA5" s="361" t="s">
        <v>1070</v>
      </c>
      <c r="BB5" s="362" t="s">
        <v>1071</v>
      </c>
      <c r="BC5" s="145" t="s">
        <v>1072</v>
      </c>
      <c r="BD5" s="114" t="s">
        <v>116</v>
      </c>
      <c r="BE5" s="147">
        <v>44719</v>
      </c>
      <c r="BF5" s="248" t="s">
        <v>1073</v>
      </c>
      <c r="BG5" s="362" t="s">
        <v>1071</v>
      </c>
      <c r="BH5" s="114" t="s">
        <v>1074</v>
      </c>
      <c r="BI5" s="114" t="s">
        <v>116</v>
      </c>
      <c r="BJ5" s="145" t="s">
        <v>550</v>
      </c>
      <c r="BK5" s="145" t="s">
        <v>1075</v>
      </c>
      <c r="BL5" s="146" t="s">
        <v>550</v>
      </c>
      <c r="BM5" s="114" t="s">
        <v>550</v>
      </c>
      <c r="BN5" s="114" t="s">
        <v>116</v>
      </c>
      <c r="BO5" s="145" t="s">
        <v>550</v>
      </c>
      <c r="BP5" s="145" t="s">
        <v>1075</v>
      </c>
      <c r="BQ5" s="146" t="s">
        <v>550</v>
      </c>
      <c r="BR5" s="114" t="s">
        <v>550</v>
      </c>
      <c r="BS5" s="114"/>
      <c r="BT5" s="170" t="s">
        <v>169</v>
      </c>
      <c r="BU5" s="145"/>
      <c r="BV5" s="145"/>
      <c r="BW5" s="145"/>
      <c r="BX5" s="147" t="s">
        <v>665</v>
      </c>
      <c r="BY5" s="145" t="s">
        <v>1076</v>
      </c>
      <c r="BZ5" s="145" t="s">
        <v>1077</v>
      </c>
      <c r="CA5" s="248" t="s">
        <v>1104</v>
      </c>
      <c r="CB5" s="199" t="s">
        <v>1105</v>
      </c>
      <c r="CC5" s="199" t="s">
        <v>1078</v>
      </c>
      <c r="CD5" s="199" t="s">
        <v>1110</v>
      </c>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50"/>
      <c r="DD5" s="150"/>
    </row>
    <row r="6" spans="1:108" ht="340.5" customHeight="1" thickTop="1" thickBot="1">
      <c r="A6" s="421"/>
      <c r="B6" s="423"/>
      <c r="C6" s="423"/>
      <c r="D6" s="423"/>
      <c r="E6" s="424"/>
      <c r="F6" s="423"/>
      <c r="G6" s="423"/>
      <c r="H6" s="423"/>
      <c r="I6" s="423"/>
      <c r="J6" s="421"/>
      <c r="K6" s="421"/>
      <c r="L6" s="411"/>
      <c r="M6" s="413"/>
      <c r="N6" s="162">
        <v>2</v>
      </c>
      <c r="O6" s="166" t="s">
        <v>1079</v>
      </c>
      <c r="P6" s="171">
        <v>15</v>
      </c>
      <c r="Q6" s="171">
        <v>15</v>
      </c>
      <c r="R6" s="171">
        <v>15</v>
      </c>
      <c r="S6" s="171">
        <v>15</v>
      </c>
      <c r="T6" s="171">
        <v>15</v>
      </c>
      <c r="U6" s="171">
        <v>15</v>
      </c>
      <c r="V6" s="171">
        <v>10</v>
      </c>
      <c r="W6" s="116">
        <v>100</v>
      </c>
      <c r="X6" s="117" t="s">
        <v>146</v>
      </c>
      <c r="Y6" s="172" t="s">
        <v>146</v>
      </c>
      <c r="Z6" s="118" t="s">
        <v>146</v>
      </c>
      <c r="AA6" s="116" t="s">
        <v>502</v>
      </c>
      <c r="AB6" s="171" t="s">
        <v>550</v>
      </c>
      <c r="AC6" s="422"/>
      <c r="AD6" s="422"/>
      <c r="AE6" s="420"/>
      <c r="AF6" s="420"/>
      <c r="AG6" s="418"/>
      <c r="AH6" s="418"/>
      <c r="AI6" s="419"/>
      <c r="AJ6" s="419"/>
      <c r="AK6" s="411"/>
      <c r="AL6" s="413"/>
      <c r="AM6" s="416"/>
      <c r="AN6" s="163" t="s">
        <v>1080</v>
      </c>
      <c r="AO6" s="162" t="s">
        <v>1062</v>
      </c>
      <c r="AP6" s="168">
        <v>44926</v>
      </c>
      <c r="AQ6" s="147" t="s">
        <v>1081</v>
      </c>
      <c r="AR6" s="145" t="s">
        <v>1082</v>
      </c>
      <c r="AS6" s="114">
        <v>44364</v>
      </c>
      <c r="AT6" s="145" t="s">
        <v>1083</v>
      </c>
      <c r="AU6" s="114">
        <v>44844</v>
      </c>
      <c r="AV6" s="145" t="s">
        <v>1084</v>
      </c>
      <c r="AW6" s="114">
        <v>44936</v>
      </c>
      <c r="AX6" s="248" t="s">
        <v>1085</v>
      </c>
      <c r="AY6" s="146"/>
      <c r="AZ6" s="147" t="s">
        <v>1063</v>
      </c>
      <c r="BA6" s="361" t="s">
        <v>1086</v>
      </c>
      <c r="BB6" s="362" t="s">
        <v>1071</v>
      </c>
      <c r="BC6" s="114" t="s">
        <v>1087</v>
      </c>
      <c r="BD6" s="114" t="s">
        <v>116</v>
      </c>
      <c r="BE6" s="147">
        <v>44719</v>
      </c>
      <c r="BF6" s="145" t="s">
        <v>1088</v>
      </c>
      <c r="BG6" s="362" t="s">
        <v>1071</v>
      </c>
      <c r="BH6" s="145" t="s">
        <v>1089</v>
      </c>
      <c r="BI6" s="114" t="s">
        <v>116</v>
      </c>
      <c r="BJ6" s="147" t="s">
        <v>1090</v>
      </c>
      <c r="BK6" s="145" t="s">
        <v>1091</v>
      </c>
      <c r="BL6" s="362" t="s">
        <v>1071</v>
      </c>
      <c r="BM6" s="145" t="s">
        <v>1092</v>
      </c>
      <c r="BN6" s="114" t="s">
        <v>116</v>
      </c>
      <c r="BO6" s="145" t="s">
        <v>1093</v>
      </c>
      <c r="BP6" s="145" t="s">
        <v>1094</v>
      </c>
      <c r="BQ6" s="145" t="s">
        <v>1092</v>
      </c>
      <c r="BR6" s="362" t="s">
        <v>1071</v>
      </c>
      <c r="BS6" s="114" t="s">
        <v>116</v>
      </c>
      <c r="BT6" s="170" t="s">
        <v>173</v>
      </c>
      <c r="BU6" s="145"/>
      <c r="BV6" s="145"/>
      <c r="BW6" s="145"/>
      <c r="BX6" s="147" t="s">
        <v>665</v>
      </c>
      <c r="BY6" s="145" t="s">
        <v>1095</v>
      </c>
      <c r="BZ6" s="145" t="s">
        <v>1096</v>
      </c>
      <c r="CA6" s="363" t="s">
        <v>1106</v>
      </c>
      <c r="CB6" s="201" t="s">
        <v>1107</v>
      </c>
      <c r="CC6" s="201" t="s">
        <v>1109</v>
      </c>
      <c r="CD6" s="201" t="s">
        <v>1125</v>
      </c>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row>
    <row r="7" spans="1:108" ht="256.5" customHeight="1" thickTop="1" thickBot="1">
      <c r="A7" s="421"/>
      <c r="B7" s="423"/>
      <c r="C7" s="423"/>
      <c r="D7" s="423"/>
      <c r="E7" s="424"/>
      <c r="F7" s="423"/>
      <c r="G7" s="423"/>
      <c r="H7" s="423"/>
      <c r="I7" s="423"/>
      <c r="J7" s="421"/>
      <c r="K7" s="421"/>
      <c r="L7" s="411"/>
      <c r="M7" s="413"/>
      <c r="N7" s="162">
        <v>3</v>
      </c>
      <c r="O7" s="173"/>
      <c r="P7" s="171"/>
      <c r="Q7" s="171"/>
      <c r="R7" s="171"/>
      <c r="S7" s="171"/>
      <c r="T7" s="171"/>
      <c r="U7" s="171"/>
      <c r="V7" s="171"/>
      <c r="W7" s="116">
        <v>0</v>
      </c>
      <c r="X7" s="117" t="s">
        <v>485</v>
      </c>
      <c r="Y7" s="172"/>
      <c r="Z7" s="118" t="s">
        <v>536</v>
      </c>
      <c r="AA7" s="116" t="s">
        <v>537</v>
      </c>
      <c r="AB7" s="171"/>
      <c r="AC7" s="422"/>
      <c r="AD7" s="422"/>
      <c r="AE7" s="420"/>
      <c r="AF7" s="420"/>
      <c r="AG7" s="418"/>
      <c r="AH7" s="418"/>
      <c r="AI7" s="419"/>
      <c r="AJ7" s="419"/>
      <c r="AK7" s="411"/>
      <c r="AL7" s="413"/>
      <c r="AM7" s="416"/>
      <c r="AN7" s="163" t="s">
        <v>1060</v>
      </c>
      <c r="AO7" s="162" t="s">
        <v>1062</v>
      </c>
      <c r="AP7" s="168">
        <v>44926</v>
      </c>
      <c r="AQ7" s="114" t="s">
        <v>550</v>
      </c>
      <c r="AR7" s="145" t="s">
        <v>1097</v>
      </c>
      <c r="AS7" s="114" t="s">
        <v>550</v>
      </c>
      <c r="AT7" s="145" t="s">
        <v>1097</v>
      </c>
      <c r="AU7" s="147" t="s">
        <v>1098</v>
      </c>
      <c r="AV7" s="248" t="s">
        <v>1099</v>
      </c>
      <c r="AW7" s="145" t="s">
        <v>1100</v>
      </c>
      <c r="AX7" s="364" t="s">
        <v>1101</v>
      </c>
      <c r="AY7" s="146" t="s">
        <v>450</v>
      </c>
      <c r="AZ7" s="145"/>
      <c r="BA7" s="145"/>
      <c r="BB7" s="146"/>
      <c r="BC7" s="114"/>
      <c r="BD7" s="114"/>
      <c r="BE7" s="145"/>
      <c r="BF7" s="145"/>
      <c r="BG7" s="146"/>
      <c r="BH7" s="114"/>
      <c r="BI7" s="114"/>
      <c r="BJ7" s="145"/>
      <c r="BK7" s="145"/>
      <c r="BL7" s="146"/>
      <c r="BM7" s="114"/>
      <c r="BN7" s="114"/>
      <c r="BO7" s="145"/>
      <c r="BP7" s="145"/>
      <c r="BQ7" s="146"/>
      <c r="BR7" s="114"/>
      <c r="BS7" s="114"/>
      <c r="BT7" s="168"/>
      <c r="BU7" s="145"/>
      <c r="BV7" s="145"/>
      <c r="BW7" s="145"/>
      <c r="BX7" s="114">
        <v>44855</v>
      </c>
      <c r="BY7" s="145" t="s">
        <v>1102</v>
      </c>
      <c r="BZ7" s="145"/>
      <c r="CA7" s="365">
        <v>44811</v>
      </c>
      <c r="CB7" s="200" t="s">
        <v>1103</v>
      </c>
      <c r="CC7" s="366" t="s">
        <v>1103</v>
      </c>
      <c r="CD7" s="201" t="s">
        <v>1108</v>
      </c>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row>
    <row r="8" spans="1:108" ht="21" customHeight="1" thickTop="1" thickBot="1">
      <c r="A8" s="421"/>
      <c r="B8" s="423"/>
      <c r="C8" s="423"/>
      <c r="D8" s="423"/>
      <c r="E8" s="424"/>
      <c r="F8" s="423"/>
      <c r="G8" s="423"/>
      <c r="H8" s="423"/>
      <c r="I8" s="423"/>
      <c r="J8" s="421"/>
      <c r="K8" s="421"/>
      <c r="L8" s="411"/>
      <c r="M8" s="413"/>
      <c r="N8" s="162">
        <v>4</v>
      </c>
      <c r="O8" s="166"/>
      <c r="P8" s="171"/>
      <c r="Q8" s="171"/>
      <c r="R8" s="171"/>
      <c r="S8" s="171"/>
      <c r="T8" s="171"/>
      <c r="U8" s="171"/>
      <c r="V8" s="171"/>
      <c r="W8" s="116">
        <v>0</v>
      </c>
      <c r="X8" s="117" t="s">
        <v>485</v>
      </c>
      <c r="Y8" s="172"/>
      <c r="Z8" s="118" t="s">
        <v>536</v>
      </c>
      <c r="AA8" s="116" t="s">
        <v>537</v>
      </c>
      <c r="AB8" s="171"/>
      <c r="AC8" s="422"/>
      <c r="AD8" s="422"/>
      <c r="AE8" s="420"/>
      <c r="AF8" s="420"/>
      <c r="AG8" s="418"/>
      <c r="AH8" s="418"/>
      <c r="AI8" s="419"/>
      <c r="AJ8" s="419"/>
      <c r="AK8" s="411"/>
      <c r="AL8" s="413"/>
      <c r="AM8" s="416"/>
      <c r="AN8" s="163"/>
      <c r="AO8" s="162"/>
      <c r="AP8" s="168"/>
      <c r="AQ8" s="114"/>
      <c r="AR8" s="145"/>
      <c r="AS8" s="114"/>
      <c r="AT8" s="145"/>
      <c r="AU8" s="114"/>
      <c r="AV8" s="145"/>
      <c r="AW8" s="114"/>
      <c r="AX8" s="145"/>
      <c r="AY8" s="146"/>
      <c r="AZ8" s="145"/>
      <c r="BA8" s="145"/>
      <c r="BB8" s="146"/>
      <c r="BC8" s="114"/>
      <c r="BD8" s="114"/>
      <c r="BE8" s="145"/>
      <c r="BF8" s="145"/>
      <c r="BG8" s="146"/>
      <c r="BH8" s="114"/>
      <c r="BI8" s="114"/>
      <c r="BJ8" s="145"/>
      <c r="BK8" s="145"/>
      <c r="BL8" s="146"/>
      <c r="BM8" s="114"/>
      <c r="BN8" s="114"/>
      <c r="BO8" s="145"/>
      <c r="BP8" s="145"/>
      <c r="BQ8" s="146"/>
      <c r="BR8" s="114"/>
      <c r="BS8" s="114"/>
      <c r="BT8" s="168"/>
      <c r="BU8" s="145"/>
      <c r="BV8" s="145"/>
      <c r="BW8" s="145"/>
      <c r="BX8" s="114"/>
      <c r="BY8" s="145"/>
      <c r="BZ8" s="145"/>
      <c r="CA8" s="114"/>
      <c r="CB8" s="145"/>
      <c r="CC8" s="146"/>
      <c r="CD8" s="145"/>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row>
    <row r="9" spans="1:108" ht="21" customHeight="1" thickTop="1" thickBot="1">
      <c r="A9" s="421"/>
      <c r="B9" s="423"/>
      <c r="C9" s="423"/>
      <c r="D9" s="423"/>
      <c r="E9" s="424"/>
      <c r="F9" s="423"/>
      <c r="G9" s="423"/>
      <c r="H9" s="423"/>
      <c r="I9" s="423"/>
      <c r="J9" s="421"/>
      <c r="K9" s="421"/>
      <c r="L9" s="411"/>
      <c r="M9" s="413"/>
      <c r="N9" s="162">
        <v>5</v>
      </c>
      <c r="O9" s="166"/>
      <c r="P9" s="171"/>
      <c r="Q9" s="171"/>
      <c r="R9" s="171"/>
      <c r="S9" s="171"/>
      <c r="T9" s="171"/>
      <c r="U9" s="171"/>
      <c r="V9" s="171"/>
      <c r="W9" s="116">
        <v>0</v>
      </c>
      <c r="X9" s="117" t="s">
        <v>485</v>
      </c>
      <c r="Y9" s="172"/>
      <c r="Z9" s="118" t="s">
        <v>536</v>
      </c>
      <c r="AA9" s="116" t="s">
        <v>537</v>
      </c>
      <c r="AB9" s="171"/>
      <c r="AC9" s="422"/>
      <c r="AD9" s="422"/>
      <c r="AE9" s="420"/>
      <c r="AF9" s="420"/>
      <c r="AG9" s="418"/>
      <c r="AH9" s="418"/>
      <c r="AI9" s="419"/>
      <c r="AJ9" s="419"/>
      <c r="AK9" s="411"/>
      <c r="AL9" s="413"/>
      <c r="AM9" s="416"/>
      <c r="AN9" s="163"/>
      <c r="AO9" s="162"/>
      <c r="AP9" s="168"/>
      <c r="AQ9" s="114"/>
      <c r="AR9" s="145"/>
      <c r="AS9" s="114"/>
      <c r="AT9" s="145"/>
      <c r="AU9" s="114"/>
      <c r="AV9" s="145"/>
      <c r="AW9" s="114"/>
      <c r="AX9" s="145"/>
      <c r="AY9" s="146"/>
      <c r="AZ9" s="145"/>
      <c r="BA9" s="145"/>
      <c r="BB9" s="146"/>
      <c r="BC9" s="114"/>
      <c r="BD9" s="114"/>
      <c r="BE9" s="145"/>
      <c r="BF9" s="145"/>
      <c r="BG9" s="146"/>
      <c r="BH9" s="114"/>
      <c r="BI9" s="114"/>
      <c r="BJ9" s="145"/>
      <c r="BK9" s="145"/>
      <c r="BL9" s="146"/>
      <c r="BM9" s="114"/>
      <c r="BN9" s="114"/>
      <c r="BO9" s="145"/>
      <c r="BP9" s="145"/>
      <c r="BQ9" s="146"/>
      <c r="BR9" s="114"/>
      <c r="BS9" s="114"/>
      <c r="BT9" s="168"/>
      <c r="BU9" s="145"/>
      <c r="BV9" s="145"/>
      <c r="BW9" s="145"/>
      <c r="BX9" s="114"/>
      <c r="BY9" s="145"/>
      <c r="BZ9" s="145"/>
      <c r="CA9" s="114"/>
      <c r="CB9" s="145"/>
      <c r="CC9" s="146"/>
      <c r="CD9" s="145"/>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row>
    <row r="10" spans="1:108" ht="21" customHeight="1" thickTop="1" thickBot="1">
      <c r="A10" s="421"/>
      <c r="B10" s="423"/>
      <c r="C10" s="423"/>
      <c r="D10" s="423"/>
      <c r="E10" s="424"/>
      <c r="F10" s="423"/>
      <c r="G10" s="423"/>
      <c r="H10" s="423"/>
      <c r="I10" s="423"/>
      <c r="J10" s="421"/>
      <c r="K10" s="421"/>
      <c r="L10" s="411"/>
      <c r="M10" s="414"/>
      <c r="N10" s="162">
        <v>6</v>
      </c>
      <c r="O10" s="166"/>
      <c r="P10" s="171"/>
      <c r="Q10" s="171"/>
      <c r="R10" s="171"/>
      <c r="S10" s="171"/>
      <c r="T10" s="171"/>
      <c r="U10" s="171"/>
      <c r="V10" s="171"/>
      <c r="W10" s="116">
        <v>0</v>
      </c>
      <c r="X10" s="117" t="s">
        <v>485</v>
      </c>
      <c r="Y10" s="172"/>
      <c r="Z10" s="118" t="s">
        <v>536</v>
      </c>
      <c r="AA10" s="116" t="s">
        <v>537</v>
      </c>
      <c r="AB10" s="171"/>
      <c r="AC10" s="422"/>
      <c r="AD10" s="422"/>
      <c r="AE10" s="420"/>
      <c r="AF10" s="420"/>
      <c r="AG10" s="418"/>
      <c r="AH10" s="418"/>
      <c r="AI10" s="419"/>
      <c r="AJ10" s="419"/>
      <c r="AK10" s="411"/>
      <c r="AL10" s="414"/>
      <c r="AM10" s="417"/>
      <c r="AN10" s="163"/>
      <c r="AO10" s="162"/>
      <c r="AP10" s="168"/>
      <c r="AQ10" s="114"/>
      <c r="AR10" s="145"/>
      <c r="AS10" s="114"/>
      <c r="AT10" s="145"/>
      <c r="AU10" s="114"/>
      <c r="AV10" s="145"/>
      <c r="AW10" s="114"/>
      <c r="AX10" s="145"/>
      <c r="AY10" s="146"/>
      <c r="AZ10" s="145"/>
      <c r="BA10" s="145"/>
      <c r="BB10" s="146"/>
      <c r="BC10" s="114"/>
      <c r="BD10" s="114"/>
      <c r="BE10" s="145"/>
      <c r="BF10" s="145"/>
      <c r="BG10" s="146"/>
      <c r="BH10" s="114"/>
      <c r="BI10" s="114"/>
      <c r="BJ10" s="145"/>
      <c r="BK10" s="145"/>
      <c r="BL10" s="146"/>
      <c r="BM10" s="114"/>
      <c r="BN10" s="114"/>
      <c r="BO10" s="145"/>
      <c r="BP10" s="145"/>
      <c r="BQ10" s="146"/>
      <c r="BR10" s="114"/>
      <c r="BS10" s="114"/>
      <c r="BT10" s="168"/>
      <c r="BU10" s="145"/>
      <c r="BV10" s="145"/>
      <c r="BW10" s="145"/>
      <c r="BX10" s="114"/>
      <c r="BY10" s="145"/>
      <c r="BZ10" s="145"/>
      <c r="CA10" s="114"/>
      <c r="CB10" s="145"/>
      <c r="CC10" s="146"/>
      <c r="CD10" s="145"/>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row>
    <row r="11" spans="1:108" ht="21" customHeight="1" thickTop="1" thickBot="1">
      <c r="A11" s="421">
        <v>2</v>
      </c>
      <c r="B11" s="423"/>
      <c r="C11" s="423"/>
      <c r="D11" s="423"/>
      <c r="E11" s="424"/>
      <c r="F11" s="423"/>
      <c r="G11" s="423"/>
      <c r="H11" s="423"/>
      <c r="I11" s="423"/>
      <c r="J11" s="421"/>
      <c r="K11" s="421"/>
      <c r="L11" s="411">
        <v>0</v>
      </c>
      <c r="M11" s="412" t="b">
        <v>0</v>
      </c>
      <c r="N11" s="162">
        <v>1</v>
      </c>
      <c r="O11" s="166"/>
      <c r="P11" s="171"/>
      <c r="Q11" s="171"/>
      <c r="R11" s="171"/>
      <c r="S11" s="171"/>
      <c r="T11" s="171"/>
      <c r="U11" s="171"/>
      <c r="V11" s="171"/>
      <c r="W11" s="116">
        <v>0</v>
      </c>
      <c r="X11" s="117" t="s">
        <v>485</v>
      </c>
      <c r="Y11" s="172"/>
      <c r="Z11" s="118" t="s">
        <v>536</v>
      </c>
      <c r="AA11" s="116" t="s">
        <v>537</v>
      </c>
      <c r="AB11" s="171"/>
      <c r="AC11" s="422">
        <v>0</v>
      </c>
      <c r="AD11" s="422" t="s">
        <v>485</v>
      </c>
      <c r="AE11" s="420"/>
      <c r="AF11" s="420"/>
      <c r="AG11" s="418" t="s">
        <v>538</v>
      </c>
      <c r="AH11" s="418" t="s">
        <v>538</v>
      </c>
      <c r="AI11" s="419"/>
      <c r="AJ11" s="419"/>
      <c r="AK11" s="411">
        <v>0</v>
      </c>
      <c r="AL11" s="412" t="b">
        <v>0</v>
      </c>
      <c r="AM11" s="415"/>
      <c r="AN11" s="163"/>
      <c r="AO11" s="162"/>
      <c r="AP11" s="168"/>
      <c r="AQ11" s="114"/>
      <c r="AR11" s="145"/>
      <c r="AS11" s="114"/>
      <c r="AT11" s="145"/>
      <c r="AU11" s="114"/>
      <c r="AV11" s="145"/>
      <c r="AW11" s="114"/>
      <c r="AX11" s="145"/>
      <c r="AY11" s="146"/>
      <c r="AZ11" s="145"/>
      <c r="BA11" s="145"/>
      <c r="BB11" s="146"/>
      <c r="BC11" s="114"/>
      <c r="BD11" s="114"/>
      <c r="BE11" s="145"/>
      <c r="BF11" s="145"/>
      <c r="BG11" s="146"/>
      <c r="BH11" s="114"/>
      <c r="BI11" s="114"/>
      <c r="BJ11" s="145"/>
      <c r="BK11" s="145"/>
      <c r="BL11" s="146"/>
      <c r="BM11" s="114"/>
      <c r="BN11" s="114"/>
      <c r="BO11" s="145"/>
      <c r="BP11" s="145"/>
      <c r="BQ11" s="146"/>
      <c r="BR11" s="114"/>
      <c r="BS11" s="114"/>
      <c r="BT11" s="168"/>
      <c r="BU11" s="145"/>
      <c r="BV11" s="145"/>
      <c r="BW11" s="145"/>
      <c r="BX11" s="114"/>
      <c r="BY11" s="145"/>
      <c r="BZ11" s="145"/>
      <c r="CA11" s="114"/>
      <c r="CB11" s="145"/>
      <c r="CC11" s="146"/>
      <c r="CD11" s="145"/>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row>
    <row r="12" spans="1:108" ht="21" customHeight="1" thickTop="1" thickBot="1">
      <c r="A12" s="421"/>
      <c r="B12" s="423"/>
      <c r="C12" s="423"/>
      <c r="D12" s="423"/>
      <c r="E12" s="424"/>
      <c r="F12" s="423"/>
      <c r="G12" s="423"/>
      <c r="H12" s="423"/>
      <c r="I12" s="423"/>
      <c r="J12" s="421"/>
      <c r="K12" s="421"/>
      <c r="L12" s="411"/>
      <c r="M12" s="413"/>
      <c r="N12" s="162">
        <v>2</v>
      </c>
      <c r="O12" s="166"/>
      <c r="P12" s="171"/>
      <c r="Q12" s="171"/>
      <c r="R12" s="171"/>
      <c r="S12" s="171"/>
      <c r="T12" s="171"/>
      <c r="U12" s="171"/>
      <c r="V12" s="171"/>
      <c r="W12" s="116">
        <v>0</v>
      </c>
      <c r="X12" s="117" t="s">
        <v>485</v>
      </c>
      <c r="Y12" s="172"/>
      <c r="Z12" s="118" t="s">
        <v>536</v>
      </c>
      <c r="AA12" s="116" t="s">
        <v>537</v>
      </c>
      <c r="AB12" s="171"/>
      <c r="AC12" s="422"/>
      <c r="AD12" s="422"/>
      <c r="AE12" s="420"/>
      <c r="AF12" s="420"/>
      <c r="AG12" s="418"/>
      <c r="AH12" s="418"/>
      <c r="AI12" s="419"/>
      <c r="AJ12" s="419"/>
      <c r="AK12" s="411"/>
      <c r="AL12" s="413"/>
      <c r="AM12" s="416"/>
      <c r="AN12" s="163"/>
      <c r="AO12" s="162"/>
      <c r="AP12" s="168"/>
      <c r="AQ12" s="114"/>
      <c r="AR12" s="145"/>
      <c r="AS12" s="114"/>
      <c r="AT12" s="145"/>
      <c r="AU12" s="114"/>
      <c r="AV12" s="145"/>
      <c r="AW12" s="114"/>
      <c r="AX12" s="145"/>
      <c r="AY12" s="146"/>
      <c r="AZ12" s="145"/>
      <c r="BA12" s="145"/>
      <c r="BB12" s="146"/>
      <c r="BC12" s="114"/>
      <c r="BD12" s="114"/>
      <c r="BE12" s="145"/>
      <c r="BF12" s="145"/>
      <c r="BG12" s="146"/>
      <c r="BH12" s="114"/>
      <c r="BI12" s="114"/>
      <c r="BJ12" s="145"/>
      <c r="BK12" s="145"/>
      <c r="BL12" s="146"/>
      <c r="BM12" s="114"/>
      <c r="BN12" s="114"/>
      <c r="BO12" s="145"/>
      <c r="BP12" s="145"/>
      <c r="BQ12" s="146"/>
      <c r="BR12" s="114"/>
      <c r="BS12" s="114"/>
      <c r="BT12" s="168"/>
      <c r="BU12" s="145"/>
      <c r="BV12" s="145"/>
      <c r="BW12" s="145"/>
      <c r="BX12" s="114"/>
      <c r="BY12" s="145"/>
      <c r="BZ12" s="145"/>
      <c r="CA12" s="114"/>
      <c r="CB12" s="145"/>
      <c r="CC12" s="146"/>
      <c r="CD12" s="145"/>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row>
    <row r="13" spans="1:108" ht="21" customHeight="1" thickTop="1" thickBot="1">
      <c r="A13" s="421"/>
      <c r="B13" s="423"/>
      <c r="C13" s="423"/>
      <c r="D13" s="423"/>
      <c r="E13" s="424"/>
      <c r="F13" s="423"/>
      <c r="G13" s="423"/>
      <c r="H13" s="423"/>
      <c r="I13" s="423"/>
      <c r="J13" s="421"/>
      <c r="K13" s="421"/>
      <c r="L13" s="411"/>
      <c r="M13" s="413"/>
      <c r="N13" s="162">
        <v>3</v>
      </c>
      <c r="O13" s="173"/>
      <c r="P13" s="171"/>
      <c r="Q13" s="171"/>
      <c r="R13" s="171"/>
      <c r="S13" s="171"/>
      <c r="T13" s="171"/>
      <c r="U13" s="171"/>
      <c r="V13" s="171"/>
      <c r="W13" s="116">
        <v>0</v>
      </c>
      <c r="X13" s="117" t="s">
        <v>485</v>
      </c>
      <c r="Y13" s="172"/>
      <c r="Z13" s="118" t="s">
        <v>536</v>
      </c>
      <c r="AA13" s="116" t="s">
        <v>537</v>
      </c>
      <c r="AB13" s="171"/>
      <c r="AC13" s="422"/>
      <c r="AD13" s="422"/>
      <c r="AE13" s="420"/>
      <c r="AF13" s="420"/>
      <c r="AG13" s="418"/>
      <c r="AH13" s="418"/>
      <c r="AI13" s="419"/>
      <c r="AJ13" s="419"/>
      <c r="AK13" s="411"/>
      <c r="AL13" s="413"/>
      <c r="AM13" s="416"/>
      <c r="AN13" s="163"/>
      <c r="AO13" s="162"/>
      <c r="AP13" s="168"/>
      <c r="AQ13" s="114"/>
      <c r="AR13" s="145"/>
      <c r="AS13" s="114"/>
      <c r="AT13" s="145"/>
      <c r="AU13" s="114"/>
      <c r="AV13" s="145"/>
      <c r="AW13" s="114"/>
      <c r="AX13" s="145"/>
      <c r="AY13" s="146"/>
      <c r="AZ13" s="145"/>
      <c r="BA13" s="145"/>
      <c r="BB13" s="146"/>
      <c r="BC13" s="114"/>
      <c r="BD13" s="114"/>
      <c r="BE13" s="145"/>
      <c r="BF13" s="145"/>
      <c r="BG13" s="146"/>
      <c r="BH13" s="114"/>
      <c r="BI13" s="114"/>
      <c r="BJ13" s="145"/>
      <c r="BK13" s="145"/>
      <c r="BL13" s="146"/>
      <c r="BM13" s="114"/>
      <c r="BN13" s="114"/>
      <c r="BO13" s="145"/>
      <c r="BP13" s="145"/>
      <c r="BQ13" s="146"/>
      <c r="BR13" s="114"/>
      <c r="BS13" s="114"/>
      <c r="BT13" s="168"/>
      <c r="BU13" s="145"/>
      <c r="BV13" s="145"/>
      <c r="BW13" s="145"/>
      <c r="BX13" s="114"/>
      <c r="BY13" s="145"/>
      <c r="BZ13" s="145"/>
      <c r="CA13" s="114"/>
      <c r="CB13" s="145"/>
      <c r="CC13" s="146"/>
      <c r="CD13" s="145"/>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row>
    <row r="14" spans="1:108" ht="21" customHeight="1" thickTop="1" thickBot="1">
      <c r="A14" s="421"/>
      <c r="B14" s="423"/>
      <c r="C14" s="423"/>
      <c r="D14" s="423"/>
      <c r="E14" s="424"/>
      <c r="F14" s="423"/>
      <c r="G14" s="423"/>
      <c r="H14" s="423"/>
      <c r="I14" s="423"/>
      <c r="J14" s="421"/>
      <c r="K14" s="421"/>
      <c r="L14" s="411"/>
      <c r="M14" s="413"/>
      <c r="N14" s="162">
        <v>4</v>
      </c>
      <c r="O14" s="166"/>
      <c r="P14" s="171"/>
      <c r="Q14" s="171"/>
      <c r="R14" s="171"/>
      <c r="S14" s="171"/>
      <c r="T14" s="171"/>
      <c r="U14" s="171"/>
      <c r="V14" s="171"/>
      <c r="W14" s="116">
        <v>0</v>
      </c>
      <c r="X14" s="117" t="s">
        <v>485</v>
      </c>
      <c r="Y14" s="172"/>
      <c r="Z14" s="118" t="s">
        <v>536</v>
      </c>
      <c r="AA14" s="116" t="s">
        <v>537</v>
      </c>
      <c r="AB14" s="171"/>
      <c r="AC14" s="422"/>
      <c r="AD14" s="422"/>
      <c r="AE14" s="420"/>
      <c r="AF14" s="420"/>
      <c r="AG14" s="418"/>
      <c r="AH14" s="418"/>
      <c r="AI14" s="419"/>
      <c r="AJ14" s="419"/>
      <c r="AK14" s="411"/>
      <c r="AL14" s="413"/>
      <c r="AM14" s="416"/>
      <c r="AN14" s="163"/>
      <c r="AO14" s="162"/>
      <c r="AP14" s="168"/>
      <c r="AQ14" s="114"/>
      <c r="AR14" s="145"/>
      <c r="AS14" s="114"/>
      <c r="AT14" s="145"/>
      <c r="AU14" s="114"/>
      <c r="AV14" s="145"/>
      <c r="AW14" s="114"/>
      <c r="AX14" s="145"/>
      <c r="AY14" s="146"/>
      <c r="AZ14" s="145"/>
      <c r="BA14" s="145"/>
      <c r="BB14" s="146"/>
      <c r="BC14" s="114"/>
      <c r="BD14" s="114"/>
      <c r="BE14" s="145"/>
      <c r="BF14" s="145"/>
      <c r="BG14" s="146"/>
      <c r="BH14" s="114"/>
      <c r="BI14" s="114"/>
      <c r="BJ14" s="145"/>
      <c r="BK14" s="145"/>
      <c r="BL14" s="146"/>
      <c r="BM14" s="114"/>
      <c r="BN14" s="114"/>
      <c r="BO14" s="145"/>
      <c r="BP14" s="145"/>
      <c r="BQ14" s="146"/>
      <c r="BR14" s="114"/>
      <c r="BS14" s="114"/>
      <c r="BT14" s="168"/>
      <c r="BU14" s="145"/>
      <c r="BV14" s="145"/>
      <c r="BW14" s="145"/>
      <c r="BX14" s="114"/>
      <c r="BY14" s="145"/>
      <c r="BZ14" s="145"/>
      <c r="CA14" s="114"/>
      <c r="CB14" s="145"/>
      <c r="CC14" s="146"/>
      <c r="CD14" s="145"/>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row>
    <row r="15" spans="1:108" ht="21" customHeight="1" thickTop="1" thickBot="1">
      <c r="A15" s="421"/>
      <c r="B15" s="423"/>
      <c r="C15" s="423"/>
      <c r="D15" s="423"/>
      <c r="E15" s="424"/>
      <c r="F15" s="423"/>
      <c r="G15" s="423"/>
      <c r="H15" s="423"/>
      <c r="I15" s="423"/>
      <c r="J15" s="421"/>
      <c r="K15" s="421"/>
      <c r="L15" s="411"/>
      <c r="M15" s="413"/>
      <c r="N15" s="162">
        <v>5</v>
      </c>
      <c r="O15" s="166"/>
      <c r="P15" s="171"/>
      <c r="Q15" s="171"/>
      <c r="R15" s="171"/>
      <c r="S15" s="171"/>
      <c r="T15" s="171"/>
      <c r="U15" s="171"/>
      <c r="V15" s="171"/>
      <c r="W15" s="116">
        <v>0</v>
      </c>
      <c r="X15" s="117" t="s">
        <v>485</v>
      </c>
      <c r="Y15" s="172"/>
      <c r="Z15" s="118" t="s">
        <v>536</v>
      </c>
      <c r="AA15" s="116" t="s">
        <v>537</v>
      </c>
      <c r="AB15" s="171"/>
      <c r="AC15" s="422"/>
      <c r="AD15" s="422"/>
      <c r="AE15" s="420"/>
      <c r="AF15" s="420"/>
      <c r="AG15" s="418"/>
      <c r="AH15" s="418"/>
      <c r="AI15" s="419"/>
      <c r="AJ15" s="419"/>
      <c r="AK15" s="411"/>
      <c r="AL15" s="413"/>
      <c r="AM15" s="416"/>
      <c r="AN15" s="163"/>
      <c r="AO15" s="162"/>
      <c r="AP15" s="168"/>
      <c r="AQ15" s="114"/>
      <c r="AR15" s="145"/>
      <c r="AS15" s="114"/>
      <c r="AT15" s="145"/>
      <c r="AU15" s="114"/>
      <c r="AV15" s="145"/>
      <c r="AW15" s="114"/>
      <c r="AX15" s="145"/>
      <c r="AY15" s="146"/>
      <c r="AZ15" s="145"/>
      <c r="BA15" s="145"/>
      <c r="BB15" s="146"/>
      <c r="BC15" s="114"/>
      <c r="BD15" s="114"/>
      <c r="BE15" s="145"/>
      <c r="BF15" s="145"/>
      <c r="BG15" s="146"/>
      <c r="BH15" s="114"/>
      <c r="BI15" s="114"/>
      <c r="BJ15" s="145"/>
      <c r="BK15" s="145"/>
      <c r="BL15" s="146"/>
      <c r="BM15" s="114"/>
      <c r="BN15" s="114"/>
      <c r="BO15" s="145"/>
      <c r="BP15" s="145"/>
      <c r="BQ15" s="146"/>
      <c r="BR15" s="114"/>
      <c r="BS15" s="114"/>
      <c r="BT15" s="168"/>
      <c r="BU15" s="145"/>
      <c r="BV15" s="145"/>
      <c r="BW15" s="145"/>
      <c r="BX15" s="114"/>
      <c r="BY15" s="145"/>
      <c r="BZ15" s="145"/>
      <c r="CA15" s="114"/>
      <c r="CB15" s="145"/>
      <c r="CC15" s="146"/>
      <c r="CD15" s="145"/>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row>
    <row r="16" spans="1:108" ht="21" customHeight="1" thickTop="1" thickBot="1">
      <c r="A16" s="421"/>
      <c r="B16" s="423"/>
      <c r="C16" s="423"/>
      <c r="D16" s="423"/>
      <c r="E16" s="424"/>
      <c r="F16" s="423"/>
      <c r="G16" s="423"/>
      <c r="H16" s="423"/>
      <c r="I16" s="423"/>
      <c r="J16" s="421"/>
      <c r="K16" s="421"/>
      <c r="L16" s="411"/>
      <c r="M16" s="414"/>
      <c r="N16" s="162">
        <v>6</v>
      </c>
      <c r="O16" s="166"/>
      <c r="P16" s="171"/>
      <c r="Q16" s="171"/>
      <c r="R16" s="171"/>
      <c r="S16" s="171"/>
      <c r="T16" s="171"/>
      <c r="U16" s="171"/>
      <c r="V16" s="171"/>
      <c r="W16" s="116">
        <v>0</v>
      </c>
      <c r="X16" s="117" t="s">
        <v>485</v>
      </c>
      <c r="Y16" s="172"/>
      <c r="Z16" s="118" t="s">
        <v>536</v>
      </c>
      <c r="AA16" s="116" t="s">
        <v>537</v>
      </c>
      <c r="AB16" s="171"/>
      <c r="AC16" s="422"/>
      <c r="AD16" s="422"/>
      <c r="AE16" s="420"/>
      <c r="AF16" s="420"/>
      <c r="AG16" s="418"/>
      <c r="AH16" s="418"/>
      <c r="AI16" s="419"/>
      <c r="AJ16" s="419"/>
      <c r="AK16" s="411"/>
      <c r="AL16" s="414"/>
      <c r="AM16" s="417"/>
      <c r="AN16" s="163"/>
      <c r="AO16" s="162"/>
      <c r="AP16" s="168"/>
      <c r="AQ16" s="114"/>
      <c r="AR16" s="145"/>
      <c r="AS16" s="114"/>
      <c r="AT16" s="145"/>
      <c r="AU16" s="114"/>
      <c r="AV16" s="145"/>
      <c r="AW16" s="114"/>
      <c r="AX16" s="145"/>
      <c r="AY16" s="146"/>
      <c r="AZ16" s="145"/>
      <c r="BA16" s="145"/>
      <c r="BB16" s="146"/>
      <c r="BC16" s="114"/>
      <c r="BD16" s="114"/>
      <c r="BE16" s="145"/>
      <c r="BF16" s="145"/>
      <c r="BG16" s="146"/>
      <c r="BH16" s="114"/>
      <c r="BI16" s="114"/>
      <c r="BJ16" s="145"/>
      <c r="BK16" s="145"/>
      <c r="BL16" s="146"/>
      <c r="BM16" s="114"/>
      <c r="BN16" s="114"/>
      <c r="BO16" s="145"/>
      <c r="BP16" s="145"/>
      <c r="BQ16" s="146"/>
      <c r="BR16" s="114"/>
      <c r="BS16" s="114"/>
      <c r="BT16" s="168"/>
      <c r="BU16" s="145"/>
      <c r="BV16" s="145"/>
      <c r="BW16" s="145"/>
      <c r="BX16" s="114"/>
      <c r="BY16" s="145"/>
      <c r="BZ16" s="145"/>
      <c r="CA16" s="114"/>
      <c r="CB16" s="145"/>
      <c r="CC16" s="146"/>
      <c r="CD16" s="145"/>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row>
    <row r="17" spans="1:108" ht="21" customHeight="1" thickTop="1" thickBot="1">
      <c r="A17" s="421">
        <v>3</v>
      </c>
      <c r="B17" s="423"/>
      <c r="C17" s="423"/>
      <c r="D17" s="423"/>
      <c r="E17" s="424"/>
      <c r="F17" s="423"/>
      <c r="G17" s="423"/>
      <c r="H17" s="423"/>
      <c r="I17" s="423"/>
      <c r="J17" s="421"/>
      <c r="K17" s="421"/>
      <c r="L17" s="411">
        <v>0</v>
      </c>
      <c r="M17" s="412" t="b">
        <v>0</v>
      </c>
      <c r="N17" s="162">
        <v>1</v>
      </c>
      <c r="O17" s="166"/>
      <c r="P17" s="171"/>
      <c r="Q17" s="171"/>
      <c r="R17" s="171"/>
      <c r="S17" s="171"/>
      <c r="T17" s="171"/>
      <c r="U17" s="171"/>
      <c r="V17" s="171"/>
      <c r="W17" s="116">
        <v>0</v>
      </c>
      <c r="X17" s="117" t="s">
        <v>485</v>
      </c>
      <c r="Y17" s="172"/>
      <c r="Z17" s="118" t="s">
        <v>536</v>
      </c>
      <c r="AA17" s="116" t="s">
        <v>537</v>
      </c>
      <c r="AB17" s="171"/>
      <c r="AC17" s="422">
        <v>0</v>
      </c>
      <c r="AD17" s="422" t="s">
        <v>485</v>
      </c>
      <c r="AE17" s="420"/>
      <c r="AF17" s="420"/>
      <c r="AG17" s="418" t="s">
        <v>538</v>
      </c>
      <c r="AH17" s="418" t="s">
        <v>538</v>
      </c>
      <c r="AI17" s="419"/>
      <c r="AJ17" s="419"/>
      <c r="AK17" s="411">
        <v>0</v>
      </c>
      <c r="AL17" s="412" t="b">
        <v>0</v>
      </c>
      <c r="AM17" s="415"/>
      <c r="AN17" s="163"/>
      <c r="AO17" s="162"/>
      <c r="AP17" s="168"/>
      <c r="AQ17" s="114"/>
      <c r="AR17" s="145"/>
      <c r="AS17" s="114"/>
      <c r="AT17" s="145"/>
      <c r="AU17" s="114"/>
      <c r="AV17" s="145"/>
      <c r="AW17" s="114"/>
      <c r="AX17" s="145"/>
      <c r="AY17" s="146"/>
      <c r="AZ17" s="145"/>
      <c r="BA17" s="145"/>
      <c r="BB17" s="146"/>
      <c r="BC17" s="114"/>
      <c r="BD17" s="114"/>
      <c r="BE17" s="145"/>
      <c r="BF17" s="145"/>
      <c r="BG17" s="146"/>
      <c r="BH17" s="114"/>
      <c r="BI17" s="114"/>
      <c r="BJ17" s="145"/>
      <c r="BK17" s="145"/>
      <c r="BL17" s="146"/>
      <c r="BM17" s="114"/>
      <c r="BN17" s="114"/>
      <c r="BO17" s="145"/>
      <c r="BP17" s="145"/>
      <c r="BQ17" s="146"/>
      <c r="BR17" s="114"/>
      <c r="BS17" s="114"/>
      <c r="BT17" s="168"/>
      <c r="BU17" s="145"/>
      <c r="BV17" s="145"/>
      <c r="BW17" s="145"/>
      <c r="BX17" s="114"/>
      <c r="BY17" s="145"/>
      <c r="BZ17" s="145"/>
      <c r="CA17" s="114"/>
      <c r="CB17" s="145"/>
      <c r="CC17" s="146"/>
      <c r="CD17" s="145"/>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row>
    <row r="18" spans="1:108" ht="21" customHeight="1" thickTop="1" thickBot="1">
      <c r="A18" s="421"/>
      <c r="B18" s="423"/>
      <c r="C18" s="423"/>
      <c r="D18" s="423"/>
      <c r="E18" s="424"/>
      <c r="F18" s="423"/>
      <c r="G18" s="423"/>
      <c r="H18" s="423"/>
      <c r="I18" s="423"/>
      <c r="J18" s="421"/>
      <c r="K18" s="421"/>
      <c r="L18" s="411"/>
      <c r="M18" s="413"/>
      <c r="N18" s="162">
        <v>2</v>
      </c>
      <c r="O18" s="166"/>
      <c r="P18" s="171"/>
      <c r="Q18" s="171"/>
      <c r="R18" s="171"/>
      <c r="S18" s="171"/>
      <c r="T18" s="171"/>
      <c r="U18" s="171"/>
      <c r="V18" s="171"/>
      <c r="W18" s="116">
        <v>0</v>
      </c>
      <c r="X18" s="117" t="s">
        <v>485</v>
      </c>
      <c r="Y18" s="172"/>
      <c r="Z18" s="118" t="s">
        <v>536</v>
      </c>
      <c r="AA18" s="116" t="s">
        <v>537</v>
      </c>
      <c r="AB18" s="171"/>
      <c r="AC18" s="422"/>
      <c r="AD18" s="422"/>
      <c r="AE18" s="420"/>
      <c r="AF18" s="420"/>
      <c r="AG18" s="418"/>
      <c r="AH18" s="418"/>
      <c r="AI18" s="419"/>
      <c r="AJ18" s="419"/>
      <c r="AK18" s="411"/>
      <c r="AL18" s="413"/>
      <c r="AM18" s="416"/>
      <c r="AN18" s="163"/>
      <c r="AO18" s="162"/>
      <c r="AP18" s="168"/>
      <c r="AQ18" s="114"/>
      <c r="AR18" s="145"/>
      <c r="AS18" s="114"/>
      <c r="AT18" s="145"/>
      <c r="AU18" s="114"/>
      <c r="AV18" s="145"/>
      <c r="AW18" s="114"/>
      <c r="AX18" s="145"/>
      <c r="AY18" s="146"/>
      <c r="AZ18" s="145"/>
      <c r="BA18" s="145"/>
      <c r="BB18" s="146"/>
      <c r="BC18" s="114"/>
      <c r="BD18" s="114"/>
      <c r="BE18" s="145"/>
      <c r="BF18" s="145"/>
      <c r="BG18" s="146"/>
      <c r="BH18" s="114"/>
      <c r="BI18" s="114"/>
      <c r="BJ18" s="145"/>
      <c r="BK18" s="145"/>
      <c r="BL18" s="146"/>
      <c r="BM18" s="114"/>
      <c r="BN18" s="114"/>
      <c r="BO18" s="145"/>
      <c r="BP18" s="145"/>
      <c r="BQ18" s="146"/>
      <c r="BR18" s="114"/>
      <c r="BS18" s="114"/>
      <c r="BT18" s="168"/>
      <c r="BU18" s="145"/>
      <c r="BV18" s="145"/>
      <c r="BW18" s="145"/>
      <c r="BX18" s="114"/>
      <c r="BY18" s="145"/>
      <c r="BZ18" s="145"/>
      <c r="CA18" s="114"/>
      <c r="CB18" s="145"/>
      <c r="CC18" s="146"/>
      <c r="CD18" s="145"/>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row>
    <row r="19" spans="1:108" ht="21" customHeight="1" thickTop="1" thickBot="1">
      <c r="A19" s="421"/>
      <c r="B19" s="423"/>
      <c r="C19" s="423"/>
      <c r="D19" s="423"/>
      <c r="E19" s="424"/>
      <c r="F19" s="423"/>
      <c r="G19" s="423"/>
      <c r="H19" s="423"/>
      <c r="I19" s="423"/>
      <c r="J19" s="421"/>
      <c r="K19" s="421"/>
      <c r="L19" s="411"/>
      <c r="M19" s="413"/>
      <c r="N19" s="162">
        <v>3</v>
      </c>
      <c r="O19" s="173"/>
      <c r="P19" s="171"/>
      <c r="Q19" s="171"/>
      <c r="R19" s="171"/>
      <c r="S19" s="171"/>
      <c r="T19" s="171"/>
      <c r="U19" s="171"/>
      <c r="V19" s="171"/>
      <c r="W19" s="116">
        <v>0</v>
      </c>
      <c r="X19" s="117" t="s">
        <v>485</v>
      </c>
      <c r="Y19" s="172"/>
      <c r="Z19" s="118" t="s">
        <v>536</v>
      </c>
      <c r="AA19" s="116" t="s">
        <v>537</v>
      </c>
      <c r="AB19" s="171"/>
      <c r="AC19" s="422"/>
      <c r="AD19" s="422"/>
      <c r="AE19" s="420"/>
      <c r="AF19" s="420"/>
      <c r="AG19" s="418"/>
      <c r="AH19" s="418"/>
      <c r="AI19" s="419"/>
      <c r="AJ19" s="419"/>
      <c r="AK19" s="411"/>
      <c r="AL19" s="413"/>
      <c r="AM19" s="416"/>
      <c r="AN19" s="163"/>
      <c r="AO19" s="162"/>
      <c r="AP19" s="168"/>
      <c r="AQ19" s="114"/>
      <c r="AR19" s="145"/>
      <c r="AS19" s="114"/>
      <c r="AT19" s="145"/>
      <c r="AU19" s="114"/>
      <c r="AV19" s="145"/>
      <c r="AW19" s="114"/>
      <c r="AX19" s="145"/>
      <c r="AY19" s="146"/>
      <c r="AZ19" s="145"/>
      <c r="BA19" s="145"/>
      <c r="BB19" s="146"/>
      <c r="BC19" s="114"/>
      <c r="BD19" s="114"/>
      <c r="BE19" s="145"/>
      <c r="BF19" s="145"/>
      <c r="BG19" s="146"/>
      <c r="BH19" s="114"/>
      <c r="BI19" s="114"/>
      <c r="BJ19" s="145"/>
      <c r="BK19" s="145"/>
      <c r="BL19" s="146"/>
      <c r="BM19" s="114"/>
      <c r="BN19" s="114"/>
      <c r="BO19" s="145"/>
      <c r="BP19" s="145"/>
      <c r="BQ19" s="146"/>
      <c r="BR19" s="114"/>
      <c r="BS19" s="114"/>
      <c r="BT19" s="168"/>
      <c r="BU19" s="145"/>
      <c r="BV19" s="145"/>
      <c r="BW19" s="145"/>
      <c r="BX19" s="114"/>
      <c r="BY19" s="145"/>
      <c r="BZ19" s="145"/>
      <c r="CA19" s="114"/>
      <c r="CB19" s="145"/>
      <c r="CC19" s="146"/>
      <c r="CD19" s="145"/>
      <c r="CE19" s="148"/>
      <c r="CF19" s="148"/>
      <c r="CG19" s="148"/>
      <c r="CH19" s="148"/>
      <c r="CI19" s="148"/>
      <c r="CJ19" s="148"/>
      <c r="CK19" s="148"/>
      <c r="CL19" s="148"/>
      <c r="CM19" s="148"/>
      <c r="CN19" s="148"/>
      <c r="CO19" s="148"/>
      <c r="CP19" s="148"/>
      <c r="CQ19" s="148"/>
      <c r="CR19" s="148"/>
      <c r="CS19" s="148"/>
      <c r="CT19" s="148"/>
      <c r="CU19" s="148"/>
      <c r="CV19" s="148"/>
      <c r="CW19" s="148"/>
      <c r="CX19" s="148"/>
      <c r="CY19" s="148"/>
      <c r="CZ19" s="148"/>
      <c r="DA19" s="148"/>
      <c r="DB19" s="148"/>
      <c r="DC19" s="148"/>
      <c r="DD19" s="148"/>
    </row>
    <row r="20" spans="1:108" ht="21" customHeight="1" thickTop="1" thickBot="1">
      <c r="A20" s="421"/>
      <c r="B20" s="423"/>
      <c r="C20" s="423"/>
      <c r="D20" s="423"/>
      <c r="E20" s="424"/>
      <c r="F20" s="423"/>
      <c r="G20" s="423"/>
      <c r="H20" s="423"/>
      <c r="I20" s="423"/>
      <c r="J20" s="421"/>
      <c r="K20" s="421"/>
      <c r="L20" s="411"/>
      <c r="M20" s="413"/>
      <c r="N20" s="162">
        <v>4</v>
      </c>
      <c r="O20" s="166"/>
      <c r="P20" s="171"/>
      <c r="Q20" s="171"/>
      <c r="R20" s="171"/>
      <c r="S20" s="171"/>
      <c r="T20" s="171"/>
      <c r="U20" s="171"/>
      <c r="V20" s="171"/>
      <c r="W20" s="116">
        <v>0</v>
      </c>
      <c r="X20" s="117" t="s">
        <v>485</v>
      </c>
      <c r="Y20" s="172"/>
      <c r="Z20" s="118" t="s">
        <v>536</v>
      </c>
      <c r="AA20" s="116" t="s">
        <v>537</v>
      </c>
      <c r="AB20" s="171"/>
      <c r="AC20" s="422"/>
      <c r="AD20" s="422"/>
      <c r="AE20" s="420"/>
      <c r="AF20" s="420"/>
      <c r="AG20" s="418"/>
      <c r="AH20" s="418"/>
      <c r="AI20" s="419"/>
      <c r="AJ20" s="419"/>
      <c r="AK20" s="411"/>
      <c r="AL20" s="413"/>
      <c r="AM20" s="416"/>
      <c r="AN20" s="163"/>
      <c r="AO20" s="162"/>
      <c r="AP20" s="168"/>
      <c r="AQ20" s="114"/>
      <c r="AR20" s="145"/>
      <c r="AS20" s="114"/>
      <c r="AT20" s="145"/>
      <c r="AU20" s="114"/>
      <c r="AV20" s="145"/>
      <c r="AW20" s="114"/>
      <c r="AX20" s="145"/>
      <c r="AY20" s="146"/>
      <c r="AZ20" s="145"/>
      <c r="BA20" s="145"/>
      <c r="BB20" s="146"/>
      <c r="BC20" s="114"/>
      <c r="BD20" s="114"/>
      <c r="BE20" s="145"/>
      <c r="BF20" s="145"/>
      <c r="BG20" s="146"/>
      <c r="BH20" s="114"/>
      <c r="BI20" s="114"/>
      <c r="BJ20" s="145"/>
      <c r="BK20" s="145"/>
      <c r="BL20" s="146"/>
      <c r="BM20" s="114"/>
      <c r="BN20" s="114"/>
      <c r="BO20" s="145"/>
      <c r="BP20" s="145"/>
      <c r="BQ20" s="146"/>
      <c r="BR20" s="114"/>
      <c r="BS20" s="114"/>
      <c r="BT20" s="168"/>
      <c r="BU20" s="145"/>
      <c r="BV20" s="145"/>
      <c r="BW20" s="145"/>
      <c r="BX20" s="114"/>
      <c r="BY20" s="145"/>
      <c r="BZ20" s="145"/>
      <c r="CA20" s="114"/>
      <c r="CB20" s="145"/>
      <c r="CC20" s="146"/>
      <c r="CD20" s="145"/>
      <c r="CE20" s="148"/>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row>
    <row r="21" spans="1:108" ht="21" customHeight="1" thickTop="1" thickBot="1">
      <c r="A21" s="421"/>
      <c r="B21" s="423"/>
      <c r="C21" s="423"/>
      <c r="D21" s="423"/>
      <c r="E21" s="424"/>
      <c r="F21" s="423"/>
      <c r="G21" s="423"/>
      <c r="H21" s="423"/>
      <c r="I21" s="423"/>
      <c r="J21" s="421"/>
      <c r="K21" s="421"/>
      <c r="L21" s="411"/>
      <c r="M21" s="413"/>
      <c r="N21" s="162">
        <v>5</v>
      </c>
      <c r="O21" s="166"/>
      <c r="P21" s="171"/>
      <c r="Q21" s="171"/>
      <c r="R21" s="171"/>
      <c r="S21" s="171"/>
      <c r="T21" s="171"/>
      <c r="U21" s="171"/>
      <c r="V21" s="171"/>
      <c r="W21" s="116">
        <v>0</v>
      </c>
      <c r="X21" s="117" t="s">
        <v>485</v>
      </c>
      <c r="Y21" s="172"/>
      <c r="Z21" s="118" t="s">
        <v>536</v>
      </c>
      <c r="AA21" s="116" t="s">
        <v>537</v>
      </c>
      <c r="AB21" s="171"/>
      <c r="AC21" s="422"/>
      <c r="AD21" s="422"/>
      <c r="AE21" s="420"/>
      <c r="AF21" s="420"/>
      <c r="AG21" s="418"/>
      <c r="AH21" s="418"/>
      <c r="AI21" s="419"/>
      <c r="AJ21" s="419"/>
      <c r="AK21" s="411"/>
      <c r="AL21" s="413"/>
      <c r="AM21" s="416"/>
      <c r="AN21" s="163"/>
      <c r="AO21" s="162"/>
      <c r="AP21" s="168"/>
      <c r="AQ21" s="114"/>
      <c r="AR21" s="145"/>
      <c r="AS21" s="114"/>
      <c r="AT21" s="145"/>
      <c r="AU21" s="114"/>
      <c r="AV21" s="145"/>
      <c r="AW21" s="114"/>
      <c r="AX21" s="145"/>
      <c r="AY21" s="146"/>
      <c r="AZ21" s="145"/>
      <c r="BA21" s="145"/>
      <c r="BB21" s="146"/>
      <c r="BC21" s="114"/>
      <c r="BD21" s="114"/>
      <c r="BE21" s="145"/>
      <c r="BF21" s="145"/>
      <c r="BG21" s="146"/>
      <c r="BH21" s="114"/>
      <c r="BI21" s="114"/>
      <c r="BJ21" s="145"/>
      <c r="BK21" s="145"/>
      <c r="BL21" s="146"/>
      <c r="BM21" s="114"/>
      <c r="BN21" s="114"/>
      <c r="BO21" s="145"/>
      <c r="BP21" s="145"/>
      <c r="BQ21" s="146"/>
      <c r="BR21" s="114"/>
      <c r="BS21" s="114"/>
      <c r="BT21" s="168"/>
      <c r="BU21" s="145"/>
      <c r="BV21" s="145"/>
      <c r="BW21" s="145"/>
      <c r="BX21" s="114"/>
      <c r="BY21" s="145"/>
      <c r="BZ21" s="145"/>
      <c r="CA21" s="114"/>
      <c r="CB21" s="145"/>
      <c r="CC21" s="146"/>
      <c r="CD21" s="145"/>
      <c r="CE21" s="148"/>
      <c r="CF21" s="148"/>
      <c r="CG21" s="148"/>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row>
    <row r="22" spans="1:108" ht="21" customHeight="1" thickTop="1" thickBot="1">
      <c r="A22" s="421"/>
      <c r="B22" s="423"/>
      <c r="C22" s="423"/>
      <c r="D22" s="423"/>
      <c r="E22" s="424"/>
      <c r="F22" s="423"/>
      <c r="G22" s="423"/>
      <c r="H22" s="423"/>
      <c r="I22" s="423"/>
      <c r="J22" s="421"/>
      <c r="K22" s="421"/>
      <c r="L22" s="411"/>
      <c r="M22" s="414"/>
      <c r="N22" s="162">
        <v>6</v>
      </c>
      <c r="O22" s="166"/>
      <c r="P22" s="171"/>
      <c r="Q22" s="171"/>
      <c r="R22" s="171"/>
      <c r="S22" s="171"/>
      <c r="T22" s="171"/>
      <c r="U22" s="171"/>
      <c r="V22" s="171"/>
      <c r="W22" s="116">
        <v>0</v>
      </c>
      <c r="X22" s="117" t="s">
        <v>485</v>
      </c>
      <c r="Y22" s="172"/>
      <c r="Z22" s="118" t="s">
        <v>536</v>
      </c>
      <c r="AA22" s="116" t="s">
        <v>537</v>
      </c>
      <c r="AB22" s="171"/>
      <c r="AC22" s="422"/>
      <c r="AD22" s="422"/>
      <c r="AE22" s="420"/>
      <c r="AF22" s="420"/>
      <c r="AG22" s="418"/>
      <c r="AH22" s="418"/>
      <c r="AI22" s="419"/>
      <c r="AJ22" s="419"/>
      <c r="AK22" s="411"/>
      <c r="AL22" s="414"/>
      <c r="AM22" s="417"/>
      <c r="AN22" s="163"/>
      <c r="AO22" s="162"/>
      <c r="AP22" s="168"/>
      <c r="AQ22" s="114"/>
      <c r="AR22" s="145"/>
      <c r="AS22" s="114"/>
      <c r="AT22" s="145"/>
      <c r="AU22" s="114"/>
      <c r="AV22" s="145"/>
      <c r="AW22" s="114"/>
      <c r="AX22" s="145"/>
      <c r="AY22" s="146"/>
      <c r="AZ22" s="145"/>
      <c r="BA22" s="145"/>
      <c r="BB22" s="146"/>
      <c r="BC22" s="114"/>
      <c r="BD22" s="114"/>
      <c r="BE22" s="145"/>
      <c r="BF22" s="145"/>
      <c r="BG22" s="146"/>
      <c r="BH22" s="114"/>
      <c r="BI22" s="114"/>
      <c r="BJ22" s="145"/>
      <c r="BK22" s="145"/>
      <c r="BL22" s="146"/>
      <c r="BM22" s="114"/>
      <c r="BN22" s="114"/>
      <c r="BO22" s="145"/>
      <c r="BP22" s="145"/>
      <c r="BQ22" s="146"/>
      <c r="BR22" s="114"/>
      <c r="BS22" s="114"/>
      <c r="BT22" s="168"/>
      <c r="BU22" s="145"/>
      <c r="BV22" s="145"/>
      <c r="BW22" s="145"/>
      <c r="BX22" s="114"/>
      <c r="BY22" s="145"/>
      <c r="BZ22" s="145"/>
      <c r="CA22" s="114"/>
      <c r="CB22" s="145"/>
      <c r="CC22" s="146"/>
      <c r="CD22" s="145"/>
      <c r="CE22" s="148"/>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row>
    <row r="23" spans="1:108" ht="21" customHeight="1" thickTop="1" thickBot="1">
      <c r="A23" s="421">
        <v>4</v>
      </c>
      <c r="B23" s="423"/>
      <c r="C23" s="423"/>
      <c r="D23" s="423"/>
      <c r="E23" s="424"/>
      <c r="F23" s="423"/>
      <c r="G23" s="423"/>
      <c r="H23" s="423"/>
      <c r="I23" s="423"/>
      <c r="J23" s="421"/>
      <c r="K23" s="421"/>
      <c r="L23" s="411">
        <v>0</v>
      </c>
      <c r="M23" s="412" t="b">
        <v>0</v>
      </c>
      <c r="N23" s="162">
        <v>1</v>
      </c>
      <c r="O23" s="166"/>
      <c r="P23" s="171"/>
      <c r="Q23" s="171"/>
      <c r="R23" s="171"/>
      <c r="S23" s="171"/>
      <c r="T23" s="171"/>
      <c r="U23" s="171"/>
      <c r="V23" s="171"/>
      <c r="W23" s="116">
        <v>0</v>
      </c>
      <c r="X23" s="117" t="s">
        <v>485</v>
      </c>
      <c r="Y23" s="172"/>
      <c r="Z23" s="118" t="s">
        <v>536</v>
      </c>
      <c r="AA23" s="116" t="s">
        <v>537</v>
      </c>
      <c r="AB23" s="171"/>
      <c r="AC23" s="422">
        <v>0</v>
      </c>
      <c r="AD23" s="422" t="s">
        <v>485</v>
      </c>
      <c r="AE23" s="420"/>
      <c r="AF23" s="420"/>
      <c r="AG23" s="418" t="s">
        <v>538</v>
      </c>
      <c r="AH23" s="418" t="s">
        <v>538</v>
      </c>
      <c r="AI23" s="419"/>
      <c r="AJ23" s="419"/>
      <c r="AK23" s="411">
        <v>0</v>
      </c>
      <c r="AL23" s="412" t="b">
        <v>0</v>
      </c>
      <c r="AM23" s="415"/>
      <c r="AN23" s="163"/>
      <c r="AO23" s="162"/>
      <c r="AP23" s="168"/>
      <c r="AQ23" s="114"/>
      <c r="AR23" s="145"/>
      <c r="AS23" s="114"/>
      <c r="AT23" s="145"/>
      <c r="AU23" s="114"/>
      <c r="AV23" s="145"/>
      <c r="AW23" s="114"/>
      <c r="AX23" s="145"/>
      <c r="AY23" s="146"/>
      <c r="AZ23" s="145"/>
      <c r="BA23" s="145"/>
      <c r="BB23" s="146"/>
      <c r="BC23" s="114"/>
      <c r="BD23" s="114"/>
      <c r="BE23" s="145"/>
      <c r="BF23" s="145"/>
      <c r="BG23" s="146"/>
      <c r="BH23" s="114"/>
      <c r="BI23" s="114"/>
      <c r="BJ23" s="145"/>
      <c r="BK23" s="145"/>
      <c r="BL23" s="146"/>
      <c r="BM23" s="114"/>
      <c r="BN23" s="114"/>
      <c r="BO23" s="145"/>
      <c r="BP23" s="145"/>
      <c r="BQ23" s="146"/>
      <c r="BR23" s="114"/>
      <c r="BS23" s="114"/>
      <c r="BT23" s="168"/>
      <c r="BU23" s="145"/>
      <c r="BV23" s="145"/>
      <c r="BW23" s="145"/>
      <c r="BX23" s="114"/>
      <c r="BY23" s="145"/>
      <c r="BZ23" s="145"/>
      <c r="CA23" s="114"/>
      <c r="CB23" s="145"/>
      <c r="CC23" s="146"/>
      <c r="CD23" s="145"/>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row>
    <row r="24" spans="1:108" ht="21" customHeight="1" thickTop="1" thickBot="1">
      <c r="A24" s="421"/>
      <c r="B24" s="423"/>
      <c r="C24" s="423"/>
      <c r="D24" s="423"/>
      <c r="E24" s="424"/>
      <c r="F24" s="423"/>
      <c r="G24" s="423"/>
      <c r="H24" s="423"/>
      <c r="I24" s="423"/>
      <c r="J24" s="421"/>
      <c r="K24" s="421"/>
      <c r="L24" s="411"/>
      <c r="M24" s="413"/>
      <c r="N24" s="162">
        <v>2</v>
      </c>
      <c r="O24" s="166"/>
      <c r="P24" s="171"/>
      <c r="Q24" s="171"/>
      <c r="R24" s="171"/>
      <c r="S24" s="171"/>
      <c r="T24" s="171"/>
      <c r="U24" s="171"/>
      <c r="V24" s="171"/>
      <c r="W24" s="116">
        <v>0</v>
      </c>
      <c r="X24" s="117" t="s">
        <v>485</v>
      </c>
      <c r="Y24" s="172"/>
      <c r="Z24" s="118" t="s">
        <v>536</v>
      </c>
      <c r="AA24" s="116" t="s">
        <v>537</v>
      </c>
      <c r="AB24" s="171"/>
      <c r="AC24" s="422"/>
      <c r="AD24" s="422"/>
      <c r="AE24" s="420"/>
      <c r="AF24" s="420"/>
      <c r="AG24" s="418"/>
      <c r="AH24" s="418"/>
      <c r="AI24" s="419"/>
      <c r="AJ24" s="419"/>
      <c r="AK24" s="411"/>
      <c r="AL24" s="413"/>
      <c r="AM24" s="416"/>
      <c r="AN24" s="163"/>
      <c r="AO24" s="162"/>
      <c r="AP24" s="168"/>
      <c r="AQ24" s="114"/>
      <c r="AR24" s="145"/>
      <c r="AS24" s="114"/>
      <c r="AT24" s="145"/>
      <c r="AU24" s="114"/>
      <c r="AV24" s="145"/>
      <c r="AW24" s="114"/>
      <c r="AX24" s="145"/>
      <c r="AY24" s="146"/>
      <c r="AZ24" s="145"/>
      <c r="BA24" s="145"/>
      <c r="BB24" s="146"/>
      <c r="BC24" s="114"/>
      <c r="BD24" s="114"/>
      <c r="BE24" s="145"/>
      <c r="BF24" s="145"/>
      <c r="BG24" s="146"/>
      <c r="BH24" s="114"/>
      <c r="BI24" s="114"/>
      <c r="BJ24" s="145"/>
      <c r="BK24" s="145"/>
      <c r="BL24" s="146"/>
      <c r="BM24" s="114"/>
      <c r="BN24" s="114"/>
      <c r="BO24" s="145"/>
      <c r="BP24" s="145"/>
      <c r="BQ24" s="146"/>
      <c r="BR24" s="114"/>
      <c r="BS24" s="114"/>
      <c r="BT24" s="168"/>
      <c r="BU24" s="145"/>
      <c r="BV24" s="145"/>
      <c r="BW24" s="145"/>
      <c r="BX24" s="114"/>
      <c r="BY24" s="145"/>
      <c r="BZ24" s="145"/>
      <c r="CA24" s="114"/>
      <c r="CB24" s="145"/>
      <c r="CC24" s="146"/>
      <c r="CD24" s="145"/>
      <c r="CE24" s="148"/>
      <c r="CF24" s="148"/>
      <c r="CG24" s="148"/>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row>
    <row r="25" spans="1:108" ht="21" customHeight="1" thickTop="1" thickBot="1">
      <c r="A25" s="421"/>
      <c r="B25" s="423"/>
      <c r="C25" s="423"/>
      <c r="D25" s="423"/>
      <c r="E25" s="424"/>
      <c r="F25" s="423"/>
      <c r="G25" s="423"/>
      <c r="H25" s="423"/>
      <c r="I25" s="423"/>
      <c r="J25" s="421"/>
      <c r="K25" s="421"/>
      <c r="L25" s="411"/>
      <c r="M25" s="413"/>
      <c r="N25" s="162">
        <v>3</v>
      </c>
      <c r="O25" s="173"/>
      <c r="P25" s="171"/>
      <c r="Q25" s="171"/>
      <c r="R25" s="171"/>
      <c r="S25" s="171"/>
      <c r="T25" s="171"/>
      <c r="U25" s="171"/>
      <c r="V25" s="171"/>
      <c r="W25" s="116">
        <v>0</v>
      </c>
      <c r="X25" s="117" t="s">
        <v>485</v>
      </c>
      <c r="Y25" s="172"/>
      <c r="Z25" s="118" t="s">
        <v>536</v>
      </c>
      <c r="AA25" s="116" t="s">
        <v>537</v>
      </c>
      <c r="AB25" s="171"/>
      <c r="AC25" s="422"/>
      <c r="AD25" s="422"/>
      <c r="AE25" s="420"/>
      <c r="AF25" s="420"/>
      <c r="AG25" s="418"/>
      <c r="AH25" s="418"/>
      <c r="AI25" s="419"/>
      <c r="AJ25" s="419"/>
      <c r="AK25" s="411"/>
      <c r="AL25" s="413"/>
      <c r="AM25" s="416"/>
      <c r="AN25" s="163"/>
      <c r="AO25" s="162"/>
      <c r="AP25" s="168"/>
      <c r="AQ25" s="114"/>
      <c r="AR25" s="145"/>
      <c r="AS25" s="114"/>
      <c r="AT25" s="145"/>
      <c r="AU25" s="114"/>
      <c r="AV25" s="145"/>
      <c r="AW25" s="114"/>
      <c r="AX25" s="145"/>
      <c r="AY25" s="146"/>
      <c r="AZ25" s="145"/>
      <c r="BA25" s="145"/>
      <c r="BB25" s="146"/>
      <c r="BC25" s="114"/>
      <c r="BD25" s="114"/>
      <c r="BE25" s="145"/>
      <c r="BF25" s="145"/>
      <c r="BG25" s="146"/>
      <c r="BH25" s="114"/>
      <c r="BI25" s="114"/>
      <c r="BJ25" s="145"/>
      <c r="BK25" s="145"/>
      <c r="BL25" s="146"/>
      <c r="BM25" s="114"/>
      <c r="BN25" s="114"/>
      <c r="BO25" s="145"/>
      <c r="BP25" s="145"/>
      <c r="BQ25" s="146"/>
      <c r="BR25" s="114"/>
      <c r="BS25" s="114"/>
      <c r="BT25" s="168"/>
      <c r="BU25" s="145"/>
      <c r="BV25" s="145"/>
      <c r="BW25" s="145"/>
      <c r="BX25" s="114"/>
      <c r="BY25" s="145"/>
      <c r="BZ25" s="145"/>
      <c r="CA25" s="114"/>
      <c r="CB25" s="145"/>
      <c r="CC25" s="146"/>
      <c r="CD25" s="145"/>
      <c r="CE25" s="148"/>
      <c r="CF25" s="148"/>
      <c r="CG25" s="148"/>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row>
    <row r="26" spans="1:108" ht="21" customHeight="1" thickTop="1" thickBot="1">
      <c r="A26" s="421"/>
      <c r="B26" s="423"/>
      <c r="C26" s="423"/>
      <c r="D26" s="423"/>
      <c r="E26" s="424"/>
      <c r="F26" s="423"/>
      <c r="G26" s="423"/>
      <c r="H26" s="423"/>
      <c r="I26" s="423"/>
      <c r="J26" s="421"/>
      <c r="K26" s="421"/>
      <c r="L26" s="411"/>
      <c r="M26" s="413"/>
      <c r="N26" s="162">
        <v>4</v>
      </c>
      <c r="O26" s="166"/>
      <c r="P26" s="171"/>
      <c r="Q26" s="171"/>
      <c r="R26" s="171"/>
      <c r="S26" s="171"/>
      <c r="T26" s="171"/>
      <c r="U26" s="171"/>
      <c r="V26" s="171"/>
      <c r="W26" s="116">
        <v>0</v>
      </c>
      <c r="X26" s="117" t="s">
        <v>485</v>
      </c>
      <c r="Y26" s="172"/>
      <c r="Z26" s="118" t="s">
        <v>536</v>
      </c>
      <c r="AA26" s="116" t="s">
        <v>537</v>
      </c>
      <c r="AB26" s="171"/>
      <c r="AC26" s="422"/>
      <c r="AD26" s="422"/>
      <c r="AE26" s="420"/>
      <c r="AF26" s="420"/>
      <c r="AG26" s="418"/>
      <c r="AH26" s="418"/>
      <c r="AI26" s="419"/>
      <c r="AJ26" s="419"/>
      <c r="AK26" s="411"/>
      <c r="AL26" s="413"/>
      <c r="AM26" s="416"/>
      <c r="AN26" s="163"/>
      <c r="AO26" s="162"/>
      <c r="AP26" s="168"/>
      <c r="AQ26" s="114"/>
      <c r="AR26" s="145"/>
      <c r="AS26" s="114"/>
      <c r="AT26" s="145"/>
      <c r="AU26" s="114"/>
      <c r="AV26" s="145"/>
      <c r="AW26" s="114"/>
      <c r="AX26" s="145"/>
      <c r="AY26" s="146"/>
      <c r="AZ26" s="145"/>
      <c r="BA26" s="145"/>
      <c r="BB26" s="146"/>
      <c r="BC26" s="114"/>
      <c r="BD26" s="114"/>
      <c r="BE26" s="145"/>
      <c r="BF26" s="145"/>
      <c r="BG26" s="146"/>
      <c r="BH26" s="114"/>
      <c r="BI26" s="114"/>
      <c r="BJ26" s="145"/>
      <c r="BK26" s="145"/>
      <c r="BL26" s="146"/>
      <c r="BM26" s="114"/>
      <c r="BN26" s="114"/>
      <c r="BO26" s="145"/>
      <c r="BP26" s="145"/>
      <c r="BQ26" s="146"/>
      <c r="BR26" s="114"/>
      <c r="BS26" s="114"/>
      <c r="BT26" s="168"/>
      <c r="BU26" s="145"/>
      <c r="BV26" s="145"/>
      <c r="BW26" s="145"/>
      <c r="BX26" s="114"/>
      <c r="BY26" s="145"/>
      <c r="BZ26" s="145"/>
      <c r="CA26" s="114"/>
      <c r="CB26" s="145"/>
      <c r="CC26" s="146"/>
      <c r="CD26" s="145"/>
      <c r="CE26" s="148"/>
      <c r="CF26" s="148"/>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row>
    <row r="27" spans="1:108" ht="21" customHeight="1" thickTop="1" thickBot="1">
      <c r="A27" s="421"/>
      <c r="B27" s="423"/>
      <c r="C27" s="423"/>
      <c r="D27" s="423"/>
      <c r="E27" s="424"/>
      <c r="F27" s="423"/>
      <c r="G27" s="423"/>
      <c r="H27" s="423"/>
      <c r="I27" s="423"/>
      <c r="J27" s="421"/>
      <c r="K27" s="421"/>
      <c r="L27" s="411"/>
      <c r="M27" s="413"/>
      <c r="N27" s="162">
        <v>5</v>
      </c>
      <c r="O27" s="166"/>
      <c r="P27" s="171"/>
      <c r="Q27" s="171"/>
      <c r="R27" s="171"/>
      <c r="S27" s="171"/>
      <c r="T27" s="171"/>
      <c r="U27" s="171"/>
      <c r="V27" s="171"/>
      <c r="W27" s="116">
        <v>0</v>
      </c>
      <c r="X27" s="117" t="s">
        <v>485</v>
      </c>
      <c r="Y27" s="172"/>
      <c r="Z27" s="118" t="s">
        <v>536</v>
      </c>
      <c r="AA27" s="116" t="s">
        <v>537</v>
      </c>
      <c r="AB27" s="171"/>
      <c r="AC27" s="422"/>
      <c r="AD27" s="422"/>
      <c r="AE27" s="420"/>
      <c r="AF27" s="420"/>
      <c r="AG27" s="418"/>
      <c r="AH27" s="418"/>
      <c r="AI27" s="419"/>
      <c r="AJ27" s="419"/>
      <c r="AK27" s="411"/>
      <c r="AL27" s="413"/>
      <c r="AM27" s="416"/>
      <c r="AN27" s="163"/>
      <c r="AO27" s="162"/>
      <c r="AP27" s="168"/>
      <c r="AQ27" s="114"/>
      <c r="AR27" s="145"/>
      <c r="AS27" s="114"/>
      <c r="AT27" s="145"/>
      <c r="AU27" s="114"/>
      <c r="AV27" s="145"/>
      <c r="AW27" s="114"/>
      <c r="AX27" s="145"/>
      <c r="AY27" s="146"/>
      <c r="AZ27" s="145"/>
      <c r="BA27" s="145"/>
      <c r="BB27" s="146"/>
      <c r="BC27" s="114"/>
      <c r="BD27" s="114"/>
      <c r="BE27" s="145"/>
      <c r="BF27" s="145"/>
      <c r="BG27" s="146"/>
      <c r="BH27" s="114"/>
      <c r="BI27" s="114"/>
      <c r="BJ27" s="145"/>
      <c r="BK27" s="145"/>
      <c r="BL27" s="146"/>
      <c r="BM27" s="114"/>
      <c r="BN27" s="114"/>
      <c r="BO27" s="145"/>
      <c r="BP27" s="145"/>
      <c r="BQ27" s="146"/>
      <c r="BR27" s="114"/>
      <c r="BS27" s="114"/>
      <c r="BT27" s="168"/>
      <c r="BU27" s="145"/>
      <c r="BV27" s="145"/>
      <c r="BW27" s="145"/>
      <c r="BX27" s="114"/>
      <c r="BY27" s="145"/>
      <c r="BZ27" s="145"/>
      <c r="CA27" s="114"/>
      <c r="CB27" s="145"/>
      <c r="CC27" s="146"/>
      <c r="CD27" s="145"/>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row>
    <row r="28" spans="1:108" ht="21" customHeight="1" thickTop="1" thickBot="1">
      <c r="A28" s="421"/>
      <c r="B28" s="423"/>
      <c r="C28" s="423"/>
      <c r="D28" s="423"/>
      <c r="E28" s="424"/>
      <c r="F28" s="423"/>
      <c r="G28" s="423"/>
      <c r="H28" s="423"/>
      <c r="I28" s="423"/>
      <c r="J28" s="421"/>
      <c r="K28" s="421"/>
      <c r="L28" s="411"/>
      <c r="M28" s="414"/>
      <c r="N28" s="162">
        <v>6</v>
      </c>
      <c r="O28" s="166"/>
      <c r="P28" s="171"/>
      <c r="Q28" s="171"/>
      <c r="R28" s="171"/>
      <c r="S28" s="171"/>
      <c r="T28" s="171"/>
      <c r="U28" s="171"/>
      <c r="V28" s="171"/>
      <c r="W28" s="116">
        <v>0</v>
      </c>
      <c r="X28" s="117" t="s">
        <v>485</v>
      </c>
      <c r="Y28" s="172"/>
      <c r="Z28" s="118" t="s">
        <v>536</v>
      </c>
      <c r="AA28" s="116" t="s">
        <v>537</v>
      </c>
      <c r="AB28" s="171"/>
      <c r="AC28" s="422"/>
      <c r="AD28" s="422"/>
      <c r="AE28" s="420"/>
      <c r="AF28" s="420"/>
      <c r="AG28" s="418"/>
      <c r="AH28" s="418"/>
      <c r="AI28" s="419"/>
      <c r="AJ28" s="419"/>
      <c r="AK28" s="411"/>
      <c r="AL28" s="414"/>
      <c r="AM28" s="417"/>
      <c r="AN28" s="163"/>
      <c r="AO28" s="162"/>
      <c r="AP28" s="168"/>
      <c r="AQ28" s="114"/>
      <c r="AR28" s="145"/>
      <c r="AS28" s="114"/>
      <c r="AT28" s="145"/>
      <c r="AU28" s="114"/>
      <c r="AV28" s="145"/>
      <c r="AW28" s="114"/>
      <c r="AX28" s="145"/>
      <c r="AY28" s="146"/>
      <c r="AZ28" s="145"/>
      <c r="BA28" s="145"/>
      <c r="BB28" s="146"/>
      <c r="BC28" s="114"/>
      <c r="BD28" s="114"/>
      <c r="BE28" s="145"/>
      <c r="BF28" s="145"/>
      <c r="BG28" s="146"/>
      <c r="BH28" s="114"/>
      <c r="BI28" s="114"/>
      <c r="BJ28" s="145"/>
      <c r="BK28" s="145"/>
      <c r="BL28" s="146"/>
      <c r="BM28" s="114"/>
      <c r="BN28" s="114"/>
      <c r="BO28" s="145"/>
      <c r="BP28" s="145"/>
      <c r="BQ28" s="146"/>
      <c r="BR28" s="114"/>
      <c r="BS28" s="114"/>
      <c r="BT28" s="168"/>
      <c r="BU28" s="145"/>
      <c r="BV28" s="145"/>
      <c r="BW28" s="145"/>
      <c r="BX28" s="114"/>
      <c r="BY28" s="145"/>
      <c r="BZ28" s="145"/>
      <c r="CA28" s="114"/>
      <c r="CB28" s="145"/>
      <c r="CC28" s="146"/>
      <c r="CD28" s="145"/>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row>
    <row r="29" spans="1:108" ht="21" customHeight="1" thickTop="1" thickBot="1">
      <c r="A29" s="421">
        <v>5</v>
      </c>
      <c r="B29" s="423"/>
      <c r="C29" s="423"/>
      <c r="D29" s="423"/>
      <c r="E29" s="424"/>
      <c r="F29" s="423"/>
      <c r="G29" s="423"/>
      <c r="H29" s="423"/>
      <c r="I29" s="423"/>
      <c r="J29" s="421"/>
      <c r="K29" s="421"/>
      <c r="L29" s="411">
        <v>0</v>
      </c>
      <c r="M29" s="412" t="b">
        <v>0</v>
      </c>
      <c r="N29" s="162">
        <v>1</v>
      </c>
      <c r="O29" s="166"/>
      <c r="P29" s="171"/>
      <c r="Q29" s="171"/>
      <c r="R29" s="171"/>
      <c r="S29" s="171"/>
      <c r="T29" s="171"/>
      <c r="U29" s="171"/>
      <c r="V29" s="171"/>
      <c r="W29" s="116">
        <v>0</v>
      </c>
      <c r="X29" s="117" t="s">
        <v>485</v>
      </c>
      <c r="Y29" s="172"/>
      <c r="Z29" s="118" t="s">
        <v>536</v>
      </c>
      <c r="AA29" s="116" t="s">
        <v>537</v>
      </c>
      <c r="AB29" s="171"/>
      <c r="AC29" s="422">
        <v>0</v>
      </c>
      <c r="AD29" s="422" t="s">
        <v>485</v>
      </c>
      <c r="AE29" s="420"/>
      <c r="AF29" s="420"/>
      <c r="AG29" s="418" t="s">
        <v>538</v>
      </c>
      <c r="AH29" s="418" t="s">
        <v>538</v>
      </c>
      <c r="AI29" s="419"/>
      <c r="AJ29" s="419"/>
      <c r="AK29" s="411">
        <v>0</v>
      </c>
      <c r="AL29" s="412" t="b">
        <v>0</v>
      </c>
      <c r="AM29" s="415"/>
      <c r="AN29" s="163"/>
      <c r="AO29" s="162"/>
      <c r="AP29" s="168"/>
      <c r="AQ29" s="114"/>
      <c r="AR29" s="145"/>
      <c r="AS29" s="114"/>
      <c r="AT29" s="145"/>
      <c r="AU29" s="114"/>
      <c r="AV29" s="145"/>
      <c r="AW29" s="114"/>
      <c r="AX29" s="145"/>
      <c r="AY29" s="146"/>
      <c r="AZ29" s="145"/>
      <c r="BA29" s="145"/>
      <c r="BB29" s="146"/>
      <c r="BC29" s="114"/>
      <c r="BD29" s="114"/>
      <c r="BE29" s="145"/>
      <c r="BF29" s="145"/>
      <c r="BG29" s="146"/>
      <c r="BH29" s="114"/>
      <c r="BI29" s="114"/>
      <c r="BJ29" s="145"/>
      <c r="BK29" s="145"/>
      <c r="BL29" s="146"/>
      <c r="BM29" s="114"/>
      <c r="BN29" s="114"/>
      <c r="BO29" s="145"/>
      <c r="BP29" s="145"/>
      <c r="BQ29" s="146"/>
      <c r="BR29" s="114"/>
      <c r="BS29" s="114"/>
      <c r="BT29" s="168"/>
      <c r="BU29" s="145"/>
      <c r="BV29" s="145"/>
      <c r="BW29" s="145"/>
      <c r="BX29" s="114"/>
      <c r="BY29" s="145"/>
      <c r="BZ29" s="145"/>
      <c r="CA29" s="114"/>
      <c r="CB29" s="145"/>
      <c r="CC29" s="146"/>
      <c r="CD29" s="145"/>
      <c r="CE29" s="148"/>
      <c r="CF29" s="148"/>
      <c r="CG29" s="148"/>
      <c r="CH29" s="148"/>
      <c r="CI29" s="148"/>
      <c r="CJ29" s="148"/>
      <c r="CK29" s="148"/>
      <c r="CL29" s="148"/>
      <c r="CM29" s="148"/>
      <c r="CN29" s="148"/>
      <c r="CO29" s="148"/>
      <c r="CP29" s="148"/>
      <c r="CQ29" s="148"/>
      <c r="CR29" s="148"/>
      <c r="CS29" s="148"/>
      <c r="CT29" s="148"/>
      <c r="CU29" s="148"/>
      <c r="CV29" s="148"/>
      <c r="CW29" s="148"/>
      <c r="CX29" s="148"/>
      <c r="CY29" s="148"/>
      <c r="CZ29" s="148"/>
      <c r="DA29" s="148"/>
      <c r="DB29" s="148"/>
      <c r="DC29" s="148"/>
      <c r="DD29" s="148"/>
    </row>
    <row r="30" spans="1:108" ht="21" customHeight="1" thickTop="1" thickBot="1">
      <c r="A30" s="421"/>
      <c r="B30" s="423"/>
      <c r="C30" s="423"/>
      <c r="D30" s="423"/>
      <c r="E30" s="424"/>
      <c r="F30" s="423"/>
      <c r="G30" s="423"/>
      <c r="H30" s="423"/>
      <c r="I30" s="423"/>
      <c r="J30" s="421"/>
      <c r="K30" s="421"/>
      <c r="L30" s="411"/>
      <c r="M30" s="413"/>
      <c r="N30" s="162">
        <v>2</v>
      </c>
      <c r="O30" s="166"/>
      <c r="P30" s="171"/>
      <c r="Q30" s="171"/>
      <c r="R30" s="171"/>
      <c r="S30" s="171"/>
      <c r="T30" s="171"/>
      <c r="U30" s="171"/>
      <c r="V30" s="171"/>
      <c r="W30" s="116">
        <v>0</v>
      </c>
      <c r="X30" s="117" t="s">
        <v>485</v>
      </c>
      <c r="Y30" s="172"/>
      <c r="Z30" s="118" t="s">
        <v>536</v>
      </c>
      <c r="AA30" s="116" t="s">
        <v>537</v>
      </c>
      <c r="AB30" s="171"/>
      <c r="AC30" s="422"/>
      <c r="AD30" s="422"/>
      <c r="AE30" s="420"/>
      <c r="AF30" s="420"/>
      <c r="AG30" s="418"/>
      <c r="AH30" s="418"/>
      <c r="AI30" s="419"/>
      <c r="AJ30" s="419"/>
      <c r="AK30" s="411"/>
      <c r="AL30" s="413"/>
      <c r="AM30" s="416"/>
      <c r="AN30" s="163"/>
      <c r="AO30" s="162"/>
      <c r="AP30" s="168"/>
      <c r="AQ30" s="114"/>
      <c r="AR30" s="145"/>
      <c r="AS30" s="114"/>
      <c r="AT30" s="145"/>
      <c r="AU30" s="114"/>
      <c r="AV30" s="145"/>
      <c r="AW30" s="114"/>
      <c r="AX30" s="145"/>
      <c r="AY30" s="146"/>
      <c r="AZ30" s="145"/>
      <c r="BA30" s="145"/>
      <c r="BB30" s="146"/>
      <c r="BC30" s="114"/>
      <c r="BD30" s="114"/>
      <c r="BE30" s="145"/>
      <c r="BF30" s="145"/>
      <c r="BG30" s="146"/>
      <c r="BH30" s="114"/>
      <c r="BI30" s="114"/>
      <c r="BJ30" s="145"/>
      <c r="BK30" s="145"/>
      <c r="BL30" s="146"/>
      <c r="BM30" s="114"/>
      <c r="BN30" s="114"/>
      <c r="BO30" s="145"/>
      <c r="BP30" s="145"/>
      <c r="BQ30" s="146"/>
      <c r="BR30" s="114"/>
      <c r="BS30" s="114"/>
      <c r="BT30" s="168"/>
      <c r="BU30" s="145"/>
      <c r="BV30" s="145"/>
      <c r="BW30" s="145"/>
      <c r="BX30" s="114"/>
      <c r="BY30" s="145"/>
      <c r="BZ30" s="145"/>
      <c r="CA30" s="114"/>
      <c r="CB30" s="145"/>
      <c r="CC30" s="146"/>
      <c r="CD30" s="145"/>
      <c r="CE30" s="148"/>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row>
    <row r="31" spans="1:108" ht="21" customHeight="1" thickTop="1" thickBot="1">
      <c r="A31" s="421"/>
      <c r="B31" s="423"/>
      <c r="C31" s="423"/>
      <c r="D31" s="423"/>
      <c r="E31" s="424"/>
      <c r="F31" s="423"/>
      <c r="G31" s="423"/>
      <c r="H31" s="423"/>
      <c r="I31" s="423"/>
      <c r="J31" s="421"/>
      <c r="K31" s="421"/>
      <c r="L31" s="411"/>
      <c r="M31" s="413"/>
      <c r="N31" s="162">
        <v>3</v>
      </c>
      <c r="O31" s="173"/>
      <c r="P31" s="171"/>
      <c r="Q31" s="171"/>
      <c r="R31" s="171"/>
      <c r="S31" s="171"/>
      <c r="T31" s="171"/>
      <c r="U31" s="171"/>
      <c r="V31" s="171"/>
      <c r="W31" s="116">
        <v>0</v>
      </c>
      <c r="X31" s="117" t="s">
        <v>485</v>
      </c>
      <c r="Y31" s="172"/>
      <c r="Z31" s="118" t="s">
        <v>536</v>
      </c>
      <c r="AA31" s="116" t="s">
        <v>537</v>
      </c>
      <c r="AB31" s="171"/>
      <c r="AC31" s="422"/>
      <c r="AD31" s="422"/>
      <c r="AE31" s="420"/>
      <c r="AF31" s="420"/>
      <c r="AG31" s="418"/>
      <c r="AH31" s="418"/>
      <c r="AI31" s="419"/>
      <c r="AJ31" s="419"/>
      <c r="AK31" s="411"/>
      <c r="AL31" s="413"/>
      <c r="AM31" s="416"/>
      <c r="AN31" s="163"/>
      <c r="AO31" s="162"/>
      <c r="AP31" s="168"/>
      <c r="AQ31" s="114"/>
      <c r="AR31" s="145"/>
      <c r="AS31" s="114"/>
      <c r="AT31" s="145"/>
      <c r="AU31" s="114"/>
      <c r="AV31" s="145"/>
      <c r="AW31" s="114"/>
      <c r="AX31" s="145"/>
      <c r="AY31" s="146"/>
      <c r="AZ31" s="145"/>
      <c r="BA31" s="145"/>
      <c r="BB31" s="146"/>
      <c r="BC31" s="114"/>
      <c r="BD31" s="114"/>
      <c r="BE31" s="145"/>
      <c r="BF31" s="145"/>
      <c r="BG31" s="146"/>
      <c r="BH31" s="114"/>
      <c r="BI31" s="114"/>
      <c r="BJ31" s="145"/>
      <c r="BK31" s="145"/>
      <c r="BL31" s="146"/>
      <c r="BM31" s="114"/>
      <c r="BN31" s="114"/>
      <c r="BO31" s="145"/>
      <c r="BP31" s="145"/>
      <c r="BQ31" s="146"/>
      <c r="BR31" s="114"/>
      <c r="BS31" s="114"/>
      <c r="BT31" s="168"/>
      <c r="BU31" s="145"/>
      <c r="BV31" s="145"/>
      <c r="BW31" s="145"/>
      <c r="BX31" s="114"/>
      <c r="BY31" s="145"/>
      <c r="BZ31" s="145"/>
      <c r="CA31" s="114"/>
      <c r="CB31" s="145"/>
      <c r="CC31" s="146"/>
      <c r="CD31" s="145"/>
      <c r="CE31" s="148"/>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row>
    <row r="32" spans="1:108" ht="21" customHeight="1" thickTop="1" thickBot="1">
      <c r="A32" s="421"/>
      <c r="B32" s="423"/>
      <c r="C32" s="423"/>
      <c r="D32" s="423"/>
      <c r="E32" s="424"/>
      <c r="F32" s="423"/>
      <c r="G32" s="423"/>
      <c r="H32" s="423"/>
      <c r="I32" s="423"/>
      <c r="J32" s="421"/>
      <c r="K32" s="421"/>
      <c r="L32" s="411"/>
      <c r="M32" s="413"/>
      <c r="N32" s="162">
        <v>4</v>
      </c>
      <c r="O32" s="166"/>
      <c r="P32" s="171"/>
      <c r="Q32" s="171"/>
      <c r="R32" s="171"/>
      <c r="S32" s="171"/>
      <c r="T32" s="171"/>
      <c r="U32" s="171"/>
      <c r="V32" s="171"/>
      <c r="W32" s="116">
        <v>0</v>
      </c>
      <c r="X32" s="117" t="s">
        <v>485</v>
      </c>
      <c r="Y32" s="172"/>
      <c r="Z32" s="118" t="s">
        <v>536</v>
      </c>
      <c r="AA32" s="116" t="s">
        <v>537</v>
      </c>
      <c r="AB32" s="171"/>
      <c r="AC32" s="422"/>
      <c r="AD32" s="422"/>
      <c r="AE32" s="420"/>
      <c r="AF32" s="420"/>
      <c r="AG32" s="418"/>
      <c r="AH32" s="418"/>
      <c r="AI32" s="419"/>
      <c r="AJ32" s="419"/>
      <c r="AK32" s="411"/>
      <c r="AL32" s="413"/>
      <c r="AM32" s="416"/>
      <c r="AN32" s="163"/>
      <c r="AO32" s="162"/>
      <c r="AP32" s="168"/>
      <c r="AQ32" s="114"/>
      <c r="AR32" s="145"/>
      <c r="AS32" s="114"/>
      <c r="AT32" s="145"/>
      <c r="AU32" s="114"/>
      <c r="AV32" s="145"/>
      <c r="AW32" s="114"/>
      <c r="AX32" s="145"/>
      <c r="AY32" s="146"/>
      <c r="AZ32" s="145"/>
      <c r="BA32" s="145"/>
      <c r="BB32" s="146"/>
      <c r="BC32" s="114"/>
      <c r="BD32" s="114"/>
      <c r="BE32" s="145"/>
      <c r="BF32" s="145"/>
      <c r="BG32" s="146"/>
      <c r="BH32" s="114"/>
      <c r="BI32" s="114"/>
      <c r="BJ32" s="145"/>
      <c r="BK32" s="145"/>
      <c r="BL32" s="146"/>
      <c r="BM32" s="114"/>
      <c r="BN32" s="114"/>
      <c r="BO32" s="145"/>
      <c r="BP32" s="145"/>
      <c r="BQ32" s="146"/>
      <c r="BR32" s="114"/>
      <c r="BS32" s="114"/>
      <c r="BT32" s="168"/>
      <c r="BU32" s="145"/>
      <c r="BV32" s="145"/>
      <c r="BW32" s="145"/>
      <c r="BX32" s="114"/>
      <c r="BY32" s="145"/>
      <c r="BZ32" s="145"/>
      <c r="CA32" s="114"/>
      <c r="CB32" s="145"/>
      <c r="CC32" s="146"/>
      <c r="CD32" s="145"/>
      <c r="CE32" s="148"/>
      <c r="CF32" s="148"/>
      <c r="CG32" s="148"/>
      <c r="CH32" s="148"/>
      <c r="CI32" s="148"/>
      <c r="CJ32" s="148"/>
      <c r="CK32" s="148"/>
      <c r="CL32" s="148"/>
      <c r="CM32" s="148"/>
      <c r="CN32" s="148"/>
      <c r="CO32" s="148"/>
      <c r="CP32" s="148"/>
      <c r="CQ32" s="148"/>
      <c r="CR32" s="148"/>
      <c r="CS32" s="148"/>
      <c r="CT32" s="148"/>
      <c r="CU32" s="148"/>
      <c r="CV32" s="148"/>
      <c r="CW32" s="148"/>
      <c r="CX32" s="148"/>
      <c r="CY32" s="148"/>
      <c r="CZ32" s="148"/>
      <c r="DA32" s="148"/>
      <c r="DB32" s="148"/>
      <c r="DC32" s="148"/>
      <c r="DD32" s="148"/>
    </row>
    <row r="33" spans="1:108" ht="21" customHeight="1" thickTop="1" thickBot="1">
      <c r="A33" s="421"/>
      <c r="B33" s="423"/>
      <c r="C33" s="423"/>
      <c r="D33" s="423"/>
      <c r="E33" s="424"/>
      <c r="F33" s="423"/>
      <c r="G33" s="423"/>
      <c r="H33" s="423"/>
      <c r="I33" s="423"/>
      <c r="J33" s="421"/>
      <c r="K33" s="421"/>
      <c r="L33" s="411"/>
      <c r="M33" s="413"/>
      <c r="N33" s="162">
        <v>5</v>
      </c>
      <c r="O33" s="166"/>
      <c r="P33" s="171"/>
      <c r="Q33" s="171"/>
      <c r="R33" s="171"/>
      <c r="S33" s="171"/>
      <c r="T33" s="171"/>
      <c r="U33" s="171"/>
      <c r="V33" s="171"/>
      <c r="W33" s="116">
        <v>0</v>
      </c>
      <c r="X33" s="117" t="s">
        <v>485</v>
      </c>
      <c r="Y33" s="172"/>
      <c r="Z33" s="118" t="s">
        <v>536</v>
      </c>
      <c r="AA33" s="116" t="s">
        <v>537</v>
      </c>
      <c r="AB33" s="171"/>
      <c r="AC33" s="422"/>
      <c r="AD33" s="422"/>
      <c r="AE33" s="420"/>
      <c r="AF33" s="420"/>
      <c r="AG33" s="418"/>
      <c r="AH33" s="418"/>
      <c r="AI33" s="419"/>
      <c r="AJ33" s="419"/>
      <c r="AK33" s="411"/>
      <c r="AL33" s="413"/>
      <c r="AM33" s="416"/>
      <c r="AN33" s="163"/>
      <c r="AO33" s="162"/>
      <c r="AP33" s="168"/>
      <c r="AQ33" s="114"/>
      <c r="AR33" s="145"/>
      <c r="AS33" s="114"/>
      <c r="AT33" s="145"/>
      <c r="AU33" s="114"/>
      <c r="AV33" s="145"/>
      <c r="AW33" s="114"/>
      <c r="AX33" s="145"/>
      <c r="AY33" s="146"/>
      <c r="AZ33" s="145"/>
      <c r="BA33" s="145"/>
      <c r="BB33" s="146"/>
      <c r="BC33" s="114"/>
      <c r="BD33" s="114"/>
      <c r="BE33" s="145"/>
      <c r="BF33" s="145"/>
      <c r="BG33" s="146"/>
      <c r="BH33" s="114"/>
      <c r="BI33" s="114"/>
      <c r="BJ33" s="145"/>
      <c r="BK33" s="145"/>
      <c r="BL33" s="146"/>
      <c r="BM33" s="114"/>
      <c r="BN33" s="114"/>
      <c r="BO33" s="145"/>
      <c r="BP33" s="145"/>
      <c r="BQ33" s="146"/>
      <c r="BR33" s="114"/>
      <c r="BS33" s="114"/>
      <c r="BT33" s="168"/>
      <c r="BU33" s="145"/>
      <c r="BV33" s="145"/>
      <c r="BW33" s="145"/>
      <c r="BX33" s="114"/>
      <c r="BY33" s="145"/>
      <c r="BZ33" s="145"/>
      <c r="CA33" s="114"/>
      <c r="CB33" s="145"/>
      <c r="CC33" s="146"/>
      <c r="CD33" s="145"/>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row>
    <row r="34" spans="1:108" ht="21" customHeight="1" thickTop="1" thickBot="1">
      <c r="A34" s="421"/>
      <c r="B34" s="423"/>
      <c r="C34" s="423"/>
      <c r="D34" s="423"/>
      <c r="E34" s="424"/>
      <c r="F34" s="423"/>
      <c r="G34" s="423"/>
      <c r="H34" s="423"/>
      <c r="I34" s="423"/>
      <c r="J34" s="421"/>
      <c r="K34" s="421"/>
      <c r="L34" s="411"/>
      <c r="M34" s="414"/>
      <c r="N34" s="162">
        <v>6</v>
      </c>
      <c r="O34" s="166"/>
      <c r="P34" s="171"/>
      <c r="Q34" s="171"/>
      <c r="R34" s="171"/>
      <c r="S34" s="171"/>
      <c r="T34" s="171"/>
      <c r="U34" s="171"/>
      <c r="V34" s="171"/>
      <c r="W34" s="116">
        <v>0</v>
      </c>
      <c r="X34" s="117" t="s">
        <v>485</v>
      </c>
      <c r="Y34" s="172"/>
      <c r="Z34" s="118" t="s">
        <v>536</v>
      </c>
      <c r="AA34" s="116" t="s">
        <v>537</v>
      </c>
      <c r="AB34" s="171"/>
      <c r="AC34" s="422"/>
      <c r="AD34" s="422"/>
      <c r="AE34" s="420"/>
      <c r="AF34" s="420"/>
      <c r="AG34" s="418"/>
      <c r="AH34" s="418"/>
      <c r="AI34" s="419"/>
      <c r="AJ34" s="419"/>
      <c r="AK34" s="411"/>
      <c r="AL34" s="414"/>
      <c r="AM34" s="417"/>
      <c r="AN34" s="163"/>
      <c r="AO34" s="162"/>
      <c r="AP34" s="168"/>
      <c r="AQ34" s="114"/>
      <c r="AR34" s="145"/>
      <c r="AS34" s="114"/>
      <c r="AT34" s="145"/>
      <c r="AU34" s="114"/>
      <c r="AV34" s="145"/>
      <c r="AW34" s="114"/>
      <c r="AX34" s="145"/>
      <c r="AY34" s="146"/>
      <c r="AZ34" s="145"/>
      <c r="BA34" s="145"/>
      <c r="BB34" s="146"/>
      <c r="BC34" s="114"/>
      <c r="BD34" s="114"/>
      <c r="BE34" s="145"/>
      <c r="BF34" s="145"/>
      <c r="BG34" s="146"/>
      <c r="BH34" s="114"/>
      <c r="BI34" s="114"/>
      <c r="BJ34" s="145"/>
      <c r="BK34" s="145"/>
      <c r="BL34" s="146"/>
      <c r="BM34" s="114"/>
      <c r="BN34" s="114"/>
      <c r="BO34" s="145"/>
      <c r="BP34" s="145"/>
      <c r="BQ34" s="146"/>
      <c r="BR34" s="114"/>
      <c r="BS34" s="114"/>
      <c r="BT34" s="168"/>
      <c r="BU34" s="145"/>
      <c r="BV34" s="145"/>
      <c r="BW34" s="145"/>
      <c r="BX34" s="114"/>
      <c r="BY34" s="145"/>
      <c r="BZ34" s="145"/>
      <c r="CA34" s="114"/>
      <c r="CB34" s="145"/>
      <c r="CC34" s="146"/>
      <c r="CD34" s="145"/>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row>
    <row r="35" spans="1:108" ht="21" customHeight="1" thickTop="1" thickBot="1">
      <c r="A35" s="421">
        <v>6</v>
      </c>
      <c r="B35" s="423"/>
      <c r="C35" s="423"/>
      <c r="D35" s="423"/>
      <c r="E35" s="424"/>
      <c r="F35" s="423"/>
      <c r="G35" s="423"/>
      <c r="H35" s="423"/>
      <c r="I35" s="423"/>
      <c r="J35" s="421"/>
      <c r="K35" s="421"/>
      <c r="L35" s="411">
        <v>0</v>
      </c>
      <c r="M35" s="412" t="b">
        <v>0</v>
      </c>
      <c r="N35" s="162">
        <v>1</v>
      </c>
      <c r="O35" s="166"/>
      <c r="P35" s="171"/>
      <c r="Q35" s="171"/>
      <c r="R35" s="171"/>
      <c r="S35" s="171"/>
      <c r="T35" s="171"/>
      <c r="U35" s="171"/>
      <c r="V35" s="171"/>
      <c r="W35" s="116">
        <v>0</v>
      </c>
      <c r="X35" s="117" t="s">
        <v>485</v>
      </c>
      <c r="Y35" s="172"/>
      <c r="Z35" s="118" t="s">
        <v>536</v>
      </c>
      <c r="AA35" s="116" t="s">
        <v>537</v>
      </c>
      <c r="AB35" s="171"/>
      <c r="AC35" s="422">
        <v>0</v>
      </c>
      <c r="AD35" s="422" t="s">
        <v>485</v>
      </c>
      <c r="AE35" s="420"/>
      <c r="AF35" s="420"/>
      <c r="AG35" s="418" t="s">
        <v>538</v>
      </c>
      <c r="AH35" s="418" t="s">
        <v>538</v>
      </c>
      <c r="AI35" s="419"/>
      <c r="AJ35" s="419"/>
      <c r="AK35" s="411">
        <v>0</v>
      </c>
      <c r="AL35" s="412" t="b">
        <v>0</v>
      </c>
      <c r="AM35" s="415"/>
      <c r="AN35" s="163"/>
      <c r="AO35" s="162"/>
      <c r="AP35" s="168"/>
      <c r="AQ35" s="114"/>
      <c r="AR35" s="145"/>
      <c r="AS35" s="114"/>
      <c r="AT35" s="145"/>
      <c r="AU35" s="114"/>
      <c r="AV35" s="145"/>
      <c r="AW35" s="114"/>
      <c r="AX35" s="145"/>
      <c r="AY35" s="146"/>
      <c r="AZ35" s="145"/>
      <c r="BA35" s="145"/>
      <c r="BB35" s="146"/>
      <c r="BC35" s="114"/>
      <c r="BD35" s="114"/>
      <c r="BE35" s="145"/>
      <c r="BF35" s="145"/>
      <c r="BG35" s="146"/>
      <c r="BH35" s="114"/>
      <c r="BI35" s="114"/>
      <c r="BJ35" s="145"/>
      <c r="BK35" s="145"/>
      <c r="BL35" s="146"/>
      <c r="BM35" s="114"/>
      <c r="BN35" s="114"/>
      <c r="BO35" s="145"/>
      <c r="BP35" s="145"/>
      <c r="BQ35" s="146"/>
      <c r="BR35" s="114"/>
      <c r="BS35" s="114"/>
      <c r="BT35" s="168"/>
      <c r="BU35" s="145"/>
      <c r="BV35" s="145"/>
      <c r="BW35" s="145"/>
      <c r="BX35" s="114"/>
      <c r="BY35" s="145"/>
      <c r="BZ35" s="145"/>
      <c r="CA35" s="114"/>
      <c r="CB35" s="145"/>
      <c r="CC35" s="146"/>
      <c r="CD35" s="145"/>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C35" s="148"/>
      <c r="DD35" s="148"/>
    </row>
    <row r="36" spans="1:108" ht="21" customHeight="1" thickTop="1" thickBot="1">
      <c r="A36" s="421"/>
      <c r="B36" s="423"/>
      <c r="C36" s="423"/>
      <c r="D36" s="423"/>
      <c r="E36" s="424"/>
      <c r="F36" s="423"/>
      <c r="G36" s="423"/>
      <c r="H36" s="423"/>
      <c r="I36" s="423"/>
      <c r="J36" s="421"/>
      <c r="K36" s="421"/>
      <c r="L36" s="411"/>
      <c r="M36" s="413"/>
      <c r="N36" s="162">
        <v>2</v>
      </c>
      <c r="O36" s="166"/>
      <c r="P36" s="171"/>
      <c r="Q36" s="171"/>
      <c r="R36" s="171"/>
      <c r="S36" s="171"/>
      <c r="T36" s="171"/>
      <c r="U36" s="171"/>
      <c r="V36" s="171"/>
      <c r="W36" s="116">
        <v>0</v>
      </c>
      <c r="X36" s="117" t="s">
        <v>485</v>
      </c>
      <c r="Y36" s="172"/>
      <c r="Z36" s="118" t="s">
        <v>536</v>
      </c>
      <c r="AA36" s="116" t="s">
        <v>537</v>
      </c>
      <c r="AB36" s="171"/>
      <c r="AC36" s="422"/>
      <c r="AD36" s="422"/>
      <c r="AE36" s="420"/>
      <c r="AF36" s="420"/>
      <c r="AG36" s="418"/>
      <c r="AH36" s="418"/>
      <c r="AI36" s="419"/>
      <c r="AJ36" s="419"/>
      <c r="AK36" s="411"/>
      <c r="AL36" s="413"/>
      <c r="AM36" s="416"/>
      <c r="AN36" s="163"/>
      <c r="AO36" s="162"/>
      <c r="AP36" s="168"/>
      <c r="AQ36" s="114"/>
      <c r="AR36" s="145"/>
      <c r="AS36" s="114"/>
      <c r="AT36" s="145"/>
      <c r="AU36" s="114"/>
      <c r="AV36" s="145"/>
      <c r="AW36" s="114"/>
      <c r="AX36" s="145"/>
      <c r="AY36" s="146"/>
      <c r="AZ36" s="145"/>
      <c r="BA36" s="145"/>
      <c r="BB36" s="146"/>
      <c r="BC36" s="114"/>
      <c r="BD36" s="114"/>
      <c r="BE36" s="145"/>
      <c r="BF36" s="145"/>
      <c r="BG36" s="146"/>
      <c r="BH36" s="114"/>
      <c r="BI36" s="114"/>
      <c r="BJ36" s="145"/>
      <c r="BK36" s="145"/>
      <c r="BL36" s="146"/>
      <c r="BM36" s="114"/>
      <c r="BN36" s="114"/>
      <c r="BO36" s="145"/>
      <c r="BP36" s="145"/>
      <c r="BQ36" s="146"/>
      <c r="BR36" s="114"/>
      <c r="BS36" s="114"/>
      <c r="BT36" s="168"/>
      <c r="BU36" s="145"/>
      <c r="BV36" s="145"/>
      <c r="BW36" s="145"/>
      <c r="BX36" s="114"/>
      <c r="BY36" s="145"/>
      <c r="BZ36" s="145"/>
      <c r="CA36" s="114"/>
      <c r="CB36" s="145"/>
      <c r="CC36" s="146"/>
      <c r="CD36" s="145"/>
      <c r="CE36" s="148"/>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8"/>
    </row>
    <row r="37" spans="1:108" ht="21" customHeight="1" thickTop="1" thickBot="1">
      <c r="A37" s="421"/>
      <c r="B37" s="423"/>
      <c r="C37" s="423"/>
      <c r="D37" s="423"/>
      <c r="E37" s="424"/>
      <c r="F37" s="423"/>
      <c r="G37" s="423"/>
      <c r="H37" s="423"/>
      <c r="I37" s="423"/>
      <c r="J37" s="421"/>
      <c r="K37" s="421"/>
      <c r="L37" s="411"/>
      <c r="M37" s="413"/>
      <c r="N37" s="162">
        <v>3</v>
      </c>
      <c r="O37" s="173"/>
      <c r="P37" s="171"/>
      <c r="Q37" s="171"/>
      <c r="R37" s="171"/>
      <c r="S37" s="171"/>
      <c r="T37" s="171"/>
      <c r="U37" s="171"/>
      <c r="V37" s="171"/>
      <c r="W37" s="116">
        <v>0</v>
      </c>
      <c r="X37" s="117" t="s">
        <v>485</v>
      </c>
      <c r="Y37" s="172"/>
      <c r="Z37" s="118" t="s">
        <v>536</v>
      </c>
      <c r="AA37" s="116" t="s">
        <v>537</v>
      </c>
      <c r="AB37" s="171"/>
      <c r="AC37" s="422"/>
      <c r="AD37" s="422"/>
      <c r="AE37" s="420"/>
      <c r="AF37" s="420"/>
      <c r="AG37" s="418"/>
      <c r="AH37" s="418"/>
      <c r="AI37" s="419"/>
      <c r="AJ37" s="419"/>
      <c r="AK37" s="411"/>
      <c r="AL37" s="413"/>
      <c r="AM37" s="416"/>
      <c r="AN37" s="163"/>
      <c r="AO37" s="162"/>
      <c r="AP37" s="168"/>
      <c r="AQ37" s="114"/>
      <c r="AR37" s="145"/>
      <c r="AS37" s="114"/>
      <c r="AT37" s="145"/>
      <c r="AU37" s="114"/>
      <c r="AV37" s="145"/>
      <c r="AW37" s="114"/>
      <c r="AX37" s="145"/>
      <c r="AY37" s="146"/>
      <c r="AZ37" s="145"/>
      <c r="BA37" s="145"/>
      <c r="BB37" s="146"/>
      <c r="BC37" s="114"/>
      <c r="BD37" s="114"/>
      <c r="BE37" s="145"/>
      <c r="BF37" s="145"/>
      <c r="BG37" s="146"/>
      <c r="BH37" s="114"/>
      <c r="BI37" s="114"/>
      <c r="BJ37" s="145"/>
      <c r="BK37" s="145"/>
      <c r="BL37" s="146"/>
      <c r="BM37" s="114"/>
      <c r="BN37" s="114"/>
      <c r="BO37" s="145"/>
      <c r="BP37" s="145"/>
      <c r="BQ37" s="146"/>
      <c r="BR37" s="114"/>
      <c r="BS37" s="114"/>
      <c r="BT37" s="168"/>
      <c r="BU37" s="145"/>
      <c r="BV37" s="145"/>
      <c r="BW37" s="145"/>
      <c r="BX37" s="114"/>
      <c r="BY37" s="145"/>
      <c r="BZ37" s="145"/>
      <c r="CA37" s="114"/>
      <c r="CB37" s="145"/>
      <c r="CC37" s="146"/>
      <c r="CD37" s="145"/>
      <c r="CE37" s="148"/>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row>
    <row r="38" spans="1:108" ht="21" customHeight="1" thickTop="1" thickBot="1">
      <c r="A38" s="421"/>
      <c r="B38" s="423"/>
      <c r="C38" s="423"/>
      <c r="D38" s="423"/>
      <c r="E38" s="424"/>
      <c r="F38" s="423"/>
      <c r="G38" s="423"/>
      <c r="H38" s="423"/>
      <c r="I38" s="423"/>
      <c r="J38" s="421"/>
      <c r="K38" s="421"/>
      <c r="L38" s="411"/>
      <c r="M38" s="413"/>
      <c r="N38" s="162">
        <v>4</v>
      </c>
      <c r="O38" s="166"/>
      <c r="P38" s="171"/>
      <c r="Q38" s="171"/>
      <c r="R38" s="171"/>
      <c r="S38" s="171"/>
      <c r="T38" s="171"/>
      <c r="U38" s="171"/>
      <c r="V38" s="171"/>
      <c r="W38" s="116">
        <v>0</v>
      </c>
      <c r="X38" s="117" t="s">
        <v>485</v>
      </c>
      <c r="Y38" s="172"/>
      <c r="Z38" s="118" t="s">
        <v>536</v>
      </c>
      <c r="AA38" s="116" t="s">
        <v>537</v>
      </c>
      <c r="AB38" s="171"/>
      <c r="AC38" s="422"/>
      <c r="AD38" s="422"/>
      <c r="AE38" s="420"/>
      <c r="AF38" s="420"/>
      <c r="AG38" s="418"/>
      <c r="AH38" s="418"/>
      <c r="AI38" s="419"/>
      <c r="AJ38" s="419"/>
      <c r="AK38" s="411"/>
      <c r="AL38" s="413"/>
      <c r="AM38" s="416"/>
      <c r="AN38" s="163"/>
      <c r="AO38" s="162"/>
      <c r="AP38" s="168"/>
      <c r="AQ38" s="114"/>
      <c r="AR38" s="145"/>
      <c r="AS38" s="114"/>
      <c r="AT38" s="145"/>
      <c r="AU38" s="114"/>
      <c r="AV38" s="145"/>
      <c r="AW38" s="114"/>
      <c r="AX38" s="145"/>
      <c r="AY38" s="146"/>
      <c r="AZ38" s="145"/>
      <c r="BA38" s="145"/>
      <c r="BB38" s="146"/>
      <c r="BC38" s="114"/>
      <c r="BD38" s="114"/>
      <c r="BE38" s="145"/>
      <c r="BF38" s="145"/>
      <c r="BG38" s="146"/>
      <c r="BH38" s="114"/>
      <c r="BI38" s="114"/>
      <c r="BJ38" s="145"/>
      <c r="BK38" s="145"/>
      <c r="BL38" s="146"/>
      <c r="BM38" s="114"/>
      <c r="BN38" s="114"/>
      <c r="BO38" s="145"/>
      <c r="BP38" s="145"/>
      <c r="BQ38" s="146"/>
      <c r="BR38" s="114"/>
      <c r="BS38" s="114"/>
      <c r="BT38" s="168"/>
      <c r="BU38" s="145"/>
      <c r="BV38" s="145"/>
      <c r="BW38" s="145"/>
      <c r="BX38" s="114"/>
      <c r="BY38" s="145"/>
      <c r="BZ38" s="145"/>
      <c r="CA38" s="114"/>
      <c r="CB38" s="145"/>
      <c r="CC38" s="146"/>
      <c r="CD38" s="145"/>
      <c r="CE38" s="148"/>
      <c r="CF38" s="148"/>
      <c r="CG38" s="148"/>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148"/>
    </row>
    <row r="39" spans="1:108" ht="21" customHeight="1" thickTop="1" thickBot="1">
      <c r="A39" s="421"/>
      <c r="B39" s="423"/>
      <c r="C39" s="423"/>
      <c r="D39" s="423"/>
      <c r="E39" s="424"/>
      <c r="F39" s="423"/>
      <c r="G39" s="423"/>
      <c r="H39" s="423"/>
      <c r="I39" s="423"/>
      <c r="J39" s="421"/>
      <c r="K39" s="421"/>
      <c r="L39" s="411"/>
      <c r="M39" s="413"/>
      <c r="N39" s="162">
        <v>5</v>
      </c>
      <c r="O39" s="166"/>
      <c r="P39" s="171"/>
      <c r="Q39" s="171"/>
      <c r="R39" s="171"/>
      <c r="S39" s="171"/>
      <c r="T39" s="171"/>
      <c r="U39" s="171"/>
      <c r="V39" s="171"/>
      <c r="W39" s="116">
        <v>0</v>
      </c>
      <c r="X39" s="117" t="s">
        <v>485</v>
      </c>
      <c r="Y39" s="172"/>
      <c r="Z39" s="118" t="s">
        <v>536</v>
      </c>
      <c r="AA39" s="116" t="s">
        <v>537</v>
      </c>
      <c r="AB39" s="171"/>
      <c r="AC39" s="422"/>
      <c r="AD39" s="422"/>
      <c r="AE39" s="420"/>
      <c r="AF39" s="420"/>
      <c r="AG39" s="418"/>
      <c r="AH39" s="418"/>
      <c r="AI39" s="419"/>
      <c r="AJ39" s="419"/>
      <c r="AK39" s="411"/>
      <c r="AL39" s="413"/>
      <c r="AM39" s="416"/>
      <c r="AN39" s="163"/>
      <c r="AO39" s="162"/>
      <c r="AP39" s="168"/>
      <c r="AQ39" s="114"/>
      <c r="AR39" s="145"/>
      <c r="AS39" s="114"/>
      <c r="AT39" s="145"/>
      <c r="AU39" s="114"/>
      <c r="AV39" s="145"/>
      <c r="AW39" s="114"/>
      <c r="AX39" s="145"/>
      <c r="AY39" s="146"/>
      <c r="AZ39" s="145"/>
      <c r="BA39" s="145"/>
      <c r="BB39" s="146"/>
      <c r="BC39" s="114"/>
      <c r="BD39" s="114"/>
      <c r="BE39" s="145"/>
      <c r="BF39" s="145"/>
      <c r="BG39" s="146"/>
      <c r="BH39" s="114"/>
      <c r="BI39" s="114"/>
      <c r="BJ39" s="145"/>
      <c r="BK39" s="145"/>
      <c r="BL39" s="146"/>
      <c r="BM39" s="114"/>
      <c r="BN39" s="114"/>
      <c r="BO39" s="145"/>
      <c r="BP39" s="145"/>
      <c r="BQ39" s="146"/>
      <c r="BR39" s="114"/>
      <c r="BS39" s="114"/>
      <c r="BT39" s="168"/>
      <c r="BU39" s="145"/>
      <c r="BV39" s="145"/>
      <c r="BW39" s="145"/>
      <c r="BX39" s="114"/>
      <c r="BY39" s="145"/>
      <c r="BZ39" s="145"/>
      <c r="CA39" s="114"/>
      <c r="CB39" s="145"/>
      <c r="CC39" s="146"/>
      <c r="CD39" s="145"/>
      <c r="CE39" s="148"/>
      <c r="CF39" s="148"/>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8"/>
    </row>
    <row r="40" spans="1:108" ht="21" customHeight="1" thickTop="1" thickBot="1">
      <c r="A40" s="421"/>
      <c r="B40" s="423"/>
      <c r="C40" s="423"/>
      <c r="D40" s="423"/>
      <c r="E40" s="424"/>
      <c r="F40" s="423"/>
      <c r="G40" s="423"/>
      <c r="H40" s="423"/>
      <c r="I40" s="423"/>
      <c r="J40" s="421"/>
      <c r="K40" s="421"/>
      <c r="L40" s="411"/>
      <c r="M40" s="414"/>
      <c r="N40" s="162">
        <v>6</v>
      </c>
      <c r="O40" s="166"/>
      <c r="P40" s="171"/>
      <c r="Q40" s="171"/>
      <c r="R40" s="171"/>
      <c r="S40" s="171"/>
      <c r="T40" s="171"/>
      <c r="U40" s="171"/>
      <c r="V40" s="171"/>
      <c r="W40" s="116">
        <v>0</v>
      </c>
      <c r="X40" s="117" t="s">
        <v>485</v>
      </c>
      <c r="Y40" s="172"/>
      <c r="Z40" s="118" t="s">
        <v>536</v>
      </c>
      <c r="AA40" s="116" t="s">
        <v>537</v>
      </c>
      <c r="AB40" s="171"/>
      <c r="AC40" s="422"/>
      <c r="AD40" s="422"/>
      <c r="AE40" s="420"/>
      <c r="AF40" s="420"/>
      <c r="AG40" s="418"/>
      <c r="AH40" s="418"/>
      <c r="AI40" s="419"/>
      <c r="AJ40" s="419"/>
      <c r="AK40" s="411"/>
      <c r="AL40" s="414"/>
      <c r="AM40" s="417"/>
      <c r="AN40" s="163"/>
      <c r="AO40" s="162"/>
      <c r="AP40" s="168"/>
      <c r="AQ40" s="114"/>
      <c r="AR40" s="145"/>
      <c r="AS40" s="114"/>
      <c r="AT40" s="145"/>
      <c r="AU40" s="114"/>
      <c r="AV40" s="145"/>
      <c r="AW40" s="114"/>
      <c r="AX40" s="145"/>
      <c r="AY40" s="146"/>
      <c r="AZ40" s="145"/>
      <c r="BA40" s="145"/>
      <c r="BB40" s="146"/>
      <c r="BC40" s="114"/>
      <c r="BD40" s="114"/>
      <c r="BE40" s="145"/>
      <c r="BF40" s="145"/>
      <c r="BG40" s="146"/>
      <c r="BH40" s="114"/>
      <c r="BI40" s="114"/>
      <c r="BJ40" s="145"/>
      <c r="BK40" s="145"/>
      <c r="BL40" s="146"/>
      <c r="BM40" s="114"/>
      <c r="BN40" s="114"/>
      <c r="BO40" s="145"/>
      <c r="BP40" s="145"/>
      <c r="BQ40" s="146"/>
      <c r="BR40" s="114"/>
      <c r="BS40" s="114"/>
      <c r="BT40" s="168"/>
      <c r="BU40" s="145"/>
      <c r="BV40" s="145"/>
      <c r="BW40" s="145"/>
      <c r="BX40" s="114"/>
      <c r="BY40" s="145"/>
      <c r="BZ40" s="145"/>
      <c r="CA40" s="114"/>
      <c r="CB40" s="145"/>
      <c r="CC40" s="146"/>
      <c r="CD40" s="145"/>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row>
    <row r="41" spans="1:108" ht="21" customHeight="1" thickTop="1" thickBot="1">
      <c r="A41" s="421">
        <v>7</v>
      </c>
      <c r="B41" s="423"/>
      <c r="C41" s="423"/>
      <c r="D41" s="423"/>
      <c r="E41" s="424"/>
      <c r="F41" s="423"/>
      <c r="G41" s="423"/>
      <c r="H41" s="423"/>
      <c r="I41" s="423"/>
      <c r="J41" s="421"/>
      <c r="K41" s="421"/>
      <c r="L41" s="411">
        <v>0</v>
      </c>
      <c r="M41" s="412" t="b">
        <v>0</v>
      </c>
      <c r="N41" s="162">
        <v>1</v>
      </c>
      <c r="O41" s="166"/>
      <c r="P41" s="171"/>
      <c r="Q41" s="171"/>
      <c r="R41" s="171"/>
      <c r="S41" s="171"/>
      <c r="T41" s="171"/>
      <c r="U41" s="171"/>
      <c r="V41" s="171"/>
      <c r="W41" s="116">
        <v>0</v>
      </c>
      <c r="X41" s="117" t="s">
        <v>485</v>
      </c>
      <c r="Y41" s="172"/>
      <c r="Z41" s="118" t="s">
        <v>536</v>
      </c>
      <c r="AA41" s="116" t="s">
        <v>537</v>
      </c>
      <c r="AB41" s="171"/>
      <c r="AC41" s="422">
        <v>0</v>
      </c>
      <c r="AD41" s="422" t="s">
        <v>485</v>
      </c>
      <c r="AE41" s="420"/>
      <c r="AF41" s="420"/>
      <c r="AG41" s="418" t="s">
        <v>538</v>
      </c>
      <c r="AH41" s="418" t="s">
        <v>538</v>
      </c>
      <c r="AI41" s="419"/>
      <c r="AJ41" s="419"/>
      <c r="AK41" s="411">
        <v>0</v>
      </c>
      <c r="AL41" s="412" t="b">
        <v>0</v>
      </c>
      <c r="AM41" s="415"/>
      <c r="AN41" s="163"/>
      <c r="AO41" s="162"/>
      <c r="AP41" s="168"/>
      <c r="AQ41" s="114"/>
      <c r="AR41" s="145"/>
      <c r="AS41" s="114"/>
      <c r="AT41" s="145"/>
      <c r="AU41" s="114"/>
      <c r="AV41" s="145"/>
      <c r="AW41" s="114"/>
      <c r="AX41" s="145"/>
      <c r="AY41" s="146"/>
      <c r="AZ41" s="145"/>
      <c r="BA41" s="145"/>
      <c r="BB41" s="146"/>
      <c r="BC41" s="114"/>
      <c r="BD41" s="114"/>
      <c r="BE41" s="145"/>
      <c r="BF41" s="145"/>
      <c r="BG41" s="146"/>
      <c r="BH41" s="114"/>
      <c r="BI41" s="114"/>
      <c r="BJ41" s="145"/>
      <c r="BK41" s="145"/>
      <c r="BL41" s="146"/>
      <c r="BM41" s="114"/>
      <c r="BN41" s="114"/>
      <c r="BO41" s="145"/>
      <c r="BP41" s="145"/>
      <c r="BQ41" s="146"/>
      <c r="BR41" s="114"/>
      <c r="BS41" s="114"/>
      <c r="BT41" s="168"/>
      <c r="BU41" s="145"/>
      <c r="BV41" s="145"/>
      <c r="BW41" s="145"/>
      <c r="BX41" s="114"/>
      <c r="BY41" s="145"/>
      <c r="BZ41" s="145"/>
      <c r="CA41" s="114"/>
      <c r="CB41" s="145"/>
      <c r="CC41" s="146"/>
      <c r="CD41" s="145"/>
      <c r="CE41" s="148"/>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8"/>
      <c r="DB41" s="148"/>
      <c r="DC41" s="148"/>
      <c r="DD41" s="148"/>
    </row>
    <row r="42" spans="1:108" ht="21" customHeight="1" thickTop="1" thickBot="1">
      <c r="A42" s="421"/>
      <c r="B42" s="423"/>
      <c r="C42" s="423"/>
      <c r="D42" s="423"/>
      <c r="E42" s="424"/>
      <c r="F42" s="423"/>
      <c r="G42" s="423"/>
      <c r="H42" s="423"/>
      <c r="I42" s="423"/>
      <c r="J42" s="421"/>
      <c r="K42" s="421"/>
      <c r="L42" s="411"/>
      <c r="M42" s="413"/>
      <c r="N42" s="162">
        <v>2</v>
      </c>
      <c r="O42" s="166"/>
      <c r="P42" s="171"/>
      <c r="Q42" s="171"/>
      <c r="R42" s="171"/>
      <c r="S42" s="171"/>
      <c r="T42" s="171"/>
      <c r="U42" s="171"/>
      <c r="V42" s="171"/>
      <c r="W42" s="116">
        <v>0</v>
      </c>
      <c r="X42" s="117" t="s">
        <v>485</v>
      </c>
      <c r="Y42" s="172"/>
      <c r="Z42" s="118" t="s">
        <v>536</v>
      </c>
      <c r="AA42" s="116" t="s">
        <v>537</v>
      </c>
      <c r="AB42" s="171"/>
      <c r="AC42" s="422"/>
      <c r="AD42" s="422"/>
      <c r="AE42" s="420"/>
      <c r="AF42" s="420"/>
      <c r="AG42" s="418"/>
      <c r="AH42" s="418"/>
      <c r="AI42" s="419"/>
      <c r="AJ42" s="419"/>
      <c r="AK42" s="411"/>
      <c r="AL42" s="413"/>
      <c r="AM42" s="416"/>
      <c r="AN42" s="163"/>
      <c r="AO42" s="162"/>
      <c r="AP42" s="168"/>
      <c r="AQ42" s="114"/>
      <c r="AR42" s="145"/>
      <c r="AS42" s="114"/>
      <c r="AT42" s="145"/>
      <c r="AU42" s="114"/>
      <c r="AV42" s="145"/>
      <c r="AW42" s="114"/>
      <c r="AX42" s="145"/>
      <c r="AY42" s="146"/>
      <c r="AZ42" s="145"/>
      <c r="BA42" s="145"/>
      <c r="BB42" s="146"/>
      <c r="BC42" s="114"/>
      <c r="BD42" s="114"/>
      <c r="BE42" s="145"/>
      <c r="BF42" s="145"/>
      <c r="BG42" s="146"/>
      <c r="BH42" s="114"/>
      <c r="BI42" s="114"/>
      <c r="BJ42" s="145"/>
      <c r="BK42" s="145"/>
      <c r="BL42" s="146"/>
      <c r="BM42" s="114"/>
      <c r="BN42" s="114"/>
      <c r="BO42" s="145"/>
      <c r="BP42" s="145"/>
      <c r="BQ42" s="146"/>
      <c r="BR42" s="114"/>
      <c r="BS42" s="114"/>
      <c r="BT42" s="168"/>
      <c r="BU42" s="145"/>
      <c r="BV42" s="145"/>
      <c r="BW42" s="145"/>
      <c r="BX42" s="114"/>
      <c r="BY42" s="145"/>
      <c r="BZ42" s="145"/>
      <c r="CA42" s="114"/>
      <c r="CB42" s="145"/>
      <c r="CC42" s="146"/>
      <c r="CD42" s="145"/>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row>
    <row r="43" spans="1:108" ht="21" customHeight="1" thickTop="1" thickBot="1">
      <c r="A43" s="421"/>
      <c r="B43" s="423"/>
      <c r="C43" s="423"/>
      <c r="D43" s="423"/>
      <c r="E43" s="424"/>
      <c r="F43" s="423"/>
      <c r="G43" s="423"/>
      <c r="H43" s="423"/>
      <c r="I43" s="423"/>
      <c r="J43" s="421"/>
      <c r="K43" s="421"/>
      <c r="L43" s="411"/>
      <c r="M43" s="413"/>
      <c r="N43" s="162">
        <v>3</v>
      </c>
      <c r="O43" s="173"/>
      <c r="P43" s="171"/>
      <c r="Q43" s="171"/>
      <c r="R43" s="171"/>
      <c r="S43" s="171"/>
      <c r="T43" s="171"/>
      <c r="U43" s="171"/>
      <c r="V43" s="171"/>
      <c r="W43" s="116">
        <v>0</v>
      </c>
      <c r="X43" s="117" t="s">
        <v>485</v>
      </c>
      <c r="Y43" s="172"/>
      <c r="Z43" s="118" t="s">
        <v>536</v>
      </c>
      <c r="AA43" s="116" t="s">
        <v>537</v>
      </c>
      <c r="AB43" s="171"/>
      <c r="AC43" s="422"/>
      <c r="AD43" s="422"/>
      <c r="AE43" s="420"/>
      <c r="AF43" s="420"/>
      <c r="AG43" s="418"/>
      <c r="AH43" s="418"/>
      <c r="AI43" s="419"/>
      <c r="AJ43" s="419"/>
      <c r="AK43" s="411"/>
      <c r="AL43" s="413"/>
      <c r="AM43" s="416"/>
      <c r="AN43" s="163"/>
      <c r="AO43" s="162"/>
      <c r="AP43" s="168"/>
      <c r="AQ43" s="114"/>
      <c r="AR43" s="145"/>
      <c r="AS43" s="114"/>
      <c r="AT43" s="145"/>
      <c r="AU43" s="114"/>
      <c r="AV43" s="145"/>
      <c r="AW43" s="114"/>
      <c r="AX43" s="145"/>
      <c r="AY43" s="146"/>
      <c r="AZ43" s="145"/>
      <c r="BA43" s="145"/>
      <c r="BB43" s="146"/>
      <c r="BC43" s="114"/>
      <c r="BD43" s="114"/>
      <c r="BE43" s="145"/>
      <c r="BF43" s="145"/>
      <c r="BG43" s="146"/>
      <c r="BH43" s="114"/>
      <c r="BI43" s="114"/>
      <c r="BJ43" s="145"/>
      <c r="BK43" s="145"/>
      <c r="BL43" s="146"/>
      <c r="BM43" s="114"/>
      <c r="BN43" s="114"/>
      <c r="BO43" s="145"/>
      <c r="BP43" s="145"/>
      <c r="BQ43" s="146"/>
      <c r="BR43" s="114"/>
      <c r="BS43" s="114"/>
      <c r="BT43" s="168"/>
      <c r="BU43" s="145"/>
      <c r="BV43" s="145"/>
      <c r="BW43" s="145"/>
      <c r="BX43" s="114"/>
      <c r="BY43" s="145"/>
      <c r="BZ43" s="145"/>
      <c r="CA43" s="114"/>
      <c r="CB43" s="145"/>
      <c r="CC43" s="146"/>
      <c r="CD43" s="145"/>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row>
    <row r="44" spans="1:108" ht="21" customHeight="1" thickTop="1" thickBot="1">
      <c r="A44" s="421"/>
      <c r="B44" s="423"/>
      <c r="C44" s="423"/>
      <c r="D44" s="423"/>
      <c r="E44" s="424"/>
      <c r="F44" s="423"/>
      <c r="G44" s="423"/>
      <c r="H44" s="423"/>
      <c r="I44" s="423"/>
      <c r="J44" s="421"/>
      <c r="K44" s="421"/>
      <c r="L44" s="411"/>
      <c r="M44" s="413"/>
      <c r="N44" s="162">
        <v>4</v>
      </c>
      <c r="O44" s="166"/>
      <c r="P44" s="171"/>
      <c r="Q44" s="171"/>
      <c r="R44" s="171"/>
      <c r="S44" s="171"/>
      <c r="T44" s="171"/>
      <c r="U44" s="171"/>
      <c r="V44" s="171"/>
      <c r="W44" s="116">
        <v>0</v>
      </c>
      <c r="X44" s="117" t="s">
        <v>485</v>
      </c>
      <c r="Y44" s="172"/>
      <c r="Z44" s="118" t="s">
        <v>536</v>
      </c>
      <c r="AA44" s="116" t="s">
        <v>537</v>
      </c>
      <c r="AB44" s="171"/>
      <c r="AC44" s="422"/>
      <c r="AD44" s="422"/>
      <c r="AE44" s="420"/>
      <c r="AF44" s="420"/>
      <c r="AG44" s="418"/>
      <c r="AH44" s="418"/>
      <c r="AI44" s="419"/>
      <c r="AJ44" s="419"/>
      <c r="AK44" s="411"/>
      <c r="AL44" s="413"/>
      <c r="AM44" s="416"/>
      <c r="AN44" s="163"/>
      <c r="AO44" s="162"/>
      <c r="AP44" s="168"/>
      <c r="AQ44" s="114"/>
      <c r="AR44" s="145"/>
      <c r="AS44" s="114"/>
      <c r="AT44" s="145"/>
      <c r="AU44" s="114"/>
      <c r="AV44" s="145"/>
      <c r="AW44" s="114"/>
      <c r="AX44" s="145"/>
      <c r="AY44" s="146"/>
      <c r="AZ44" s="145"/>
      <c r="BA44" s="145"/>
      <c r="BB44" s="146"/>
      <c r="BC44" s="114"/>
      <c r="BD44" s="114"/>
      <c r="BE44" s="145"/>
      <c r="BF44" s="145"/>
      <c r="BG44" s="146"/>
      <c r="BH44" s="114"/>
      <c r="BI44" s="114"/>
      <c r="BJ44" s="145"/>
      <c r="BK44" s="145"/>
      <c r="BL44" s="146"/>
      <c r="BM44" s="114"/>
      <c r="BN44" s="114"/>
      <c r="BO44" s="145"/>
      <c r="BP44" s="145"/>
      <c r="BQ44" s="146"/>
      <c r="BR44" s="114"/>
      <c r="BS44" s="114"/>
      <c r="BT44" s="168"/>
      <c r="BU44" s="145"/>
      <c r="BV44" s="145"/>
      <c r="BW44" s="145"/>
      <c r="BX44" s="114"/>
      <c r="BY44" s="145"/>
      <c r="BZ44" s="145"/>
      <c r="CA44" s="114"/>
      <c r="CB44" s="145"/>
      <c r="CC44" s="146"/>
      <c r="CD44" s="145"/>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row>
    <row r="45" spans="1:108" ht="21" customHeight="1" thickTop="1" thickBot="1">
      <c r="A45" s="421"/>
      <c r="B45" s="423"/>
      <c r="C45" s="423"/>
      <c r="D45" s="423"/>
      <c r="E45" s="424"/>
      <c r="F45" s="423"/>
      <c r="G45" s="423"/>
      <c r="H45" s="423"/>
      <c r="I45" s="423"/>
      <c r="J45" s="421"/>
      <c r="K45" s="421"/>
      <c r="L45" s="411"/>
      <c r="M45" s="413"/>
      <c r="N45" s="162">
        <v>5</v>
      </c>
      <c r="O45" s="166"/>
      <c r="P45" s="171"/>
      <c r="Q45" s="171"/>
      <c r="R45" s="171"/>
      <c r="S45" s="171"/>
      <c r="T45" s="171"/>
      <c r="U45" s="171"/>
      <c r="V45" s="171"/>
      <c r="W45" s="116">
        <v>0</v>
      </c>
      <c r="X45" s="117" t="s">
        <v>485</v>
      </c>
      <c r="Y45" s="172"/>
      <c r="Z45" s="118" t="s">
        <v>536</v>
      </c>
      <c r="AA45" s="116" t="s">
        <v>537</v>
      </c>
      <c r="AB45" s="171"/>
      <c r="AC45" s="422"/>
      <c r="AD45" s="422"/>
      <c r="AE45" s="420"/>
      <c r="AF45" s="420"/>
      <c r="AG45" s="418"/>
      <c r="AH45" s="418"/>
      <c r="AI45" s="419"/>
      <c r="AJ45" s="419"/>
      <c r="AK45" s="411"/>
      <c r="AL45" s="413"/>
      <c r="AM45" s="416"/>
      <c r="AN45" s="163"/>
      <c r="AO45" s="162"/>
      <c r="AP45" s="168"/>
      <c r="AQ45" s="114"/>
      <c r="AR45" s="145"/>
      <c r="AS45" s="114"/>
      <c r="AT45" s="145"/>
      <c r="AU45" s="114"/>
      <c r="AV45" s="145"/>
      <c r="AW45" s="114"/>
      <c r="AX45" s="145"/>
      <c r="AY45" s="146"/>
      <c r="AZ45" s="145"/>
      <c r="BA45" s="145"/>
      <c r="BB45" s="146"/>
      <c r="BC45" s="114"/>
      <c r="BD45" s="114"/>
      <c r="BE45" s="145"/>
      <c r="BF45" s="145"/>
      <c r="BG45" s="146"/>
      <c r="BH45" s="114"/>
      <c r="BI45" s="114"/>
      <c r="BJ45" s="145"/>
      <c r="BK45" s="145"/>
      <c r="BL45" s="146"/>
      <c r="BM45" s="114"/>
      <c r="BN45" s="114"/>
      <c r="BO45" s="145"/>
      <c r="BP45" s="145"/>
      <c r="BQ45" s="146"/>
      <c r="BR45" s="114"/>
      <c r="BS45" s="114"/>
      <c r="BT45" s="168"/>
      <c r="BU45" s="145"/>
      <c r="BV45" s="145"/>
      <c r="BW45" s="145"/>
      <c r="BX45" s="114"/>
      <c r="BY45" s="145"/>
      <c r="BZ45" s="145"/>
      <c r="CA45" s="114"/>
      <c r="CB45" s="145"/>
      <c r="CC45" s="146"/>
      <c r="CD45" s="145"/>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row>
    <row r="46" spans="1:108" ht="21" customHeight="1" thickTop="1" thickBot="1">
      <c r="A46" s="421"/>
      <c r="B46" s="423"/>
      <c r="C46" s="423"/>
      <c r="D46" s="423"/>
      <c r="E46" s="424"/>
      <c r="F46" s="423"/>
      <c r="G46" s="423"/>
      <c r="H46" s="423"/>
      <c r="I46" s="423"/>
      <c r="J46" s="421"/>
      <c r="K46" s="421"/>
      <c r="L46" s="411"/>
      <c r="M46" s="414"/>
      <c r="N46" s="162">
        <v>6</v>
      </c>
      <c r="O46" s="166"/>
      <c r="P46" s="171"/>
      <c r="Q46" s="171"/>
      <c r="R46" s="171"/>
      <c r="S46" s="171"/>
      <c r="T46" s="171"/>
      <c r="U46" s="171"/>
      <c r="V46" s="171"/>
      <c r="W46" s="116">
        <v>0</v>
      </c>
      <c r="X46" s="117" t="s">
        <v>485</v>
      </c>
      <c r="Y46" s="172"/>
      <c r="Z46" s="118" t="s">
        <v>536</v>
      </c>
      <c r="AA46" s="116" t="s">
        <v>537</v>
      </c>
      <c r="AB46" s="171"/>
      <c r="AC46" s="422"/>
      <c r="AD46" s="422"/>
      <c r="AE46" s="420"/>
      <c r="AF46" s="420"/>
      <c r="AG46" s="418"/>
      <c r="AH46" s="418"/>
      <c r="AI46" s="419"/>
      <c r="AJ46" s="419"/>
      <c r="AK46" s="411"/>
      <c r="AL46" s="414"/>
      <c r="AM46" s="417"/>
      <c r="AN46" s="163"/>
      <c r="AO46" s="162"/>
      <c r="AP46" s="168"/>
      <c r="AQ46" s="114"/>
      <c r="AR46" s="145"/>
      <c r="AS46" s="114"/>
      <c r="AT46" s="145"/>
      <c r="AU46" s="114"/>
      <c r="AV46" s="145"/>
      <c r="AW46" s="114"/>
      <c r="AX46" s="145"/>
      <c r="AY46" s="146"/>
      <c r="AZ46" s="145"/>
      <c r="BA46" s="145"/>
      <c r="BB46" s="146"/>
      <c r="BC46" s="114"/>
      <c r="BD46" s="114"/>
      <c r="BE46" s="145"/>
      <c r="BF46" s="145"/>
      <c r="BG46" s="146"/>
      <c r="BH46" s="114"/>
      <c r="BI46" s="114"/>
      <c r="BJ46" s="145"/>
      <c r="BK46" s="145"/>
      <c r="BL46" s="146"/>
      <c r="BM46" s="114"/>
      <c r="BN46" s="114"/>
      <c r="BO46" s="145"/>
      <c r="BP46" s="145"/>
      <c r="BQ46" s="146"/>
      <c r="BR46" s="114"/>
      <c r="BS46" s="114"/>
      <c r="BT46" s="168"/>
      <c r="BU46" s="145"/>
      <c r="BV46" s="145"/>
      <c r="BW46" s="145"/>
      <c r="BX46" s="114"/>
      <c r="BY46" s="145"/>
      <c r="BZ46" s="145"/>
      <c r="CA46" s="114"/>
      <c r="CB46" s="145"/>
      <c r="CC46" s="146"/>
      <c r="CD46" s="145"/>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row>
    <row r="47" spans="1:108" ht="21" customHeight="1" thickTop="1" thickBot="1">
      <c r="A47" s="421">
        <v>8</v>
      </c>
      <c r="B47" s="423"/>
      <c r="C47" s="423"/>
      <c r="D47" s="423"/>
      <c r="E47" s="424"/>
      <c r="F47" s="423"/>
      <c r="G47" s="423"/>
      <c r="H47" s="423"/>
      <c r="I47" s="423"/>
      <c r="J47" s="421"/>
      <c r="K47" s="421"/>
      <c r="L47" s="411">
        <v>0</v>
      </c>
      <c r="M47" s="412" t="b">
        <v>0</v>
      </c>
      <c r="N47" s="162">
        <v>1</v>
      </c>
      <c r="O47" s="166"/>
      <c r="P47" s="171"/>
      <c r="Q47" s="171"/>
      <c r="R47" s="171"/>
      <c r="S47" s="171"/>
      <c r="T47" s="171"/>
      <c r="U47" s="171"/>
      <c r="V47" s="171"/>
      <c r="W47" s="116">
        <v>0</v>
      </c>
      <c r="X47" s="117" t="s">
        <v>485</v>
      </c>
      <c r="Y47" s="172"/>
      <c r="Z47" s="118" t="s">
        <v>536</v>
      </c>
      <c r="AA47" s="116" t="s">
        <v>537</v>
      </c>
      <c r="AB47" s="171"/>
      <c r="AC47" s="422">
        <v>0</v>
      </c>
      <c r="AD47" s="422" t="s">
        <v>485</v>
      </c>
      <c r="AE47" s="420"/>
      <c r="AF47" s="420"/>
      <c r="AG47" s="418" t="s">
        <v>538</v>
      </c>
      <c r="AH47" s="418" t="s">
        <v>538</v>
      </c>
      <c r="AI47" s="419"/>
      <c r="AJ47" s="419"/>
      <c r="AK47" s="411">
        <v>0</v>
      </c>
      <c r="AL47" s="412" t="b">
        <v>0</v>
      </c>
      <c r="AM47" s="415"/>
      <c r="AN47" s="163"/>
      <c r="AO47" s="162"/>
      <c r="AP47" s="168"/>
      <c r="AQ47" s="114"/>
      <c r="AR47" s="145"/>
      <c r="AS47" s="114"/>
      <c r="AT47" s="145"/>
      <c r="AU47" s="114"/>
      <c r="AV47" s="145"/>
      <c r="AW47" s="114"/>
      <c r="AX47" s="145"/>
      <c r="AY47" s="146"/>
      <c r="AZ47" s="145"/>
      <c r="BA47" s="145"/>
      <c r="BB47" s="146"/>
      <c r="BC47" s="114"/>
      <c r="BD47" s="114"/>
      <c r="BE47" s="145"/>
      <c r="BF47" s="145"/>
      <c r="BG47" s="146"/>
      <c r="BH47" s="114"/>
      <c r="BI47" s="114"/>
      <c r="BJ47" s="145"/>
      <c r="BK47" s="145"/>
      <c r="BL47" s="146"/>
      <c r="BM47" s="114"/>
      <c r="BN47" s="114"/>
      <c r="BO47" s="145"/>
      <c r="BP47" s="145"/>
      <c r="BQ47" s="146"/>
      <c r="BR47" s="114"/>
      <c r="BS47" s="114"/>
      <c r="BT47" s="168"/>
      <c r="BU47" s="145"/>
      <c r="BV47" s="145"/>
      <c r="BW47" s="145"/>
      <c r="BX47" s="114"/>
      <c r="BY47" s="145"/>
      <c r="BZ47" s="145"/>
      <c r="CA47" s="114"/>
      <c r="CB47" s="145"/>
      <c r="CC47" s="146"/>
      <c r="CD47" s="145"/>
      <c r="CE47" s="148"/>
      <c r="CF47" s="148"/>
      <c r="CG47" s="148"/>
      <c r="CH47" s="148"/>
      <c r="CI47" s="148"/>
      <c r="CJ47" s="148"/>
      <c r="CK47" s="148"/>
      <c r="CL47" s="148"/>
      <c r="CM47" s="148"/>
      <c r="CN47" s="148"/>
      <c r="CO47" s="148"/>
      <c r="CP47" s="148"/>
      <c r="CQ47" s="148"/>
      <c r="CR47" s="148"/>
      <c r="CS47" s="148"/>
      <c r="CT47" s="148"/>
      <c r="CU47" s="148"/>
      <c r="CV47" s="148"/>
      <c r="CW47" s="148"/>
      <c r="CX47" s="148"/>
      <c r="CY47" s="148"/>
      <c r="CZ47" s="148"/>
      <c r="DA47" s="148"/>
      <c r="DB47" s="148"/>
      <c r="DC47" s="148"/>
      <c r="DD47" s="148"/>
    </row>
    <row r="48" spans="1:108" ht="21" customHeight="1" thickTop="1" thickBot="1">
      <c r="A48" s="421"/>
      <c r="B48" s="423"/>
      <c r="C48" s="423"/>
      <c r="D48" s="423"/>
      <c r="E48" s="424"/>
      <c r="F48" s="423"/>
      <c r="G48" s="423"/>
      <c r="H48" s="423"/>
      <c r="I48" s="423"/>
      <c r="J48" s="421"/>
      <c r="K48" s="421"/>
      <c r="L48" s="411"/>
      <c r="M48" s="413"/>
      <c r="N48" s="162">
        <v>2</v>
      </c>
      <c r="O48" s="166"/>
      <c r="P48" s="171"/>
      <c r="Q48" s="171"/>
      <c r="R48" s="171"/>
      <c r="S48" s="171"/>
      <c r="T48" s="171"/>
      <c r="U48" s="171"/>
      <c r="V48" s="171"/>
      <c r="W48" s="116">
        <v>0</v>
      </c>
      <c r="X48" s="117" t="s">
        <v>485</v>
      </c>
      <c r="Y48" s="172"/>
      <c r="Z48" s="118" t="s">
        <v>536</v>
      </c>
      <c r="AA48" s="116" t="s">
        <v>537</v>
      </c>
      <c r="AB48" s="171"/>
      <c r="AC48" s="422"/>
      <c r="AD48" s="422"/>
      <c r="AE48" s="420"/>
      <c r="AF48" s="420"/>
      <c r="AG48" s="418"/>
      <c r="AH48" s="418"/>
      <c r="AI48" s="419"/>
      <c r="AJ48" s="419"/>
      <c r="AK48" s="411"/>
      <c r="AL48" s="413"/>
      <c r="AM48" s="416"/>
      <c r="AN48" s="163"/>
      <c r="AO48" s="162"/>
      <c r="AP48" s="168"/>
      <c r="AQ48" s="114"/>
      <c r="AR48" s="145"/>
      <c r="AS48" s="114"/>
      <c r="AT48" s="145"/>
      <c r="AU48" s="114"/>
      <c r="AV48" s="145"/>
      <c r="AW48" s="114"/>
      <c r="AX48" s="145"/>
      <c r="AY48" s="146"/>
      <c r="AZ48" s="145"/>
      <c r="BA48" s="145"/>
      <c r="BB48" s="146"/>
      <c r="BC48" s="114"/>
      <c r="BD48" s="114"/>
      <c r="BE48" s="145"/>
      <c r="BF48" s="145"/>
      <c r="BG48" s="146"/>
      <c r="BH48" s="114"/>
      <c r="BI48" s="114"/>
      <c r="BJ48" s="145"/>
      <c r="BK48" s="145"/>
      <c r="BL48" s="146"/>
      <c r="BM48" s="114"/>
      <c r="BN48" s="114"/>
      <c r="BO48" s="145"/>
      <c r="BP48" s="145"/>
      <c r="BQ48" s="146"/>
      <c r="BR48" s="114"/>
      <c r="BS48" s="114"/>
      <c r="BT48" s="168"/>
      <c r="BU48" s="145"/>
      <c r="BV48" s="145"/>
      <c r="BW48" s="145"/>
      <c r="BX48" s="114"/>
      <c r="BY48" s="145"/>
      <c r="BZ48" s="145"/>
      <c r="CA48" s="114"/>
      <c r="CB48" s="145"/>
      <c r="CC48" s="146"/>
      <c r="CD48" s="145"/>
      <c r="CE48" s="148"/>
      <c r="CF48" s="148"/>
      <c r="CG48" s="148"/>
      <c r="CH48" s="148"/>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row>
    <row r="49" spans="1:108" ht="21" customHeight="1" thickTop="1" thickBot="1">
      <c r="A49" s="421"/>
      <c r="B49" s="423"/>
      <c r="C49" s="423"/>
      <c r="D49" s="423"/>
      <c r="E49" s="424"/>
      <c r="F49" s="423"/>
      <c r="G49" s="423"/>
      <c r="H49" s="423"/>
      <c r="I49" s="423"/>
      <c r="J49" s="421"/>
      <c r="K49" s="421"/>
      <c r="L49" s="411"/>
      <c r="M49" s="413"/>
      <c r="N49" s="162">
        <v>3</v>
      </c>
      <c r="O49" s="173"/>
      <c r="P49" s="171"/>
      <c r="Q49" s="171"/>
      <c r="R49" s="171"/>
      <c r="S49" s="171"/>
      <c r="T49" s="171"/>
      <c r="U49" s="171"/>
      <c r="V49" s="171"/>
      <c r="W49" s="116">
        <v>0</v>
      </c>
      <c r="X49" s="117" t="s">
        <v>485</v>
      </c>
      <c r="Y49" s="172"/>
      <c r="Z49" s="118" t="s">
        <v>536</v>
      </c>
      <c r="AA49" s="116" t="s">
        <v>537</v>
      </c>
      <c r="AB49" s="171"/>
      <c r="AC49" s="422"/>
      <c r="AD49" s="422"/>
      <c r="AE49" s="420"/>
      <c r="AF49" s="420"/>
      <c r="AG49" s="418"/>
      <c r="AH49" s="418"/>
      <c r="AI49" s="419"/>
      <c r="AJ49" s="419"/>
      <c r="AK49" s="411"/>
      <c r="AL49" s="413"/>
      <c r="AM49" s="416"/>
      <c r="AN49" s="163"/>
      <c r="AO49" s="162"/>
      <c r="AP49" s="168"/>
      <c r="AQ49" s="114"/>
      <c r="AR49" s="145"/>
      <c r="AS49" s="114"/>
      <c r="AT49" s="145"/>
      <c r="AU49" s="114"/>
      <c r="AV49" s="145"/>
      <c r="AW49" s="114"/>
      <c r="AX49" s="145"/>
      <c r="AY49" s="146"/>
      <c r="AZ49" s="145"/>
      <c r="BA49" s="145"/>
      <c r="BB49" s="146"/>
      <c r="BC49" s="114"/>
      <c r="BD49" s="114"/>
      <c r="BE49" s="145"/>
      <c r="BF49" s="145"/>
      <c r="BG49" s="146"/>
      <c r="BH49" s="114"/>
      <c r="BI49" s="114"/>
      <c r="BJ49" s="145"/>
      <c r="BK49" s="145"/>
      <c r="BL49" s="146"/>
      <c r="BM49" s="114"/>
      <c r="BN49" s="114"/>
      <c r="BO49" s="145"/>
      <c r="BP49" s="145"/>
      <c r="BQ49" s="146"/>
      <c r="BR49" s="114"/>
      <c r="BS49" s="114"/>
      <c r="BT49" s="168"/>
      <c r="BU49" s="145"/>
      <c r="BV49" s="145"/>
      <c r="BW49" s="145"/>
      <c r="BX49" s="114"/>
      <c r="BY49" s="145"/>
      <c r="BZ49" s="145"/>
      <c r="CA49" s="114"/>
      <c r="CB49" s="145"/>
      <c r="CC49" s="146"/>
      <c r="CD49" s="145"/>
      <c r="CE49" s="148"/>
      <c r="CF49" s="148"/>
      <c r="CG49" s="148"/>
      <c r="CH49" s="148"/>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row>
    <row r="50" spans="1:108" ht="21" customHeight="1" thickTop="1" thickBot="1">
      <c r="A50" s="421"/>
      <c r="B50" s="423"/>
      <c r="C50" s="423"/>
      <c r="D50" s="423"/>
      <c r="E50" s="424"/>
      <c r="F50" s="423"/>
      <c r="G50" s="423"/>
      <c r="H50" s="423"/>
      <c r="I50" s="423"/>
      <c r="J50" s="421"/>
      <c r="K50" s="421"/>
      <c r="L50" s="411"/>
      <c r="M50" s="413"/>
      <c r="N50" s="162">
        <v>4</v>
      </c>
      <c r="O50" s="166"/>
      <c r="P50" s="171"/>
      <c r="Q50" s="171"/>
      <c r="R50" s="171"/>
      <c r="S50" s="171"/>
      <c r="T50" s="171"/>
      <c r="U50" s="171"/>
      <c r="V50" s="171"/>
      <c r="W50" s="116">
        <v>0</v>
      </c>
      <c r="X50" s="117" t="s">
        <v>485</v>
      </c>
      <c r="Y50" s="172"/>
      <c r="Z50" s="118" t="s">
        <v>536</v>
      </c>
      <c r="AA50" s="116" t="s">
        <v>537</v>
      </c>
      <c r="AB50" s="171"/>
      <c r="AC50" s="422"/>
      <c r="AD50" s="422"/>
      <c r="AE50" s="420"/>
      <c r="AF50" s="420"/>
      <c r="AG50" s="418"/>
      <c r="AH50" s="418"/>
      <c r="AI50" s="419"/>
      <c r="AJ50" s="419"/>
      <c r="AK50" s="411"/>
      <c r="AL50" s="413"/>
      <c r="AM50" s="416"/>
      <c r="AN50" s="163"/>
      <c r="AO50" s="162"/>
      <c r="AP50" s="168"/>
      <c r="AQ50" s="114"/>
      <c r="AR50" s="145"/>
      <c r="AS50" s="114"/>
      <c r="AT50" s="145"/>
      <c r="AU50" s="114"/>
      <c r="AV50" s="145"/>
      <c r="AW50" s="114"/>
      <c r="AX50" s="145"/>
      <c r="AY50" s="146"/>
      <c r="AZ50" s="145"/>
      <c r="BA50" s="145"/>
      <c r="BB50" s="146"/>
      <c r="BC50" s="114"/>
      <c r="BD50" s="114"/>
      <c r="BE50" s="145"/>
      <c r="BF50" s="145"/>
      <c r="BG50" s="146"/>
      <c r="BH50" s="114"/>
      <c r="BI50" s="114"/>
      <c r="BJ50" s="145"/>
      <c r="BK50" s="145"/>
      <c r="BL50" s="146"/>
      <c r="BM50" s="114"/>
      <c r="BN50" s="114"/>
      <c r="BO50" s="145"/>
      <c r="BP50" s="145"/>
      <c r="BQ50" s="146"/>
      <c r="BR50" s="114"/>
      <c r="BS50" s="114"/>
      <c r="BT50" s="168"/>
      <c r="BU50" s="145"/>
      <c r="BV50" s="145"/>
      <c r="BW50" s="145"/>
      <c r="BX50" s="114"/>
      <c r="BY50" s="145"/>
      <c r="BZ50" s="145"/>
      <c r="CA50" s="114"/>
      <c r="CB50" s="145"/>
      <c r="CC50" s="146"/>
      <c r="CD50" s="145"/>
      <c r="CE50" s="148"/>
      <c r="CF50" s="148"/>
      <c r="CG50" s="148"/>
      <c r="CH50" s="148"/>
      <c r="CI50" s="148"/>
      <c r="CJ50" s="148"/>
      <c r="CK50" s="148"/>
      <c r="CL50" s="148"/>
      <c r="CM50" s="148"/>
      <c r="CN50" s="148"/>
      <c r="CO50" s="148"/>
      <c r="CP50" s="148"/>
      <c r="CQ50" s="148"/>
      <c r="CR50" s="148"/>
      <c r="CS50" s="148"/>
      <c r="CT50" s="148"/>
      <c r="CU50" s="148"/>
      <c r="CV50" s="148"/>
      <c r="CW50" s="148"/>
      <c r="CX50" s="148"/>
      <c r="CY50" s="148"/>
      <c r="CZ50" s="148"/>
      <c r="DA50" s="148"/>
      <c r="DB50" s="148"/>
      <c r="DC50" s="148"/>
      <c r="DD50" s="148"/>
    </row>
    <row r="51" spans="1:108" ht="21" customHeight="1" thickTop="1" thickBot="1">
      <c r="A51" s="421"/>
      <c r="B51" s="423"/>
      <c r="C51" s="423"/>
      <c r="D51" s="423"/>
      <c r="E51" s="424"/>
      <c r="F51" s="423"/>
      <c r="G51" s="423"/>
      <c r="H51" s="423"/>
      <c r="I51" s="423"/>
      <c r="J51" s="421"/>
      <c r="K51" s="421"/>
      <c r="L51" s="411"/>
      <c r="M51" s="413"/>
      <c r="N51" s="162">
        <v>5</v>
      </c>
      <c r="O51" s="166"/>
      <c r="P51" s="171"/>
      <c r="Q51" s="171"/>
      <c r="R51" s="171"/>
      <c r="S51" s="171"/>
      <c r="T51" s="171"/>
      <c r="U51" s="171"/>
      <c r="V51" s="171"/>
      <c r="W51" s="116">
        <v>0</v>
      </c>
      <c r="X51" s="117" t="s">
        <v>485</v>
      </c>
      <c r="Y51" s="172"/>
      <c r="Z51" s="118" t="s">
        <v>536</v>
      </c>
      <c r="AA51" s="116" t="s">
        <v>537</v>
      </c>
      <c r="AB51" s="171"/>
      <c r="AC51" s="422"/>
      <c r="AD51" s="422"/>
      <c r="AE51" s="420"/>
      <c r="AF51" s="420"/>
      <c r="AG51" s="418"/>
      <c r="AH51" s="418"/>
      <c r="AI51" s="419"/>
      <c r="AJ51" s="419"/>
      <c r="AK51" s="411"/>
      <c r="AL51" s="413"/>
      <c r="AM51" s="416"/>
      <c r="AN51" s="163"/>
      <c r="AO51" s="162"/>
      <c r="AP51" s="168"/>
      <c r="AQ51" s="114"/>
      <c r="AR51" s="145"/>
      <c r="AS51" s="114"/>
      <c r="AT51" s="145"/>
      <c r="AU51" s="114"/>
      <c r="AV51" s="145"/>
      <c r="AW51" s="114"/>
      <c r="AX51" s="145"/>
      <c r="AY51" s="146"/>
      <c r="AZ51" s="145"/>
      <c r="BA51" s="145"/>
      <c r="BB51" s="146"/>
      <c r="BC51" s="114"/>
      <c r="BD51" s="114"/>
      <c r="BE51" s="145"/>
      <c r="BF51" s="145"/>
      <c r="BG51" s="146"/>
      <c r="BH51" s="114"/>
      <c r="BI51" s="114"/>
      <c r="BJ51" s="145"/>
      <c r="BK51" s="145"/>
      <c r="BL51" s="146"/>
      <c r="BM51" s="114"/>
      <c r="BN51" s="114"/>
      <c r="BO51" s="145"/>
      <c r="BP51" s="145"/>
      <c r="BQ51" s="146"/>
      <c r="BR51" s="114"/>
      <c r="BS51" s="114"/>
      <c r="BT51" s="168"/>
      <c r="BU51" s="145"/>
      <c r="BV51" s="145"/>
      <c r="BW51" s="145"/>
      <c r="BX51" s="114"/>
      <c r="BY51" s="145"/>
      <c r="BZ51" s="145"/>
      <c r="CA51" s="114"/>
      <c r="CB51" s="145"/>
      <c r="CC51" s="146"/>
      <c r="CD51" s="145"/>
      <c r="CE51" s="148"/>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c r="DC51" s="148"/>
      <c r="DD51" s="148"/>
    </row>
    <row r="52" spans="1:108" ht="21" customHeight="1" thickTop="1" thickBot="1">
      <c r="A52" s="421"/>
      <c r="B52" s="423"/>
      <c r="C52" s="423"/>
      <c r="D52" s="423"/>
      <c r="E52" s="424"/>
      <c r="F52" s="423"/>
      <c r="G52" s="423"/>
      <c r="H52" s="423"/>
      <c r="I52" s="423"/>
      <c r="J52" s="421"/>
      <c r="K52" s="421"/>
      <c r="L52" s="411"/>
      <c r="M52" s="414"/>
      <c r="N52" s="162">
        <v>6</v>
      </c>
      <c r="O52" s="166"/>
      <c r="P52" s="171"/>
      <c r="Q52" s="171"/>
      <c r="R52" s="171"/>
      <c r="S52" s="171"/>
      <c r="T52" s="171"/>
      <c r="U52" s="171"/>
      <c r="V52" s="171"/>
      <c r="W52" s="116">
        <v>0</v>
      </c>
      <c r="X52" s="117" t="s">
        <v>485</v>
      </c>
      <c r="Y52" s="172"/>
      <c r="Z52" s="118" t="s">
        <v>536</v>
      </c>
      <c r="AA52" s="116" t="s">
        <v>537</v>
      </c>
      <c r="AB52" s="171"/>
      <c r="AC52" s="422"/>
      <c r="AD52" s="422"/>
      <c r="AE52" s="420"/>
      <c r="AF52" s="420"/>
      <c r="AG52" s="418"/>
      <c r="AH52" s="418"/>
      <c r="AI52" s="419"/>
      <c r="AJ52" s="419"/>
      <c r="AK52" s="411"/>
      <c r="AL52" s="414"/>
      <c r="AM52" s="417"/>
      <c r="AN52" s="163"/>
      <c r="AO52" s="162"/>
      <c r="AP52" s="168"/>
      <c r="AQ52" s="114"/>
      <c r="AR52" s="145"/>
      <c r="AS52" s="114"/>
      <c r="AT52" s="145"/>
      <c r="AU52" s="114"/>
      <c r="AV52" s="145"/>
      <c r="AW52" s="114"/>
      <c r="AX52" s="145"/>
      <c r="AY52" s="146"/>
      <c r="AZ52" s="145"/>
      <c r="BA52" s="145"/>
      <c r="BB52" s="146"/>
      <c r="BC52" s="114"/>
      <c r="BD52" s="114"/>
      <c r="BE52" s="145"/>
      <c r="BF52" s="145"/>
      <c r="BG52" s="146"/>
      <c r="BH52" s="114"/>
      <c r="BI52" s="114"/>
      <c r="BJ52" s="145"/>
      <c r="BK52" s="145"/>
      <c r="BL52" s="146"/>
      <c r="BM52" s="114"/>
      <c r="BN52" s="114"/>
      <c r="BO52" s="145"/>
      <c r="BP52" s="145"/>
      <c r="BQ52" s="146"/>
      <c r="BR52" s="114"/>
      <c r="BS52" s="114"/>
      <c r="BT52" s="168"/>
      <c r="BU52" s="145"/>
      <c r="BV52" s="145"/>
      <c r="BW52" s="145"/>
      <c r="BX52" s="114"/>
      <c r="BY52" s="145"/>
      <c r="BZ52" s="145"/>
      <c r="CA52" s="114"/>
      <c r="CB52" s="145"/>
      <c r="CC52" s="146"/>
      <c r="CD52" s="145"/>
      <c r="CE52" s="148"/>
      <c r="CF52" s="148"/>
      <c r="CG52" s="148"/>
      <c r="CH52" s="148"/>
      <c r="CI52" s="148"/>
      <c r="CJ52" s="148"/>
      <c r="CK52" s="148"/>
      <c r="CL52" s="148"/>
      <c r="CM52" s="148"/>
      <c r="CN52" s="148"/>
      <c r="CO52" s="148"/>
      <c r="CP52" s="148"/>
      <c r="CQ52" s="148"/>
      <c r="CR52" s="148"/>
      <c r="CS52" s="148"/>
      <c r="CT52" s="148"/>
      <c r="CU52" s="148"/>
      <c r="CV52" s="148"/>
      <c r="CW52" s="148"/>
      <c r="CX52" s="148"/>
      <c r="CY52" s="148"/>
      <c r="CZ52" s="148"/>
      <c r="DA52" s="148"/>
      <c r="DB52" s="148"/>
      <c r="DC52" s="148"/>
      <c r="DD52" s="148"/>
    </row>
    <row r="53" spans="1:108" ht="21" customHeight="1" thickTop="1" thickBot="1">
      <c r="A53" s="421">
        <v>9</v>
      </c>
      <c r="B53" s="423"/>
      <c r="C53" s="423"/>
      <c r="D53" s="423"/>
      <c r="E53" s="424"/>
      <c r="F53" s="423"/>
      <c r="G53" s="423"/>
      <c r="H53" s="423"/>
      <c r="I53" s="423"/>
      <c r="J53" s="421"/>
      <c r="K53" s="421"/>
      <c r="L53" s="411">
        <v>0</v>
      </c>
      <c r="M53" s="412" t="b">
        <v>0</v>
      </c>
      <c r="N53" s="162">
        <v>1</v>
      </c>
      <c r="O53" s="166"/>
      <c r="P53" s="171"/>
      <c r="Q53" s="171"/>
      <c r="R53" s="171"/>
      <c r="S53" s="171"/>
      <c r="T53" s="171"/>
      <c r="U53" s="171"/>
      <c r="V53" s="171"/>
      <c r="W53" s="116">
        <v>0</v>
      </c>
      <c r="X53" s="117" t="s">
        <v>485</v>
      </c>
      <c r="Y53" s="172"/>
      <c r="Z53" s="118" t="s">
        <v>536</v>
      </c>
      <c r="AA53" s="116" t="s">
        <v>537</v>
      </c>
      <c r="AB53" s="171"/>
      <c r="AC53" s="422">
        <v>0</v>
      </c>
      <c r="AD53" s="422" t="s">
        <v>485</v>
      </c>
      <c r="AE53" s="420"/>
      <c r="AF53" s="420"/>
      <c r="AG53" s="418" t="s">
        <v>538</v>
      </c>
      <c r="AH53" s="418" t="s">
        <v>538</v>
      </c>
      <c r="AI53" s="419"/>
      <c r="AJ53" s="419"/>
      <c r="AK53" s="411">
        <v>0</v>
      </c>
      <c r="AL53" s="412" t="b">
        <v>0</v>
      </c>
      <c r="AM53" s="415"/>
      <c r="AN53" s="163"/>
      <c r="AO53" s="162"/>
      <c r="AP53" s="168"/>
      <c r="AQ53" s="114"/>
      <c r="AR53" s="145"/>
      <c r="AS53" s="114"/>
      <c r="AT53" s="145"/>
      <c r="AU53" s="114"/>
      <c r="AV53" s="145"/>
      <c r="AW53" s="114"/>
      <c r="AX53" s="145"/>
      <c r="AY53" s="146"/>
      <c r="AZ53" s="145"/>
      <c r="BA53" s="145"/>
      <c r="BB53" s="146"/>
      <c r="BC53" s="114"/>
      <c r="BD53" s="114"/>
      <c r="BE53" s="145"/>
      <c r="BF53" s="145"/>
      <c r="BG53" s="146"/>
      <c r="BH53" s="114"/>
      <c r="BI53" s="114"/>
      <c r="BJ53" s="145"/>
      <c r="BK53" s="145"/>
      <c r="BL53" s="146"/>
      <c r="BM53" s="114"/>
      <c r="BN53" s="114"/>
      <c r="BO53" s="145"/>
      <c r="BP53" s="145"/>
      <c r="BQ53" s="146"/>
      <c r="BR53" s="114"/>
      <c r="BS53" s="114"/>
      <c r="BT53" s="168"/>
      <c r="BU53" s="145"/>
      <c r="BV53" s="145"/>
      <c r="BW53" s="145"/>
      <c r="BX53" s="114"/>
      <c r="BY53" s="145"/>
      <c r="BZ53" s="145"/>
      <c r="CA53" s="114"/>
      <c r="CB53" s="145"/>
      <c r="CC53" s="146"/>
      <c r="CD53" s="145"/>
      <c r="CE53" s="148"/>
      <c r="CF53" s="148"/>
      <c r="CG53" s="148"/>
      <c r="CH53" s="148"/>
      <c r="CI53" s="148"/>
      <c r="CJ53" s="148"/>
      <c r="CK53" s="148"/>
      <c r="CL53" s="148"/>
      <c r="CM53" s="148"/>
      <c r="CN53" s="148"/>
      <c r="CO53" s="148"/>
      <c r="CP53" s="148"/>
      <c r="CQ53" s="148"/>
      <c r="CR53" s="148"/>
      <c r="CS53" s="148"/>
      <c r="CT53" s="148"/>
      <c r="CU53" s="148"/>
      <c r="CV53" s="148"/>
      <c r="CW53" s="148"/>
      <c r="CX53" s="148"/>
      <c r="CY53" s="148"/>
      <c r="CZ53" s="148"/>
      <c r="DA53" s="148"/>
      <c r="DB53" s="148"/>
      <c r="DC53" s="148"/>
      <c r="DD53" s="148"/>
    </row>
    <row r="54" spans="1:108" ht="21" customHeight="1" thickTop="1" thickBot="1">
      <c r="A54" s="421"/>
      <c r="B54" s="423"/>
      <c r="C54" s="423"/>
      <c r="D54" s="423"/>
      <c r="E54" s="424"/>
      <c r="F54" s="423"/>
      <c r="G54" s="423"/>
      <c r="H54" s="423"/>
      <c r="I54" s="423"/>
      <c r="J54" s="421"/>
      <c r="K54" s="421"/>
      <c r="L54" s="411"/>
      <c r="M54" s="413"/>
      <c r="N54" s="162">
        <v>2</v>
      </c>
      <c r="O54" s="166"/>
      <c r="P54" s="171"/>
      <c r="Q54" s="171"/>
      <c r="R54" s="171"/>
      <c r="S54" s="171"/>
      <c r="T54" s="171"/>
      <c r="U54" s="171"/>
      <c r="V54" s="171"/>
      <c r="W54" s="116">
        <v>0</v>
      </c>
      <c r="X54" s="117" t="s">
        <v>485</v>
      </c>
      <c r="Y54" s="172"/>
      <c r="Z54" s="118" t="s">
        <v>536</v>
      </c>
      <c r="AA54" s="116" t="s">
        <v>537</v>
      </c>
      <c r="AB54" s="171"/>
      <c r="AC54" s="422"/>
      <c r="AD54" s="422"/>
      <c r="AE54" s="420"/>
      <c r="AF54" s="420"/>
      <c r="AG54" s="418"/>
      <c r="AH54" s="418"/>
      <c r="AI54" s="419"/>
      <c r="AJ54" s="419"/>
      <c r="AK54" s="411"/>
      <c r="AL54" s="413"/>
      <c r="AM54" s="416"/>
      <c r="AN54" s="163"/>
      <c r="AO54" s="162"/>
      <c r="AP54" s="168"/>
      <c r="AQ54" s="114"/>
      <c r="AR54" s="145"/>
      <c r="AS54" s="114"/>
      <c r="AT54" s="145"/>
      <c r="AU54" s="114"/>
      <c r="AV54" s="145"/>
      <c r="AW54" s="114"/>
      <c r="AX54" s="145"/>
      <c r="AY54" s="146"/>
      <c r="AZ54" s="145"/>
      <c r="BA54" s="145"/>
      <c r="BB54" s="146"/>
      <c r="BC54" s="114"/>
      <c r="BD54" s="114"/>
      <c r="BE54" s="145"/>
      <c r="BF54" s="145"/>
      <c r="BG54" s="146"/>
      <c r="BH54" s="114"/>
      <c r="BI54" s="114"/>
      <c r="BJ54" s="145"/>
      <c r="BK54" s="145"/>
      <c r="BL54" s="146"/>
      <c r="BM54" s="114"/>
      <c r="BN54" s="114"/>
      <c r="BO54" s="145"/>
      <c r="BP54" s="145"/>
      <c r="BQ54" s="146"/>
      <c r="BR54" s="114"/>
      <c r="BS54" s="114"/>
      <c r="BT54" s="168"/>
      <c r="BU54" s="145"/>
      <c r="BV54" s="145"/>
      <c r="BW54" s="145"/>
      <c r="BX54" s="114"/>
      <c r="BY54" s="145"/>
      <c r="BZ54" s="145"/>
      <c r="CA54" s="114"/>
      <c r="CB54" s="145"/>
      <c r="CC54" s="146"/>
      <c r="CD54" s="145"/>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row>
    <row r="55" spans="1:108" ht="21" customHeight="1" thickTop="1" thickBot="1">
      <c r="A55" s="421"/>
      <c r="B55" s="423"/>
      <c r="C55" s="423"/>
      <c r="D55" s="423"/>
      <c r="E55" s="424"/>
      <c r="F55" s="423"/>
      <c r="G55" s="423"/>
      <c r="H55" s="423"/>
      <c r="I55" s="423"/>
      <c r="J55" s="421"/>
      <c r="K55" s="421"/>
      <c r="L55" s="411"/>
      <c r="M55" s="413"/>
      <c r="N55" s="162">
        <v>3</v>
      </c>
      <c r="O55" s="173"/>
      <c r="P55" s="171"/>
      <c r="Q55" s="171"/>
      <c r="R55" s="171"/>
      <c r="S55" s="171"/>
      <c r="T55" s="171"/>
      <c r="U55" s="171"/>
      <c r="V55" s="171"/>
      <c r="W55" s="116">
        <v>0</v>
      </c>
      <c r="X55" s="117" t="s">
        <v>485</v>
      </c>
      <c r="Y55" s="172"/>
      <c r="Z55" s="118" t="s">
        <v>536</v>
      </c>
      <c r="AA55" s="116" t="s">
        <v>537</v>
      </c>
      <c r="AB55" s="171"/>
      <c r="AC55" s="422"/>
      <c r="AD55" s="422"/>
      <c r="AE55" s="420"/>
      <c r="AF55" s="420"/>
      <c r="AG55" s="418"/>
      <c r="AH55" s="418"/>
      <c r="AI55" s="419"/>
      <c r="AJ55" s="419"/>
      <c r="AK55" s="411"/>
      <c r="AL55" s="413"/>
      <c r="AM55" s="416"/>
      <c r="AN55" s="163"/>
      <c r="AO55" s="162"/>
      <c r="AP55" s="168"/>
      <c r="AQ55" s="114"/>
      <c r="AR55" s="145"/>
      <c r="AS55" s="114"/>
      <c r="AT55" s="145"/>
      <c r="AU55" s="114"/>
      <c r="AV55" s="145"/>
      <c r="AW55" s="114"/>
      <c r="AX55" s="145"/>
      <c r="AY55" s="146"/>
      <c r="AZ55" s="145"/>
      <c r="BA55" s="145"/>
      <c r="BB55" s="146"/>
      <c r="BC55" s="114"/>
      <c r="BD55" s="114"/>
      <c r="BE55" s="145"/>
      <c r="BF55" s="145"/>
      <c r="BG55" s="146"/>
      <c r="BH55" s="114"/>
      <c r="BI55" s="114"/>
      <c r="BJ55" s="145"/>
      <c r="BK55" s="145"/>
      <c r="BL55" s="146"/>
      <c r="BM55" s="114"/>
      <c r="BN55" s="114"/>
      <c r="BO55" s="145"/>
      <c r="BP55" s="145"/>
      <c r="BQ55" s="146"/>
      <c r="BR55" s="114"/>
      <c r="BS55" s="114"/>
      <c r="BT55" s="168"/>
      <c r="BU55" s="145"/>
      <c r="BV55" s="145"/>
      <c r="BW55" s="145"/>
      <c r="BX55" s="114"/>
      <c r="BY55" s="145"/>
      <c r="BZ55" s="145"/>
      <c r="CA55" s="114"/>
      <c r="CB55" s="145"/>
      <c r="CC55" s="146"/>
      <c r="CD55" s="145"/>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row>
    <row r="56" spans="1:108" ht="21" customHeight="1" thickTop="1" thickBot="1">
      <c r="A56" s="421"/>
      <c r="B56" s="423"/>
      <c r="C56" s="423"/>
      <c r="D56" s="423"/>
      <c r="E56" s="424"/>
      <c r="F56" s="423"/>
      <c r="G56" s="423"/>
      <c r="H56" s="423"/>
      <c r="I56" s="423"/>
      <c r="J56" s="421"/>
      <c r="K56" s="421"/>
      <c r="L56" s="411"/>
      <c r="M56" s="413"/>
      <c r="N56" s="162">
        <v>4</v>
      </c>
      <c r="O56" s="166"/>
      <c r="P56" s="171"/>
      <c r="Q56" s="171"/>
      <c r="R56" s="171"/>
      <c r="S56" s="171"/>
      <c r="T56" s="171"/>
      <c r="U56" s="171"/>
      <c r="V56" s="171"/>
      <c r="W56" s="116">
        <v>0</v>
      </c>
      <c r="X56" s="117" t="s">
        <v>485</v>
      </c>
      <c r="Y56" s="172"/>
      <c r="Z56" s="118" t="s">
        <v>536</v>
      </c>
      <c r="AA56" s="116" t="s">
        <v>537</v>
      </c>
      <c r="AB56" s="171"/>
      <c r="AC56" s="422"/>
      <c r="AD56" s="422"/>
      <c r="AE56" s="420"/>
      <c r="AF56" s="420"/>
      <c r="AG56" s="418"/>
      <c r="AH56" s="418"/>
      <c r="AI56" s="419"/>
      <c r="AJ56" s="419"/>
      <c r="AK56" s="411"/>
      <c r="AL56" s="413"/>
      <c r="AM56" s="416"/>
      <c r="AN56" s="163"/>
      <c r="AO56" s="162"/>
      <c r="AP56" s="168"/>
      <c r="AQ56" s="114"/>
      <c r="AR56" s="145"/>
      <c r="AS56" s="114"/>
      <c r="AT56" s="145"/>
      <c r="AU56" s="114"/>
      <c r="AV56" s="145"/>
      <c r="AW56" s="114"/>
      <c r="AX56" s="145"/>
      <c r="AY56" s="146"/>
      <c r="AZ56" s="145"/>
      <c r="BA56" s="145"/>
      <c r="BB56" s="146"/>
      <c r="BC56" s="114"/>
      <c r="BD56" s="114"/>
      <c r="BE56" s="145"/>
      <c r="BF56" s="145"/>
      <c r="BG56" s="146"/>
      <c r="BH56" s="114"/>
      <c r="BI56" s="114"/>
      <c r="BJ56" s="145"/>
      <c r="BK56" s="145"/>
      <c r="BL56" s="146"/>
      <c r="BM56" s="114"/>
      <c r="BN56" s="114"/>
      <c r="BO56" s="145"/>
      <c r="BP56" s="145"/>
      <c r="BQ56" s="146"/>
      <c r="BR56" s="114"/>
      <c r="BS56" s="114"/>
      <c r="BT56" s="168"/>
      <c r="BU56" s="145"/>
      <c r="BV56" s="145"/>
      <c r="BW56" s="145"/>
      <c r="BX56" s="114"/>
      <c r="BY56" s="145"/>
      <c r="BZ56" s="145"/>
      <c r="CA56" s="114"/>
      <c r="CB56" s="145"/>
      <c r="CC56" s="146"/>
      <c r="CD56" s="145"/>
      <c r="CE56" s="148"/>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row>
    <row r="57" spans="1:108" ht="21" customHeight="1" thickTop="1" thickBot="1">
      <c r="A57" s="421"/>
      <c r="B57" s="423"/>
      <c r="C57" s="423"/>
      <c r="D57" s="423"/>
      <c r="E57" s="424"/>
      <c r="F57" s="423"/>
      <c r="G57" s="423"/>
      <c r="H57" s="423"/>
      <c r="I57" s="423"/>
      <c r="J57" s="421"/>
      <c r="K57" s="421"/>
      <c r="L57" s="411"/>
      <c r="M57" s="413"/>
      <c r="N57" s="162">
        <v>5</v>
      </c>
      <c r="O57" s="166"/>
      <c r="P57" s="171"/>
      <c r="Q57" s="171"/>
      <c r="R57" s="171"/>
      <c r="S57" s="171"/>
      <c r="T57" s="171"/>
      <c r="U57" s="171"/>
      <c r="V57" s="171"/>
      <c r="W57" s="116">
        <v>0</v>
      </c>
      <c r="X57" s="117" t="s">
        <v>485</v>
      </c>
      <c r="Y57" s="172"/>
      <c r="Z57" s="118" t="s">
        <v>536</v>
      </c>
      <c r="AA57" s="116" t="s">
        <v>537</v>
      </c>
      <c r="AB57" s="171"/>
      <c r="AC57" s="422"/>
      <c r="AD57" s="422"/>
      <c r="AE57" s="420"/>
      <c r="AF57" s="420"/>
      <c r="AG57" s="418"/>
      <c r="AH57" s="418"/>
      <c r="AI57" s="419"/>
      <c r="AJ57" s="419"/>
      <c r="AK57" s="411"/>
      <c r="AL57" s="413"/>
      <c r="AM57" s="416"/>
      <c r="AN57" s="163"/>
      <c r="AO57" s="162"/>
      <c r="AP57" s="168"/>
      <c r="AQ57" s="114"/>
      <c r="AR57" s="145"/>
      <c r="AS57" s="114"/>
      <c r="AT57" s="145"/>
      <c r="AU57" s="114"/>
      <c r="AV57" s="145"/>
      <c r="AW57" s="114"/>
      <c r="AX57" s="145"/>
      <c r="AY57" s="146"/>
      <c r="AZ57" s="145"/>
      <c r="BA57" s="145"/>
      <c r="BB57" s="146"/>
      <c r="BC57" s="114"/>
      <c r="BD57" s="114"/>
      <c r="BE57" s="145"/>
      <c r="BF57" s="145"/>
      <c r="BG57" s="146"/>
      <c r="BH57" s="114"/>
      <c r="BI57" s="114"/>
      <c r="BJ57" s="145"/>
      <c r="BK57" s="145"/>
      <c r="BL57" s="146"/>
      <c r="BM57" s="114"/>
      <c r="BN57" s="114"/>
      <c r="BO57" s="145"/>
      <c r="BP57" s="145"/>
      <c r="BQ57" s="146"/>
      <c r="BR57" s="114"/>
      <c r="BS57" s="114"/>
      <c r="BT57" s="168"/>
      <c r="BU57" s="145"/>
      <c r="BV57" s="145"/>
      <c r="BW57" s="145"/>
      <c r="BX57" s="114"/>
      <c r="BY57" s="145"/>
      <c r="BZ57" s="145"/>
      <c r="CA57" s="114"/>
      <c r="CB57" s="145"/>
      <c r="CC57" s="146"/>
      <c r="CD57" s="145"/>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row>
    <row r="58" spans="1:108" ht="21" customHeight="1" thickTop="1" thickBot="1">
      <c r="A58" s="421"/>
      <c r="B58" s="423"/>
      <c r="C58" s="423"/>
      <c r="D58" s="423"/>
      <c r="E58" s="424"/>
      <c r="F58" s="423"/>
      <c r="G58" s="423"/>
      <c r="H58" s="423"/>
      <c r="I58" s="423"/>
      <c r="J58" s="421"/>
      <c r="K58" s="421"/>
      <c r="L58" s="411"/>
      <c r="M58" s="414"/>
      <c r="N58" s="162">
        <v>6</v>
      </c>
      <c r="O58" s="166"/>
      <c r="P58" s="171"/>
      <c r="Q58" s="171"/>
      <c r="R58" s="171"/>
      <c r="S58" s="171"/>
      <c r="T58" s="171"/>
      <c r="U58" s="171"/>
      <c r="V58" s="171"/>
      <c r="W58" s="116">
        <v>0</v>
      </c>
      <c r="X58" s="117" t="s">
        <v>485</v>
      </c>
      <c r="Y58" s="172"/>
      <c r="Z58" s="118" t="s">
        <v>536</v>
      </c>
      <c r="AA58" s="116" t="s">
        <v>537</v>
      </c>
      <c r="AB58" s="171"/>
      <c r="AC58" s="422"/>
      <c r="AD58" s="422"/>
      <c r="AE58" s="420"/>
      <c r="AF58" s="420"/>
      <c r="AG58" s="418"/>
      <c r="AH58" s="418"/>
      <c r="AI58" s="419"/>
      <c r="AJ58" s="419"/>
      <c r="AK58" s="411"/>
      <c r="AL58" s="414"/>
      <c r="AM58" s="417"/>
      <c r="AN58" s="163"/>
      <c r="AO58" s="162"/>
      <c r="AP58" s="168"/>
      <c r="AQ58" s="114"/>
      <c r="AR58" s="145"/>
      <c r="AS58" s="114"/>
      <c r="AT58" s="145"/>
      <c r="AU58" s="114"/>
      <c r="AV58" s="145"/>
      <c r="AW58" s="114"/>
      <c r="AX58" s="145"/>
      <c r="AY58" s="146"/>
      <c r="AZ58" s="145"/>
      <c r="BA58" s="145"/>
      <c r="BB58" s="146"/>
      <c r="BC58" s="114"/>
      <c r="BD58" s="114"/>
      <c r="BE58" s="145"/>
      <c r="BF58" s="145"/>
      <c r="BG58" s="146"/>
      <c r="BH58" s="114"/>
      <c r="BI58" s="114"/>
      <c r="BJ58" s="145"/>
      <c r="BK58" s="145"/>
      <c r="BL58" s="146"/>
      <c r="BM58" s="114"/>
      <c r="BN58" s="114"/>
      <c r="BO58" s="145"/>
      <c r="BP58" s="145"/>
      <c r="BQ58" s="146"/>
      <c r="BR58" s="114"/>
      <c r="BS58" s="114"/>
      <c r="BT58" s="168"/>
      <c r="BU58" s="145"/>
      <c r="BV58" s="145"/>
      <c r="BW58" s="145"/>
      <c r="BX58" s="114"/>
      <c r="BY58" s="145"/>
      <c r="BZ58" s="145"/>
      <c r="CA58" s="114"/>
      <c r="CB58" s="145"/>
      <c r="CC58" s="146"/>
      <c r="CD58" s="145"/>
      <c r="CE58" s="148"/>
      <c r="CF58" s="148"/>
      <c r="CG58" s="148"/>
      <c r="CH58" s="148"/>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row>
    <row r="59" spans="1:108" ht="21" customHeight="1" thickTop="1" thickBot="1">
      <c r="A59" s="421">
        <v>10</v>
      </c>
      <c r="B59" s="423"/>
      <c r="C59" s="423"/>
      <c r="D59" s="423"/>
      <c r="E59" s="424"/>
      <c r="F59" s="423"/>
      <c r="G59" s="423"/>
      <c r="H59" s="423"/>
      <c r="I59" s="423"/>
      <c r="J59" s="421"/>
      <c r="K59" s="421"/>
      <c r="L59" s="411">
        <v>0</v>
      </c>
      <c r="M59" s="412" t="b">
        <v>0</v>
      </c>
      <c r="N59" s="162">
        <v>1</v>
      </c>
      <c r="O59" s="166"/>
      <c r="P59" s="171"/>
      <c r="Q59" s="171"/>
      <c r="R59" s="171"/>
      <c r="S59" s="171"/>
      <c r="T59" s="171"/>
      <c r="U59" s="171"/>
      <c r="V59" s="171"/>
      <c r="W59" s="116">
        <v>0</v>
      </c>
      <c r="X59" s="117" t="s">
        <v>485</v>
      </c>
      <c r="Y59" s="172"/>
      <c r="Z59" s="118" t="s">
        <v>536</v>
      </c>
      <c r="AA59" s="116" t="s">
        <v>537</v>
      </c>
      <c r="AB59" s="171"/>
      <c r="AC59" s="422">
        <v>0</v>
      </c>
      <c r="AD59" s="422" t="s">
        <v>485</v>
      </c>
      <c r="AE59" s="420"/>
      <c r="AF59" s="420"/>
      <c r="AG59" s="418" t="s">
        <v>538</v>
      </c>
      <c r="AH59" s="418" t="s">
        <v>538</v>
      </c>
      <c r="AI59" s="419"/>
      <c r="AJ59" s="419"/>
      <c r="AK59" s="411">
        <v>0</v>
      </c>
      <c r="AL59" s="412" t="b">
        <v>0</v>
      </c>
      <c r="AM59" s="415"/>
      <c r="AN59" s="163"/>
      <c r="AO59" s="162"/>
      <c r="AP59" s="168"/>
      <c r="AQ59" s="114"/>
      <c r="AR59" s="145"/>
      <c r="AS59" s="114"/>
      <c r="AT59" s="145"/>
      <c r="AU59" s="114"/>
      <c r="AV59" s="145"/>
      <c r="AW59" s="114"/>
      <c r="AX59" s="145"/>
      <c r="AY59" s="146"/>
      <c r="AZ59" s="145"/>
      <c r="BA59" s="145"/>
      <c r="BB59" s="146"/>
      <c r="BC59" s="114"/>
      <c r="BD59" s="114"/>
      <c r="BE59" s="145"/>
      <c r="BF59" s="145"/>
      <c r="BG59" s="146"/>
      <c r="BH59" s="114"/>
      <c r="BI59" s="114"/>
      <c r="BJ59" s="145"/>
      <c r="BK59" s="145"/>
      <c r="BL59" s="146"/>
      <c r="BM59" s="114"/>
      <c r="BN59" s="114"/>
      <c r="BO59" s="145"/>
      <c r="BP59" s="145"/>
      <c r="BQ59" s="146"/>
      <c r="BR59" s="114"/>
      <c r="BS59" s="114"/>
      <c r="BT59" s="168"/>
      <c r="BU59" s="145"/>
      <c r="BV59" s="145"/>
      <c r="BW59" s="145"/>
      <c r="BX59" s="114"/>
      <c r="BY59" s="145"/>
      <c r="BZ59" s="145"/>
      <c r="CA59" s="114"/>
      <c r="CB59" s="145"/>
      <c r="CC59" s="146"/>
      <c r="CD59" s="145"/>
      <c r="CE59" s="148"/>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row>
    <row r="60" spans="1:108" ht="21" customHeight="1" thickTop="1" thickBot="1">
      <c r="A60" s="421"/>
      <c r="B60" s="423"/>
      <c r="C60" s="423"/>
      <c r="D60" s="423"/>
      <c r="E60" s="424"/>
      <c r="F60" s="423"/>
      <c r="G60" s="423"/>
      <c r="H60" s="423"/>
      <c r="I60" s="423"/>
      <c r="J60" s="421"/>
      <c r="K60" s="421"/>
      <c r="L60" s="411"/>
      <c r="M60" s="413"/>
      <c r="N60" s="162">
        <v>2</v>
      </c>
      <c r="O60" s="166"/>
      <c r="P60" s="171"/>
      <c r="Q60" s="171"/>
      <c r="R60" s="171"/>
      <c r="S60" s="171"/>
      <c r="T60" s="171"/>
      <c r="U60" s="171"/>
      <c r="V60" s="171"/>
      <c r="W60" s="116">
        <v>0</v>
      </c>
      <c r="X60" s="117" t="s">
        <v>485</v>
      </c>
      <c r="Y60" s="172"/>
      <c r="Z60" s="118" t="s">
        <v>536</v>
      </c>
      <c r="AA60" s="116" t="s">
        <v>537</v>
      </c>
      <c r="AB60" s="171"/>
      <c r="AC60" s="422"/>
      <c r="AD60" s="422"/>
      <c r="AE60" s="420"/>
      <c r="AF60" s="420"/>
      <c r="AG60" s="418"/>
      <c r="AH60" s="418"/>
      <c r="AI60" s="419"/>
      <c r="AJ60" s="419"/>
      <c r="AK60" s="411"/>
      <c r="AL60" s="413"/>
      <c r="AM60" s="416"/>
      <c r="AN60" s="163"/>
      <c r="AO60" s="162"/>
      <c r="AP60" s="168"/>
      <c r="AQ60" s="114"/>
      <c r="AR60" s="145"/>
      <c r="AS60" s="114"/>
      <c r="AT60" s="145"/>
      <c r="AU60" s="114"/>
      <c r="AV60" s="145"/>
      <c r="AW60" s="114"/>
      <c r="AX60" s="145"/>
      <c r="AY60" s="146"/>
      <c r="AZ60" s="145"/>
      <c r="BA60" s="145"/>
      <c r="BB60" s="146"/>
      <c r="BC60" s="114"/>
      <c r="BD60" s="114"/>
      <c r="BE60" s="145"/>
      <c r="BF60" s="145"/>
      <c r="BG60" s="146"/>
      <c r="BH60" s="114"/>
      <c r="BI60" s="114"/>
      <c r="BJ60" s="145"/>
      <c r="BK60" s="145"/>
      <c r="BL60" s="146"/>
      <c r="BM60" s="114"/>
      <c r="BN60" s="114"/>
      <c r="BO60" s="145"/>
      <c r="BP60" s="145"/>
      <c r="BQ60" s="146"/>
      <c r="BR60" s="114"/>
      <c r="BS60" s="114"/>
      <c r="BT60" s="168"/>
      <c r="BU60" s="145"/>
      <c r="BV60" s="145"/>
      <c r="BW60" s="145"/>
      <c r="BX60" s="114"/>
      <c r="BY60" s="145"/>
      <c r="BZ60" s="145"/>
      <c r="CA60" s="114"/>
      <c r="CB60" s="145"/>
      <c r="CC60" s="146"/>
      <c r="CD60" s="145"/>
    </row>
    <row r="61" spans="1:108" ht="21" customHeight="1" thickTop="1" thickBot="1">
      <c r="A61" s="421"/>
      <c r="B61" s="423"/>
      <c r="C61" s="423"/>
      <c r="D61" s="423"/>
      <c r="E61" s="424"/>
      <c r="F61" s="423"/>
      <c r="G61" s="423"/>
      <c r="H61" s="423"/>
      <c r="I61" s="423"/>
      <c r="J61" s="421"/>
      <c r="K61" s="421"/>
      <c r="L61" s="411"/>
      <c r="M61" s="413"/>
      <c r="N61" s="162">
        <v>3</v>
      </c>
      <c r="O61" s="173"/>
      <c r="P61" s="171"/>
      <c r="Q61" s="171"/>
      <c r="R61" s="171"/>
      <c r="S61" s="171"/>
      <c r="T61" s="171"/>
      <c r="U61" s="171"/>
      <c r="V61" s="171"/>
      <c r="W61" s="116">
        <v>0</v>
      </c>
      <c r="X61" s="117" t="s">
        <v>485</v>
      </c>
      <c r="Y61" s="172"/>
      <c r="Z61" s="118" t="s">
        <v>536</v>
      </c>
      <c r="AA61" s="116" t="s">
        <v>537</v>
      </c>
      <c r="AB61" s="171"/>
      <c r="AC61" s="422"/>
      <c r="AD61" s="422"/>
      <c r="AE61" s="420"/>
      <c r="AF61" s="420"/>
      <c r="AG61" s="418"/>
      <c r="AH61" s="418"/>
      <c r="AI61" s="419"/>
      <c r="AJ61" s="419"/>
      <c r="AK61" s="411"/>
      <c r="AL61" s="413"/>
      <c r="AM61" s="416"/>
      <c r="AN61" s="163"/>
      <c r="AO61" s="162"/>
      <c r="AP61" s="168"/>
      <c r="AQ61" s="114"/>
      <c r="AR61" s="145"/>
      <c r="AS61" s="114"/>
      <c r="AT61" s="145"/>
      <c r="AU61" s="114"/>
      <c r="AV61" s="145"/>
      <c r="AW61" s="114"/>
      <c r="AX61" s="145"/>
      <c r="AY61" s="146"/>
      <c r="AZ61" s="145"/>
      <c r="BA61" s="145"/>
      <c r="BB61" s="146"/>
      <c r="BC61" s="114"/>
      <c r="BD61" s="114"/>
      <c r="BE61" s="145"/>
      <c r="BF61" s="145"/>
      <c r="BG61" s="146"/>
      <c r="BH61" s="114"/>
      <c r="BI61" s="114"/>
      <c r="BJ61" s="145"/>
      <c r="BK61" s="145"/>
      <c r="BL61" s="146"/>
      <c r="BM61" s="114"/>
      <c r="BN61" s="114"/>
      <c r="BO61" s="145"/>
      <c r="BP61" s="145"/>
      <c r="BQ61" s="146"/>
      <c r="BR61" s="114"/>
      <c r="BS61" s="114"/>
      <c r="BT61" s="168"/>
      <c r="BU61" s="145"/>
      <c r="BV61" s="145"/>
      <c r="BW61" s="145"/>
      <c r="BX61" s="114"/>
      <c r="BY61" s="145"/>
      <c r="BZ61" s="145"/>
      <c r="CA61" s="114"/>
      <c r="CB61" s="145"/>
      <c r="CC61" s="146"/>
      <c r="CD61" s="145"/>
    </row>
    <row r="62" spans="1:108" ht="21" customHeight="1" thickTop="1" thickBot="1">
      <c r="A62" s="421"/>
      <c r="B62" s="423"/>
      <c r="C62" s="423"/>
      <c r="D62" s="423"/>
      <c r="E62" s="424"/>
      <c r="F62" s="423"/>
      <c r="G62" s="423"/>
      <c r="H62" s="423"/>
      <c r="I62" s="423"/>
      <c r="J62" s="421"/>
      <c r="K62" s="421"/>
      <c r="L62" s="411"/>
      <c r="M62" s="413"/>
      <c r="N62" s="162">
        <v>4</v>
      </c>
      <c r="O62" s="166"/>
      <c r="P62" s="171"/>
      <c r="Q62" s="171"/>
      <c r="R62" s="171"/>
      <c r="S62" s="171"/>
      <c r="T62" s="171"/>
      <c r="U62" s="171"/>
      <c r="V62" s="171"/>
      <c r="W62" s="116">
        <v>0</v>
      </c>
      <c r="X62" s="117" t="s">
        <v>485</v>
      </c>
      <c r="Y62" s="172"/>
      <c r="Z62" s="118" t="s">
        <v>536</v>
      </c>
      <c r="AA62" s="116" t="s">
        <v>537</v>
      </c>
      <c r="AB62" s="171"/>
      <c r="AC62" s="422"/>
      <c r="AD62" s="422"/>
      <c r="AE62" s="420"/>
      <c r="AF62" s="420"/>
      <c r="AG62" s="418"/>
      <c r="AH62" s="418"/>
      <c r="AI62" s="419"/>
      <c r="AJ62" s="419"/>
      <c r="AK62" s="411"/>
      <c r="AL62" s="413"/>
      <c r="AM62" s="416"/>
      <c r="AN62" s="163"/>
      <c r="AO62" s="162"/>
      <c r="AP62" s="168"/>
      <c r="AQ62" s="114"/>
      <c r="AR62" s="145"/>
      <c r="AS62" s="114"/>
      <c r="AT62" s="145"/>
      <c r="AU62" s="114"/>
      <c r="AV62" s="145"/>
      <c r="AW62" s="114"/>
      <c r="AX62" s="145"/>
      <c r="AY62" s="146"/>
      <c r="AZ62" s="145"/>
      <c r="BA62" s="145"/>
      <c r="BB62" s="146"/>
      <c r="BC62" s="114"/>
      <c r="BD62" s="114"/>
      <c r="BE62" s="145"/>
      <c r="BF62" s="145"/>
      <c r="BG62" s="146"/>
      <c r="BH62" s="114"/>
      <c r="BI62" s="114"/>
      <c r="BJ62" s="145"/>
      <c r="BK62" s="145"/>
      <c r="BL62" s="146"/>
      <c r="BM62" s="114"/>
      <c r="BN62" s="114"/>
      <c r="BO62" s="145"/>
      <c r="BP62" s="145"/>
      <c r="BQ62" s="146"/>
      <c r="BR62" s="114"/>
      <c r="BS62" s="114"/>
      <c r="BT62" s="168"/>
      <c r="BU62" s="145"/>
      <c r="BV62" s="145"/>
      <c r="BW62" s="145"/>
      <c r="BX62" s="114"/>
      <c r="BY62" s="145"/>
      <c r="BZ62" s="145"/>
      <c r="CA62" s="114"/>
      <c r="CB62" s="145"/>
      <c r="CC62" s="146"/>
      <c r="CD62" s="145"/>
    </row>
    <row r="63" spans="1:108" ht="21" customHeight="1" thickTop="1" thickBot="1">
      <c r="A63" s="421"/>
      <c r="B63" s="423"/>
      <c r="C63" s="423"/>
      <c r="D63" s="423"/>
      <c r="E63" s="424"/>
      <c r="F63" s="423"/>
      <c r="G63" s="423"/>
      <c r="H63" s="423"/>
      <c r="I63" s="423"/>
      <c r="J63" s="421"/>
      <c r="K63" s="421"/>
      <c r="L63" s="411"/>
      <c r="M63" s="413"/>
      <c r="N63" s="162">
        <v>5</v>
      </c>
      <c r="O63" s="166"/>
      <c r="P63" s="171"/>
      <c r="Q63" s="171"/>
      <c r="R63" s="171"/>
      <c r="S63" s="171"/>
      <c r="T63" s="171"/>
      <c r="U63" s="171"/>
      <c r="V63" s="171"/>
      <c r="W63" s="116">
        <v>0</v>
      </c>
      <c r="X63" s="117" t="s">
        <v>485</v>
      </c>
      <c r="Y63" s="172"/>
      <c r="Z63" s="118" t="s">
        <v>536</v>
      </c>
      <c r="AA63" s="116" t="s">
        <v>537</v>
      </c>
      <c r="AB63" s="171"/>
      <c r="AC63" s="422"/>
      <c r="AD63" s="422"/>
      <c r="AE63" s="420"/>
      <c r="AF63" s="420"/>
      <c r="AG63" s="418"/>
      <c r="AH63" s="418"/>
      <c r="AI63" s="419"/>
      <c r="AJ63" s="419"/>
      <c r="AK63" s="411"/>
      <c r="AL63" s="413"/>
      <c r="AM63" s="416"/>
      <c r="AN63" s="163"/>
      <c r="AO63" s="162"/>
      <c r="AP63" s="168"/>
      <c r="AQ63" s="114"/>
      <c r="AR63" s="145"/>
      <c r="AS63" s="114"/>
      <c r="AT63" s="145"/>
      <c r="AU63" s="114"/>
      <c r="AV63" s="145"/>
      <c r="AW63" s="114"/>
      <c r="AX63" s="145"/>
      <c r="AY63" s="146"/>
      <c r="AZ63" s="145"/>
      <c r="BA63" s="145"/>
      <c r="BB63" s="146"/>
      <c r="BC63" s="114"/>
      <c r="BD63" s="114"/>
      <c r="BE63" s="145"/>
      <c r="BF63" s="145"/>
      <c r="BG63" s="146"/>
      <c r="BH63" s="114"/>
      <c r="BI63" s="114"/>
      <c r="BJ63" s="145"/>
      <c r="BK63" s="145"/>
      <c r="BL63" s="146"/>
      <c r="BM63" s="114"/>
      <c r="BN63" s="114"/>
      <c r="BO63" s="145"/>
      <c r="BP63" s="145"/>
      <c r="BQ63" s="146"/>
      <c r="BR63" s="114"/>
      <c r="BS63" s="114"/>
      <c r="BT63" s="168"/>
      <c r="BU63" s="145"/>
      <c r="BV63" s="145"/>
      <c r="BW63" s="145"/>
      <c r="BX63" s="114"/>
      <c r="BY63" s="145"/>
      <c r="BZ63" s="145"/>
      <c r="CA63" s="114"/>
      <c r="CB63" s="145"/>
      <c r="CC63" s="146"/>
      <c r="CD63" s="145"/>
    </row>
    <row r="64" spans="1:108" ht="21" customHeight="1" thickTop="1" thickBot="1">
      <c r="A64" s="421"/>
      <c r="B64" s="423"/>
      <c r="C64" s="423"/>
      <c r="D64" s="423"/>
      <c r="E64" s="424"/>
      <c r="F64" s="423"/>
      <c r="G64" s="423"/>
      <c r="H64" s="423"/>
      <c r="I64" s="423"/>
      <c r="J64" s="421"/>
      <c r="K64" s="421"/>
      <c r="L64" s="411"/>
      <c r="M64" s="414"/>
      <c r="N64" s="162">
        <v>6</v>
      </c>
      <c r="O64" s="166"/>
      <c r="P64" s="171"/>
      <c r="Q64" s="171"/>
      <c r="R64" s="171"/>
      <c r="S64" s="171"/>
      <c r="T64" s="171"/>
      <c r="U64" s="171"/>
      <c r="V64" s="171"/>
      <c r="W64" s="116">
        <v>0</v>
      </c>
      <c r="X64" s="117" t="s">
        <v>485</v>
      </c>
      <c r="Y64" s="172"/>
      <c r="Z64" s="118" t="s">
        <v>536</v>
      </c>
      <c r="AA64" s="116" t="s">
        <v>537</v>
      </c>
      <c r="AB64" s="171"/>
      <c r="AC64" s="422"/>
      <c r="AD64" s="422"/>
      <c r="AE64" s="420"/>
      <c r="AF64" s="420"/>
      <c r="AG64" s="418"/>
      <c r="AH64" s="418"/>
      <c r="AI64" s="419"/>
      <c r="AJ64" s="419"/>
      <c r="AK64" s="411"/>
      <c r="AL64" s="414"/>
      <c r="AM64" s="417"/>
      <c r="AN64" s="163"/>
      <c r="AO64" s="162"/>
      <c r="AP64" s="168"/>
      <c r="AQ64" s="114"/>
      <c r="AR64" s="145"/>
      <c r="AS64" s="114"/>
      <c r="AT64" s="145"/>
      <c r="AU64" s="114"/>
      <c r="AV64" s="145"/>
      <c r="AW64" s="114"/>
      <c r="AX64" s="145"/>
      <c r="AY64" s="146"/>
      <c r="AZ64" s="145"/>
      <c r="BA64" s="145"/>
      <c r="BB64" s="146"/>
      <c r="BC64" s="114"/>
      <c r="BD64" s="114"/>
      <c r="BE64" s="145"/>
      <c r="BF64" s="145"/>
      <c r="BG64" s="146"/>
      <c r="BH64" s="114"/>
      <c r="BI64" s="114"/>
      <c r="BJ64" s="145"/>
      <c r="BK64" s="145"/>
      <c r="BL64" s="146"/>
      <c r="BM64" s="114"/>
      <c r="BN64" s="114"/>
      <c r="BO64" s="145"/>
      <c r="BP64" s="145"/>
      <c r="BQ64" s="146"/>
      <c r="BR64" s="114"/>
      <c r="BS64" s="114"/>
      <c r="BT64" s="168"/>
      <c r="BU64" s="145"/>
      <c r="BV64" s="145"/>
      <c r="BW64" s="145"/>
      <c r="BX64" s="114"/>
      <c r="BY64" s="145"/>
      <c r="BZ64" s="145"/>
      <c r="CA64" s="114"/>
      <c r="CB64" s="145"/>
      <c r="CC64" s="146"/>
      <c r="CD64" s="145"/>
    </row>
    <row r="65" ht="21" customHeight="1" thickTop="1"/>
  </sheetData>
  <mergeCells count="333">
    <mergeCell ref="BT2:BW2"/>
    <mergeCell ref="BX2:BZ2"/>
    <mergeCell ref="CA2:CD2"/>
    <mergeCell ref="A2:I2"/>
    <mergeCell ref="J2:M2"/>
    <mergeCell ref="N2:AH2"/>
    <mergeCell ref="AI2:AL2"/>
    <mergeCell ref="AN2:AY2"/>
    <mergeCell ref="AZ2:BD2"/>
    <mergeCell ref="A3:A4"/>
    <mergeCell ref="B3:B4"/>
    <mergeCell ref="C3:C4"/>
    <mergeCell ref="D3:D4"/>
    <mergeCell ref="E3:E4"/>
    <mergeCell ref="F3:F4"/>
    <mergeCell ref="BE2:BI2"/>
    <mergeCell ref="BJ2:BN2"/>
    <mergeCell ref="BO2:BS2"/>
    <mergeCell ref="M3:M4"/>
    <mergeCell ref="N3:N4"/>
    <mergeCell ref="O3:O4"/>
    <mergeCell ref="P3:P4"/>
    <mergeCell ref="Q3:Q4"/>
    <mergeCell ref="R3:R4"/>
    <mergeCell ref="G3:G4"/>
    <mergeCell ref="H3:H4"/>
    <mergeCell ref="I3:I4"/>
    <mergeCell ref="J3:J4"/>
    <mergeCell ref="K3:K4"/>
    <mergeCell ref="L3:L4"/>
    <mergeCell ref="Y3:Y4"/>
    <mergeCell ref="Z3:Z4"/>
    <mergeCell ref="AA3:AA4"/>
    <mergeCell ref="AB3:AB4"/>
    <mergeCell ref="AC3:AD4"/>
    <mergeCell ref="AE3:AE4"/>
    <mergeCell ref="S3:S4"/>
    <mergeCell ref="T3:T4"/>
    <mergeCell ref="U3:U4"/>
    <mergeCell ref="V3:V4"/>
    <mergeCell ref="W3:W4"/>
    <mergeCell ref="X3:X4"/>
    <mergeCell ref="AL3:AL4"/>
    <mergeCell ref="AM3:AM4"/>
    <mergeCell ref="AN3:AN4"/>
    <mergeCell ref="AO3:AO4"/>
    <mergeCell ref="AP3:AP4"/>
    <mergeCell ref="AQ3:AQ4"/>
    <mergeCell ref="AF3:AF4"/>
    <mergeCell ref="AG3:AG4"/>
    <mergeCell ref="AH3:AH4"/>
    <mergeCell ref="AI3:AI4"/>
    <mergeCell ref="AJ3:AJ4"/>
    <mergeCell ref="AK3:AK4"/>
    <mergeCell ref="AX3:AX4"/>
    <mergeCell ref="AY3:AY4"/>
    <mergeCell ref="AZ3:AZ4"/>
    <mergeCell ref="BA3:BA4"/>
    <mergeCell ref="BB3:BB4"/>
    <mergeCell ref="BC3:BC4"/>
    <mergeCell ref="AR3:AR4"/>
    <mergeCell ref="AS3:AS4"/>
    <mergeCell ref="AT3:AT4"/>
    <mergeCell ref="AU3:AU4"/>
    <mergeCell ref="AV3:AV4"/>
    <mergeCell ref="AW3:AW4"/>
    <mergeCell ref="BL3:BL4"/>
    <mergeCell ref="BM3:BM4"/>
    <mergeCell ref="BN3:BN4"/>
    <mergeCell ref="BO3:BO4"/>
    <mergeCell ref="BD3:BD4"/>
    <mergeCell ref="BE3:BE4"/>
    <mergeCell ref="BF3:BF4"/>
    <mergeCell ref="BG3:BG4"/>
    <mergeCell ref="BH3:BH4"/>
    <mergeCell ref="BI3:BI4"/>
    <mergeCell ref="CB3:CB4"/>
    <mergeCell ref="CC3:CC4"/>
    <mergeCell ref="CD3:CD4"/>
    <mergeCell ref="A5:A10"/>
    <mergeCell ref="B5:B10"/>
    <mergeCell ref="C5:C10"/>
    <mergeCell ref="D5:D10"/>
    <mergeCell ref="E5:E10"/>
    <mergeCell ref="F5:F10"/>
    <mergeCell ref="G5:G10"/>
    <mergeCell ref="BV3:BV4"/>
    <mergeCell ref="BW3:BW4"/>
    <mergeCell ref="BX3:BX4"/>
    <mergeCell ref="BY3:BY4"/>
    <mergeCell ref="BZ3:BZ4"/>
    <mergeCell ref="CA3:CA4"/>
    <mergeCell ref="BP3:BP4"/>
    <mergeCell ref="BQ3:BQ4"/>
    <mergeCell ref="BR3:BR4"/>
    <mergeCell ref="BS3:BS4"/>
    <mergeCell ref="BT3:BT4"/>
    <mergeCell ref="BU3:BU4"/>
    <mergeCell ref="BJ3:BJ4"/>
    <mergeCell ref="BK3:BK4"/>
    <mergeCell ref="A11:A16"/>
    <mergeCell ref="B11:B16"/>
    <mergeCell ref="C11:C16"/>
    <mergeCell ref="D11:D16"/>
    <mergeCell ref="E11:E16"/>
    <mergeCell ref="AC5:AC10"/>
    <mergeCell ref="AD5:AD10"/>
    <mergeCell ref="AE5:AE10"/>
    <mergeCell ref="AF5:AF10"/>
    <mergeCell ref="H5:H10"/>
    <mergeCell ref="I5:I10"/>
    <mergeCell ref="J5:J10"/>
    <mergeCell ref="K5:K10"/>
    <mergeCell ref="L5:L10"/>
    <mergeCell ref="M5:M10"/>
    <mergeCell ref="H11:H16"/>
    <mergeCell ref="I11:I16"/>
    <mergeCell ref="J11:J16"/>
    <mergeCell ref="K11:K16"/>
    <mergeCell ref="M11:M16"/>
    <mergeCell ref="AC11:AC16"/>
    <mergeCell ref="AD11:AD16"/>
    <mergeCell ref="AE11:AE16"/>
    <mergeCell ref="AF11:AF16"/>
    <mergeCell ref="AI5:AI10"/>
    <mergeCell ref="AJ5:AJ10"/>
    <mergeCell ref="AK5:AK10"/>
    <mergeCell ref="AL5:AL10"/>
    <mergeCell ref="AM5:AM10"/>
    <mergeCell ref="AG5:AG10"/>
    <mergeCell ref="AH5:AH10"/>
    <mergeCell ref="AM11:AM16"/>
    <mergeCell ref="A17:A22"/>
    <mergeCell ref="B17:B22"/>
    <mergeCell ref="C17:C22"/>
    <mergeCell ref="D17:D22"/>
    <mergeCell ref="E17:E22"/>
    <mergeCell ref="F17:F22"/>
    <mergeCell ref="G17:G22"/>
    <mergeCell ref="H17:H22"/>
    <mergeCell ref="I17:I22"/>
    <mergeCell ref="AG11:AG16"/>
    <mergeCell ref="AH11:AH16"/>
    <mergeCell ref="AI11:AI16"/>
    <mergeCell ref="AJ11:AJ16"/>
    <mergeCell ref="AK11:AK16"/>
    <mergeCell ref="AL11:AL16"/>
    <mergeCell ref="L11:L16"/>
    <mergeCell ref="F11:F16"/>
    <mergeCell ref="G11:G16"/>
    <mergeCell ref="AK17:AK22"/>
    <mergeCell ref="AL17:AL22"/>
    <mergeCell ref="AM17:AM22"/>
    <mergeCell ref="A23:A28"/>
    <mergeCell ref="B23:B28"/>
    <mergeCell ref="C23:C28"/>
    <mergeCell ref="D23:D28"/>
    <mergeCell ref="E23:E28"/>
    <mergeCell ref="F23:F28"/>
    <mergeCell ref="G23:G28"/>
    <mergeCell ref="AE17:AE22"/>
    <mergeCell ref="AF17:AF22"/>
    <mergeCell ref="AG17:AG22"/>
    <mergeCell ref="AH17:AH22"/>
    <mergeCell ref="AI17:AI22"/>
    <mergeCell ref="AJ17:AJ22"/>
    <mergeCell ref="J17:J22"/>
    <mergeCell ref="K17:K22"/>
    <mergeCell ref="L17:L22"/>
    <mergeCell ref="M17:M22"/>
    <mergeCell ref="AC17:AC22"/>
    <mergeCell ref="AD17:AD22"/>
    <mergeCell ref="A29:A34"/>
    <mergeCell ref="B29:B34"/>
    <mergeCell ref="C29:C34"/>
    <mergeCell ref="D29:D34"/>
    <mergeCell ref="E29:E34"/>
    <mergeCell ref="AC23:AC28"/>
    <mergeCell ref="AD23:AD28"/>
    <mergeCell ref="AE23:AE28"/>
    <mergeCell ref="AF23:AF28"/>
    <mergeCell ref="H23:H28"/>
    <mergeCell ref="I23:I28"/>
    <mergeCell ref="J23:J28"/>
    <mergeCell ref="K23:K28"/>
    <mergeCell ref="L23:L28"/>
    <mergeCell ref="M23:M28"/>
    <mergeCell ref="H29:H34"/>
    <mergeCell ref="I29:I34"/>
    <mergeCell ref="J29:J34"/>
    <mergeCell ref="K29:K34"/>
    <mergeCell ref="M29:M34"/>
    <mergeCell ref="AC29:AC34"/>
    <mergeCell ref="AD29:AD34"/>
    <mergeCell ref="AE29:AE34"/>
    <mergeCell ref="AF29:AF34"/>
    <mergeCell ref="AI23:AI28"/>
    <mergeCell ref="AJ23:AJ28"/>
    <mergeCell ref="AK23:AK28"/>
    <mergeCell ref="AL23:AL28"/>
    <mergeCell ref="AM23:AM28"/>
    <mergeCell ref="AG23:AG28"/>
    <mergeCell ref="AH23:AH28"/>
    <mergeCell ref="AM29:AM34"/>
    <mergeCell ref="A35:A40"/>
    <mergeCell ref="B35:B40"/>
    <mergeCell ref="C35:C40"/>
    <mergeCell ref="D35:D40"/>
    <mergeCell ref="E35:E40"/>
    <mergeCell ref="F35:F40"/>
    <mergeCell ref="G35:G40"/>
    <mergeCell ref="H35:H40"/>
    <mergeCell ref="I35:I40"/>
    <mergeCell ref="AG29:AG34"/>
    <mergeCell ref="AH29:AH34"/>
    <mergeCell ref="AI29:AI34"/>
    <mergeCell ref="AJ29:AJ34"/>
    <mergeCell ref="AK29:AK34"/>
    <mergeCell ref="AL29:AL34"/>
    <mergeCell ref="L29:L34"/>
    <mergeCell ref="F29:F34"/>
    <mergeCell ref="G29:G34"/>
    <mergeCell ref="AK35:AK40"/>
    <mergeCell ref="AL35:AL40"/>
    <mergeCell ref="AM35:AM40"/>
    <mergeCell ref="A41:A46"/>
    <mergeCell ref="B41:B46"/>
    <mergeCell ref="C41:C46"/>
    <mergeCell ref="D41:D46"/>
    <mergeCell ref="E41:E46"/>
    <mergeCell ref="F41:F46"/>
    <mergeCell ref="G41:G46"/>
    <mergeCell ref="AE35:AE40"/>
    <mergeCell ref="AF35:AF40"/>
    <mergeCell ref="AG35:AG40"/>
    <mergeCell ref="AH35:AH40"/>
    <mergeCell ref="AI35:AI40"/>
    <mergeCell ref="AJ35:AJ40"/>
    <mergeCell ref="J35:J40"/>
    <mergeCell ref="K35:K40"/>
    <mergeCell ref="L35:L40"/>
    <mergeCell ref="M35:M40"/>
    <mergeCell ref="AC35:AC40"/>
    <mergeCell ref="AD35:AD40"/>
    <mergeCell ref="H47:H52"/>
    <mergeCell ref="I47:I52"/>
    <mergeCell ref="J47:J52"/>
    <mergeCell ref="K47:K52"/>
    <mergeCell ref="M47:M52"/>
    <mergeCell ref="AC47:AC52"/>
    <mergeCell ref="AD47:AD52"/>
    <mergeCell ref="AE47:AE52"/>
    <mergeCell ref="AF47:AF52"/>
    <mergeCell ref="AC41:AC46"/>
    <mergeCell ref="AD41:AD46"/>
    <mergeCell ref="AE41:AE46"/>
    <mergeCell ref="AF41:AF46"/>
    <mergeCell ref="H41:H46"/>
    <mergeCell ref="I41:I46"/>
    <mergeCell ref="J41:J46"/>
    <mergeCell ref="K41:K46"/>
    <mergeCell ref="L41:L46"/>
    <mergeCell ref="M41:M46"/>
    <mergeCell ref="AI41:AI46"/>
    <mergeCell ref="AJ41:AJ46"/>
    <mergeCell ref="AK41:AK46"/>
    <mergeCell ref="AL41:AL46"/>
    <mergeCell ref="AM41:AM46"/>
    <mergeCell ref="AG41:AG46"/>
    <mergeCell ref="AH41:AH46"/>
    <mergeCell ref="AM47:AM52"/>
    <mergeCell ref="A53:A58"/>
    <mergeCell ref="B53:B58"/>
    <mergeCell ref="C53:C58"/>
    <mergeCell ref="D53:D58"/>
    <mergeCell ref="E53:E58"/>
    <mergeCell ref="F53:F58"/>
    <mergeCell ref="G53:G58"/>
    <mergeCell ref="H53:H58"/>
    <mergeCell ref="I53:I58"/>
    <mergeCell ref="AG47:AG52"/>
    <mergeCell ref="AH47:AH52"/>
    <mergeCell ref="AI47:AI52"/>
    <mergeCell ref="AJ47:AJ52"/>
    <mergeCell ref="AK47:AK52"/>
    <mergeCell ref="AL47:AL52"/>
    <mergeCell ref="L47:L52"/>
    <mergeCell ref="F47:F52"/>
    <mergeCell ref="G47:G52"/>
    <mergeCell ref="A59:A64"/>
    <mergeCell ref="B59:B64"/>
    <mergeCell ref="C59:C64"/>
    <mergeCell ref="D59:D64"/>
    <mergeCell ref="E59:E64"/>
    <mergeCell ref="F59:F64"/>
    <mergeCell ref="G59:G64"/>
    <mergeCell ref="A47:A52"/>
    <mergeCell ref="B47:B52"/>
    <mergeCell ref="C47:C52"/>
    <mergeCell ref="D47:D52"/>
    <mergeCell ref="E47:E52"/>
    <mergeCell ref="AE53:AE58"/>
    <mergeCell ref="AF53:AF58"/>
    <mergeCell ref="J53:J58"/>
    <mergeCell ref="K53:K58"/>
    <mergeCell ref="L53:L58"/>
    <mergeCell ref="M53:M58"/>
    <mergeCell ref="AC53:AC58"/>
    <mergeCell ref="AD53:AD58"/>
    <mergeCell ref="H59:H64"/>
    <mergeCell ref="I59:I64"/>
    <mergeCell ref="J59:J64"/>
    <mergeCell ref="K59:K64"/>
    <mergeCell ref="L59:L64"/>
    <mergeCell ref="M59:M64"/>
    <mergeCell ref="AC59:AC64"/>
    <mergeCell ref="AD59:AD64"/>
    <mergeCell ref="AE59:AE64"/>
    <mergeCell ref="AF59:AF64"/>
    <mergeCell ref="AK53:AK58"/>
    <mergeCell ref="AL53:AL58"/>
    <mergeCell ref="AM53:AM58"/>
    <mergeCell ref="AG53:AG58"/>
    <mergeCell ref="AH53:AH58"/>
    <mergeCell ref="AI53:AI58"/>
    <mergeCell ref="AJ53:AJ58"/>
    <mergeCell ref="AI59:AI64"/>
    <mergeCell ref="AJ59:AJ64"/>
    <mergeCell ref="AK59:AK64"/>
    <mergeCell ref="AL59:AL64"/>
    <mergeCell ref="AM59:AM64"/>
    <mergeCell ref="AG59:AG64"/>
    <mergeCell ref="AH59:AH64"/>
  </mergeCells>
  <conditionalFormatting sqref="M5 M11 M17 M23 M29 M35 M41 M47 M53 M59">
    <cfRule type="cellIs" dxfId="659" priority="32" stopIfTrue="1" operator="equal">
      <formula>"Muy Alta"</formula>
    </cfRule>
    <cfRule type="containsText" dxfId="658" priority="33" operator="containsText" text="ZONA RIESGO ALTA">
      <formula>NOT(ISERROR(SEARCH("ZONA RIESGO ALTA",M5)))</formula>
    </cfRule>
    <cfRule type="containsText" dxfId="657" priority="34" operator="containsText" text="ZONA RIESGO MODERADA">
      <formula>NOT(ISERROR(SEARCH("ZONA RIESGO MODERADA",M5)))</formula>
    </cfRule>
    <cfRule type="containsText" dxfId="656" priority="35" operator="containsText" text="ZONA RIESGO BAJA">
      <formula>NOT(ISERROR(SEARCH("ZONA RIESGO BAJA",M5)))</formula>
    </cfRule>
    <cfRule type="cellIs" dxfId="655" priority="36" operator="equal">
      <formula>"Muy Baja"</formula>
    </cfRule>
  </conditionalFormatting>
  <conditionalFormatting sqref="M5:M64">
    <cfRule type="containsText" dxfId="654" priority="31" operator="containsText" text="ZONA RIESGO EXTREMA">
      <formula>NOT(ISERROR(SEARCH("ZONA RIESGO EXTREMA",M5)))</formula>
    </cfRule>
  </conditionalFormatting>
  <conditionalFormatting sqref="X5:X64">
    <cfRule type="containsText" dxfId="653" priority="28" operator="containsText" text="DEBIL">
      <formula>NOT(ISERROR(SEARCH("DEBIL",X5)))</formula>
    </cfRule>
    <cfRule type="containsText" dxfId="652" priority="29" operator="containsText" text="MODERADO">
      <formula>NOT(ISERROR(SEARCH("MODERADO",X5)))</formula>
    </cfRule>
    <cfRule type="containsText" dxfId="651" priority="30" operator="containsText" text="FUERTE">
      <formula>NOT(ISERROR(SEARCH("FUERTE",X5)))</formula>
    </cfRule>
  </conditionalFormatting>
  <conditionalFormatting sqref="AC5 AC11 AC17 AC23 AC41 AC59 AC29 AC47 AC35 AC53">
    <cfRule type="containsText" dxfId="650" priority="25" operator="containsText" text="DEBIL">
      <formula>NOT(ISERROR(SEARCH("DEBIL",AC5)))</formula>
    </cfRule>
    <cfRule type="containsText" dxfId="649" priority="26" operator="containsText" text="MODERADO">
      <formula>NOT(ISERROR(SEARCH("MODERADO",AC5)))</formula>
    </cfRule>
    <cfRule type="containsText" dxfId="648" priority="27" operator="containsText" text="FUERTE">
      <formula>NOT(ISERROR(SEARCH("FUERTE",AC5)))</formula>
    </cfRule>
  </conditionalFormatting>
  <conditionalFormatting sqref="AI5 AI11 AI17 AI23 AI29 AI35 AI41 AI47 AI53 AI59">
    <cfRule type="containsText" dxfId="647" priority="20" operator="containsText" text="casi seguro">
      <formula>NOT(ISERROR(SEARCH("casi seguro",AI5)))</formula>
    </cfRule>
    <cfRule type="containsText" dxfId="646" priority="21" operator="containsText" text="PROBABLE">
      <formula>NOT(ISERROR(SEARCH("PROBABLE",AI5)))</formula>
    </cfRule>
    <cfRule type="containsText" dxfId="645" priority="22" operator="containsText" text="posible">
      <formula>NOT(ISERROR(SEARCH("posible",AI5)))</formula>
    </cfRule>
    <cfRule type="containsText" dxfId="644" priority="23" operator="containsText" text="Improbable">
      <formula>NOT(ISERROR(SEARCH("Improbable",AI5)))</formula>
    </cfRule>
    <cfRule type="containsText" dxfId="643" priority="24" operator="containsText" text="Rara vez">
      <formula>NOT(ISERROR(SEARCH("Rara vez",AI5)))</formula>
    </cfRule>
  </conditionalFormatting>
  <conditionalFormatting sqref="AD5 AD11 AD17 AD23 AD41 AD59 AD29 AD47 AD35 AD53">
    <cfRule type="containsText" dxfId="642" priority="17" operator="containsText" text="DEBIL">
      <formula>NOT(ISERROR(SEARCH("DEBIL",AD5)))</formula>
    </cfRule>
    <cfRule type="containsText" dxfId="641" priority="18" operator="containsText" text="MODERADO">
      <formula>NOT(ISERROR(SEARCH("MODERADO",AD5)))</formula>
    </cfRule>
    <cfRule type="containsText" dxfId="640" priority="19" operator="containsText" text="FUERTE">
      <formula>NOT(ISERROR(SEARCH("FUERTE",AD5)))</formula>
    </cfRule>
  </conditionalFormatting>
  <conditionalFormatting sqref="AL5 AL11 AL17 AL23 AL29 AL35 AL41 AL47 AL53 AL59">
    <cfRule type="cellIs" dxfId="639" priority="12" stopIfTrue="1" operator="equal">
      <formula>"Muy Alta"</formula>
    </cfRule>
    <cfRule type="containsText" dxfId="638" priority="13" operator="containsText" text="ZONA RIESGO ALTA">
      <formula>NOT(ISERROR(SEARCH("ZONA RIESGO ALTA",AL5)))</formula>
    </cfRule>
    <cfRule type="containsText" dxfId="637" priority="14" operator="containsText" text="ZONA RIESGO MODERADA">
      <formula>NOT(ISERROR(SEARCH("ZONA RIESGO MODERADA",AL5)))</formula>
    </cfRule>
    <cfRule type="containsText" dxfId="636" priority="15" operator="containsText" text="ZONA RIESGO BAJA">
      <formula>NOT(ISERROR(SEARCH("ZONA RIESGO BAJA",AL5)))</formula>
    </cfRule>
    <cfRule type="cellIs" dxfId="635" priority="16" operator="equal">
      <formula>"Muy Baja"</formula>
    </cfRule>
  </conditionalFormatting>
  <conditionalFormatting sqref="AL5:AL64">
    <cfRule type="containsText" dxfId="634" priority="11" operator="containsText" text="ZONA RIESGO EXTREMA">
      <formula>NOT(ISERROR(SEARCH("ZONA RIESGO EXTREMA",AL5)))</formula>
    </cfRule>
  </conditionalFormatting>
  <conditionalFormatting sqref="AJ5 AJ11 AJ17 AJ23 AJ29 AJ35 AJ41 AJ47 AJ53 AJ59">
    <cfRule type="containsText" dxfId="633" priority="1" operator="containsText" text="casi seguro">
      <formula>NOT(ISERROR(SEARCH("casi seguro",AJ5)))</formula>
    </cfRule>
    <cfRule type="containsText" dxfId="632" priority="2" operator="containsText" text="PROBABLE">
      <formula>NOT(ISERROR(SEARCH("PROBABLE",AJ5)))</formula>
    </cfRule>
    <cfRule type="containsText" dxfId="631" priority="3" operator="containsText" text="posible">
      <formula>NOT(ISERROR(SEARCH("posible",AJ5)))</formula>
    </cfRule>
    <cfRule type="containsText" dxfId="630" priority="4" operator="containsText" text="Improbable">
      <formula>NOT(ISERROR(SEARCH("Improbable",AJ5)))</formula>
    </cfRule>
    <cfRule type="containsText" dxfId="629" priority="5" operator="containsText" text="Rara vez">
      <formula>NOT(ISERROR(SEARCH("Rara vez",AJ5)))</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64" xr:uid="{575BCA4E-8FCD-4E55-BC87-17BC0116462D}"/>
  </dataValidation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37" operator="containsText" id="{92A7F39D-8E71-4133-A83D-0362918F38CD}">
            <xm:f>NOT(ISERROR(SEARCH(#REF!,AI5)))</xm:f>
            <xm:f>#REF!</xm:f>
            <x14:dxf>
              <fill>
                <gradientFill degree="180">
                  <stop position="0">
                    <color rgb="FF008744"/>
                  </stop>
                  <stop position="1">
                    <color theme="0"/>
                  </stop>
                </gradientFill>
              </fill>
            </x14:dxf>
          </x14:cfRule>
          <x14:cfRule type="containsText" priority="38" operator="containsText" id="{9A619440-F6B8-4ED1-A0EC-BAD2E6FBDE03}">
            <xm:f>NOT(ISERROR(SEARCH(#REF!,AI5)))</xm:f>
            <xm:f>#REF!</xm:f>
            <x14:dxf>
              <fill>
                <gradientFill degree="180">
                  <stop position="0">
                    <color rgb="FF008744"/>
                  </stop>
                  <stop position="1">
                    <color theme="0"/>
                  </stop>
                </gradientFill>
              </fill>
            </x14:dxf>
          </x14:cfRule>
          <x14:cfRule type="containsText" priority="39" operator="containsText" id="{F6FA2432-733A-4734-93F4-6CA71E006A8E}">
            <xm:f>NOT(ISERROR(SEARCH(#REF!,AI5)))</xm:f>
            <xm:f>#REF!</xm:f>
            <x14:dxf>
              <fill>
                <gradientFill degree="180">
                  <stop position="0">
                    <color rgb="FF008744"/>
                  </stop>
                  <stop position="1">
                    <color rgb="FFFFFFFF"/>
                  </stop>
                </gradientFill>
              </fill>
            </x14:dxf>
          </x14:cfRule>
          <x14:cfRule type="containsText" priority="40" operator="containsText" id="{6CCC627D-22BF-4381-9057-0A99CBDDC1E8}">
            <xm:f>NOT(ISERROR(SEARCH(#REF!,AI5)))</xm:f>
            <xm:f>#REF!</xm:f>
            <x14:dxf>
              <fill>
                <gradientFill>
                  <stop position="0">
                    <color theme="0"/>
                  </stop>
                  <stop position="1">
                    <color rgb="FFFFFF00"/>
                  </stop>
                </gradientFill>
              </fill>
            </x14:dxf>
          </x14:cfRule>
          <x14:cfRule type="containsText" priority="41" operator="containsText" id="{6D0E1166-AA3D-4CB0-B174-57F6CE371D2D}">
            <xm:f>NOT(ISERROR(SEARCH(#REF!,AI5)))</xm:f>
            <xm:f>#REF!</xm:f>
            <x14:dxf>
              <fill>
                <gradientFill degree="180">
                  <stop position="0">
                    <color rgb="FFFFA700"/>
                  </stop>
                  <stop position="1">
                    <color theme="0"/>
                  </stop>
                </gradientFill>
              </fill>
            </x14:dxf>
          </x14:cfRule>
          <xm:sqref>AI5 AI11 AI17 AI23 AI29 AI35 AI41 AI47 AI53 AI59</xm:sqref>
        </x14:conditionalFormatting>
        <x14:conditionalFormatting xmlns:xm="http://schemas.microsoft.com/office/excel/2006/main">
          <x14:cfRule type="containsText" priority="6" operator="containsText" id="{D199A814-3440-4F8D-BFAD-928E48940892}">
            <xm:f>NOT(ISERROR(SEARCH(#REF!,AJ5)))</xm:f>
            <xm:f>#REF!</xm:f>
            <x14:dxf>
              <fill>
                <gradientFill degree="180">
                  <stop position="0">
                    <color rgb="FF008744"/>
                  </stop>
                  <stop position="1">
                    <color theme="0"/>
                  </stop>
                </gradientFill>
              </fill>
            </x14:dxf>
          </x14:cfRule>
          <x14:cfRule type="containsText" priority="7" operator="containsText" id="{89D5C446-E23E-4369-9F98-4B4BEA7A4BC8}">
            <xm:f>NOT(ISERROR(SEARCH(#REF!,AJ5)))</xm:f>
            <xm:f>#REF!</xm:f>
            <x14:dxf>
              <fill>
                <gradientFill degree="180">
                  <stop position="0">
                    <color rgb="FF008744"/>
                  </stop>
                  <stop position="1">
                    <color theme="0"/>
                  </stop>
                </gradientFill>
              </fill>
            </x14:dxf>
          </x14:cfRule>
          <x14:cfRule type="containsText" priority="8" operator="containsText" id="{853722EB-5AD3-437A-9D6B-41B777EE16B9}">
            <xm:f>NOT(ISERROR(SEARCH(#REF!,AJ5)))</xm:f>
            <xm:f>#REF!</xm:f>
            <x14:dxf>
              <fill>
                <gradientFill degree="180">
                  <stop position="0">
                    <color rgb="FF008744"/>
                  </stop>
                  <stop position="1">
                    <color rgb="FFFFFFFF"/>
                  </stop>
                </gradientFill>
              </fill>
            </x14:dxf>
          </x14:cfRule>
          <x14:cfRule type="containsText" priority="9" operator="containsText" id="{6B930CC8-05DF-4E5A-86BB-BA25DEE554D8}">
            <xm:f>NOT(ISERROR(SEARCH(#REF!,AJ5)))</xm:f>
            <xm:f>#REF!</xm:f>
            <x14:dxf>
              <fill>
                <gradientFill>
                  <stop position="0">
                    <color theme="0"/>
                  </stop>
                  <stop position="1">
                    <color rgb="FFFFFF00"/>
                  </stop>
                </gradientFill>
              </fill>
            </x14:dxf>
          </x14:cfRule>
          <x14:cfRule type="containsText" priority="10" operator="containsText" id="{8C23EA91-09B9-4E09-8B6A-481CAECCA3D0}">
            <xm:f>NOT(ISERROR(SEARCH(#REF!,AJ5)))</xm:f>
            <xm:f>#REF!</xm:f>
            <x14:dxf>
              <fill>
                <gradientFill degree="180">
                  <stop position="0">
                    <color rgb="FFFFA700"/>
                  </stop>
                  <stop position="1">
                    <color theme="0"/>
                  </stop>
                </gradientFill>
              </fill>
            </x14:dxf>
          </x14:cfRule>
          <xm:sqref>AJ5 AJ11 AJ17 AJ23 AJ29 AJ35 AJ41 AJ47 AJ53 AJ59</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K55"/>
  <sheetViews>
    <sheetView zoomScale="90" zoomScaleNormal="90" workbookViewId="0">
      <selection activeCell="C7" sqref="C7"/>
    </sheetView>
  </sheetViews>
  <sheetFormatPr baseColWidth="10" defaultColWidth="11.42578125" defaultRowHeight="15"/>
  <cols>
    <col min="2" max="2" width="24.140625" customWidth="1"/>
    <col min="3" max="3" width="70.140625" customWidth="1"/>
    <col min="4" max="4" width="29.85546875" customWidth="1"/>
  </cols>
  <sheetData>
    <row r="1" spans="1:37" ht="23.25">
      <c r="A1" s="71"/>
      <c r="B1" s="638" t="s">
        <v>227</v>
      </c>
      <c r="C1" s="638"/>
      <c r="D1" s="638"/>
      <c r="E1" s="71"/>
      <c r="F1" s="71"/>
      <c r="G1" s="71"/>
      <c r="H1" s="71"/>
      <c r="I1" s="71"/>
      <c r="J1" s="71"/>
      <c r="K1" s="71"/>
      <c r="L1" s="71"/>
      <c r="M1" s="71"/>
      <c r="N1" s="71"/>
      <c r="O1" s="71"/>
      <c r="P1" s="71"/>
      <c r="Q1" s="71"/>
      <c r="R1" s="71"/>
      <c r="S1" s="71"/>
      <c r="T1" s="71"/>
      <c r="U1" s="71"/>
      <c r="V1" s="71"/>
      <c r="W1" s="71"/>
      <c r="X1" s="71"/>
      <c r="Y1" s="71"/>
      <c r="Z1" s="71"/>
      <c r="AA1" s="71"/>
      <c r="AB1" s="71"/>
      <c r="AC1" s="71"/>
      <c r="AD1" s="71"/>
      <c r="AE1" s="71"/>
    </row>
    <row r="2" spans="1:37">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row>
    <row r="3" spans="1:37" ht="25.5">
      <c r="A3" s="71"/>
      <c r="B3" s="5"/>
      <c r="C3" s="6" t="s">
        <v>228</v>
      </c>
      <c r="D3" s="6" t="s">
        <v>121</v>
      </c>
      <c r="E3" s="71"/>
      <c r="F3" s="71"/>
      <c r="G3" s="71"/>
      <c r="H3" s="71"/>
      <c r="I3" s="71"/>
      <c r="J3" s="71"/>
      <c r="K3" s="71"/>
      <c r="L3" s="71"/>
      <c r="M3" s="71"/>
      <c r="N3" s="71"/>
      <c r="O3" s="71"/>
      <c r="P3" s="71"/>
      <c r="Q3" s="71"/>
      <c r="R3" s="71"/>
      <c r="S3" s="71"/>
      <c r="T3" s="71"/>
      <c r="U3" s="71"/>
      <c r="V3" s="71"/>
      <c r="W3" s="71"/>
      <c r="X3" s="71"/>
      <c r="Y3" s="71"/>
      <c r="Z3" s="71"/>
      <c r="AA3" s="71"/>
      <c r="AB3" s="71"/>
      <c r="AC3" s="71"/>
      <c r="AD3" s="71"/>
      <c r="AE3" s="71"/>
    </row>
    <row r="4" spans="1:37" ht="51">
      <c r="A4" s="71"/>
      <c r="B4" s="7" t="s">
        <v>229</v>
      </c>
      <c r="C4" s="8" t="s">
        <v>230</v>
      </c>
      <c r="D4" s="9">
        <v>0.2</v>
      </c>
      <c r="E4" s="71"/>
      <c r="F4" s="71"/>
      <c r="G4" s="71"/>
      <c r="H4" s="71"/>
      <c r="I4" s="71"/>
      <c r="J4" s="71"/>
      <c r="K4" s="71"/>
      <c r="L4" s="71"/>
      <c r="M4" s="71"/>
      <c r="N4" s="71"/>
      <c r="O4" s="71"/>
      <c r="P4" s="71"/>
      <c r="Q4" s="71"/>
      <c r="R4" s="71"/>
      <c r="S4" s="71"/>
      <c r="T4" s="71"/>
      <c r="U4" s="71"/>
      <c r="V4" s="71"/>
      <c r="W4" s="71"/>
      <c r="X4" s="71"/>
      <c r="Y4" s="71"/>
      <c r="Z4" s="71"/>
      <c r="AA4" s="71"/>
      <c r="AB4" s="71"/>
      <c r="AC4" s="71"/>
      <c r="AD4" s="71"/>
      <c r="AE4" s="71"/>
    </row>
    <row r="5" spans="1:37" ht="51">
      <c r="A5" s="71"/>
      <c r="B5" s="10" t="s">
        <v>231</v>
      </c>
      <c r="C5" s="11" t="s">
        <v>232</v>
      </c>
      <c r="D5" s="12">
        <v>0.4</v>
      </c>
      <c r="E5" s="71"/>
      <c r="F5" s="71"/>
      <c r="G5" s="71"/>
      <c r="H5" s="71"/>
      <c r="I5" s="71"/>
      <c r="J5" s="71"/>
      <c r="K5" s="71"/>
      <c r="L5" s="71"/>
      <c r="M5" s="71"/>
      <c r="N5" s="71"/>
      <c r="O5" s="71"/>
      <c r="P5" s="71"/>
      <c r="Q5" s="71"/>
      <c r="R5" s="71"/>
      <c r="S5" s="71"/>
      <c r="T5" s="71"/>
      <c r="U5" s="71"/>
      <c r="V5" s="71"/>
      <c r="W5" s="71"/>
      <c r="X5" s="71"/>
      <c r="Y5" s="71"/>
      <c r="Z5" s="71"/>
      <c r="AA5" s="71"/>
      <c r="AB5" s="71"/>
      <c r="AC5" s="71"/>
      <c r="AD5" s="71"/>
      <c r="AE5" s="71"/>
    </row>
    <row r="6" spans="1:37" ht="51">
      <c r="A6" s="71"/>
      <c r="B6" s="13" t="s">
        <v>233</v>
      </c>
      <c r="C6" s="11" t="s">
        <v>234</v>
      </c>
      <c r="D6" s="12">
        <v>0.6</v>
      </c>
      <c r="E6" s="71"/>
      <c r="F6" s="71"/>
      <c r="G6" s="71"/>
      <c r="H6" s="71"/>
      <c r="I6" s="71"/>
      <c r="J6" s="71"/>
      <c r="K6" s="71"/>
      <c r="L6" s="71"/>
      <c r="M6" s="71"/>
      <c r="N6" s="71"/>
      <c r="O6" s="71"/>
      <c r="P6" s="71"/>
      <c r="Q6" s="71"/>
      <c r="R6" s="71"/>
      <c r="S6" s="71"/>
      <c r="T6" s="71"/>
      <c r="U6" s="71"/>
      <c r="V6" s="71"/>
      <c r="W6" s="71"/>
      <c r="X6" s="71"/>
      <c r="Y6" s="71"/>
      <c r="Z6" s="71"/>
      <c r="AA6" s="71"/>
      <c r="AB6" s="71"/>
      <c r="AC6" s="71"/>
      <c r="AD6" s="71"/>
      <c r="AE6" s="71"/>
    </row>
    <row r="7" spans="1:37" ht="76.5">
      <c r="A7" s="71"/>
      <c r="B7" s="14" t="s">
        <v>235</v>
      </c>
      <c r="C7" s="11" t="s">
        <v>236</v>
      </c>
      <c r="D7" s="12">
        <v>0.8</v>
      </c>
      <c r="E7" s="71"/>
      <c r="F7" s="71"/>
      <c r="G7" s="71"/>
      <c r="H7" s="71"/>
      <c r="I7" s="71"/>
      <c r="J7" s="71"/>
      <c r="K7" s="71"/>
      <c r="L7" s="71"/>
      <c r="M7" s="71"/>
      <c r="N7" s="71"/>
      <c r="O7" s="71"/>
      <c r="P7" s="71"/>
      <c r="Q7" s="71"/>
      <c r="R7" s="71"/>
      <c r="S7" s="71"/>
      <c r="T7" s="71"/>
      <c r="U7" s="71"/>
      <c r="V7" s="71"/>
      <c r="W7" s="71"/>
      <c r="X7" s="71"/>
      <c r="Y7" s="71"/>
      <c r="Z7" s="71"/>
      <c r="AA7" s="71"/>
      <c r="AB7" s="71"/>
      <c r="AC7" s="71"/>
      <c r="AD7" s="71"/>
      <c r="AE7" s="71"/>
    </row>
    <row r="8" spans="1:37" ht="51">
      <c r="A8" s="71"/>
      <c r="B8" s="15" t="s">
        <v>237</v>
      </c>
      <c r="C8" s="11" t="s">
        <v>238</v>
      </c>
      <c r="D8" s="12">
        <v>1</v>
      </c>
      <c r="E8" s="71"/>
      <c r="F8" s="71"/>
      <c r="G8" s="71"/>
      <c r="H8" s="71"/>
      <c r="I8" s="71"/>
      <c r="J8" s="71"/>
      <c r="K8" s="71"/>
      <c r="L8" s="71"/>
      <c r="M8" s="71"/>
      <c r="N8" s="71"/>
      <c r="O8" s="71"/>
      <c r="P8" s="71"/>
      <c r="Q8" s="71"/>
      <c r="R8" s="71"/>
      <c r="S8" s="71"/>
      <c r="T8" s="71"/>
      <c r="U8" s="71"/>
      <c r="V8" s="71"/>
      <c r="W8" s="71"/>
      <c r="X8" s="71"/>
      <c r="Y8" s="71"/>
      <c r="Z8" s="71"/>
      <c r="AA8" s="71"/>
      <c r="AB8" s="71"/>
      <c r="AC8" s="71"/>
      <c r="AD8" s="71"/>
      <c r="AE8" s="71"/>
    </row>
    <row r="9" spans="1:37">
      <c r="A9" s="71"/>
      <c r="B9" s="95"/>
      <c r="C9" s="95"/>
      <c r="D9" s="95"/>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row>
    <row r="10" spans="1:37" ht="16.5">
      <c r="A10" s="71"/>
      <c r="B10" s="96"/>
      <c r="C10" s="95"/>
      <c r="D10" s="95"/>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row>
    <row r="11" spans="1:37">
      <c r="A11" s="71"/>
      <c r="B11" s="95"/>
      <c r="C11" s="95"/>
      <c r="D11" s="95"/>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row>
    <row r="12" spans="1:37">
      <c r="A12" s="71"/>
      <c r="B12" s="95"/>
      <c r="C12" s="95"/>
      <c r="D12" s="95"/>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row>
    <row r="13" spans="1:37">
      <c r="A13" s="71"/>
      <c r="B13" s="95"/>
      <c r="C13" s="95"/>
      <c r="D13" s="95"/>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row>
    <row r="14" spans="1:37">
      <c r="A14" s="71"/>
      <c r="B14" s="95"/>
      <c r="C14" s="95"/>
      <c r="D14" s="95"/>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row>
    <row r="15" spans="1:37">
      <c r="A15" s="71"/>
      <c r="B15" s="95"/>
      <c r="C15" s="95"/>
      <c r="D15" s="95"/>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row>
    <row r="16" spans="1:37">
      <c r="A16" s="71"/>
      <c r="B16" s="95"/>
      <c r="C16" s="95"/>
      <c r="D16" s="95"/>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row>
    <row r="17" spans="1:37">
      <c r="A17" s="71"/>
      <c r="B17" s="95"/>
      <c r="C17" s="95"/>
      <c r="D17" s="95"/>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row>
    <row r="18" spans="1:37">
      <c r="A18" s="71"/>
      <c r="B18" s="95"/>
      <c r="C18" s="95"/>
      <c r="D18" s="95"/>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row>
    <row r="19" spans="1:37">
      <c r="A19" s="71"/>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row>
    <row r="20" spans="1:37">
      <c r="A20" s="71"/>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row>
    <row r="21" spans="1:37">
      <c r="A21" s="71"/>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row>
    <row r="22" spans="1:37">
      <c r="A22" s="71"/>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row>
    <row r="23" spans="1:37">
      <c r="A23" s="71"/>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row>
    <row r="24" spans="1:37">
      <c r="A24" s="71"/>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row>
    <row r="25" spans="1:37">
      <c r="A25" s="71"/>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row>
    <row r="26" spans="1:37">
      <c r="A26" s="71"/>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row>
    <row r="27" spans="1:37">
      <c r="A27" s="71"/>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row>
    <row r="28" spans="1:37">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row>
    <row r="29" spans="1:37">
      <c r="A29" s="71"/>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row>
    <row r="30" spans="1:37">
      <c r="A30" s="71"/>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row>
    <row r="31" spans="1:37">
      <c r="A31" s="71"/>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row>
    <row r="32" spans="1:37">
      <c r="A32" s="71"/>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row>
    <row r="33" spans="1:31">
      <c r="A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row>
    <row r="34" spans="1:31">
      <c r="A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row>
    <row r="35" spans="1:31">
      <c r="A35" s="71"/>
    </row>
    <row r="36" spans="1:31">
      <c r="A36" s="71"/>
    </row>
    <row r="37" spans="1:31">
      <c r="A37" s="71"/>
    </row>
    <row r="38" spans="1:31">
      <c r="A38" s="71"/>
    </row>
    <row r="39" spans="1:31">
      <c r="A39" s="71"/>
    </row>
    <row r="40" spans="1:31">
      <c r="A40" s="71"/>
    </row>
    <row r="41" spans="1:31">
      <c r="A41" s="71"/>
    </row>
    <row r="42" spans="1:31">
      <c r="A42" s="71"/>
    </row>
    <row r="43" spans="1:31">
      <c r="A43" s="71"/>
    </row>
    <row r="44" spans="1:31">
      <c r="A44" s="71"/>
    </row>
    <row r="45" spans="1:31">
      <c r="A45" s="71"/>
    </row>
    <row r="46" spans="1:31">
      <c r="A46" s="71"/>
    </row>
    <row r="47" spans="1:31">
      <c r="A47" s="71"/>
    </row>
    <row r="48" spans="1:31">
      <c r="A48" s="71"/>
    </row>
    <row r="49" spans="1:1">
      <c r="A49" s="71"/>
    </row>
    <row r="50" spans="1:1">
      <c r="A50" s="71"/>
    </row>
    <row r="51" spans="1:1">
      <c r="A51" s="71"/>
    </row>
    <row r="52" spans="1:1">
      <c r="A52" s="71"/>
    </row>
    <row r="53" spans="1:1">
      <c r="A53" s="71"/>
    </row>
    <row r="54" spans="1:1">
      <c r="A54" s="71"/>
    </row>
    <row r="55" spans="1:1">
      <c r="A55" s="71"/>
    </row>
  </sheetData>
  <mergeCells count="1">
    <mergeCell ref="B1:D1"/>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U232"/>
  <sheetViews>
    <sheetView topLeftCell="E197" zoomScale="60" zoomScaleNormal="60" workbookViewId="0">
      <selection activeCell="E206" sqref="E206"/>
    </sheetView>
  </sheetViews>
  <sheetFormatPr baseColWidth="10" defaultColWidth="11.42578125" defaultRowHeight="15"/>
  <cols>
    <col min="2" max="2" width="40.42578125" customWidth="1"/>
    <col min="3" max="3" width="74.85546875" customWidth="1"/>
    <col min="4" max="4" width="135" bestFit="1" customWidth="1"/>
    <col min="5" max="5" width="144.7109375" bestFit="1" customWidth="1"/>
  </cols>
  <sheetData>
    <row r="1" spans="1:21" ht="33.75">
      <c r="A1" s="71"/>
      <c r="B1" s="639" t="s">
        <v>239</v>
      </c>
      <c r="C1" s="639"/>
      <c r="D1" s="639"/>
      <c r="E1" s="71"/>
      <c r="F1" s="71"/>
      <c r="G1" s="71"/>
      <c r="H1" s="71"/>
      <c r="I1" s="71"/>
      <c r="J1" s="71"/>
      <c r="K1" s="71"/>
      <c r="L1" s="71"/>
      <c r="M1" s="71"/>
      <c r="N1" s="71"/>
      <c r="O1" s="71"/>
      <c r="P1" s="71"/>
      <c r="Q1" s="71"/>
      <c r="R1" s="71"/>
      <c r="S1" s="71"/>
      <c r="T1" s="71"/>
      <c r="U1" s="71"/>
    </row>
    <row r="2" spans="1:21">
      <c r="A2" s="71"/>
      <c r="B2" s="71"/>
      <c r="C2" s="71"/>
      <c r="D2" s="71"/>
      <c r="E2" s="71"/>
      <c r="F2" s="71"/>
      <c r="G2" s="71"/>
      <c r="H2" s="71"/>
      <c r="I2" s="71"/>
      <c r="J2" s="71"/>
      <c r="K2" s="71"/>
      <c r="L2" s="71"/>
      <c r="M2" s="71"/>
      <c r="N2" s="71"/>
      <c r="O2" s="71"/>
      <c r="P2" s="71"/>
      <c r="Q2" s="71"/>
      <c r="R2" s="71"/>
      <c r="S2" s="71"/>
      <c r="T2" s="71"/>
      <c r="U2" s="71"/>
    </row>
    <row r="3" spans="1:21" ht="30">
      <c r="A3" s="71"/>
      <c r="B3" s="92"/>
      <c r="C3" s="24" t="s">
        <v>240</v>
      </c>
      <c r="D3" s="24" t="s">
        <v>241</v>
      </c>
      <c r="E3" s="71"/>
      <c r="F3" s="71"/>
      <c r="G3" s="71"/>
      <c r="H3" s="71"/>
      <c r="I3" s="71"/>
      <c r="J3" s="71"/>
      <c r="K3" s="71"/>
      <c r="L3" s="71"/>
      <c r="M3" s="71"/>
      <c r="N3" s="71"/>
      <c r="O3" s="71"/>
      <c r="P3" s="71"/>
      <c r="Q3" s="71"/>
      <c r="R3" s="71"/>
      <c r="S3" s="71"/>
      <c r="T3" s="71"/>
      <c r="U3" s="71"/>
    </row>
    <row r="4" spans="1:21" ht="33.75">
      <c r="A4" s="91" t="s">
        <v>242</v>
      </c>
      <c r="B4" s="27" t="s">
        <v>243</v>
      </c>
      <c r="C4" s="32" t="s">
        <v>244</v>
      </c>
      <c r="D4" s="25" t="s">
        <v>245</v>
      </c>
      <c r="E4" s="71"/>
      <c r="F4" s="71"/>
      <c r="G4" s="71"/>
      <c r="H4" s="71"/>
      <c r="I4" s="71"/>
      <c r="J4" s="71"/>
      <c r="K4" s="71"/>
      <c r="L4" s="71"/>
      <c r="M4" s="71"/>
      <c r="N4" s="71"/>
      <c r="O4" s="71"/>
      <c r="P4" s="71"/>
      <c r="Q4" s="71"/>
      <c r="R4" s="71"/>
      <c r="S4" s="71"/>
      <c r="T4" s="71"/>
      <c r="U4" s="71"/>
    </row>
    <row r="5" spans="1:21" ht="67.5">
      <c r="A5" s="91" t="s">
        <v>246</v>
      </c>
      <c r="B5" s="28" t="s">
        <v>247</v>
      </c>
      <c r="C5" s="33" t="s">
        <v>248</v>
      </c>
      <c r="D5" s="26" t="s">
        <v>249</v>
      </c>
      <c r="E5" s="71"/>
      <c r="F5" s="71"/>
      <c r="G5" s="71"/>
      <c r="H5" s="71"/>
      <c r="I5" s="71"/>
      <c r="J5" s="71"/>
      <c r="K5" s="71"/>
      <c r="L5" s="71"/>
      <c r="M5" s="71"/>
      <c r="N5" s="71"/>
      <c r="O5" s="71"/>
      <c r="P5" s="71"/>
      <c r="Q5" s="71"/>
      <c r="R5" s="71"/>
      <c r="S5" s="71"/>
      <c r="T5" s="71"/>
      <c r="U5" s="71"/>
    </row>
    <row r="6" spans="1:21" ht="67.5">
      <c r="A6" s="91" t="s">
        <v>217</v>
      </c>
      <c r="B6" s="29" t="s">
        <v>250</v>
      </c>
      <c r="C6" s="33" t="s">
        <v>251</v>
      </c>
      <c r="D6" s="26" t="s">
        <v>252</v>
      </c>
      <c r="E6" s="71"/>
      <c r="F6" s="71"/>
      <c r="G6" s="71"/>
      <c r="H6" s="71"/>
      <c r="I6" s="71"/>
      <c r="J6" s="71"/>
      <c r="K6" s="71"/>
      <c r="L6" s="71"/>
      <c r="M6" s="71"/>
      <c r="N6" s="71"/>
      <c r="O6" s="71"/>
      <c r="P6" s="71"/>
      <c r="Q6" s="71"/>
      <c r="R6" s="71"/>
      <c r="S6" s="71"/>
      <c r="T6" s="71"/>
      <c r="U6" s="71"/>
    </row>
    <row r="7" spans="1:21" ht="101.25">
      <c r="A7" s="91" t="s">
        <v>253</v>
      </c>
      <c r="B7" s="30" t="s">
        <v>254</v>
      </c>
      <c r="C7" s="33" t="s">
        <v>255</v>
      </c>
      <c r="D7" s="26" t="s">
        <v>256</v>
      </c>
      <c r="E7" s="71"/>
      <c r="F7" s="71"/>
      <c r="G7" s="71"/>
      <c r="H7" s="71"/>
      <c r="I7" s="71"/>
      <c r="J7" s="71"/>
      <c r="K7" s="71"/>
      <c r="L7" s="71"/>
      <c r="M7" s="71"/>
      <c r="N7" s="71"/>
      <c r="O7" s="71"/>
      <c r="P7" s="71"/>
      <c r="Q7" s="71"/>
      <c r="R7" s="71"/>
      <c r="S7" s="71"/>
      <c r="T7" s="71"/>
      <c r="U7" s="71"/>
    </row>
    <row r="8" spans="1:21" ht="67.5">
      <c r="A8" s="91" t="s">
        <v>257</v>
      </c>
      <c r="B8" s="31" t="s">
        <v>258</v>
      </c>
      <c r="C8" s="33" t="s">
        <v>259</v>
      </c>
      <c r="D8" s="26" t="s">
        <v>260</v>
      </c>
      <c r="E8" s="71"/>
      <c r="F8" s="71"/>
      <c r="G8" s="71"/>
      <c r="H8" s="71"/>
      <c r="I8" s="71"/>
      <c r="J8" s="71"/>
      <c r="K8" s="71"/>
      <c r="L8" s="71"/>
      <c r="M8" s="71"/>
      <c r="N8" s="71"/>
      <c r="O8" s="71"/>
      <c r="P8" s="71"/>
      <c r="Q8" s="71"/>
      <c r="R8" s="71"/>
      <c r="S8" s="71"/>
      <c r="T8" s="71"/>
      <c r="U8" s="71"/>
    </row>
    <row r="9" spans="1:21" ht="20.25">
      <c r="A9" s="91"/>
      <c r="B9" s="91"/>
      <c r="C9" s="93"/>
      <c r="D9" s="93"/>
      <c r="E9" s="71"/>
      <c r="F9" s="71"/>
      <c r="G9" s="71"/>
      <c r="H9" s="71"/>
      <c r="I9" s="71"/>
      <c r="J9" s="71"/>
      <c r="K9" s="71"/>
      <c r="L9" s="71"/>
      <c r="M9" s="71"/>
      <c r="N9" s="71"/>
      <c r="O9" s="71"/>
      <c r="P9" s="71"/>
      <c r="Q9" s="71"/>
      <c r="R9" s="71"/>
      <c r="S9" s="71"/>
      <c r="T9" s="71"/>
      <c r="U9" s="71"/>
    </row>
    <row r="10" spans="1:21" ht="16.5">
      <c r="A10" s="91"/>
      <c r="B10" s="94"/>
      <c r="C10" s="94"/>
      <c r="D10" s="94"/>
      <c r="E10" s="71"/>
      <c r="F10" s="71"/>
      <c r="G10" s="71"/>
      <c r="H10" s="71"/>
      <c r="I10" s="71"/>
      <c r="J10" s="71"/>
      <c r="K10" s="71"/>
      <c r="L10" s="71"/>
      <c r="M10" s="71"/>
      <c r="N10" s="71"/>
      <c r="O10" s="71"/>
      <c r="P10" s="71"/>
      <c r="Q10" s="71"/>
      <c r="R10" s="71"/>
      <c r="S10" s="71"/>
      <c r="T10" s="71"/>
      <c r="U10" s="71"/>
    </row>
    <row r="11" spans="1:21">
      <c r="A11" s="91"/>
      <c r="B11" s="91" t="s">
        <v>261</v>
      </c>
      <c r="C11" s="91" t="s">
        <v>262</v>
      </c>
      <c r="D11" s="91" t="s">
        <v>263</v>
      </c>
      <c r="E11" s="71"/>
      <c r="F11" s="71"/>
      <c r="G11" s="71"/>
      <c r="H11" s="71"/>
      <c r="I11" s="71"/>
      <c r="J11" s="71"/>
      <c r="K11" s="71"/>
      <c r="L11" s="71"/>
      <c r="M11" s="71"/>
      <c r="N11" s="71"/>
      <c r="O11" s="71"/>
      <c r="P11" s="71"/>
      <c r="Q11" s="71"/>
      <c r="R11" s="71"/>
      <c r="S11" s="71"/>
      <c r="T11" s="71"/>
      <c r="U11" s="71"/>
    </row>
    <row r="12" spans="1:21">
      <c r="A12" s="91"/>
      <c r="B12" s="91" t="s">
        <v>264</v>
      </c>
      <c r="C12" s="91" t="s">
        <v>265</v>
      </c>
      <c r="D12" s="91" t="s">
        <v>266</v>
      </c>
      <c r="E12" s="71"/>
      <c r="F12" s="71"/>
      <c r="G12" s="71"/>
      <c r="H12" s="71"/>
      <c r="I12" s="71"/>
      <c r="J12" s="71"/>
      <c r="K12" s="71"/>
      <c r="L12" s="71"/>
      <c r="M12" s="71"/>
      <c r="N12" s="71"/>
      <c r="O12" s="71"/>
      <c r="P12" s="71"/>
      <c r="Q12" s="71"/>
      <c r="R12" s="71"/>
      <c r="S12" s="71"/>
      <c r="T12" s="71"/>
      <c r="U12" s="71"/>
    </row>
    <row r="13" spans="1:21">
      <c r="A13" s="91"/>
      <c r="B13" s="91"/>
      <c r="C13" s="91" t="s">
        <v>267</v>
      </c>
      <c r="D13" s="91" t="s">
        <v>106</v>
      </c>
      <c r="E13" s="71"/>
      <c r="F13" s="71"/>
      <c r="G13" s="71"/>
      <c r="H13" s="71"/>
      <c r="I13" s="71"/>
      <c r="J13" s="71"/>
      <c r="K13" s="71"/>
      <c r="L13" s="71"/>
      <c r="M13" s="71"/>
      <c r="N13" s="71"/>
      <c r="O13" s="71"/>
      <c r="P13" s="71"/>
      <c r="Q13" s="71"/>
      <c r="R13" s="71"/>
      <c r="S13" s="71"/>
      <c r="T13" s="71"/>
      <c r="U13" s="71"/>
    </row>
    <row r="14" spans="1:21">
      <c r="A14" s="91"/>
      <c r="B14" s="91"/>
      <c r="C14" s="91" t="s">
        <v>268</v>
      </c>
      <c r="D14" s="91" t="s">
        <v>269</v>
      </c>
      <c r="E14" s="71"/>
      <c r="F14" s="71"/>
      <c r="G14" s="71"/>
      <c r="H14" s="71"/>
      <c r="I14" s="71"/>
      <c r="J14" s="71"/>
      <c r="K14" s="71"/>
      <c r="L14" s="71"/>
      <c r="M14" s="71"/>
      <c r="N14" s="71"/>
      <c r="O14" s="71"/>
      <c r="P14" s="71"/>
      <c r="Q14" s="71"/>
      <c r="R14" s="71"/>
      <c r="S14" s="71"/>
      <c r="T14" s="71"/>
      <c r="U14" s="71"/>
    </row>
    <row r="15" spans="1:21">
      <c r="A15" s="91"/>
      <c r="B15" s="91"/>
      <c r="C15" s="91" t="s">
        <v>270</v>
      </c>
      <c r="D15" s="91" t="s">
        <v>271</v>
      </c>
      <c r="E15" s="71"/>
      <c r="F15" s="71"/>
      <c r="G15" s="71"/>
      <c r="H15" s="71"/>
      <c r="I15" s="71"/>
      <c r="J15" s="71"/>
      <c r="K15" s="71"/>
      <c r="L15" s="71"/>
      <c r="M15" s="71"/>
      <c r="N15" s="71"/>
      <c r="O15" s="71"/>
      <c r="P15" s="71"/>
      <c r="Q15" s="71"/>
      <c r="R15" s="71"/>
      <c r="S15" s="71"/>
      <c r="T15" s="71"/>
      <c r="U15" s="71"/>
    </row>
    <row r="16" spans="1:21">
      <c r="A16" s="91"/>
      <c r="B16" s="91"/>
      <c r="C16" s="91"/>
      <c r="D16" s="91"/>
      <c r="E16" s="71"/>
      <c r="F16" s="71"/>
      <c r="G16" s="71"/>
      <c r="H16" s="71"/>
      <c r="I16" s="71"/>
      <c r="J16" s="71"/>
      <c r="K16" s="71"/>
      <c r="L16" s="71"/>
      <c r="M16" s="71"/>
      <c r="N16" s="71"/>
      <c r="O16" s="71"/>
    </row>
    <row r="17" spans="1:15">
      <c r="A17" s="91"/>
      <c r="B17" s="91"/>
      <c r="C17" s="91"/>
      <c r="D17" s="91"/>
      <c r="E17" s="71"/>
      <c r="F17" s="71"/>
      <c r="G17" s="71"/>
      <c r="H17" s="71"/>
      <c r="I17" s="71"/>
      <c r="J17" s="71"/>
      <c r="K17" s="71"/>
      <c r="L17" s="71"/>
      <c r="M17" s="71"/>
      <c r="N17" s="71"/>
      <c r="O17" s="71"/>
    </row>
    <row r="18" spans="1:15">
      <c r="A18" s="91"/>
      <c r="B18" s="95"/>
      <c r="C18" s="95"/>
      <c r="D18" s="95"/>
      <c r="E18" s="71"/>
      <c r="F18" s="71"/>
      <c r="G18" s="71"/>
      <c r="H18" s="71"/>
      <c r="I18" s="71"/>
      <c r="J18" s="71"/>
      <c r="K18" s="71"/>
      <c r="L18" s="71"/>
      <c r="M18" s="71"/>
      <c r="N18" s="71"/>
      <c r="O18" s="71"/>
    </row>
    <row r="19" spans="1:15">
      <c r="A19" s="91"/>
      <c r="B19" s="95"/>
      <c r="C19" s="95"/>
      <c r="D19" s="95"/>
      <c r="E19" s="71"/>
      <c r="F19" s="71"/>
      <c r="G19" s="71"/>
      <c r="H19" s="71"/>
      <c r="I19" s="71"/>
      <c r="J19" s="71"/>
      <c r="K19" s="71"/>
      <c r="L19" s="71"/>
      <c r="M19" s="71"/>
      <c r="N19" s="71"/>
      <c r="O19" s="71"/>
    </row>
    <row r="20" spans="1:15">
      <c r="A20" s="91"/>
      <c r="B20" s="95"/>
      <c r="C20" s="95"/>
      <c r="D20" s="95"/>
      <c r="E20" s="71"/>
      <c r="F20" s="71"/>
      <c r="G20" s="71"/>
      <c r="H20" s="71"/>
      <c r="I20" s="71"/>
      <c r="J20" s="71"/>
      <c r="K20" s="71"/>
      <c r="L20" s="71"/>
      <c r="M20" s="71"/>
      <c r="N20" s="71"/>
      <c r="O20" s="71"/>
    </row>
    <row r="21" spans="1:15">
      <c r="A21" s="91"/>
      <c r="B21" s="95"/>
      <c r="C21" s="95"/>
      <c r="D21" s="95"/>
      <c r="E21" s="71"/>
      <c r="F21" s="71"/>
      <c r="G21" s="71"/>
      <c r="H21" s="71"/>
      <c r="I21" s="71"/>
      <c r="J21" s="71"/>
      <c r="K21" s="71"/>
      <c r="L21" s="71"/>
      <c r="M21" s="71"/>
      <c r="N21" s="71"/>
      <c r="O21" s="71"/>
    </row>
    <row r="22" spans="1:15" ht="20.25">
      <c r="A22" s="91"/>
      <c r="B22" s="91"/>
      <c r="C22" s="93"/>
      <c r="D22" s="93"/>
      <c r="E22" s="71"/>
      <c r="F22" s="71"/>
      <c r="G22" s="71"/>
      <c r="H22" s="71"/>
      <c r="I22" s="71"/>
      <c r="J22" s="71"/>
      <c r="K22" s="71"/>
      <c r="L22" s="71"/>
      <c r="M22" s="71"/>
      <c r="N22" s="71"/>
      <c r="O22" s="71"/>
    </row>
    <row r="23" spans="1:15" ht="20.25">
      <c r="A23" s="91"/>
      <c r="B23" s="91"/>
      <c r="C23" s="93"/>
      <c r="D23" s="93"/>
      <c r="E23" s="71"/>
      <c r="F23" s="71"/>
      <c r="G23" s="71"/>
      <c r="H23" s="71"/>
      <c r="I23" s="71"/>
      <c r="J23" s="71"/>
      <c r="K23" s="71"/>
      <c r="L23" s="71"/>
      <c r="M23" s="71"/>
      <c r="N23" s="71"/>
      <c r="O23" s="71"/>
    </row>
    <row r="24" spans="1:15" ht="20.25">
      <c r="A24" s="91"/>
      <c r="B24" s="91"/>
      <c r="C24" s="93"/>
      <c r="D24" s="93"/>
      <c r="E24" s="71"/>
      <c r="F24" s="71"/>
      <c r="G24" s="71"/>
      <c r="H24" s="71"/>
      <c r="I24" s="71"/>
      <c r="J24" s="71"/>
      <c r="K24" s="71"/>
      <c r="L24" s="71"/>
      <c r="M24" s="71"/>
      <c r="N24" s="71"/>
      <c r="O24" s="71"/>
    </row>
    <row r="25" spans="1:15" ht="20.25">
      <c r="A25" s="91"/>
      <c r="B25" s="91"/>
      <c r="C25" s="93"/>
      <c r="D25" s="93"/>
      <c r="E25" s="71"/>
      <c r="F25" s="71"/>
      <c r="G25" s="71"/>
      <c r="H25" s="71"/>
      <c r="I25" s="71"/>
      <c r="J25" s="71"/>
      <c r="K25" s="71"/>
      <c r="L25" s="71"/>
      <c r="M25" s="71"/>
      <c r="N25" s="71"/>
      <c r="O25" s="71"/>
    </row>
    <row r="26" spans="1:15" ht="20.25">
      <c r="A26" s="91"/>
      <c r="B26" s="91"/>
      <c r="C26" s="93"/>
      <c r="D26" s="93"/>
      <c r="E26" s="71"/>
      <c r="F26" s="71"/>
      <c r="G26" s="71"/>
      <c r="H26" s="71"/>
      <c r="I26" s="71"/>
      <c r="J26" s="71"/>
      <c r="K26" s="71"/>
      <c r="L26" s="71"/>
      <c r="M26" s="71"/>
      <c r="N26" s="71"/>
      <c r="O26" s="71"/>
    </row>
    <row r="27" spans="1:15" ht="20.25">
      <c r="A27" s="91"/>
      <c r="B27" s="91"/>
      <c r="C27" s="93"/>
      <c r="D27" s="93"/>
      <c r="E27" s="71"/>
      <c r="F27" s="71"/>
      <c r="G27" s="71"/>
      <c r="H27" s="71"/>
      <c r="I27" s="71"/>
      <c r="J27" s="71"/>
      <c r="K27" s="71"/>
      <c r="L27" s="71"/>
      <c r="M27" s="71"/>
      <c r="N27" s="71"/>
      <c r="O27" s="71"/>
    </row>
    <row r="28" spans="1:15" ht="20.25">
      <c r="A28" s="91"/>
      <c r="B28" s="91"/>
      <c r="C28" s="93"/>
      <c r="D28" s="93"/>
      <c r="E28" s="71"/>
      <c r="F28" s="71"/>
      <c r="G28" s="71"/>
      <c r="H28" s="71"/>
      <c r="I28" s="71"/>
      <c r="J28" s="71"/>
      <c r="K28" s="71"/>
      <c r="L28" s="71"/>
      <c r="M28" s="71"/>
      <c r="N28" s="71"/>
      <c r="O28" s="71"/>
    </row>
    <row r="29" spans="1:15" ht="20.25">
      <c r="A29" s="91"/>
      <c r="B29" s="91"/>
      <c r="C29" s="93"/>
      <c r="D29" s="93"/>
      <c r="E29" s="71"/>
      <c r="F29" s="71"/>
      <c r="G29" s="71"/>
      <c r="H29" s="71"/>
      <c r="I29" s="71"/>
      <c r="J29" s="71"/>
      <c r="K29" s="71"/>
      <c r="L29" s="71"/>
      <c r="M29" s="71"/>
      <c r="N29" s="71"/>
      <c r="O29" s="71"/>
    </row>
    <row r="30" spans="1:15" ht="20.25">
      <c r="A30" s="91"/>
      <c r="B30" s="91"/>
      <c r="C30" s="93"/>
      <c r="D30" s="93"/>
      <c r="E30" s="71"/>
      <c r="F30" s="71"/>
      <c r="G30" s="71"/>
      <c r="H30" s="71"/>
      <c r="I30" s="71"/>
      <c r="J30" s="71"/>
      <c r="K30" s="71"/>
      <c r="L30" s="71"/>
      <c r="M30" s="71"/>
      <c r="N30" s="71"/>
      <c r="O30" s="71"/>
    </row>
    <row r="31" spans="1:15" ht="20.25">
      <c r="A31" s="91"/>
      <c r="B31" s="91"/>
      <c r="C31" s="93"/>
      <c r="D31" s="93"/>
      <c r="E31" s="71"/>
      <c r="F31" s="71"/>
      <c r="G31" s="71"/>
      <c r="H31" s="71"/>
      <c r="I31" s="71"/>
      <c r="J31" s="71"/>
      <c r="K31" s="71"/>
      <c r="L31" s="71"/>
      <c r="M31" s="71"/>
      <c r="N31" s="71"/>
      <c r="O31" s="71"/>
    </row>
    <row r="32" spans="1:15" ht="20.25">
      <c r="A32" s="91"/>
      <c r="B32" s="91"/>
      <c r="C32" s="93"/>
      <c r="D32" s="93"/>
      <c r="E32" s="71"/>
      <c r="F32" s="71"/>
      <c r="G32" s="71"/>
      <c r="H32" s="71"/>
      <c r="I32" s="71"/>
      <c r="J32" s="71"/>
      <c r="K32" s="71"/>
      <c r="L32" s="71"/>
      <c r="M32" s="71"/>
      <c r="N32" s="71"/>
      <c r="O32" s="71"/>
    </row>
    <row r="33" spans="1:15" ht="20.25">
      <c r="A33" s="91"/>
      <c r="B33" s="91"/>
      <c r="C33" s="93"/>
      <c r="D33" s="93"/>
      <c r="E33" s="71"/>
      <c r="F33" s="71"/>
      <c r="G33" s="71"/>
      <c r="H33" s="71"/>
      <c r="I33" s="71"/>
      <c r="J33" s="71"/>
      <c r="K33" s="71"/>
      <c r="L33" s="71"/>
      <c r="M33" s="71"/>
      <c r="N33" s="71"/>
      <c r="O33" s="71"/>
    </row>
    <row r="34" spans="1:15" ht="20.25">
      <c r="A34" s="91"/>
      <c r="B34" s="91"/>
      <c r="C34" s="93"/>
      <c r="D34" s="93"/>
      <c r="E34" s="71"/>
      <c r="F34" s="71"/>
      <c r="G34" s="71"/>
      <c r="H34" s="71"/>
      <c r="I34" s="71"/>
      <c r="J34" s="71"/>
      <c r="K34" s="71"/>
      <c r="L34" s="71"/>
      <c r="M34" s="71"/>
      <c r="N34" s="71"/>
      <c r="O34" s="71"/>
    </row>
    <row r="35" spans="1:15" ht="20.25">
      <c r="A35" s="91"/>
      <c r="B35" s="91"/>
      <c r="C35" s="93"/>
      <c r="D35" s="93"/>
      <c r="E35" s="71"/>
      <c r="F35" s="71"/>
      <c r="G35" s="71"/>
      <c r="H35" s="71"/>
      <c r="I35" s="71"/>
      <c r="J35" s="71"/>
      <c r="K35" s="71"/>
      <c r="L35" s="71"/>
      <c r="M35" s="71"/>
      <c r="N35" s="71"/>
      <c r="O35" s="71"/>
    </row>
    <row r="36" spans="1:15" ht="20.25">
      <c r="A36" s="91"/>
      <c r="B36" s="91"/>
      <c r="C36" s="93"/>
      <c r="D36" s="93"/>
      <c r="E36" s="71"/>
      <c r="F36" s="71"/>
      <c r="G36" s="71"/>
      <c r="H36" s="71"/>
      <c r="I36" s="71"/>
      <c r="J36" s="71"/>
      <c r="K36" s="71"/>
      <c r="L36" s="71"/>
      <c r="M36" s="71"/>
      <c r="N36" s="71"/>
      <c r="O36" s="71"/>
    </row>
    <row r="37" spans="1:15" ht="20.25">
      <c r="A37" s="91"/>
      <c r="B37" s="91"/>
      <c r="C37" s="93"/>
      <c r="D37" s="93"/>
      <c r="E37" s="71"/>
      <c r="F37" s="71"/>
      <c r="G37" s="71"/>
      <c r="H37" s="71"/>
      <c r="I37" s="71"/>
      <c r="J37" s="71"/>
      <c r="K37" s="71"/>
      <c r="L37" s="71"/>
      <c r="M37" s="71"/>
      <c r="N37" s="71"/>
      <c r="O37" s="71"/>
    </row>
    <row r="38" spans="1:15" ht="20.25">
      <c r="A38" s="91"/>
      <c r="B38" s="91"/>
      <c r="C38" s="93"/>
      <c r="D38" s="93"/>
      <c r="E38" s="71"/>
      <c r="F38" s="71"/>
      <c r="G38" s="71"/>
      <c r="H38" s="71"/>
      <c r="I38" s="71"/>
      <c r="J38" s="71"/>
      <c r="K38" s="71"/>
      <c r="L38" s="71"/>
      <c r="M38" s="71"/>
      <c r="N38" s="71"/>
      <c r="O38" s="71"/>
    </row>
    <row r="39" spans="1:15" ht="20.25">
      <c r="A39" s="91"/>
      <c r="B39" s="91"/>
      <c r="C39" s="93"/>
      <c r="D39" s="93"/>
      <c r="E39" s="71"/>
      <c r="F39" s="71"/>
      <c r="G39" s="71"/>
      <c r="H39" s="71"/>
      <c r="I39" s="71"/>
      <c r="J39" s="71"/>
      <c r="K39" s="71"/>
      <c r="L39" s="71"/>
      <c r="M39" s="71"/>
      <c r="N39" s="71"/>
      <c r="O39" s="71"/>
    </row>
    <row r="40" spans="1:15" ht="20.25">
      <c r="A40" s="91"/>
      <c r="B40" s="91"/>
      <c r="C40" s="93"/>
      <c r="D40" s="93"/>
      <c r="E40" s="71"/>
      <c r="F40" s="71"/>
      <c r="G40" s="71"/>
      <c r="H40" s="71"/>
      <c r="I40" s="71"/>
      <c r="J40" s="71"/>
      <c r="K40" s="71"/>
      <c r="L40" s="71"/>
      <c r="M40" s="71"/>
      <c r="N40" s="71"/>
      <c r="O40" s="71"/>
    </row>
    <row r="41" spans="1:15" ht="20.25">
      <c r="A41" s="91"/>
      <c r="B41" s="91"/>
      <c r="C41" s="93"/>
      <c r="D41" s="93"/>
      <c r="E41" s="71"/>
      <c r="F41" s="71"/>
      <c r="G41" s="71"/>
      <c r="H41" s="71"/>
      <c r="I41" s="71"/>
      <c r="J41" s="71"/>
      <c r="K41" s="71"/>
      <c r="L41" s="71"/>
      <c r="M41" s="71"/>
      <c r="N41" s="71"/>
      <c r="O41" s="71"/>
    </row>
    <row r="42" spans="1:15" ht="20.25">
      <c r="A42" s="91"/>
      <c r="B42" s="91"/>
      <c r="C42" s="93"/>
      <c r="D42" s="93"/>
      <c r="E42" s="71"/>
      <c r="F42" s="71"/>
      <c r="G42" s="71"/>
      <c r="H42" s="71"/>
      <c r="I42" s="71"/>
      <c r="J42" s="71"/>
      <c r="K42" s="71"/>
      <c r="L42" s="71"/>
      <c r="M42" s="71"/>
      <c r="N42" s="71"/>
      <c r="O42" s="71"/>
    </row>
    <row r="43" spans="1:15" ht="20.25">
      <c r="A43" s="91"/>
      <c r="B43" s="91"/>
      <c r="C43" s="93"/>
      <c r="D43" s="93"/>
      <c r="E43" s="71"/>
      <c r="F43" s="71"/>
      <c r="G43" s="71"/>
      <c r="H43" s="71"/>
      <c r="I43" s="71"/>
      <c r="J43" s="71"/>
      <c r="K43" s="71"/>
      <c r="L43" s="71"/>
      <c r="M43" s="71"/>
      <c r="N43" s="71"/>
      <c r="O43" s="71"/>
    </row>
    <row r="44" spans="1:15" ht="20.25">
      <c r="A44" s="91"/>
      <c r="B44" s="91"/>
      <c r="C44" s="93"/>
      <c r="D44" s="93"/>
      <c r="E44" s="71"/>
      <c r="F44" s="71"/>
      <c r="G44" s="71"/>
      <c r="H44" s="71"/>
      <c r="I44" s="71"/>
      <c r="J44" s="71"/>
      <c r="K44" s="71"/>
      <c r="L44" s="71"/>
      <c r="M44" s="71"/>
      <c r="N44" s="71"/>
      <c r="O44" s="71"/>
    </row>
    <row r="45" spans="1:15" ht="20.25">
      <c r="A45" s="91"/>
      <c r="B45" s="91"/>
      <c r="C45" s="93"/>
      <c r="D45" s="93"/>
      <c r="E45" s="71"/>
      <c r="F45" s="71"/>
      <c r="G45" s="71"/>
      <c r="H45" s="71"/>
      <c r="I45" s="71"/>
      <c r="J45" s="71"/>
      <c r="K45" s="71"/>
      <c r="L45" s="71"/>
      <c r="M45" s="71"/>
      <c r="N45" s="71"/>
      <c r="O45" s="71"/>
    </row>
    <row r="46" spans="1:15" ht="20.25">
      <c r="A46" s="91"/>
      <c r="B46" s="91"/>
      <c r="C46" s="93"/>
      <c r="D46" s="93"/>
      <c r="E46" s="71"/>
      <c r="F46" s="71"/>
      <c r="G46" s="71"/>
      <c r="H46" s="71"/>
      <c r="I46" s="71"/>
      <c r="J46" s="71"/>
      <c r="K46" s="71"/>
      <c r="L46" s="71"/>
      <c r="M46" s="71"/>
      <c r="N46" s="71"/>
      <c r="O46" s="71"/>
    </row>
    <row r="47" spans="1:15" ht="20.25">
      <c r="A47" s="91"/>
      <c r="B47" s="91"/>
      <c r="C47" s="93"/>
      <c r="D47" s="93"/>
      <c r="E47" s="71"/>
      <c r="F47" s="71"/>
      <c r="G47" s="71"/>
      <c r="H47" s="71"/>
      <c r="I47" s="71"/>
      <c r="J47" s="71"/>
      <c r="K47" s="71"/>
      <c r="L47" s="71"/>
      <c r="M47" s="71"/>
      <c r="N47" s="71"/>
      <c r="O47" s="71"/>
    </row>
    <row r="48" spans="1:15" ht="20.25">
      <c r="A48" s="91"/>
      <c r="B48" s="91"/>
      <c r="C48" s="93"/>
      <c r="D48" s="93"/>
      <c r="E48" s="71"/>
      <c r="F48" s="71"/>
      <c r="G48" s="71"/>
      <c r="H48" s="71"/>
      <c r="I48" s="71"/>
      <c r="J48" s="71"/>
      <c r="K48" s="71"/>
      <c r="L48" s="71"/>
      <c r="M48" s="71"/>
      <c r="N48" s="71"/>
      <c r="O48" s="71"/>
    </row>
    <row r="49" spans="1:15" ht="20.25">
      <c r="A49" s="91"/>
      <c r="B49" s="91"/>
      <c r="C49" s="93"/>
      <c r="D49" s="93"/>
      <c r="E49" s="71"/>
      <c r="F49" s="71"/>
      <c r="G49" s="71"/>
      <c r="H49" s="71"/>
      <c r="I49" s="71"/>
      <c r="J49" s="71"/>
      <c r="K49" s="71"/>
      <c r="L49" s="71"/>
      <c r="M49" s="71"/>
      <c r="N49" s="71"/>
      <c r="O49" s="71"/>
    </row>
    <row r="50" spans="1:15" ht="20.25">
      <c r="A50" s="91"/>
      <c r="B50" s="91"/>
      <c r="C50" s="93"/>
      <c r="D50" s="93"/>
      <c r="E50" s="71"/>
      <c r="F50" s="71"/>
      <c r="G50" s="71"/>
      <c r="H50" s="71"/>
      <c r="I50" s="71"/>
      <c r="J50" s="71"/>
      <c r="K50" s="71"/>
      <c r="L50" s="71"/>
      <c r="M50" s="71"/>
      <c r="N50" s="71"/>
      <c r="O50" s="71"/>
    </row>
    <row r="51" spans="1:15" ht="20.25">
      <c r="A51" s="91"/>
      <c r="B51" s="91"/>
      <c r="C51" s="93"/>
      <c r="D51" s="93"/>
      <c r="E51" s="71"/>
      <c r="F51" s="71"/>
      <c r="G51" s="71"/>
      <c r="H51" s="71"/>
      <c r="I51" s="71"/>
      <c r="J51" s="71"/>
      <c r="K51" s="71"/>
      <c r="L51" s="71"/>
      <c r="M51" s="71"/>
      <c r="N51" s="71"/>
      <c r="O51" s="71"/>
    </row>
    <row r="52" spans="1:15" ht="20.25">
      <c r="A52" s="91"/>
      <c r="B52" s="17"/>
      <c r="C52" s="22"/>
      <c r="D52" s="22"/>
    </row>
    <row r="53" spans="1:15" ht="20.25">
      <c r="A53" s="91"/>
      <c r="B53" s="17"/>
      <c r="C53" s="22"/>
      <c r="D53" s="22"/>
    </row>
    <row r="54" spans="1:15" ht="20.25">
      <c r="A54" s="91"/>
      <c r="B54" s="17"/>
      <c r="C54" s="22"/>
      <c r="D54" s="22"/>
    </row>
    <row r="55" spans="1:15" ht="20.25">
      <c r="A55" s="91"/>
      <c r="B55" s="17"/>
      <c r="C55" s="22"/>
      <c r="D55" s="22"/>
    </row>
    <row r="56" spans="1:15" ht="20.25">
      <c r="A56" s="91"/>
      <c r="B56" s="17"/>
      <c r="C56" s="22"/>
      <c r="D56" s="22"/>
    </row>
    <row r="57" spans="1:15" ht="20.25">
      <c r="A57" s="91"/>
      <c r="B57" s="17"/>
      <c r="C57" s="22"/>
      <c r="D57" s="22"/>
    </row>
    <row r="58" spans="1:15" ht="20.25">
      <c r="A58" s="91"/>
      <c r="B58" s="17"/>
      <c r="C58" s="22"/>
      <c r="D58" s="22"/>
    </row>
    <row r="59" spans="1:15" ht="20.25">
      <c r="A59" s="91"/>
      <c r="B59" s="17"/>
      <c r="C59" s="22"/>
      <c r="D59" s="22"/>
    </row>
    <row r="60" spans="1:15" ht="20.25">
      <c r="A60" s="91"/>
      <c r="B60" s="17"/>
      <c r="C60" s="22"/>
      <c r="D60" s="22"/>
    </row>
    <row r="61" spans="1:15" ht="20.25">
      <c r="A61" s="91"/>
      <c r="B61" s="17"/>
      <c r="C61" s="22"/>
      <c r="D61" s="22"/>
    </row>
    <row r="62" spans="1:15" ht="20.25">
      <c r="A62" s="91"/>
      <c r="B62" s="17"/>
      <c r="C62" s="22"/>
      <c r="D62" s="22"/>
    </row>
    <row r="63" spans="1:15" ht="20.25">
      <c r="A63" s="91"/>
      <c r="B63" s="17"/>
      <c r="C63" s="22"/>
      <c r="D63" s="22"/>
    </row>
    <row r="64" spans="1:15" ht="20.25">
      <c r="A64" s="91"/>
      <c r="B64" s="17"/>
      <c r="C64" s="22"/>
      <c r="D64" s="22"/>
    </row>
    <row r="65" spans="1:4" ht="20.25">
      <c r="A65" s="91"/>
      <c r="B65" s="17"/>
      <c r="C65" s="22"/>
      <c r="D65" s="22"/>
    </row>
    <row r="66" spans="1:4" ht="20.25">
      <c r="A66" s="91"/>
      <c r="B66" s="17"/>
      <c r="C66" s="22"/>
      <c r="D66" s="22"/>
    </row>
    <row r="67" spans="1:4" ht="20.25">
      <c r="A67" s="91"/>
      <c r="B67" s="17"/>
      <c r="C67" s="22"/>
      <c r="D67" s="22"/>
    </row>
    <row r="68" spans="1:4" ht="20.25">
      <c r="A68" s="91"/>
      <c r="B68" s="17"/>
      <c r="C68" s="22"/>
      <c r="D68" s="22"/>
    </row>
    <row r="69" spans="1:4" ht="20.25">
      <c r="A69" s="91"/>
      <c r="B69" s="17"/>
      <c r="C69" s="22"/>
      <c r="D69" s="22"/>
    </row>
    <row r="70" spans="1:4" ht="20.25">
      <c r="A70" s="91"/>
      <c r="B70" s="17"/>
      <c r="C70" s="22"/>
      <c r="D70" s="22"/>
    </row>
    <row r="71" spans="1:4" ht="20.25">
      <c r="A71" s="91"/>
      <c r="B71" s="17"/>
      <c r="C71" s="22"/>
      <c r="D71" s="22"/>
    </row>
    <row r="72" spans="1:4" ht="20.25">
      <c r="A72" s="91"/>
      <c r="B72" s="17"/>
      <c r="C72" s="22"/>
      <c r="D72" s="22"/>
    </row>
    <row r="73" spans="1:4" ht="20.25">
      <c r="A73" s="91"/>
      <c r="B73" s="17"/>
      <c r="C73" s="22"/>
      <c r="D73" s="22"/>
    </row>
    <row r="74" spans="1:4" ht="20.25">
      <c r="A74" s="91"/>
      <c r="B74" s="17"/>
      <c r="C74" s="22"/>
      <c r="D74" s="22"/>
    </row>
    <row r="75" spans="1:4" ht="20.25">
      <c r="A75" s="91"/>
      <c r="B75" s="17"/>
      <c r="C75" s="22"/>
      <c r="D75" s="22"/>
    </row>
    <row r="76" spans="1:4" ht="20.25">
      <c r="A76" s="91"/>
      <c r="B76" s="17"/>
      <c r="C76" s="22"/>
      <c r="D76" s="22"/>
    </row>
    <row r="77" spans="1:4" ht="20.25">
      <c r="A77" s="91"/>
      <c r="B77" s="17"/>
      <c r="C77" s="22"/>
      <c r="D77" s="22"/>
    </row>
    <row r="78" spans="1:4" ht="20.25">
      <c r="A78" s="91"/>
      <c r="B78" s="17"/>
      <c r="C78" s="22"/>
      <c r="D78" s="22"/>
    </row>
    <row r="79" spans="1:4" ht="20.25">
      <c r="A79" s="91"/>
      <c r="B79" s="17"/>
      <c r="C79" s="22"/>
      <c r="D79" s="22"/>
    </row>
    <row r="80" spans="1:4" ht="20.25">
      <c r="A80" s="91"/>
      <c r="B80" s="17"/>
      <c r="C80" s="22"/>
      <c r="D80" s="22"/>
    </row>
    <row r="81" spans="1:4" ht="20.25">
      <c r="A81" s="91"/>
      <c r="B81" s="17"/>
      <c r="C81" s="22"/>
      <c r="D81" s="22"/>
    </row>
    <row r="82" spans="1:4" ht="20.25">
      <c r="A82" s="91"/>
      <c r="B82" s="17"/>
      <c r="C82" s="22"/>
      <c r="D82" s="22"/>
    </row>
    <row r="83" spans="1:4" ht="20.25">
      <c r="A83" s="91"/>
      <c r="B83" s="17"/>
      <c r="C83" s="22"/>
      <c r="D83" s="22"/>
    </row>
    <row r="84" spans="1:4" ht="20.25">
      <c r="A84" s="91"/>
      <c r="B84" s="17"/>
      <c r="C84" s="22"/>
      <c r="D84" s="22"/>
    </row>
    <row r="85" spans="1:4" ht="20.25">
      <c r="A85" s="91"/>
      <c r="B85" s="17"/>
      <c r="C85" s="22"/>
      <c r="D85" s="22"/>
    </row>
    <row r="86" spans="1:4" ht="20.25">
      <c r="A86" s="91"/>
      <c r="B86" s="17"/>
      <c r="C86" s="22"/>
      <c r="D86" s="22"/>
    </row>
    <row r="87" spans="1:4" ht="20.25">
      <c r="A87" s="91"/>
      <c r="B87" s="17"/>
      <c r="C87" s="22"/>
      <c r="D87" s="22"/>
    </row>
    <row r="88" spans="1:4" ht="20.25">
      <c r="A88" s="91"/>
      <c r="B88" s="17"/>
      <c r="C88" s="22"/>
      <c r="D88" s="22"/>
    </row>
    <row r="89" spans="1:4" ht="20.25">
      <c r="A89" s="91"/>
      <c r="B89" s="17"/>
      <c r="C89" s="22"/>
      <c r="D89" s="22"/>
    </row>
    <row r="90" spans="1:4" ht="20.25">
      <c r="A90" s="91"/>
      <c r="B90" s="17"/>
      <c r="C90" s="22"/>
      <c r="D90" s="22"/>
    </row>
    <row r="91" spans="1:4" ht="20.25">
      <c r="A91" s="91"/>
      <c r="B91" s="17"/>
      <c r="C91" s="22"/>
      <c r="D91" s="22"/>
    </row>
    <row r="92" spans="1:4" ht="20.25">
      <c r="A92" s="91"/>
      <c r="B92" s="17"/>
      <c r="C92" s="22"/>
      <c r="D92" s="22"/>
    </row>
    <row r="93" spans="1:4" ht="20.25">
      <c r="A93" s="91"/>
      <c r="B93" s="17"/>
      <c r="C93" s="22"/>
      <c r="D93" s="22"/>
    </row>
    <row r="94" spans="1:4" ht="20.25">
      <c r="A94" s="91"/>
      <c r="B94" s="17"/>
      <c r="C94" s="22"/>
      <c r="D94" s="22"/>
    </row>
    <row r="95" spans="1:4" ht="20.25">
      <c r="A95" s="91"/>
      <c r="B95" s="17"/>
      <c r="C95" s="22"/>
      <c r="D95" s="22"/>
    </row>
    <row r="96" spans="1:4" ht="20.25">
      <c r="A96" s="91"/>
      <c r="B96" s="17"/>
      <c r="C96" s="22"/>
      <c r="D96" s="22"/>
    </row>
    <row r="97" spans="1:4" ht="20.25">
      <c r="A97" s="91"/>
      <c r="B97" s="17"/>
      <c r="C97" s="22"/>
      <c r="D97" s="22"/>
    </row>
    <row r="98" spans="1:4" ht="20.25">
      <c r="A98" s="91"/>
      <c r="B98" s="17"/>
      <c r="C98" s="22"/>
      <c r="D98" s="22"/>
    </row>
    <row r="99" spans="1:4" ht="20.25">
      <c r="A99" s="91"/>
      <c r="B99" s="17"/>
      <c r="C99" s="22"/>
      <c r="D99" s="22"/>
    </row>
    <row r="100" spans="1:4" ht="20.25">
      <c r="A100" s="91"/>
      <c r="B100" s="17"/>
      <c r="C100" s="22"/>
      <c r="D100" s="22"/>
    </row>
    <row r="101" spans="1:4" ht="20.25">
      <c r="A101" s="91"/>
      <c r="B101" s="17"/>
      <c r="C101" s="22"/>
      <c r="D101" s="22"/>
    </row>
    <row r="102" spans="1:4" ht="20.25">
      <c r="A102" s="91"/>
      <c r="B102" s="17"/>
      <c r="C102" s="22"/>
      <c r="D102" s="22"/>
    </row>
    <row r="103" spans="1:4" ht="20.25">
      <c r="A103" s="91"/>
      <c r="B103" s="17"/>
      <c r="C103" s="22"/>
      <c r="D103" s="22"/>
    </row>
    <row r="104" spans="1:4" ht="20.25">
      <c r="A104" s="91"/>
      <c r="B104" s="17"/>
      <c r="C104" s="22"/>
      <c r="D104" s="22"/>
    </row>
    <row r="105" spans="1:4" ht="20.25">
      <c r="A105" s="91"/>
      <c r="B105" s="17"/>
      <c r="C105" s="22"/>
      <c r="D105" s="22"/>
    </row>
    <row r="106" spans="1:4" ht="20.25">
      <c r="A106" s="91"/>
      <c r="B106" s="17"/>
      <c r="C106" s="22"/>
      <c r="D106" s="22"/>
    </row>
    <row r="107" spans="1:4" ht="20.25">
      <c r="A107" s="91"/>
      <c r="B107" s="17"/>
      <c r="C107" s="22"/>
      <c r="D107" s="22"/>
    </row>
    <row r="108" spans="1:4" ht="20.25">
      <c r="A108" s="91"/>
      <c r="B108" s="17"/>
      <c r="C108" s="22"/>
      <c r="D108" s="22"/>
    </row>
    <row r="109" spans="1:4" ht="20.25">
      <c r="A109" s="91"/>
      <c r="B109" s="17"/>
      <c r="C109" s="22"/>
      <c r="D109" s="22"/>
    </row>
    <row r="110" spans="1:4" ht="20.25">
      <c r="A110" s="91"/>
      <c r="B110" s="17"/>
      <c r="C110" s="22"/>
      <c r="D110" s="22"/>
    </row>
    <row r="111" spans="1:4" ht="20.25">
      <c r="A111" s="91"/>
      <c r="B111" s="17"/>
      <c r="C111" s="22"/>
      <c r="D111" s="22"/>
    </row>
    <row r="112" spans="1:4" ht="20.25">
      <c r="A112" s="91"/>
      <c r="B112" s="17"/>
      <c r="C112" s="22"/>
      <c r="D112" s="22"/>
    </row>
    <row r="113" spans="1:4" ht="20.25">
      <c r="A113" s="91"/>
      <c r="B113" s="17"/>
      <c r="C113" s="22"/>
      <c r="D113" s="22"/>
    </row>
    <row r="114" spans="1:4" ht="20.25">
      <c r="A114" s="91"/>
      <c r="B114" s="17"/>
      <c r="C114" s="22"/>
      <c r="D114" s="22"/>
    </row>
    <row r="115" spans="1:4" ht="20.25">
      <c r="A115" s="91"/>
      <c r="B115" s="17"/>
      <c r="C115" s="22"/>
      <c r="D115" s="22"/>
    </row>
    <row r="116" spans="1:4" ht="20.25">
      <c r="A116" s="91"/>
      <c r="B116" s="17"/>
      <c r="C116" s="22"/>
      <c r="D116" s="22"/>
    </row>
    <row r="117" spans="1:4" ht="20.25">
      <c r="A117" s="91"/>
      <c r="B117" s="17"/>
      <c r="C117" s="22"/>
      <c r="D117" s="22"/>
    </row>
    <row r="118" spans="1:4" ht="20.25">
      <c r="A118" s="91"/>
      <c r="B118" s="17"/>
      <c r="C118" s="22"/>
      <c r="D118" s="22"/>
    </row>
    <row r="119" spans="1:4" ht="20.25">
      <c r="A119" s="91"/>
      <c r="B119" s="17"/>
      <c r="C119" s="22"/>
      <c r="D119" s="22"/>
    </row>
    <row r="120" spans="1:4" ht="20.25">
      <c r="A120" s="91"/>
      <c r="B120" s="17"/>
      <c r="C120" s="22"/>
      <c r="D120" s="22"/>
    </row>
    <row r="121" spans="1:4" ht="20.25">
      <c r="A121" s="91"/>
      <c r="B121" s="17"/>
      <c r="C121" s="22"/>
      <c r="D121" s="22"/>
    </row>
    <row r="122" spans="1:4" ht="20.25">
      <c r="A122" s="91"/>
      <c r="B122" s="17"/>
      <c r="C122" s="22"/>
      <c r="D122" s="22"/>
    </row>
    <row r="123" spans="1:4" ht="20.25">
      <c r="A123" s="91"/>
      <c r="B123" s="17"/>
      <c r="C123" s="22"/>
      <c r="D123" s="22"/>
    </row>
    <row r="124" spans="1:4" ht="20.25">
      <c r="A124" s="91"/>
      <c r="B124" s="17"/>
      <c r="C124" s="22"/>
      <c r="D124" s="22"/>
    </row>
    <row r="125" spans="1:4" ht="20.25">
      <c r="A125" s="91"/>
      <c r="B125" s="17"/>
      <c r="C125" s="22"/>
      <c r="D125" s="22"/>
    </row>
    <row r="126" spans="1:4" ht="20.25">
      <c r="A126" s="91"/>
      <c r="B126" s="17"/>
      <c r="C126" s="22"/>
      <c r="D126" s="22"/>
    </row>
    <row r="127" spans="1:4" ht="20.25">
      <c r="A127" s="91"/>
      <c r="B127" s="17"/>
      <c r="C127" s="22"/>
      <c r="D127" s="22"/>
    </row>
    <row r="128" spans="1:4" ht="20.25">
      <c r="A128" s="91"/>
      <c r="B128" s="17"/>
      <c r="C128" s="22"/>
      <c r="D128" s="22"/>
    </row>
    <row r="129" spans="1:4" ht="20.25">
      <c r="A129" s="91"/>
      <c r="B129" s="17"/>
      <c r="C129" s="22"/>
      <c r="D129" s="22"/>
    </row>
    <row r="130" spans="1:4" ht="20.25">
      <c r="A130" s="91"/>
      <c r="B130" s="17"/>
      <c r="C130" s="22"/>
      <c r="D130" s="22"/>
    </row>
    <row r="131" spans="1:4" ht="20.25">
      <c r="A131" s="91"/>
      <c r="B131" s="17"/>
      <c r="C131" s="22"/>
      <c r="D131" s="22"/>
    </row>
    <row r="132" spans="1:4" ht="20.25">
      <c r="A132" s="91"/>
      <c r="B132" s="17"/>
      <c r="C132" s="22"/>
      <c r="D132" s="22"/>
    </row>
    <row r="133" spans="1:4" ht="20.25">
      <c r="A133" s="91"/>
      <c r="B133" s="17"/>
      <c r="C133" s="22"/>
      <c r="D133" s="22"/>
    </row>
    <row r="134" spans="1:4" ht="20.25">
      <c r="A134" s="91"/>
      <c r="B134" s="17"/>
      <c r="C134" s="22"/>
      <c r="D134" s="22"/>
    </row>
    <row r="135" spans="1:4" ht="20.25">
      <c r="A135" s="91"/>
      <c r="B135" s="17"/>
      <c r="C135" s="22"/>
      <c r="D135" s="22"/>
    </row>
    <row r="136" spans="1:4" ht="20.25">
      <c r="A136" s="91"/>
      <c r="B136" s="17"/>
      <c r="C136" s="22"/>
      <c r="D136" s="22"/>
    </row>
    <row r="137" spans="1:4" ht="20.25">
      <c r="A137" s="91"/>
      <c r="B137" s="17"/>
      <c r="C137" s="22"/>
      <c r="D137" s="22"/>
    </row>
    <row r="138" spans="1:4" ht="20.25">
      <c r="A138" s="91"/>
      <c r="B138" s="17"/>
      <c r="C138" s="22"/>
      <c r="D138" s="22"/>
    </row>
    <row r="139" spans="1:4" ht="20.25">
      <c r="A139" s="91"/>
      <c r="B139" s="17"/>
      <c r="C139" s="22"/>
      <c r="D139" s="22"/>
    </row>
    <row r="140" spans="1:4" ht="20.25">
      <c r="A140" s="91"/>
      <c r="B140" s="17"/>
      <c r="C140" s="22"/>
      <c r="D140" s="22"/>
    </row>
    <row r="141" spans="1:4" ht="20.25">
      <c r="A141" s="91"/>
      <c r="B141" s="17"/>
      <c r="C141" s="22"/>
      <c r="D141" s="22"/>
    </row>
    <row r="142" spans="1:4" ht="20.25">
      <c r="A142" s="91"/>
      <c r="B142" s="17"/>
      <c r="C142" s="22"/>
      <c r="D142" s="22"/>
    </row>
    <row r="143" spans="1:4" ht="20.25">
      <c r="A143" s="91"/>
      <c r="B143" s="17"/>
      <c r="C143" s="22"/>
      <c r="D143" s="22"/>
    </row>
    <row r="144" spans="1:4" ht="20.25">
      <c r="A144" s="91"/>
      <c r="B144" s="17"/>
      <c r="C144" s="22"/>
      <c r="D144" s="22"/>
    </row>
    <row r="145" spans="1:4" ht="20.25">
      <c r="A145" s="91"/>
      <c r="B145" s="17"/>
      <c r="C145" s="22"/>
      <c r="D145" s="22"/>
    </row>
    <row r="146" spans="1:4" ht="20.25">
      <c r="A146" s="91"/>
      <c r="B146" s="17"/>
      <c r="C146" s="22"/>
      <c r="D146" s="22"/>
    </row>
    <row r="147" spans="1:4" ht="20.25">
      <c r="A147" s="91"/>
      <c r="B147" s="17"/>
      <c r="C147" s="22"/>
      <c r="D147" s="22"/>
    </row>
    <row r="148" spans="1:4" ht="20.25">
      <c r="A148" s="91"/>
      <c r="B148" s="17"/>
      <c r="C148" s="22"/>
      <c r="D148" s="22"/>
    </row>
    <row r="149" spans="1:4" ht="20.25">
      <c r="A149" s="91"/>
      <c r="B149" s="17"/>
      <c r="C149" s="22"/>
      <c r="D149" s="22"/>
    </row>
    <row r="150" spans="1:4" ht="20.25">
      <c r="A150" s="91"/>
      <c r="B150" s="17"/>
      <c r="C150" s="22"/>
      <c r="D150" s="22"/>
    </row>
    <row r="151" spans="1:4" ht="20.25">
      <c r="A151" s="91"/>
      <c r="B151" s="17"/>
      <c r="C151" s="22"/>
      <c r="D151" s="22"/>
    </row>
    <row r="152" spans="1:4" ht="20.25">
      <c r="A152" s="91"/>
      <c r="B152" s="17"/>
      <c r="C152" s="22"/>
      <c r="D152" s="22"/>
    </row>
    <row r="153" spans="1:4" ht="20.25">
      <c r="A153" s="91"/>
      <c r="B153" s="17"/>
      <c r="C153" s="22"/>
      <c r="D153" s="22"/>
    </row>
    <row r="154" spans="1:4" ht="20.25">
      <c r="A154" s="91"/>
      <c r="B154" s="17"/>
      <c r="C154" s="22"/>
      <c r="D154" s="22"/>
    </row>
    <row r="155" spans="1:4" ht="20.25">
      <c r="A155" s="91"/>
      <c r="B155" s="17"/>
      <c r="C155" s="22"/>
      <c r="D155" s="22"/>
    </row>
    <row r="156" spans="1:4" ht="20.25">
      <c r="A156" s="91"/>
      <c r="B156" s="17"/>
      <c r="C156" s="22"/>
      <c r="D156" s="22"/>
    </row>
    <row r="157" spans="1:4" ht="20.25">
      <c r="A157" s="91"/>
      <c r="B157" s="17"/>
      <c r="C157" s="22"/>
      <c r="D157" s="22"/>
    </row>
    <row r="158" spans="1:4" ht="20.25">
      <c r="A158" s="91"/>
      <c r="B158" s="17"/>
      <c r="C158" s="22"/>
      <c r="D158" s="22"/>
    </row>
    <row r="159" spans="1:4" ht="20.25">
      <c r="A159" s="91"/>
      <c r="B159" s="17"/>
      <c r="C159" s="22"/>
      <c r="D159" s="22"/>
    </row>
    <row r="160" spans="1:4" ht="20.25">
      <c r="A160" s="91"/>
      <c r="B160" s="17"/>
      <c r="C160" s="22"/>
      <c r="D160" s="22"/>
    </row>
    <row r="161" spans="1:4" ht="20.25">
      <c r="A161" s="91"/>
      <c r="B161" s="17"/>
      <c r="C161" s="22"/>
      <c r="D161" s="22"/>
    </row>
    <row r="162" spans="1:4" ht="20.25">
      <c r="A162" s="91"/>
      <c r="B162" s="17"/>
      <c r="C162" s="22"/>
      <c r="D162" s="22"/>
    </row>
    <row r="163" spans="1:4" ht="20.25">
      <c r="A163" s="91"/>
      <c r="B163" s="17"/>
      <c r="C163" s="22"/>
      <c r="D163" s="22"/>
    </row>
    <row r="164" spans="1:4" ht="20.25">
      <c r="A164" s="91"/>
      <c r="B164" s="17"/>
      <c r="C164" s="22"/>
      <c r="D164" s="22"/>
    </row>
    <row r="165" spans="1:4" ht="20.25">
      <c r="A165" s="91"/>
      <c r="B165" s="17"/>
      <c r="C165" s="22"/>
      <c r="D165" s="22"/>
    </row>
    <row r="166" spans="1:4" ht="20.25">
      <c r="A166" s="91"/>
      <c r="B166" s="17"/>
      <c r="C166" s="22"/>
      <c r="D166" s="22"/>
    </row>
    <row r="167" spans="1:4" ht="20.25">
      <c r="A167" s="91"/>
      <c r="B167" s="17"/>
      <c r="C167" s="22"/>
      <c r="D167" s="22"/>
    </row>
    <row r="168" spans="1:4" ht="20.25">
      <c r="A168" s="91"/>
      <c r="B168" s="17"/>
      <c r="C168" s="22"/>
      <c r="D168" s="22"/>
    </row>
    <row r="169" spans="1:4" ht="20.25">
      <c r="A169" s="91"/>
      <c r="B169" s="17"/>
      <c r="C169" s="22"/>
      <c r="D169" s="22"/>
    </row>
    <row r="170" spans="1:4" ht="20.25">
      <c r="A170" s="91"/>
      <c r="B170" s="17"/>
      <c r="C170" s="22"/>
      <c r="D170" s="22"/>
    </row>
    <row r="171" spans="1:4" ht="20.25">
      <c r="A171" s="91"/>
      <c r="B171" s="17"/>
      <c r="C171" s="22"/>
      <c r="D171" s="22"/>
    </row>
    <row r="172" spans="1:4" ht="20.25">
      <c r="A172" s="91"/>
      <c r="B172" s="17"/>
      <c r="C172" s="22"/>
      <c r="D172" s="22"/>
    </row>
    <row r="173" spans="1:4" ht="20.25">
      <c r="A173" s="91"/>
      <c r="B173" s="17"/>
      <c r="C173" s="22"/>
      <c r="D173" s="22"/>
    </row>
    <row r="174" spans="1:4" ht="20.25">
      <c r="A174" s="91"/>
      <c r="B174" s="17"/>
      <c r="C174" s="22"/>
      <c r="D174" s="22"/>
    </row>
    <row r="175" spans="1:4" ht="20.25">
      <c r="A175" s="91"/>
      <c r="B175" s="17"/>
      <c r="C175" s="22"/>
      <c r="D175" s="22"/>
    </row>
    <row r="176" spans="1:4" ht="20.25">
      <c r="A176" s="91"/>
      <c r="B176" s="17"/>
      <c r="C176" s="22"/>
      <c r="D176" s="22"/>
    </row>
    <row r="177" spans="1:4" ht="20.25">
      <c r="A177" s="91"/>
      <c r="B177" s="17"/>
      <c r="C177" s="22"/>
      <c r="D177" s="22"/>
    </row>
    <row r="178" spans="1:4" ht="20.25">
      <c r="A178" s="91"/>
      <c r="B178" s="17"/>
      <c r="C178" s="22"/>
      <c r="D178" s="22"/>
    </row>
    <row r="179" spans="1:4" ht="20.25">
      <c r="A179" s="91"/>
      <c r="B179" s="17"/>
      <c r="C179" s="22"/>
      <c r="D179" s="22"/>
    </row>
    <row r="180" spans="1:4" ht="20.25">
      <c r="A180" s="91"/>
      <c r="B180" s="17"/>
      <c r="C180" s="22"/>
      <c r="D180" s="22"/>
    </row>
    <row r="181" spans="1:4" ht="20.25">
      <c r="A181" s="91"/>
      <c r="B181" s="17"/>
      <c r="C181" s="22"/>
      <c r="D181" s="22"/>
    </row>
    <row r="182" spans="1:4" ht="20.25">
      <c r="A182" s="91"/>
      <c r="B182" s="17"/>
      <c r="C182" s="22"/>
      <c r="D182" s="22"/>
    </row>
    <row r="183" spans="1:4" ht="20.25">
      <c r="A183" s="91"/>
      <c r="B183" s="17"/>
      <c r="C183" s="22"/>
      <c r="D183" s="22"/>
    </row>
    <row r="184" spans="1:4" ht="20.25">
      <c r="A184" s="91"/>
      <c r="B184" s="17"/>
      <c r="C184" s="22"/>
      <c r="D184" s="22"/>
    </row>
    <row r="185" spans="1:4" ht="20.25">
      <c r="A185" s="91"/>
      <c r="B185" s="17"/>
      <c r="C185" s="22"/>
      <c r="D185" s="22"/>
    </row>
    <row r="186" spans="1:4" ht="20.25">
      <c r="A186" s="91"/>
      <c r="B186" s="17"/>
      <c r="C186" s="22"/>
      <c r="D186" s="22"/>
    </row>
    <row r="187" spans="1:4" ht="20.25">
      <c r="A187" s="91"/>
      <c r="B187" s="17"/>
      <c r="C187" s="22"/>
      <c r="D187" s="22"/>
    </row>
    <row r="188" spans="1:4" ht="20.25">
      <c r="A188" s="91"/>
      <c r="B188" s="17"/>
      <c r="C188" s="22"/>
      <c r="D188" s="22"/>
    </row>
    <row r="189" spans="1:4" ht="20.25">
      <c r="A189" s="91"/>
      <c r="B189" s="17"/>
      <c r="C189" s="22"/>
      <c r="D189" s="22"/>
    </row>
    <row r="190" spans="1:4" ht="20.25">
      <c r="A190" s="91"/>
      <c r="B190" s="17"/>
      <c r="C190" s="22"/>
      <c r="D190" s="22"/>
    </row>
    <row r="191" spans="1:4" ht="20.25">
      <c r="A191" s="91"/>
      <c r="B191" s="17"/>
      <c r="C191" s="22"/>
      <c r="D191" s="22"/>
    </row>
    <row r="192" spans="1:4" ht="20.25">
      <c r="A192" s="91"/>
      <c r="B192" s="17"/>
      <c r="C192" s="22"/>
      <c r="D192" s="22"/>
    </row>
    <row r="193" spans="1:4" ht="20.25">
      <c r="A193" s="91"/>
      <c r="B193" s="17"/>
      <c r="C193" s="22"/>
      <c r="D193" s="22"/>
    </row>
    <row r="194" spans="1:4" ht="20.25">
      <c r="A194" s="91"/>
      <c r="B194" s="17"/>
      <c r="C194" s="22"/>
      <c r="D194" s="22"/>
    </row>
    <row r="195" spans="1:4" ht="20.25">
      <c r="A195" s="91"/>
      <c r="B195" s="17"/>
      <c r="C195" s="22"/>
      <c r="D195" s="22"/>
    </row>
    <row r="196" spans="1:4" ht="20.25">
      <c r="A196" s="91"/>
      <c r="B196" s="17"/>
      <c r="C196" s="22"/>
      <c r="D196" s="22"/>
    </row>
    <row r="197" spans="1:4" ht="20.25">
      <c r="A197" s="91"/>
      <c r="B197" s="17"/>
      <c r="C197" s="22"/>
      <c r="D197" s="22"/>
    </row>
    <row r="198" spans="1:4" ht="20.25">
      <c r="A198" s="91"/>
      <c r="B198" s="17"/>
      <c r="C198" s="22"/>
      <c r="D198" s="22"/>
    </row>
    <row r="199" spans="1:4" ht="20.25">
      <c r="A199" s="91"/>
      <c r="B199" s="17"/>
      <c r="C199" s="22"/>
      <c r="D199" s="22"/>
    </row>
    <row r="200" spans="1:4" ht="20.25">
      <c r="A200" s="91"/>
      <c r="B200" s="17"/>
      <c r="C200" s="22"/>
      <c r="D200" s="22"/>
    </row>
    <row r="201" spans="1:4" ht="20.25">
      <c r="A201" s="91"/>
      <c r="B201" s="17"/>
      <c r="C201" s="22"/>
      <c r="D201" s="22"/>
    </row>
    <row r="202" spans="1:4" ht="20.25">
      <c r="A202" s="91"/>
      <c r="B202" s="17"/>
      <c r="C202" s="22"/>
      <c r="D202" s="22"/>
    </row>
    <row r="203" spans="1:4" ht="20.25">
      <c r="A203" s="91"/>
      <c r="B203" s="17"/>
      <c r="C203" s="22"/>
      <c r="D203" s="22"/>
    </row>
    <row r="204" spans="1:4" ht="20.25">
      <c r="A204" s="91"/>
      <c r="B204" s="17"/>
      <c r="C204" s="22"/>
      <c r="D204" s="22"/>
    </row>
    <row r="205" spans="1:4" ht="20.25">
      <c r="A205" s="91"/>
      <c r="B205" s="17"/>
      <c r="C205" s="22"/>
      <c r="D205" s="22"/>
    </row>
    <row r="206" spans="1:4" ht="20.25">
      <c r="A206" s="91"/>
      <c r="B206" s="17"/>
      <c r="C206" s="22"/>
      <c r="D206" s="22"/>
    </row>
    <row r="207" spans="1:4" ht="20.25">
      <c r="A207" s="91"/>
      <c r="B207" s="17"/>
      <c r="C207" s="22"/>
      <c r="D207" s="22"/>
    </row>
    <row r="208" spans="1:4">
      <c r="A208" s="71"/>
      <c r="B208" s="17"/>
      <c r="C208" s="17"/>
      <c r="D208" s="17"/>
    </row>
    <row r="209" spans="1:8" ht="20.25">
      <c r="A209" s="71"/>
      <c r="B209" s="18" t="s">
        <v>272</v>
      </c>
      <c r="C209" s="18" t="s">
        <v>273</v>
      </c>
      <c r="D209" s="21" t="s">
        <v>272</v>
      </c>
      <c r="E209" s="21" t="s">
        <v>273</v>
      </c>
    </row>
    <row r="210" spans="1:8" ht="21">
      <c r="A210" s="71"/>
      <c r="B210" s="19" t="s">
        <v>274</v>
      </c>
      <c r="C210" s="19" t="s">
        <v>275</v>
      </c>
      <c r="D210" t="s">
        <v>274</v>
      </c>
      <c r="F210" t="str">
        <f>IF(NOT(ISBLANK(D210)),D210,IF(NOT(ISBLANK(E210)),"     "&amp;E210,FALSE))</f>
        <v>Afectación Económica o presupuestal</v>
      </c>
      <c r="G210" t="s">
        <v>274</v>
      </c>
      <c r="H210" t="str">
        <f>IF(NOT(ISERROR(MATCH(G210,_xlfn.ANCHORARRAY(B221),0))),F223&amp;"Por favor no seleccionar los criterios de impacto",G210)</f>
        <v>❌Por favor no seleccionar los criterios de impacto</v>
      </c>
    </row>
    <row r="211" spans="1:8" ht="21">
      <c r="A211" s="71"/>
      <c r="B211" s="19" t="s">
        <v>274</v>
      </c>
      <c r="C211" s="19" t="s">
        <v>248</v>
      </c>
      <c r="E211" t="s">
        <v>275</v>
      </c>
      <c r="F211" t="str">
        <f t="shared" ref="F211:F221" si="0">IF(NOT(ISBLANK(D211)),D211,IF(NOT(ISBLANK(E211)),"     "&amp;E211,FALSE))</f>
        <v xml:space="preserve">     Afectación menor a 10 SMLMV .</v>
      </c>
    </row>
    <row r="212" spans="1:8" ht="21">
      <c r="A212" s="71"/>
      <c r="B212" s="19" t="s">
        <v>274</v>
      </c>
      <c r="C212" s="19" t="s">
        <v>251</v>
      </c>
      <c r="E212" t="s">
        <v>248</v>
      </c>
      <c r="F212" t="str">
        <f t="shared" si="0"/>
        <v xml:space="preserve">     Entre 10 y 50 SMLMV </v>
      </c>
    </row>
    <row r="213" spans="1:8" ht="21">
      <c r="A213" s="71"/>
      <c r="B213" s="19" t="s">
        <v>274</v>
      </c>
      <c r="C213" s="19" t="s">
        <v>255</v>
      </c>
      <c r="E213" t="s">
        <v>251</v>
      </c>
      <c r="F213" t="str">
        <f t="shared" si="0"/>
        <v xml:space="preserve">     Entre 50 y 100 SMLMV </v>
      </c>
    </row>
    <row r="214" spans="1:8" ht="21">
      <c r="A214" s="71"/>
      <c r="B214" s="19" t="s">
        <v>274</v>
      </c>
      <c r="C214" s="19" t="s">
        <v>259</v>
      </c>
      <c r="E214" t="s">
        <v>255</v>
      </c>
      <c r="F214" t="str">
        <f t="shared" si="0"/>
        <v xml:space="preserve">     Entre 100 y 500 SMLMV </v>
      </c>
    </row>
    <row r="215" spans="1:8" ht="21">
      <c r="A215" s="71"/>
      <c r="B215" s="19" t="s">
        <v>241</v>
      </c>
      <c r="C215" s="19" t="s">
        <v>245</v>
      </c>
      <c r="E215" t="s">
        <v>259</v>
      </c>
      <c r="F215" t="str">
        <f t="shared" si="0"/>
        <v xml:space="preserve">     Mayor a 500 SMLMV </v>
      </c>
    </row>
    <row r="216" spans="1:8" ht="21">
      <c r="A216" s="71"/>
      <c r="B216" s="19" t="s">
        <v>241</v>
      </c>
      <c r="C216" s="19" t="s">
        <v>249</v>
      </c>
      <c r="D216" t="s">
        <v>241</v>
      </c>
      <c r="F216" t="str">
        <f t="shared" si="0"/>
        <v>Pérdida Reputacional</v>
      </c>
    </row>
    <row r="217" spans="1:8" ht="21">
      <c r="A217" s="71"/>
      <c r="B217" s="19" t="s">
        <v>241</v>
      </c>
      <c r="C217" s="19" t="s">
        <v>252</v>
      </c>
      <c r="E217" t="s">
        <v>245</v>
      </c>
      <c r="F217" t="str">
        <f t="shared" si="0"/>
        <v xml:space="preserve">     El riesgo afecta la imagen de alguna área de la organización</v>
      </c>
    </row>
    <row r="218" spans="1:8" ht="21">
      <c r="A218" s="71"/>
      <c r="B218" s="19" t="s">
        <v>241</v>
      </c>
      <c r="C218" s="19" t="s">
        <v>256</v>
      </c>
      <c r="E218" t="s">
        <v>249</v>
      </c>
      <c r="F218" t="str">
        <f t="shared" si="0"/>
        <v xml:space="preserve">     El riesgo afecta la imagen de la entidad internamente, de conocimiento general, nivel interno, de junta dircetiva y accionistas y/o de provedores</v>
      </c>
    </row>
    <row r="219" spans="1:8" ht="21">
      <c r="A219" s="71"/>
      <c r="B219" s="19" t="s">
        <v>241</v>
      </c>
      <c r="C219" s="19" t="s">
        <v>260</v>
      </c>
      <c r="E219" t="s">
        <v>252</v>
      </c>
      <c r="F219" t="str">
        <f t="shared" si="0"/>
        <v xml:space="preserve">     El riesgo afecta la imagen de la entidad con algunos usuarios de relevancia frente al logro de los objetivos</v>
      </c>
    </row>
    <row r="220" spans="1:8">
      <c r="A220" s="71"/>
      <c r="B220" s="20"/>
      <c r="C220" s="20"/>
      <c r="E220" t="s">
        <v>276</v>
      </c>
      <c r="F220" t="str">
        <f t="shared" si="0"/>
        <v xml:space="preserve">     El riesgo afecta la imagen de la entidad con efecto publicitario sostenido a nivel de sector administrativo, nivel departamental o municipal</v>
      </c>
    </row>
    <row r="221" spans="1:8">
      <c r="A221" s="71"/>
      <c r="B221" s="20" t="str" cm="1">
        <f t="array" ref="B221:B223">_xlfn.UNIQUE(Tabla1[[#All],[Criterios]])</f>
        <v>Criterios</v>
      </c>
      <c r="C221" s="20"/>
      <c r="E221" t="s">
        <v>260</v>
      </c>
      <c r="F221" t="str">
        <f t="shared" si="0"/>
        <v xml:space="preserve">     El riesgo afecta la imagen de la entidad a nivel nacional, con efecto publicitarios sostenible a nivel país</v>
      </c>
    </row>
    <row r="222" spans="1:8">
      <c r="A222" s="71"/>
      <c r="B222" s="20" t="str">
        <v>Afectación Económica o presupuestal</v>
      </c>
      <c r="C222" s="20"/>
    </row>
    <row r="223" spans="1:8">
      <c r="B223" s="20" t="str">
        <v>Pérdida Reputacional</v>
      </c>
      <c r="C223" s="20"/>
      <c r="F223" s="23" t="s">
        <v>277</v>
      </c>
    </row>
    <row r="224" spans="1:8">
      <c r="B224" s="16"/>
      <c r="C224" s="16"/>
      <c r="F224" s="23" t="s">
        <v>278</v>
      </c>
    </row>
    <row r="225" spans="2:4">
      <c r="B225" s="16"/>
      <c r="C225" s="16"/>
    </row>
    <row r="226" spans="2:4">
      <c r="B226" s="16"/>
      <c r="C226" s="16"/>
    </row>
    <row r="227" spans="2:4">
      <c r="B227" s="16"/>
      <c r="C227" s="16"/>
      <c r="D227" s="16"/>
    </row>
    <row r="228" spans="2:4">
      <c r="B228" s="16"/>
      <c r="C228" s="16"/>
      <c r="D228" s="16"/>
    </row>
    <row r="229" spans="2:4">
      <c r="B229" s="16"/>
      <c r="C229" s="16"/>
      <c r="D229" s="16"/>
    </row>
    <row r="230" spans="2:4">
      <c r="B230" s="16"/>
      <c r="C230" s="16"/>
      <c r="D230" s="16"/>
    </row>
    <row r="231" spans="2:4">
      <c r="B231" s="16"/>
      <c r="C231" s="16"/>
      <c r="D231" s="16"/>
    </row>
    <row r="232" spans="2:4">
      <c r="B232" s="16"/>
      <c r="C232" s="16"/>
      <c r="D232" s="16"/>
    </row>
  </sheetData>
  <mergeCells count="1">
    <mergeCell ref="B1:D1"/>
  </mergeCells>
  <dataValidations disablePrompts="1" count="1">
    <dataValidation type="list" allowBlank="1" showInputMessage="1" showErrorMessage="1" sqref="G210" xr:uid="{00000000-0002-0000-0800-000000000000}">
      <formula1>$F$210:$F$221</formula1>
    </dataValidation>
  </dataValidations>
  <pageMargins left="0.7" right="0.7" top="0.75" bottom="0.75" header="0.3" footer="0.3"/>
  <pageSetup orientation="portrait"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249977111117893"/>
  </sheetPr>
  <dimension ref="B1:F16"/>
  <sheetViews>
    <sheetView topLeftCell="A10" workbookViewId="0">
      <selection activeCell="G9" sqref="G9"/>
    </sheetView>
  </sheetViews>
  <sheetFormatPr baseColWidth="10" defaultColWidth="14.28515625" defaultRowHeight="12.75"/>
  <cols>
    <col min="1" max="2" width="14.28515625" style="76"/>
    <col min="3" max="3" width="17" style="76" customWidth="1"/>
    <col min="4" max="4" width="14.28515625" style="76"/>
    <col min="5" max="5" width="46" style="76" customWidth="1"/>
    <col min="6" max="16384" width="14.28515625" style="76"/>
  </cols>
  <sheetData>
    <row r="1" spans="2:6" ht="24" customHeight="1" thickBot="1">
      <c r="B1" s="640" t="s">
        <v>279</v>
      </c>
      <c r="C1" s="641"/>
      <c r="D1" s="641"/>
      <c r="E1" s="641"/>
      <c r="F1" s="642"/>
    </row>
    <row r="2" spans="2:6" ht="16.5" thickBot="1">
      <c r="B2" s="77"/>
      <c r="C2" s="77"/>
      <c r="D2" s="77"/>
      <c r="E2" s="77"/>
      <c r="F2" s="77"/>
    </row>
    <row r="3" spans="2:6" ht="16.5" thickBot="1">
      <c r="B3" s="644" t="s">
        <v>280</v>
      </c>
      <c r="C3" s="645"/>
      <c r="D3" s="645"/>
      <c r="E3" s="89" t="s">
        <v>281</v>
      </c>
      <c r="F3" s="90" t="s">
        <v>282</v>
      </c>
    </row>
    <row r="4" spans="2:6" ht="31.5">
      <c r="B4" s="646" t="s">
        <v>283</v>
      </c>
      <c r="C4" s="648" t="s">
        <v>60</v>
      </c>
      <c r="D4" s="78" t="s">
        <v>108</v>
      </c>
      <c r="E4" s="79" t="s">
        <v>284</v>
      </c>
      <c r="F4" s="80">
        <v>0.25</v>
      </c>
    </row>
    <row r="5" spans="2:6" ht="47.25">
      <c r="B5" s="647"/>
      <c r="C5" s="649"/>
      <c r="D5" s="81" t="s">
        <v>285</v>
      </c>
      <c r="E5" s="82" t="s">
        <v>286</v>
      </c>
      <c r="F5" s="83">
        <v>0.15</v>
      </c>
    </row>
    <row r="6" spans="2:6" ht="47.25">
      <c r="B6" s="647"/>
      <c r="C6" s="649"/>
      <c r="D6" s="81" t="s">
        <v>287</v>
      </c>
      <c r="E6" s="82" t="s">
        <v>288</v>
      </c>
      <c r="F6" s="83">
        <v>0.1</v>
      </c>
    </row>
    <row r="7" spans="2:6" ht="63">
      <c r="B7" s="647"/>
      <c r="C7" s="649" t="s">
        <v>99</v>
      </c>
      <c r="D7" s="81" t="s">
        <v>289</v>
      </c>
      <c r="E7" s="82" t="s">
        <v>290</v>
      </c>
      <c r="F7" s="83">
        <v>0.25</v>
      </c>
    </row>
    <row r="8" spans="2:6" ht="31.5">
      <c r="B8" s="647"/>
      <c r="C8" s="649"/>
      <c r="D8" s="81" t="s">
        <v>109</v>
      </c>
      <c r="E8" s="82" t="s">
        <v>291</v>
      </c>
      <c r="F8" s="83">
        <v>0.15</v>
      </c>
    </row>
    <row r="9" spans="2:6" ht="47.25">
      <c r="B9" s="647" t="s">
        <v>292</v>
      </c>
      <c r="C9" s="649" t="s">
        <v>100</v>
      </c>
      <c r="D9" s="81" t="s">
        <v>110</v>
      </c>
      <c r="E9" s="82" t="s">
        <v>293</v>
      </c>
      <c r="F9" s="84" t="s">
        <v>294</v>
      </c>
    </row>
    <row r="10" spans="2:6" ht="63">
      <c r="B10" s="647"/>
      <c r="C10" s="649"/>
      <c r="D10" s="81" t="s">
        <v>295</v>
      </c>
      <c r="E10" s="82" t="s">
        <v>296</v>
      </c>
      <c r="F10" s="84" t="s">
        <v>294</v>
      </c>
    </row>
    <row r="11" spans="2:6" ht="47.25">
      <c r="B11" s="647"/>
      <c r="C11" s="649" t="s">
        <v>101</v>
      </c>
      <c r="D11" s="81" t="s">
        <v>111</v>
      </c>
      <c r="E11" s="82" t="s">
        <v>297</v>
      </c>
      <c r="F11" s="84" t="s">
        <v>294</v>
      </c>
    </row>
    <row r="12" spans="2:6" ht="47.25">
      <c r="B12" s="647"/>
      <c r="C12" s="649"/>
      <c r="D12" s="81" t="s">
        <v>298</v>
      </c>
      <c r="E12" s="82" t="s">
        <v>299</v>
      </c>
      <c r="F12" s="84" t="s">
        <v>294</v>
      </c>
    </row>
    <row r="13" spans="2:6" ht="31.5">
      <c r="B13" s="647"/>
      <c r="C13" s="649" t="s">
        <v>89</v>
      </c>
      <c r="D13" s="81" t="s">
        <v>300</v>
      </c>
      <c r="E13" s="82" t="s">
        <v>301</v>
      </c>
      <c r="F13" s="84" t="s">
        <v>294</v>
      </c>
    </row>
    <row r="14" spans="2:6" ht="32.25" thickBot="1">
      <c r="B14" s="650"/>
      <c r="C14" s="651"/>
      <c r="D14" s="85" t="s">
        <v>302</v>
      </c>
      <c r="E14" s="86" t="s">
        <v>303</v>
      </c>
      <c r="F14" s="87" t="s">
        <v>294</v>
      </c>
    </row>
    <row r="15" spans="2:6" ht="49.5" customHeight="1">
      <c r="B15" s="643" t="s">
        <v>304</v>
      </c>
      <c r="C15" s="643"/>
      <c r="D15" s="643"/>
      <c r="E15" s="643"/>
      <c r="F15" s="643"/>
    </row>
    <row r="16" spans="2:6" ht="27" customHeight="1">
      <c r="B16" s="88"/>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15"/>
  <sheetViews>
    <sheetView topLeftCell="A92" workbookViewId="0">
      <selection activeCell="B6" sqref="B6"/>
    </sheetView>
  </sheetViews>
  <sheetFormatPr baseColWidth="10" defaultColWidth="11.42578125" defaultRowHeight="16.5"/>
  <cols>
    <col min="1" max="1" width="36.42578125" style="121" customWidth="1"/>
    <col min="2" max="2" width="155.5703125" style="121" customWidth="1"/>
    <col min="3" max="16384" width="11.42578125" style="121"/>
  </cols>
  <sheetData>
    <row r="1" spans="1:2" ht="17.25" thickBot="1">
      <c r="A1" s="119" t="s">
        <v>305</v>
      </c>
      <c r="B1" s="120" t="s">
        <v>306</v>
      </c>
    </row>
    <row r="2" spans="1:2" ht="41.25" customHeight="1">
      <c r="A2" s="122" t="s">
        <v>307</v>
      </c>
      <c r="B2" s="123" t="s">
        <v>308</v>
      </c>
    </row>
    <row r="3" spans="1:2">
      <c r="A3" s="124" t="s">
        <v>309</v>
      </c>
      <c r="B3" s="125" t="s">
        <v>310</v>
      </c>
    </row>
    <row r="4" spans="1:2">
      <c r="A4" s="124" t="s">
        <v>311</v>
      </c>
      <c r="B4" s="126" t="s">
        <v>312</v>
      </c>
    </row>
    <row r="5" spans="1:2" ht="31.5" customHeight="1">
      <c r="A5" s="124" t="s">
        <v>313</v>
      </c>
      <c r="B5" s="125" t="s">
        <v>314</v>
      </c>
    </row>
    <row r="6" spans="1:2" ht="25.5">
      <c r="A6" s="124" t="s">
        <v>315</v>
      </c>
      <c r="B6" s="125" t="s">
        <v>316</v>
      </c>
    </row>
    <row r="7" spans="1:2" ht="33.75" customHeight="1">
      <c r="A7" s="124" t="s">
        <v>317</v>
      </c>
      <c r="B7" s="125" t="s">
        <v>318</v>
      </c>
    </row>
    <row r="8" spans="1:2" ht="25.5">
      <c r="A8" s="124" t="s">
        <v>319</v>
      </c>
      <c r="B8" s="125" t="s">
        <v>320</v>
      </c>
    </row>
    <row r="9" spans="1:2" ht="17.25" thickBot="1">
      <c r="A9" s="127" t="s">
        <v>321</v>
      </c>
      <c r="B9" s="128" t="s">
        <v>322</v>
      </c>
    </row>
    <row r="10" spans="1:2" ht="17.25" thickBot="1"/>
    <row r="11" spans="1:2">
      <c r="A11" s="655" t="s">
        <v>323</v>
      </c>
      <c r="B11" s="656"/>
    </row>
    <row r="12" spans="1:2" ht="17.25" thickBot="1">
      <c r="A12" s="129" t="s">
        <v>324</v>
      </c>
      <c r="B12" s="130" t="s">
        <v>325</v>
      </c>
    </row>
    <row r="13" spans="1:2">
      <c r="A13" s="657" t="s">
        <v>326</v>
      </c>
      <c r="B13" s="131" t="s">
        <v>327</v>
      </c>
    </row>
    <row r="14" spans="1:2" ht="17.25" thickBot="1">
      <c r="A14" s="658"/>
      <c r="B14" s="132" t="s">
        <v>328</v>
      </c>
    </row>
    <row r="15" spans="1:2">
      <c r="A15" s="659" t="s">
        <v>329</v>
      </c>
      <c r="B15" s="131" t="s">
        <v>330</v>
      </c>
    </row>
    <row r="16" spans="1:2" ht="17.25" thickBot="1">
      <c r="A16" s="660"/>
      <c r="B16" s="132" t="s">
        <v>331</v>
      </c>
    </row>
    <row r="17" spans="1:2">
      <c r="A17" s="652" t="s">
        <v>332</v>
      </c>
      <c r="B17" s="131" t="s">
        <v>333</v>
      </c>
    </row>
    <row r="18" spans="1:2">
      <c r="A18" s="653"/>
      <c r="B18" s="133" t="s">
        <v>334</v>
      </c>
    </row>
    <row r="19" spans="1:2" ht="17.25" thickBot="1">
      <c r="A19" s="654"/>
      <c r="B19" s="132" t="s">
        <v>335</v>
      </c>
    </row>
    <row r="20" spans="1:2">
      <c r="A20" s="659" t="s">
        <v>336</v>
      </c>
      <c r="B20" s="131" t="s">
        <v>337</v>
      </c>
    </row>
    <row r="21" spans="1:2">
      <c r="A21" s="661"/>
      <c r="B21" s="133" t="s">
        <v>338</v>
      </c>
    </row>
    <row r="22" spans="1:2">
      <c r="A22" s="661"/>
      <c r="B22" s="133" t="s">
        <v>339</v>
      </c>
    </row>
    <row r="23" spans="1:2">
      <c r="A23" s="661"/>
      <c r="B23" s="133" t="s">
        <v>340</v>
      </c>
    </row>
    <row r="24" spans="1:2">
      <c r="A24" s="661"/>
      <c r="B24" s="133" t="s">
        <v>341</v>
      </c>
    </row>
    <row r="25" spans="1:2">
      <c r="A25" s="661"/>
      <c r="B25" s="133" t="s">
        <v>342</v>
      </c>
    </row>
    <row r="26" spans="1:2">
      <c r="A26" s="661"/>
      <c r="B26" s="133" t="s">
        <v>343</v>
      </c>
    </row>
    <row r="27" spans="1:2">
      <c r="A27" s="661"/>
      <c r="B27" s="133" t="s">
        <v>344</v>
      </c>
    </row>
    <row r="28" spans="1:2">
      <c r="A28" s="661"/>
      <c r="B28" s="133" t="s">
        <v>345</v>
      </c>
    </row>
    <row r="29" spans="1:2">
      <c r="A29" s="661"/>
      <c r="B29" s="133" t="s">
        <v>346</v>
      </c>
    </row>
    <row r="30" spans="1:2" ht="17.25" thickBot="1">
      <c r="A30" s="660"/>
      <c r="B30" s="132" t="s">
        <v>347</v>
      </c>
    </row>
    <row r="31" spans="1:2">
      <c r="A31" s="652" t="s">
        <v>348</v>
      </c>
      <c r="B31" s="131" t="s">
        <v>349</v>
      </c>
    </row>
    <row r="32" spans="1:2">
      <c r="A32" s="653"/>
      <c r="B32" s="133" t="s">
        <v>350</v>
      </c>
    </row>
    <row r="33" spans="1:2">
      <c r="A33" s="653"/>
      <c r="B33" s="133" t="s">
        <v>351</v>
      </c>
    </row>
    <row r="34" spans="1:2">
      <c r="A34" s="653"/>
      <c r="B34" s="133" t="s">
        <v>352</v>
      </c>
    </row>
    <row r="35" spans="1:2">
      <c r="A35" s="653"/>
      <c r="B35" s="133" t="s">
        <v>353</v>
      </c>
    </row>
    <row r="36" spans="1:2">
      <c r="A36" s="653"/>
      <c r="B36" s="133" t="s">
        <v>354</v>
      </c>
    </row>
    <row r="37" spans="1:2">
      <c r="A37" s="653"/>
      <c r="B37" s="133" t="s">
        <v>355</v>
      </c>
    </row>
    <row r="38" spans="1:2">
      <c r="A38" s="653"/>
      <c r="B38" s="133" t="s">
        <v>356</v>
      </c>
    </row>
    <row r="39" spans="1:2">
      <c r="A39" s="653"/>
      <c r="B39" s="133" t="s">
        <v>357</v>
      </c>
    </row>
    <row r="40" spans="1:2">
      <c r="A40" s="653"/>
      <c r="B40" s="133" t="s">
        <v>358</v>
      </c>
    </row>
    <row r="41" spans="1:2">
      <c r="A41" s="653"/>
      <c r="B41" s="133" t="s">
        <v>359</v>
      </c>
    </row>
    <row r="42" spans="1:2">
      <c r="A42" s="653"/>
      <c r="B42" s="133" t="s">
        <v>360</v>
      </c>
    </row>
    <row r="43" spans="1:2">
      <c r="A43" s="653"/>
      <c r="B43" s="133" t="s">
        <v>361</v>
      </c>
    </row>
    <row r="44" spans="1:2">
      <c r="A44" s="653"/>
      <c r="B44" s="133" t="s">
        <v>362</v>
      </c>
    </row>
    <row r="45" spans="1:2" ht="17.25" thickBot="1">
      <c r="A45" s="654"/>
      <c r="B45" s="132" t="s">
        <v>363</v>
      </c>
    </row>
    <row r="46" spans="1:2">
      <c r="A46" s="652" t="s">
        <v>364</v>
      </c>
      <c r="B46" s="131" t="s">
        <v>365</v>
      </c>
    </row>
    <row r="47" spans="1:2" ht="17.25" thickBot="1">
      <c r="A47" s="654"/>
      <c r="B47" s="132" t="s">
        <v>366</v>
      </c>
    </row>
    <row r="48" spans="1:2">
      <c r="A48" s="657" t="s">
        <v>367</v>
      </c>
      <c r="B48" s="134" t="s">
        <v>368</v>
      </c>
    </row>
    <row r="49" spans="1:2" ht="17.25" thickBot="1">
      <c r="A49" s="658"/>
      <c r="B49" s="135" t="s">
        <v>369</v>
      </c>
    </row>
    <row r="50" spans="1:2">
      <c r="A50" s="662" t="s">
        <v>370</v>
      </c>
      <c r="B50" s="134" t="s">
        <v>371</v>
      </c>
    </row>
    <row r="51" spans="1:2" ht="17.25" thickBot="1">
      <c r="A51" s="663"/>
      <c r="B51" s="135" t="s">
        <v>372</v>
      </c>
    </row>
    <row r="52" spans="1:2" ht="17.25" thickBot="1"/>
    <row r="53" spans="1:2">
      <c r="A53" s="655" t="s">
        <v>373</v>
      </c>
      <c r="B53" s="656"/>
    </row>
    <row r="54" spans="1:2" ht="17.25" thickBot="1">
      <c r="A54" s="129" t="s">
        <v>324</v>
      </c>
      <c r="B54" s="136" t="s">
        <v>374</v>
      </c>
    </row>
    <row r="55" spans="1:2">
      <c r="A55" s="659" t="s">
        <v>63</v>
      </c>
      <c r="B55" s="134" t="s">
        <v>375</v>
      </c>
    </row>
    <row r="56" spans="1:2">
      <c r="A56" s="661"/>
      <c r="B56" s="137" t="s">
        <v>376</v>
      </c>
    </row>
    <row r="57" spans="1:2">
      <c r="A57" s="661"/>
      <c r="B57" s="137" t="s">
        <v>377</v>
      </c>
    </row>
    <row r="58" spans="1:2">
      <c r="A58" s="661"/>
      <c r="B58" s="137" t="s">
        <v>378</v>
      </c>
    </row>
    <row r="59" spans="1:2">
      <c r="A59" s="661"/>
      <c r="B59" s="137" t="s">
        <v>379</v>
      </c>
    </row>
    <row r="60" spans="1:2">
      <c r="A60" s="661"/>
      <c r="B60" s="137" t="s">
        <v>380</v>
      </c>
    </row>
    <row r="61" spans="1:2">
      <c r="A61" s="661"/>
      <c r="B61" s="137" t="s">
        <v>381</v>
      </c>
    </row>
    <row r="62" spans="1:2">
      <c r="A62" s="661"/>
      <c r="B62" s="137" t="s">
        <v>382</v>
      </c>
    </row>
    <row r="63" spans="1:2">
      <c r="A63" s="661"/>
      <c r="B63" s="137" t="s">
        <v>383</v>
      </c>
    </row>
    <row r="64" spans="1:2">
      <c r="A64" s="661"/>
      <c r="B64" s="137" t="s">
        <v>384</v>
      </c>
    </row>
    <row r="65" spans="1:2">
      <c r="A65" s="661"/>
      <c r="B65" s="137" t="s">
        <v>385</v>
      </c>
    </row>
    <row r="66" spans="1:2">
      <c r="A66" s="661"/>
      <c r="B66" s="137" t="s">
        <v>386</v>
      </c>
    </row>
    <row r="67" spans="1:2">
      <c r="A67" s="661"/>
      <c r="B67" s="137" t="s">
        <v>387</v>
      </c>
    </row>
    <row r="68" spans="1:2" ht="17.25" thickBot="1">
      <c r="A68" s="660"/>
      <c r="B68" s="135" t="s">
        <v>388</v>
      </c>
    </row>
    <row r="69" spans="1:2">
      <c r="A69" s="659" t="s">
        <v>389</v>
      </c>
      <c r="B69" s="134" t="s">
        <v>390</v>
      </c>
    </row>
    <row r="70" spans="1:2">
      <c r="A70" s="661"/>
      <c r="B70" s="137" t="s">
        <v>391</v>
      </c>
    </row>
    <row r="71" spans="1:2">
      <c r="A71" s="661"/>
      <c r="B71" s="137" t="s">
        <v>392</v>
      </c>
    </row>
    <row r="72" spans="1:2">
      <c r="A72" s="661"/>
      <c r="B72" s="137" t="s">
        <v>393</v>
      </c>
    </row>
    <row r="73" spans="1:2">
      <c r="A73" s="661"/>
      <c r="B73" s="137" t="s">
        <v>394</v>
      </c>
    </row>
    <row r="74" spans="1:2">
      <c r="A74" s="661"/>
      <c r="B74" s="137" t="s">
        <v>395</v>
      </c>
    </row>
    <row r="75" spans="1:2">
      <c r="A75" s="661"/>
      <c r="B75" s="137" t="s">
        <v>396</v>
      </c>
    </row>
    <row r="76" spans="1:2">
      <c r="A76" s="661"/>
      <c r="B76" s="137" t="s">
        <v>397</v>
      </c>
    </row>
    <row r="77" spans="1:2">
      <c r="A77" s="661"/>
      <c r="B77" s="137" t="s">
        <v>398</v>
      </c>
    </row>
    <row r="78" spans="1:2">
      <c r="A78" s="661"/>
      <c r="B78" s="137" t="s">
        <v>399</v>
      </c>
    </row>
    <row r="79" spans="1:2">
      <c r="A79" s="661"/>
      <c r="B79" s="137" t="s">
        <v>400</v>
      </c>
    </row>
    <row r="80" spans="1:2">
      <c r="A80" s="661"/>
      <c r="B80" s="137" t="s">
        <v>401</v>
      </c>
    </row>
    <row r="81" spans="1:2">
      <c r="A81" s="661"/>
      <c r="B81" s="137" t="s">
        <v>402</v>
      </c>
    </row>
    <row r="82" spans="1:2">
      <c r="A82" s="661"/>
      <c r="B82" s="137" t="s">
        <v>403</v>
      </c>
    </row>
    <row r="83" spans="1:2">
      <c r="A83" s="661"/>
      <c r="B83" s="137" t="s">
        <v>404</v>
      </c>
    </row>
    <row r="84" spans="1:2" ht="17.25" thickBot="1">
      <c r="A84" s="660"/>
      <c r="B84" s="135" t="s">
        <v>405</v>
      </c>
    </row>
    <row r="85" spans="1:2">
      <c r="A85" s="659" t="s">
        <v>406</v>
      </c>
      <c r="B85" s="134" t="s">
        <v>407</v>
      </c>
    </row>
    <row r="86" spans="1:2">
      <c r="A86" s="661"/>
      <c r="B86" s="137" t="s">
        <v>408</v>
      </c>
    </row>
    <row r="87" spans="1:2">
      <c r="A87" s="661"/>
      <c r="B87" s="137" t="s">
        <v>409</v>
      </c>
    </row>
    <row r="88" spans="1:2">
      <c r="A88" s="661"/>
      <c r="B88" s="137" t="s">
        <v>410</v>
      </c>
    </row>
    <row r="89" spans="1:2">
      <c r="A89" s="661"/>
      <c r="B89" s="137" t="s">
        <v>411</v>
      </c>
    </row>
    <row r="90" spans="1:2" ht="16.5" customHeight="1">
      <c r="A90" s="661"/>
      <c r="B90" s="138" t="s">
        <v>412</v>
      </c>
    </row>
    <row r="91" spans="1:2" ht="17.25" thickBot="1">
      <c r="A91" s="660"/>
      <c r="B91" s="135" t="s">
        <v>413</v>
      </c>
    </row>
    <row r="92" spans="1:2">
      <c r="A92" s="659" t="s">
        <v>62</v>
      </c>
      <c r="B92" s="134" t="s">
        <v>414</v>
      </c>
    </row>
    <row r="93" spans="1:2" ht="15" customHeight="1">
      <c r="A93" s="661"/>
      <c r="B93" s="138" t="s">
        <v>415</v>
      </c>
    </row>
    <row r="94" spans="1:2" ht="16.5" customHeight="1">
      <c r="A94" s="661"/>
      <c r="B94" s="138" t="s">
        <v>416</v>
      </c>
    </row>
    <row r="95" spans="1:2">
      <c r="A95" s="661"/>
      <c r="B95" s="137" t="s">
        <v>417</v>
      </c>
    </row>
    <row r="96" spans="1:2">
      <c r="A96" s="661"/>
      <c r="B96" s="137" t="s">
        <v>418</v>
      </c>
    </row>
    <row r="97" spans="1:2" ht="17.25" thickBot="1">
      <c r="A97" s="660"/>
      <c r="B97" s="135" t="s">
        <v>419</v>
      </c>
    </row>
    <row r="98" spans="1:2">
      <c r="A98" s="659" t="s">
        <v>420</v>
      </c>
      <c r="B98" s="139" t="s">
        <v>421</v>
      </c>
    </row>
    <row r="99" spans="1:2">
      <c r="A99" s="661"/>
      <c r="B99" s="137" t="s">
        <v>422</v>
      </c>
    </row>
    <row r="100" spans="1:2">
      <c r="A100" s="661"/>
      <c r="B100" s="137" t="s">
        <v>423</v>
      </c>
    </row>
    <row r="101" spans="1:2">
      <c r="A101" s="661"/>
      <c r="B101" s="137" t="s">
        <v>424</v>
      </c>
    </row>
    <row r="102" spans="1:2">
      <c r="A102" s="661"/>
      <c r="B102" s="137" t="s">
        <v>425</v>
      </c>
    </row>
    <row r="103" spans="1:2" ht="17.25" thickBot="1">
      <c r="A103" s="660"/>
      <c r="B103" s="140" t="s">
        <v>426</v>
      </c>
    </row>
    <row r="104" spans="1:2">
      <c r="A104" s="659" t="s">
        <v>427</v>
      </c>
      <c r="B104" s="139" t="s">
        <v>428</v>
      </c>
    </row>
    <row r="105" spans="1:2">
      <c r="A105" s="661"/>
      <c r="B105" s="137" t="s">
        <v>429</v>
      </c>
    </row>
    <row r="106" spans="1:2">
      <c r="A106" s="661"/>
      <c r="B106" s="137" t="s">
        <v>430</v>
      </c>
    </row>
    <row r="107" spans="1:2">
      <c r="A107" s="661"/>
      <c r="B107" s="137" t="s">
        <v>431</v>
      </c>
    </row>
    <row r="108" spans="1:2">
      <c r="A108" s="661"/>
      <c r="B108" s="137" t="s">
        <v>432</v>
      </c>
    </row>
    <row r="109" spans="1:2" ht="17.25" thickBot="1">
      <c r="A109" s="660"/>
      <c r="B109" s="140" t="s">
        <v>433</v>
      </c>
    </row>
    <row r="110" spans="1:2" ht="17.25" thickBot="1">
      <c r="A110" s="141" t="s">
        <v>434</v>
      </c>
      <c r="B110" s="142" t="s">
        <v>435</v>
      </c>
    </row>
    <row r="111" spans="1:2" ht="15" customHeight="1"/>
    <row r="112" spans="1:2">
      <c r="A112" s="143" t="s">
        <v>436</v>
      </c>
    </row>
    <row r="113" spans="1:1">
      <c r="A113" s="144" t="s">
        <v>437</v>
      </c>
    </row>
    <row r="114" spans="1:1">
      <c r="A114" s="144" t="s">
        <v>438</v>
      </c>
    </row>
    <row r="115" spans="1:1">
      <c r="A115" s="144" t="s">
        <v>439</v>
      </c>
    </row>
  </sheetData>
  <mergeCells count="16">
    <mergeCell ref="A85:A91"/>
    <mergeCell ref="A92:A97"/>
    <mergeCell ref="A98:A103"/>
    <mergeCell ref="A104:A109"/>
    <mergeCell ref="A46:A47"/>
    <mergeCell ref="A48:A49"/>
    <mergeCell ref="A50:A51"/>
    <mergeCell ref="A53:B53"/>
    <mergeCell ref="A55:A68"/>
    <mergeCell ref="A69:A84"/>
    <mergeCell ref="A31:A45"/>
    <mergeCell ref="A11:B11"/>
    <mergeCell ref="A13:A14"/>
    <mergeCell ref="A15:A16"/>
    <mergeCell ref="A17:A19"/>
    <mergeCell ref="A20:A3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E29"/>
  <sheetViews>
    <sheetView workbookViewId="0">
      <selection activeCell="B29" sqref="B29"/>
    </sheetView>
  </sheetViews>
  <sheetFormatPr baseColWidth="10" defaultColWidth="11.42578125" defaultRowHeight="15"/>
  <sheetData>
    <row r="2" spans="2:5">
      <c r="B2" t="s">
        <v>440</v>
      </c>
      <c r="E2" t="s">
        <v>441</v>
      </c>
    </row>
    <row r="3" spans="2:5">
      <c r="B3" t="s">
        <v>442</v>
      </c>
      <c r="E3" t="s">
        <v>443</v>
      </c>
    </row>
    <row r="4" spans="2:5">
      <c r="B4" t="s">
        <v>444</v>
      </c>
      <c r="E4" t="s">
        <v>104</v>
      </c>
    </row>
    <row r="5" spans="2:5">
      <c r="B5" t="s">
        <v>113</v>
      </c>
    </row>
    <row r="8" spans="2:5">
      <c r="B8" t="s">
        <v>445</v>
      </c>
    </row>
    <row r="9" spans="2:5">
      <c r="B9" t="s">
        <v>446</v>
      </c>
    </row>
    <row r="10" spans="2:5">
      <c r="B10" t="s">
        <v>115</v>
      </c>
    </row>
    <row r="13" spans="2:5">
      <c r="B13" t="s">
        <v>447</v>
      </c>
    </row>
    <row r="14" spans="2:5">
      <c r="B14" t="s">
        <v>119</v>
      </c>
    </row>
    <row r="15" spans="2:5">
      <c r="B15" t="s">
        <v>448</v>
      </c>
    </row>
    <row r="16" spans="2:5">
      <c r="B16" t="s">
        <v>449</v>
      </c>
    </row>
    <row r="17" spans="2:2">
      <c r="B17" t="s">
        <v>105</v>
      </c>
    </row>
    <row r="20" spans="2:2">
      <c r="B20" t="s">
        <v>115</v>
      </c>
    </row>
    <row r="21" spans="2:2">
      <c r="B21" t="s">
        <v>450</v>
      </c>
    </row>
    <row r="22" spans="2:2">
      <c r="B22" t="s">
        <v>451</v>
      </c>
    </row>
    <row r="24" spans="2:2">
      <c r="B24" t="s">
        <v>452</v>
      </c>
    </row>
    <row r="25" spans="2:2">
      <c r="B25" t="s">
        <v>144</v>
      </c>
    </row>
    <row r="26" spans="2:2">
      <c r="B26" t="s">
        <v>453</v>
      </c>
    </row>
    <row r="27" spans="2:2">
      <c r="B27" t="s">
        <v>454</v>
      </c>
    </row>
    <row r="28" spans="2:2">
      <c r="B28" t="s">
        <v>107</v>
      </c>
    </row>
    <row r="29" spans="2:2">
      <c r="B29" t="s">
        <v>455</v>
      </c>
    </row>
  </sheetData>
  <sortState xmlns:xlrd2="http://schemas.microsoft.com/office/spreadsheetml/2017/richdata2" ref="B2:B5">
    <sortCondition ref="B2:B5"/>
  </sortState>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D66"/>
  <sheetViews>
    <sheetView topLeftCell="A13" workbookViewId="0">
      <selection activeCell="A28" sqref="A28"/>
    </sheetView>
  </sheetViews>
  <sheetFormatPr baseColWidth="10" defaultColWidth="11.42578125" defaultRowHeight="12.75"/>
  <cols>
    <col min="1" max="1" width="32.85546875" style="3" customWidth="1"/>
    <col min="2" max="16384" width="11.42578125" style="3"/>
  </cols>
  <sheetData>
    <row r="3" spans="1:1">
      <c r="A3" s="4" t="s">
        <v>108</v>
      </c>
    </row>
    <row r="4" spans="1:1">
      <c r="A4" s="4" t="s">
        <v>285</v>
      </c>
    </row>
    <row r="5" spans="1:1">
      <c r="A5" s="4" t="s">
        <v>287</v>
      </c>
    </row>
    <row r="6" spans="1:1">
      <c r="A6" s="4" t="s">
        <v>289</v>
      </c>
    </row>
    <row r="7" spans="1:1">
      <c r="A7" s="4" t="s">
        <v>109</v>
      </c>
    </row>
    <row r="8" spans="1:1">
      <c r="A8" s="4" t="s">
        <v>110</v>
      </c>
    </row>
    <row r="9" spans="1:1">
      <c r="A9" s="4" t="s">
        <v>295</v>
      </c>
    </row>
    <row r="10" spans="1:1">
      <c r="A10" s="4" t="s">
        <v>111</v>
      </c>
    </row>
    <row r="11" spans="1:1">
      <c r="A11" s="4" t="s">
        <v>298</v>
      </c>
    </row>
    <row r="12" spans="1:1">
      <c r="A12" s="4" t="s">
        <v>112</v>
      </c>
    </row>
    <row r="13" spans="1:1">
      <c r="A13" s="4" t="s">
        <v>456</v>
      </c>
    </row>
    <row r="14" spans="1:1">
      <c r="A14" s="4"/>
    </row>
    <row r="16" spans="1:1">
      <c r="A16" s="4" t="s">
        <v>148</v>
      </c>
    </row>
    <row r="17" spans="1:2">
      <c r="A17" s="4" t="s">
        <v>440</v>
      </c>
    </row>
    <row r="18" spans="1:2">
      <c r="A18" s="4" t="s">
        <v>442</v>
      </c>
    </row>
    <row r="20" spans="1:2">
      <c r="A20" s="4" t="s">
        <v>446</v>
      </c>
    </row>
    <row r="21" spans="1:2">
      <c r="A21" s="4" t="s">
        <v>115</v>
      </c>
    </row>
    <row r="23" spans="1:2">
      <c r="A23" s="3" t="s">
        <v>116</v>
      </c>
    </row>
    <row r="24" spans="1:2">
      <c r="A24" s="3" t="s">
        <v>457</v>
      </c>
    </row>
    <row r="26" spans="1:2">
      <c r="A26" s="111" t="s">
        <v>458</v>
      </c>
      <c r="B26" s="113" t="s">
        <v>459</v>
      </c>
    </row>
    <row r="27" spans="1:2">
      <c r="A27" s="111" t="s">
        <v>460</v>
      </c>
      <c r="B27" s="113" t="s">
        <v>461</v>
      </c>
    </row>
    <row r="28" spans="1:2" ht="25.5">
      <c r="A28" s="111" t="s">
        <v>462</v>
      </c>
      <c r="B28" s="113" t="s">
        <v>463</v>
      </c>
    </row>
    <row r="29" spans="1:2">
      <c r="A29" s="112" t="s">
        <v>464</v>
      </c>
      <c r="B29" s="113" t="s">
        <v>465</v>
      </c>
    </row>
    <row r="30" spans="1:2">
      <c r="A30" s="111" t="s">
        <v>466</v>
      </c>
      <c r="B30" s="113" t="s">
        <v>467</v>
      </c>
    </row>
    <row r="31" spans="1:2">
      <c r="A31" s="111" t="s">
        <v>468</v>
      </c>
      <c r="B31" s="113" t="s">
        <v>469</v>
      </c>
    </row>
    <row r="32" spans="1:2">
      <c r="A32" s="111" t="s">
        <v>470</v>
      </c>
      <c r="B32" s="113" t="s">
        <v>471</v>
      </c>
    </row>
    <row r="33" spans="1:4">
      <c r="A33" s="111" t="s">
        <v>472</v>
      </c>
      <c r="B33" s="113" t="s">
        <v>473</v>
      </c>
    </row>
    <row r="34" spans="1:4">
      <c r="A34" s="111" t="s">
        <v>474</v>
      </c>
      <c r="B34" s="113" t="s">
        <v>475</v>
      </c>
    </row>
    <row r="35" spans="1:4">
      <c r="A35" s="111" t="s">
        <v>476</v>
      </c>
      <c r="B35" s="113" t="s">
        <v>477</v>
      </c>
    </row>
    <row r="36" spans="1:4">
      <c r="A36" s="111" t="s">
        <v>478</v>
      </c>
      <c r="B36" s="113" t="s">
        <v>479</v>
      </c>
    </row>
    <row r="37" spans="1:4" ht="15.75" customHeight="1">
      <c r="A37" s="111" t="s">
        <v>480</v>
      </c>
      <c r="B37" s="113" t="s">
        <v>481</v>
      </c>
    </row>
    <row r="38" spans="1:4">
      <c r="A38" s="111" t="s">
        <v>61</v>
      </c>
      <c r="B38" s="113" t="s">
        <v>102</v>
      </c>
    </row>
    <row r="39" spans="1:4">
      <c r="A39" s="111" t="s">
        <v>482</v>
      </c>
      <c r="B39" s="113" t="s">
        <v>483</v>
      </c>
    </row>
    <row r="43" spans="1:4">
      <c r="A43" s="3">
        <v>1</v>
      </c>
    </row>
    <row r="44" spans="1:4">
      <c r="A44" s="3">
        <v>2</v>
      </c>
    </row>
    <row r="45" spans="1:4">
      <c r="A45" s="3">
        <v>3</v>
      </c>
      <c r="B45" s="3">
        <v>3</v>
      </c>
    </row>
    <row r="46" spans="1:4">
      <c r="A46" s="3">
        <v>4</v>
      </c>
      <c r="B46" s="3">
        <v>4</v>
      </c>
    </row>
    <row r="47" spans="1:4">
      <c r="A47" s="3">
        <v>5</v>
      </c>
      <c r="B47" s="3">
        <v>5</v>
      </c>
      <c r="C47" s="3">
        <f>25*4</f>
        <v>100</v>
      </c>
      <c r="D47" s="3">
        <f>5*4</f>
        <v>20</v>
      </c>
    </row>
    <row r="48" spans="1:4">
      <c r="C48" s="3">
        <f>12*4</f>
        <v>48</v>
      </c>
      <c r="D48" s="3">
        <f>4*4</f>
        <v>16</v>
      </c>
    </row>
    <row r="49" spans="1:4">
      <c r="C49" s="3">
        <f>6*4</f>
        <v>24</v>
      </c>
      <c r="D49" s="3">
        <f>3*4</f>
        <v>12</v>
      </c>
    </row>
    <row r="52" spans="1:4">
      <c r="A52" s="3">
        <v>0</v>
      </c>
      <c r="B52" s="3">
        <v>15</v>
      </c>
      <c r="C52" s="3">
        <v>0</v>
      </c>
    </row>
    <row r="53" spans="1:4">
      <c r="A53" s="3">
        <v>10</v>
      </c>
      <c r="B53" s="3">
        <v>0</v>
      </c>
      <c r="C53" s="3">
        <v>5</v>
      </c>
    </row>
    <row r="54" spans="1:4">
      <c r="A54" s="3">
        <v>15</v>
      </c>
      <c r="C54" s="3">
        <v>10</v>
      </c>
    </row>
    <row r="56" spans="1:4">
      <c r="A56" s="115" t="s">
        <v>146</v>
      </c>
    </row>
    <row r="57" spans="1:4">
      <c r="A57" s="115" t="s">
        <v>484</v>
      </c>
    </row>
    <row r="58" spans="1:4">
      <c r="A58" s="115" t="s">
        <v>485</v>
      </c>
    </row>
    <row r="60" spans="1:4">
      <c r="A60" s="3" t="s">
        <v>147</v>
      </c>
      <c r="B60" s="3" t="s">
        <v>147</v>
      </c>
    </row>
    <row r="61" spans="1:4">
      <c r="A61" s="3" t="s">
        <v>486</v>
      </c>
      <c r="B61" s="3" t="s">
        <v>487</v>
      </c>
    </row>
    <row r="62" spans="1:4">
      <c r="B62" s="3" t="s">
        <v>486</v>
      </c>
    </row>
    <row r="64" spans="1:4">
      <c r="A64" s="3" t="s">
        <v>148</v>
      </c>
    </row>
    <row r="65" spans="1:1">
      <c r="A65" s="3" t="s">
        <v>442</v>
      </c>
    </row>
    <row r="66" spans="1:1">
      <c r="A66" s="3" t="s">
        <v>488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7949C-5CD9-4B03-95FC-2A0A5BEF49C0}">
  <dimension ref="A1:DD65"/>
  <sheetViews>
    <sheetView topLeftCell="CB1" zoomScale="89" zoomScaleNormal="89" workbookViewId="0">
      <selection activeCell="AK3" sqref="AK3:AK4"/>
    </sheetView>
  </sheetViews>
  <sheetFormatPr baseColWidth="10" defaultColWidth="11.42578125" defaultRowHeight="16.5"/>
  <cols>
    <col min="1" max="1" width="4" style="152" bestFit="1" customWidth="1"/>
    <col min="2" max="4" width="18.7109375" style="153" customWidth="1"/>
    <col min="5" max="5" width="32.42578125" style="149" customWidth="1"/>
    <col min="6" max="6" width="14.140625" style="152" customWidth="1"/>
    <col min="7" max="7" width="13.140625" style="152" customWidth="1"/>
    <col min="8" max="8" width="18.42578125" style="152" customWidth="1"/>
    <col min="9" max="9" width="19" style="154" customWidth="1"/>
    <col min="10" max="12" width="17.85546875" style="149" customWidth="1"/>
    <col min="13" max="13" width="16.42578125" style="149" customWidth="1"/>
    <col min="14" max="14" width="5.85546875" style="149" customWidth="1"/>
    <col min="15" max="15" width="48.42578125" style="149" customWidth="1"/>
    <col min="16" max="24" width="31" style="149" customWidth="1"/>
    <col min="25" max="25" width="31" style="155" customWidth="1"/>
    <col min="26" max="26" width="31" style="156" customWidth="1"/>
    <col min="27" max="36" width="31" style="149" customWidth="1"/>
    <col min="37" max="37" width="17.85546875" style="149" customWidth="1"/>
    <col min="38" max="38" width="16.42578125" style="149" customWidth="1"/>
    <col min="39" max="39" width="31" style="149" customWidth="1"/>
    <col min="40" max="40" width="23" style="149" customWidth="1"/>
    <col min="41" max="41" width="18.85546875" style="149" customWidth="1"/>
    <col min="42" max="42" width="22.140625" style="149" customWidth="1"/>
    <col min="43" max="43" width="20.42578125" style="149" customWidth="1"/>
    <col min="44" max="44" width="18.42578125" style="149" customWidth="1"/>
    <col min="45" max="45" width="20.42578125" style="149" customWidth="1"/>
    <col min="46" max="46" width="18.42578125" style="149" customWidth="1"/>
    <col min="47" max="47" width="20.42578125" style="149" customWidth="1"/>
    <col min="48" max="48" width="18.42578125" style="149" customWidth="1"/>
    <col min="49" max="49" width="20.42578125" style="149" customWidth="1"/>
    <col min="50" max="50" width="18.42578125" style="149" customWidth="1"/>
    <col min="51" max="51" width="21" style="149" customWidth="1"/>
    <col min="52" max="53" width="23" style="149" customWidth="1"/>
    <col min="54" max="54" width="18.85546875" style="149" customWidth="1"/>
    <col min="55" max="55" width="16.85546875" style="149" customWidth="1"/>
    <col min="56" max="56" width="19.42578125" style="149" customWidth="1"/>
    <col min="57" max="58" width="23" style="149" customWidth="1"/>
    <col min="59" max="59" width="18.85546875" style="149" customWidth="1"/>
    <col min="60" max="60" width="16.85546875" style="149" customWidth="1"/>
    <col min="61" max="61" width="19.42578125" style="149" customWidth="1"/>
    <col min="62" max="63" width="23" style="149" customWidth="1"/>
    <col min="64" max="64" width="18.85546875" style="149" customWidth="1"/>
    <col min="65" max="65" width="16.85546875" style="149" customWidth="1"/>
    <col min="66" max="66" width="19.42578125" style="149" customWidth="1"/>
    <col min="67" max="68" width="23" style="149" customWidth="1"/>
    <col min="69" max="69" width="18.85546875" style="149" customWidth="1"/>
    <col min="70" max="70" width="16.85546875" style="149" customWidth="1"/>
    <col min="71" max="71" width="19.42578125" style="149" customWidth="1"/>
    <col min="72" max="72" width="28.85546875" style="149" customWidth="1"/>
    <col min="73" max="74" width="23" style="149" customWidth="1"/>
    <col min="75" max="75" width="18.42578125" style="149" customWidth="1"/>
    <col min="76" max="76" width="20.42578125" style="149" customWidth="1"/>
    <col min="77" max="77" width="23" style="149" customWidth="1"/>
    <col min="78" max="78" width="18.42578125" style="149" customWidth="1"/>
    <col min="79" max="79" width="20.42578125" style="149" customWidth="1"/>
    <col min="80" max="80" width="41.7109375" style="149" customWidth="1"/>
    <col min="81" max="81" width="37.42578125" style="149" customWidth="1"/>
    <col min="82" max="82" width="57.42578125" style="149" customWidth="1"/>
    <col min="83" max="16384" width="11.42578125" style="149"/>
  </cols>
  <sheetData>
    <row r="1" spans="1:108" ht="21" customHeight="1">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row>
    <row r="2" spans="1:108" ht="21" customHeight="1">
      <c r="A2" s="448" t="s">
        <v>66</v>
      </c>
      <c r="B2" s="449"/>
      <c r="C2" s="449"/>
      <c r="D2" s="449"/>
      <c r="E2" s="449"/>
      <c r="F2" s="449"/>
      <c r="G2" s="449"/>
      <c r="H2" s="449"/>
      <c r="I2" s="450"/>
      <c r="J2" s="448" t="s">
        <v>67</v>
      </c>
      <c r="K2" s="449"/>
      <c r="L2" s="449"/>
      <c r="M2" s="450"/>
      <c r="N2" s="448" t="s">
        <v>68</v>
      </c>
      <c r="O2" s="449"/>
      <c r="P2" s="449"/>
      <c r="Q2" s="449"/>
      <c r="R2" s="449"/>
      <c r="S2" s="449"/>
      <c r="T2" s="449"/>
      <c r="U2" s="449"/>
      <c r="V2" s="449"/>
      <c r="W2" s="449"/>
      <c r="X2" s="449"/>
      <c r="Y2" s="449"/>
      <c r="Z2" s="449"/>
      <c r="AA2" s="449"/>
      <c r="AB2" s="449"/>
      <c r="AC2" s="449"/>
      <c r="AD2" s="449"/>
      <c r="AE2" s="449"/>
      <c r="AF2" s="449"/>
      <c r="AG2" s="449"/>
      <c r="AH2" s="450"/>
      <c r="AI2" s="448" t="s">
        <v>120</v>
      </c>
      <c r="AJ2" s="449"/>
      <c r="AK2" s="449"/>
      <c r="AL2" s="450"/>
      <c r="AM2" s="161"/>
      <c r="AN2" s="451" t="s">
        <v>69</v>
      </c>
      <c r="AO2" s="451"/>
      <c r="AP2" s="451"/>
      <c r="AQ2" s="451"/>
      <c r="AR2" s="451"/>
      <c r="AS2" s="451"/>
      <c r="AT2" s="451"/>
      <c r="AU2" s="451"/>
      <c r="AV2" s="451"/>
      <c r="AW2" s="451"/>
      <c r="AX2" s="451"/>
      <c r="AY2" s="451"/>
      <c r="AZ2" s="441" t="s">
        <v>70</v>
      </c>
      <c r="BA2" s="441"/>
      <c r="BB2" s="441"/>
      <c r="BC2" s="441"/>
      <c r="BD2" s="441"/>
      <c r="BE2" s="441" t="s">
        <v>71</v>
      </c>
      <c r="BF2" s="441"/>
      <c r="BG2" s="441"/>
      <c r="BH2" s="441"/>
      <c r="BI2" s="441"/>
      <c r="BJ2" s="441" t="s">
        <v>72</v>
      </c>
      <c r="BK2" s="441"/>
      <c r="BL2" s="441"/>
      <c r="BM2" s="441"/>
      <c r="BN2" s="441"/>
      <c r="BO2" s="441" t="s">
        <v>73</v>
      </c>
      <c r="BP2" s="441"/>
      <c r="BQ2" s="441"/>
      <c r="BR2" s="441"/>
      <c r="BS2" s="441"/>
      <c r="BT2" s="443" t="s">
        <v>74</v>
      </c>
      <c r="BU2" s="443"/>
      <c r="BV2" s="443"/>
      <c r="BW2" s="443"/>
      <c r="BX2" s="444" t="s">
        <v>75</v>
      </c>
      <c r="BY2" s="444"/>
      <c r="BZ2" s="444"/>
      <c r="CA2" s="445" t="s">
        <v>76</v>
      </c>
      <c r="CB2" s="446"/>
      <c r="CC2" s="446"/>
      <c r="CD2" s="447"/>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row>
    <row r="3" spans="1:108" s="158" customFormat="1" ht="21" customHeight="1">
      <c r="A3" s="439" t="s">
        <v>77</v>
      </c>
      <c r="B3" s="434" t="s">
        <v>7</v>
      </c>
      <c r="C3" s="434" t="s">
        <v>9</v>
      </c>
      <c r="D3" s="434" t="s">
        <v>11</v>
      </c>
      <c r="E3" s="440" t="s">
        <v>21</v>
      </c>
      <c r="F3" s="440" t="s">
        <v>15</v>
      </c>
      <c r="G3" s="434" t="s">
        <v>17</v>
      </c>
      <c r="H3" s="434" t="s">
        <v>19</v>
      </c>
      <c r="I3" s="434" t="s">
        <v>23</v>
      </c>
      <c r="J3" s="434" t="s">
        <v>121</v>
      </c>
      <c r="K3" s="434" t="s">
        <v>15</v>
      </c>
      <c r="L3" s="434" t="s">
        <v>122</v>
      </c>
      <c r="M3" s="432" t="s">
        <v>29</v>
      </c>
      <c r="N3" s="442" t="s">
        <v>78</v>
      </c>
      <c r="O3" s="434" t="s">
        <v>31</v>
      </c>
      <c r="P3" s="434" t="s">
        <v>123</v>
      </c>
      <c r="Q3" s="432" t="s">
        <v>80</v>
      </c>
      <c r="R3" s="434" t="s">
        <v>80</v>
      </c>
      <c r="S3" s="434" t="s">
        <v>124</v>
      </c>
      <c r="T3" s="434" t="s">
        <v>125</v>
      </c>
      <c r="U3" s="434" t="s">
        <v>126</v>
      </c>
      <c r="V3" s="434" t="s">
        <v>127</v>
      </c>
      <c r="W3" s="434" t="s">
        <v>128</v>
      </c>
      <c r="X3" s="434" t="s">
        <v>129</v>
      </c>
      <c r="Y3" s="434" t="s">
        <v>130</v>
      </c>
      <c r="Z3" s="434" t="s">
        <v>131</v>
      </c>
      <c r="AA3" s="434" t="s">
        <v>132</v>
      </c>
      <c r="AB3" s="434" t="s">
        <v>133</v>
      </c>
      <c r="AC3" s="435" t="s">
        <v>134</v>
      </c>
      <c r="AD3" s="436"/>
      <c r="AE3" s="434" t="s">
        <v>135</v>
      </c>
      <c r="AF3" s="434" t="s">
        <v>136</v>
      </c>
      <c r="AG3" s="434" t="s">
        <v>137</v>
      </c>
      <c r="AH3" s="434" t="s">
        <v>138</v>
      </c>
      <c r="AI3" s="434" t="s">
        <v>121</v>
      </c>
      <c r="AJ3" s="434" t="s">
        <v>15</v>
      </c>
      <c r="AK3" s="434" t="s">
        <v>122</v>
      </c>
      <c r="AL3" s="432" t="s">
        <v>139</v>
      </c>
      <c r="AM3" s="434" t="s">
        <v>140</v>
      </c>
      <c r="AN3" s="431" t="s">
        <v>79</v>
      </c>
      <c r="AO3" s="431" t="s">
        <v>80</v>
      </c>
      <c r="AP3" s="431" t="s">
        <v>81</v>
      </c>
      <c r="AQ3" s="431" t="s">
        <v>82</v>
      </c>
      <c r="AR3" s="431" t="s">
        <v>83</v>
      </c>
      <c r="AS3" s="431" t="s">
        <v>82</v>
      </c>
      <c r="AT3" s="429" t="s">
        <v>84</v>
      </c>
      <c r="AU3" s="431" t="s">
        <v>82</v>
      </c>
      <c r="AV3" s="431" t="s">
        <v>85</v>
      </c>
      <c r="AW3" s="431" t="s">
        <v>82</v>
      </c>
      <c r="AX3" s="429" t="s">
        <v>86</v>
      </c>
      <c r="AY3" s="431" t="s">
        <v>53</v>
      </c>
      <c r="AZ3" s="428" t="s">
        <v>87</v>
      </c>
      <c r="BA3" s="428" t="s">
        <v>88</v>
      </c>
      <c r="BB3" s="428" t="s">
        <v>80</v>
      </c>
      <c r="BC3" s="428" t="s">
        <v>89</v>
      </c>
      <c r="BD3" s="428" t="s">
        <v>90</v>
      </c>
      <c r="BE3" s="428" t="s">
        <v>87</v>
      </c>
      <c r="BF3" s="428" t="s">
        <v>88</v>
      </c>
      <c r="BG3" s="428" t="s">
        <v>80</v>
      </c>
      <c r="BH3" s="428" t="s">
        <v>89</v>
      </c>
      <c r="BI3" s="428" t="s">
        <v>90</v>
      </c>
      <c r="BJ3" s="428" t="s">
        <v>87</v>
      </c>
      <c r="BK3" s="428" t="s">
        <v>88</v>
      </c>
      <c r="BL3" s="428" t="s">
        <v>80</v>
      </c>
      <c r="BM3" s="428" t="s">
        <v>89</v>
      </c>
      <c r="BN3" s="428" t="s">
        <v>90</v>
      </c>
      <c r="BO3" s="428" t="s">
        <v>87</v>
      </c>
      <c r="BP3" s="428" t="s">
        <v>88</v>
      </c>
      <c r="BQ3" s="428" t="s">
        <v>80</v>
      </c>
      <c r="BR3" s="428" t="s">
        <v>89</v>
      </c>
      <c r="BS3" s="428" t="s">
        <v>90</v>
      </c>
      <c r="BT3" s="426" t="s">
        <v>141</v>
      </c>
      <c r="BU3" s="426" t="s">
        <v>91</v>
      </c>
      <c r="BV3" s="426" t="s">
        <v>92</v>
      </c>
      <c r="BW3" s="426" t="s">
        <v>88</v>
      </c>
      <c r="BX3" s="427" t="s">
        <v>82</v>
      </c>
      <c r="BY3" s="427" t="s">
        <v>93</v>
      </c>
      <c r="BZ3" s="427" t="s">
        <v>94</v>
      </c>
      <c r="CA3" s="425" t="s">
        <v>95</v>
      </c>
      <c r="CB3" s="425" t="s">
        <v>96</v>
      </c>
      <c r="CC3" s="425" t="s">
        <v>97</v>
      </c>
      <c r="CD3" s="425" t="s">
        <v>98</v>
      </c>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row>
    <row r="4" spans="1:108" s="160" customFormat="1" ht="21" customHeight="1" thickBot="1">
      <c r="A4" s="439"/>
      <c r="B4" s="434"/>
      <c r="C4" s="434"/>
      <c r="D4" s="434"/>
      <c r="E4" s="440"/>
      <c r="F4" s="440"/>
      <c r="G4" s="434"/>
      <c r="H4" s="434"/>
      <c r="I4" s="434"/>
      <c r="J4" s="434"/>
      <c r="K4" s="434"/>
      <c r="L4" s="434"/>
      <c r="M4" s="433"/>
      <c r="N4" s="442"/>
      <c r="O4" s="434"/>
      <c r="P4" s="434"/>
      <c r="Q4" s="433"/>
      <c r="R4" s="434" t="s">
        <v>80</v>
      </c>
      <c r="S4" s="434"/>
      <c r="T4" s="434"/>
      <c r="U4" s="434"/>
      <c r="V4" s="434"/>
      <c r="W4" s="434" t="s">
        <v>128</v>
      </c>
      <c r="X4" s="434"/>
      <c r="Y4" s="434" t="s">
        <v>128</v>
      </c>
      <c r="Z4" s="434"/>
      <c r="AA4" s="434" t="s">
        <v>132</v>
      </c>
      <c r="AB4" s="434"/>
      <c r="AC4" s="437"/>
      <c r="AD4" s="438"/>
      <c r="AE4" s="434"/>
      <c r="AF4" s="434"/>
      <c r="AG4" s="434"/>
      <c r="AH4" s="434"/>
      <c r="AI4" s="434"/>
      <c r="AJ4" s="434"/>
      <c r="AK4" s="434"/>
      <c r="AL4" s="433"/>
      <c r="AM4" s="434"/>
      <c r="AN4" s="431"/>
      <c r="AO4" s="431"/>
      <c r="AP4" s="431"/>
      <c r="AQ4" s="431"/>
      <c r="AR4" s="431"/>
      <c r="AS4" s="431"/>
      <c r="AT4" s="430"/>
      <c r="AU4" s="431"/>
      <c r="AV4" s="431"/>
      <c r="AW4" s="431"/>
      <c r="AX4" s="430"/>
      <c r="AY4" s="431"/>
      <c r="AZ4" s="428"/>
      <c r="BA4" s="428"/>
      <c r="BB4" s="428"/>
      <c r="BC4" s="428"/>
      <c r="BD4" s="428"/>
      <c r="BE4" s="428"/>
      <c r="BF4" s="428"/>
      <c r="BG4" s="428"/>
      <c r="BH4" s="428"/>
      <c r="BI4" s="428"/>
      <c r="BJ4" s="428"/>
      <c r="BK4" s="428"/>
      <c r="BL4" s="428"/>
      <c r="BM4" s="428"/>
      <c r="BN4" s="428"/>
      <c r="BO4" s="428"/>
      <c r="BP4" s="428"/>
      <c r="BQ4" s="428"/>
      <c r="BR4" s="428"/>
      <c r="BS4" s="428"/>
      <c r="BT4" s="426"/>
      <c r="BU4" s="426"/>
      <c r="BV4" s="426"/>
      <c r="BW4" s="426"/>
      <c r="BX4" s="427"/>
      <c r="BY4" s="427"/>
      <c r="BZ4" s="427"/>
      <c r="CA4" s="425"/>
      <c r="CB4" s="425"/>
      <c r="CC4" s="425"/>
      <c r="CD4" s="425"/>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row>
    <row r="5" spans="1:108" s="151" customFormat="1" ht="162" customHeight="1" thickTop="1" thickBot="1">
      <c r="A5" s="457">
        <v>1</v>
      </c>
      <c r="B5" s="458"/>
      <c r="C5" s="458"/>
      <c r="D5" s="458"/>
      <c r="E5" s="459"/>
      <c r="F5" s="458"/>
      <c r="G5" s="458"/>
      <c r="H5" s="458"/>
      <c r="I5" s="458"/>
      <c r="J5" s="457"/>
      <c r="K5" s="457"/>
      <c r="L5" s="411">
        <v>0</v>
      </c>
      <c r="M5" s="412" t="b">
        <v>0</v>
      </c>
      <c r="N5" s="146">
        <v>1</v>
      </c>
      <c r="O5" s="283"/>
      <c r="P5" s="350"/>
      <c r="Q5" s="350"/>
      <c r="R5" s="350"/>
      <c r="S5" s="350"/>
      <c r="T5" s="350"/>
      <c r="U5" s="350"/>
      <c r="V5" s="350"/>
      <c r="W5" s="116">
        <v>0</v>
      </c>
      <c r="X5" s="117" t="s">
        <v>485</v>
      </c>
      <c r="Y5" s="351"/>
      <c r="Z5" s="118" t="s">
        <v>536</v>
      </c>
      <c r="AA5" s="116" t="s">
        <v>537</v>
      </c>
      <c r="AB5" s="350"/>
      <c r="AC5" s="422">
        <v>0</v>
      </c>
      <c r="AD5" s="422" t="s">
        <v>485</v>
      </c>
      <c r="AE5" s="456" t="s">
        <v>147</v>
      </c>
      <c r="AF5" s="456" t="s">
        <v>486</v>
      </c>
      <c r="AG5" s="418" t="s">
        <v>538</v>
      </c>
      <c r="AH5" s="418" t="s">
        <v>538</v>
      </c>
      <c r="AI5" s="455"/>
      <c r="AJ5" s="455"/>
      <c r="AK5" s="411">
        <v>0</v>
      </c>
      <c r="AL5" s="412" t="b">
        <v>0</v>
      </c>
      <c r="AM5" s="452"/>
      <c r="AN5" s="145"/>
      <c r="AO5" s="146"/>
      <c r="AP5" s="114"/>
      <c r="AQ5" s="114"/>
      <c r="AR5" s="145"/>
      <c r="AS5" s="114"/>
      <c r="AT5" s="145"/>
      <c r="AU5" s="114"/>
      <c r="AV5" s="145"/>
      <c r="AW5" s="114"/>
      <c r="AX5" s="145"/>
      <c r="AY5" s="146"/>
      <c r="AZ5" s="145"/>
      <c r="BA5" s="145"/>
      <c r="BB5" s="146"/>
      <c r="BC5" s="114"/>
      <c r="BD5" s="114"/>
      <c r="BE5" s="145"/>
      <c r="BF5" s="145"/>
      <c r="BG5" s="146"/>
      <c r="BH5" s="114"/>
      <c r="BI5" s="114"/>
      <c r="BJ5" s="145"/>
      <c r="BK5" s="145"/>
      <c r="BL5" s="146"/>
      <c r="BM5" s="114"/>
      <c r="BN5" s="114"/>
      <c r="BO5" s="145"/>
      <c r="BP5" s="145"/>
      <c r="BQ5" s="146"/>
      <c r="BR5" s="114"/>
      <c r="BS5" s="114"/>
      <c r="BT5" s="147"/>
      <c r="BU5" s="145"/>
      <c r="BV5" s="145"/>
      <c r="BW5" s="145"/>
      <c r="BX5" s="114"/>
      <c r="BY5" s="145"/>
      <c r="BZ5" s="145"/>
      <c r="CA5" s="232" t="s">
        <v>1112</v>
      </c>
      <c r="CB5" s="199" t="s">
        <v>1113</v>
      </c>
      <c r="CC5" s="230" t="s">
        <v>1111</v>
      </c>
      <c r="CD5" s="199" t="s">
        <v>1114</v>
      </c>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50"/>
      <c r="DD5" s="150"/>
    </row>
    <row r="6" spans="1:108" ht="163.5" customHeight="1" thickTop="1" thickBot="1">
      <c r="A6" s="457"/>
      <c r="B6" s="458"/>
      <c r="C6" s="458"/>
      <c r="D6" s="458"/>
      <c r="E6" s="459"/>
      <c r="F6" s="458"/>
      <c r="G6" s="458"/>
      <c r="H6" s="458"/>
      <c r="I6" s="458"/>
      <c r="J6" s="457"/>
      <c r="K6" s="457"/>
      <c r="L6" s="411"/>
      <c r="M6" s="413"/>
      <c r="N6" s="146">
        <v>2</v>
      </c>
      <c r="O6" s="283"/>
      <c r="P6" s="350"/>
      <c r="Q6" s="350"/>
      <c r="R6" s="350"/>
      <c r="S6" s="350"/>
      <c r="T6" s="350"/>
      <c r="U6" s="350"/>
      <c r="V6" s="350"/>
      <c r="W6" s="116">
        <v>0</v>
      </c>
      <c r="X6" s="117" t="s">
        <v>485</v>
      </c>
      <c r="Y6" s="351"/>
      <c r="Z6" s="118" t="s">
        <v>536</v>
      </c>
      <c r="AA6" s="116" t="s">
        <v>537</v>
      </c>
      <c r="AB6" s="350"/>
      <c r="AC6" s="422"/>
      <c r="AD6" s="422"/>
      <c r="AE6" s="456"/>
      <c r="AF6" s="456"/>
      <c r="AG6" s="418"/>
      <c r="AH6" s="418"/>
      <c r="AI6" s="455"/>
      <c r="AJ6" s="455"/>
      <c r="AK6" s="411"/>
      <c r="AL6" s="413"/>
      <c r="AM6" s="453"/>
      <c r="AN6" s="145"/>
      <c r="AO6" s="146"/>
      <c r="AP6" s="114"/>
      <c r="AQ6" s="114"/>
      <c r="AR6" s="145"/>
      <c r="AS6" s="114"/>
      <c r="AT6" s="145"/>
      <c r="AU6" s="114"/>
      <c r="AV6" s="145"/>
      <c r="AW6" s="114"/>
      <c r="AX6" s="145"/>
      <c r="AY6" s="146"/>
      <c r="AZ6" s="145"/>
      <c r="BA6" s="145"/>
      <c r="BB6" s="146"/>
      <c r="BC6" s="114"/>
      <c r="BD6" s="114"/>
      <c r="BE6" s="145"/>
      <c r="BF6" s="145"/>
      <c r="BG6" s="146"/>
      <c r="BH6" s="114"/>
      <c r="BI6" s="114"/>
      <c r="BJ6" s="145"/>
      <c r="BK6" s="145"/>
      <c r="BL6" s="146"/>
      <c r="BM6" s="114"/>
      <c r="BN6" s="114"/>
      <c r="BO6" s="145"/>
      <c r="BP6" s="145"/>
      <c r="BQ6" s="146"/>
      <c r="BR6" s="114"/>
      <c r="BS6" s="114"/>
      <c r="BT6" s="147"/>
      <c r="BU6" s="145"/>
      <c r="BV6" s="145"/>
      <c r="BW6" s="145"/>
      <c r="BX6" s="114"/>
      <c r="BY6" s="145"/>
      <c r="BZ6" s="145"/>
      <c r="CA6" s="114"/>
      <c r="CB6" s="145"/>
      <c r="CC6" s="146"/>
      <c r="CD6" s="145"/>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row>
    <row r="7" spans="1:108" ht="21" customHeight="1" thickTop="1" thickBot="1">
      <c r="A7" s="457"/>
      <c r="B7" s="458"/>
      <c r="C7" s="458"/>
      <c r="D7" s="458"/>
      <c r="E7" s="459"/>
      <c r="F7" s="458"/>
      <c r="G7" s="458"/>
      <c r="H7" s="458"/>
      <c r="I7" s="458"/>
      <c r="J7" s="457"/>
      <c r="K7" s="457"/>
      <c r="L7" s="411"/>
      <c r="M7" s="413"/>
      <c r="N7" s="146">
        <v>3</v>
      </c>
      <c r="O7" s="355"/>
      <c r="P7" s="350"/>
      <c r="Q7" s="350"/>
      <c r="R7" s="350"/>
      <c r="S7" s="350"/>
      <c r="T7" s="350"/>
      <c r="U7" s="350"/>
      <c r="V7" s="350"/>
      <c r="W7" s="116">
        <v>0</v>
      </c>
      <c r="X7" s="117" t="s">
        <v>485</v>
      </c>
      <c r="Y7" s="351"/>
      <c r="Z7" s="118" t="s">
        <v>536</v>
      </c>
      <c r="AA7" s="116" t="s">
        <v>537</v>
      </c>
      <c r="AB7" s="350"/>
      <c r="AC7" s="422"/>
      <c r="AD7" s="422"/>
      <c r="AE7" s="456"/>
      <c r="AF7" s="456"/>
      <c r="AG7" s="418"/>
      <c r="AH7" s="418"/>
      <c r="AI7" s="455"/>
      <c r="AJ7" s="455"/>
      <c r="AK7" s="411"/>
      <c r="AL7" s="413"/>
      <c r="AM7" s="453"/>
      <c r="AN7" s="145"/>
      <c r="AO7" s="146"/>
      <c r="AP7" s="114"/>
      <c r="AQ7" s="114"/>
      <c r="AR7" s="145"/>
      <c r="AS7" s="114"/>
      <c r="AT7" s="145"/>
      <c r="AU7" s="114"/>
      <c r="AV7" s="145"/>
      <c r="AW7" s="114"/>
      <c r="AX7" s="145"/>
      <c r="AY7" s="146"/>
      <c r="AZ7" s="145"/>
      <c r="BA7" s="145"/>
      <c r="BB7" s="146"/>
      <c r="BC7" s="114"/>
      <c r="BD7" s="114"/>
      <c r="BE7" s="145"/>
      <c r="BF7" s="145"/>
      <c r="BG7" s="146"/>
      <c r="BH7" s="114"/>
      <c r="BI7" s="114"/>
      <c r="BJ7" s="145"/>
      <c r="BK7" s="145"/>
      <c r="BL7" s="146"/>
      <c r="BM7" s="114"/>
      <c r="BN7" s="114"/>
      <c r="BO7" s="145"/>
      <c r="BP7" s="145"/>
      <c r="BQ7" s="146"/>
      <c r="BR7" s="114"/>
      <c r="BS7" s="114"/>
      <c r="BT7" s="114"/>
      <c r="BU7" s="145"/>
      <c r="BV7" s="145"/>
      <c r="BW7" s="145"/>
      <c r="BX7" s="114"/>
      <c r="BY7" s="145"/>
      <c r="BZ7" s="145"/>
      <c r="CA7" s="114"/>
      <c r="CB7" s="145"/>
      <c r="CC7" s="146"/>
      <c r="CD7" s="145"/>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row>
    <row r="8" spans="1:108" ht="21" customHeight="1" thickTop="1" thickBot="1">
      <c r="A8" s="457"/>
      <c r="B8" s="458"/>
      <c r="C8" s="458"/>
      <c r="D8" s="458"/>
      <c r="E8" s="459"/>
      <c r="F8" s="458"/>
      <c r="G8" s="458"/>
      <c r="H8" s="458"/>
      <c r="I8" s="458"/>
      <c r="J8" s="457"/>
      <c r="K8" s="457"/>
      <c r="L8" s="411"/>
      <c r="M8" s="413"/>
      <c r="N8" s="146">
        <v>4</v>
      </c>
      <c r="O8" s="283"/>
      <c r="P8" s="350"/>
      <c r="Q8" s="350"/>
      <c r="R8" s="350"/>
      <c r="S8" s="350"/>
      <c r="T8" s="350"/>
      <c r="U8" s="350"/>
      <c r="V8" s="350"/>
      <c r="W8" s="116">
        <v>0</v>
      </c>
      <c r="X8" s="117" t="s">
        <v>485</v>
      </c>
      <c r="Y8" s="351"/>
      <c r="Z8" s="118" t="s">
        <v>536</v>
      </c>
      <c r="AA8" s="116" t="s">
        <v>537</v>
      </c>
      <c r="AB8" s="350"/>
      <c r="AC8" s="422"/>
      <c r="AD8" s="422"/>
      <c r="AE8" s="456"/>
      <c r="AF8" s="456"/>
      <c r="AG8" s="418"/>
      <c r="AH8" s="418"/>
      <c r="AI8" s="455"/>
      <c r="AJ8" s="455"/>
      <c r="AK8" s="411"/>
      <c r="AL8" s="413"/>
      <c r="AM8" s="453"/>
      <c r="AN8" s="145"/>
      <c r="AO8" s="146"/>
      <c r="AP8" s="114"/>
      <c r="AQ8" s="114"/>
      <c r="AR8" s="145"/>
      <c r="AS8" s="114"/>
      <c r="AT8" s="145"/>
      <c r="AU8" s="114"/>
      <c r="AV8" s="145"/>
      <c r="AW8" s="114"/>
      <c r="AX8" s="145"/>
      <c r="AY8" s="146"/>
      <c r="AZ8" s="145"/>
      <c r="BA8" s="145"/>
      <c r="BB8" s="146"/>
      <c r="BC8" s="114"/>
      <c r="BD8" s="114"/>
      <c r="BE8" s="145"/>
      <c r="BF8" s="145"/>
      <c r="BG8" s="146"/>
      <c r="BH8" s="114"/>
      <c r="BI8" s="114"/>
      <c r="BJ8" s="145"/>
      <c r="BK8" s="145"/>
      <c r="BL8" s="146"/>
      <c r="BM8" s="114"/>
      <c r="BN8" s="114"/>
      <c r="BO8" s="145"/>
      <c r="BP8" s="145"/>
      <c r="BQ8" s="146"/>
      <c r="BR8" s="114"/>
      <c r="BS8" s="114"/>
      <c r="BT8" s="114"/>
      <c r="BU8" s="145"/>
      <c r="BV8" s="145"/>
      <c r="BW8" s="145"/>
      <c r="BX8" s="114"/>
      <c r="BY8" s="145"/>
      <c r="BZ8" s="145"/>
      <c r="CA8" s="114"/>
      <c r="CB8" s="145"/>
      <c r="CC8" s="146"/>
      <c r="CD8" s="145"/>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row>
    <row r="9" spans="1:108" ht="21" customHeight="1" thickTop="1" thickBot="1">
      <c r="A9" s="457"/>
      <c r="B9" s="458"/>
      <c r="C9" s="458"/>
      <c r="D9" s="458"/>
      <c r="E9" s="459"/>
      <c r="F9" s="458"/>
      <c r="G9" s="458"/>
      <c r="H9" s="458"/>
      <c r="I9" s="458"/>
      <c r="J9" s="457"/>
      <c r="K9" s="457"/>
      <c r="L9" s="411"/>
      <c r="M9" s="413"/>
      <c r="N9" s="146">
        <v>5</v>
      </c>
      <c r="O9" s="283"/>
      <c r="P9" s="350"/>
      <c r="Q9" s="350"/>
      <c r="R9" s="350"/>
      <c r="S9" s="350"/>
      <c r="T9" s="350"/>
      <c r="U9" s="350"/>
      <c r="V9" s="350"/>
      <c r="W9" s="116">
        <v>0</v>
      </c>
      <c r="X9" s="117" t="s">
        <v>485</v>
      </c>
      <c r="Y9" s="351"/>
      <c r="Z9" s="118" t="s">
        <v>536</v>
      </c>
      <c r="AA9" s="116" t="s">
        <v>537</v>
      </c>
      <c r="AB9" s="350"/>
      <c r="AC9" s="422"/>
      <c r="AD9" s="422"/>
      <c r="AE9" s="456"/>
      <c r="AF9" s="456"/>
      <c r="AG9" s="418"/>
      <c r="AH9" s="418"/>
      <c r="AI9" s="455"/>
      <c r="AJ9" s="455"/>
      <c r="AK9" s="411"/>
      <c r="AL9" s="413"/>
      <c r="AM9" s="453"/>
      <c r="AN9" s="145"/>
      <c r="AO9" s="146"/>
      <c r="AP9" s="114"/>
      <c r="AQ9" s="114"/>
      <c r="AR9" s="145"/>
      <c r="AS9" s="114"/>
      <c r="AT9" s="145"/>
      <c r="AU9" s="114"/>
      <c r="AV9" s="145"/>
      <c r="AW9" s="114"/>
      <c r="AX9" s="145"/>
      <c r="AY9" s="146"/>
      <c r="AZ9" s="145"/>
      <c r="BA9" s="145"/>
      <c r="BB9" s="146"/>
      <c r="BC9" s="114"/>
      <c r="BD9" s="114"/>
      <c r="BE9" s="145"/>
      <c r="BF9" s="145"/>
      <c r="BG9" s="146"/>
      <c r="BH9" s="114"/>
      <c r="BI9" s="114"/>
      <c r="BJ9" s="145"/>
      <c r="BK9" s="145"/>
      <c r="BL9" s="146"/>
      <c r="BM9" s="114"/>
      <c r="BN9" s="114"/>
      <c r="BO9" s="145"/>
      <c r="BP9" s="145"/>
      <c r="BQ9" s="146"/>
      <c r="BR9" s="114"/>
      <c r="BS9" s="114"/>
      <c r="BT9" s="114"/>
      <c r="BU9" s="145"/>
      <c r="BV9" s="145"/>
      <c r="BW9" s="145"/>
      <c r="BX9" s="114"/>
      <c r="BY9" s="145"/>
      <c r="BZ9" s="145"/>
      <c r="CA9" s="114"/>
      <c r="CB9" s="145"/>
      <c r="CC9" s="146"/>
      <c r="CD9" s="145"/>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row>
    <row r="10" spans="1:108" ht="21" customHeight="1" thickTop="1" thickBot="1">
      <c r="A10" s="457"/>
      <c r="B10" s="458"/>
      <c r="C10" s="458"/>
      <c r="D10" s="458"/>
      <c r="E10" s="459"/>
      <c r="F10" s="458"/>
      <c r="G10" s="458"/>
      <c r="H10" s="458"/>
      <c r="I10" s="458"/>
      <c r="J10" s="457"/>
      <c r="K10" s="457"/>
      <c r="L10" s="411"/>
      <c r="M10" s="414"/>
      <c r="N10" s="146">
        <v>6</v>
      </c>
      <c r="O10" s="283"/>
      <c r="P10" s="350"/>
      <c r="Q10" s="350"/>
      <c r="R10" s="350"/>
      <c r="S10" s="350"/>
      <c r="T10" s="350"/>
      <c r="U10" s="350"/>
      <c r="V10" s="350"/>
      <c r="W10" s="116">
        <v>0</v>
      </c>
      <c r="X10" s="117" t="s">
        <v>485</v>
      </c>
      <c r="Y10" s="351"/>
      <c r="Z10" s="118" t="s">
        <v>536</v>
      </c>
      <c r="AA10" s="116" t="s">
        <v>537</v>
      </c>
      <c r="AB10" s="350"/>
      <c r="AC10" s="422"/>
      <c r="AD10" s="422"/>
      <c r="AE10" s="456"/>
      <c r="AF10" s="456"/>
      <c r="AG10" s="418"/>
      <c r="AH10" s="418"/>
      <c r="AI10" s="455"/>
      <c r="AJ10" s="455"/>
      <c r="AK10" s="411"/>
      <c r="AL10" s="414"/>
      <c r="AM10" s="454"/>
      <c r="AN10" s="145"/>
      <c r="AO10" s="146"/>
      <c r="AP10" s="114"/>
      <c r="AQ10" s="114"/>
      <c r="AR10" s="145"/>
      <c r="AS10" s="114"/>
      <c r="AT10" s="145"/>
      <c r="AU10" s="114"/>
      <c r="AV10" s="145"/>
      <c r="AW10" s="114"/>
      <c r="AX10" s="145"/>
      <c r="AY10" s="146"/>
      <c r="AZ10" s="145"/>
      <c r="BA10" s="145"/>
      <c r="BB10" s="146"/>
      <c r="BC10" s="114"/>
      <c r="BD10" s="114"/>
      <c r="BE10" s="145"/>
      <c r="BF10" s="145"/>
      <c r="BG10" s="146"/>
      <c r="BH10" s="114"/>
      <c r="BI10" s="114"/>
      <c r="BJ10" s="145"/>
      <c r="BK10" s="145"/>
      <c r="BL10" s="146"/>
      <c r="BM10" s="114"/>
      <c r="BN10" s="114"/>
      <c r="BO10" s="145"/>
      <c r="BP10" s="145"/>
      <c r="BQ10" s="146"/>
      <c r="BR10" s="114"/>
      <c r="BS10" s="114"/>
      <c r="BT10" s="114"/>
      <c r="BU10" s="145"/>
      <c r="BV10" s="145"/>
      <c r="BW10" s="145"/>
      <c r="BX10" s="114"/>
      <c r="BY10" s="145"/>
      <c r="BZ10" s="145"/>
      <c r="CA10" s="114"/>
      <c r="CB10" s="145"/>
      <c r="CC10" s="146"/>
      <c r="CD10" s="145"/>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row>
    <row r="11" spans="1:108" ht="21" customHeight="1" thickTop="1" thickBot="1">
      <c r="A11" s="457">
        <v>2</v>
      </c>
      <c r="B11" s="458"/>
      <c r="C11" s="458"/>
      <c r="D11" s="458"/>
      <c r="E11" s="459"/>
      <c r="F11" s="458"/>
      <c r="G11" s="458"/>
      <c r="H11" s="458"/>
      <c r="I11" s="458"/>
      <c r="J11" s="457"/>
      <c r="K11" s="457"/>
      <c r="L11" s="411">
        <v>0</v>
      </c>
      <c r="M11" s="412" t="b">
        <v>0</v>
      </c>
      <c r="N11" s="146">
        <v>1</v>
      </c>
      <c r="O11" s="283"/>
      <c r="P11" s="350"/>
      <c r="Q11" s="350"/>
      <c r="R11" s="350"/>
      <c r="S11" s="350"/>
      <c r="T11" s="350"/>
      <c r="U11" s="350"/>
      <c r="V11" s="350"/>
      <c r="W11" s="116">
        <v>0</v>
      </c>
      <c r="X11" s="117" t="s">
        <v>485</v>
      </c>
      <c r="Y11" s="351"/>
      <c r="Z11" s="118" t="s">
        <v>536</v>
      </c>
      <c r="AA11" s="116" t="s">
        <v>537</v>
      </c>
      <c r="AB11" s="350"/>
      <c r="AC11" s="422">
        <v>0</v>
      </c>
      <c r="AD11" s="422" t="s">
        <v>485</v>
      </c>
      <c r="AE11" s="456"/>
      <c r="AF11" s="456"/>
      <c r="AG11" s="418" t="s">
        <v>538</v>
      </c>
      <c r="AH11" s="418" t="s">
        <v>538</v>
      </c>
      <c r="AI11" s="455"/>
      <c r="AJ11" s="455"/>
      <c r="AK11" s="411">
        <v>0</v>
      </c>
      <c r="AL11" s="412" t="b">
        <v>0</v>
      </c>
      <c r="AM11" s="452"/>
      <c r="AN11" s="145"/>
      <c r="AO11" s="146"/>
      <c r="AP11" s="114"/>
      <c r="AQ11" s="114"/>
      <c r="AR11" s="145"/>
      <c r="AS11" s="114"/>
      <c r="AT11" s="145"/>
      <c r="AU11" s="114"/>
      <c r="AV11" s="145"/>
      <c r="AW11" s="114"/>
      <c r="AX11" s="145"/>
      <c r="AY11" s="146"/>
      <c r="AZ11" s="145"/>
      <c r="BA11" s="145"/>
      <c r="BB11" s="146"/>
      <c r="BC11" s="114"/>
      <c r="BD11" s="114"/>
      <c r="BE11" s="145"/>
      <c r="BF11" s="145"/>
      <c r="BG11" s="146"/>
      <c r="BH11" s="114"/>
      <c r="BI11" s="114"/>
      <c r="BJ11" s="145"/>
      <c r="BK11" s="145"/>
      <c r="BL11" s="146"/>
      <c r="BM11" s="114"/>
      <c r="BN11" s="114"/>
      <c r="BO11" s="145"/>
      <c r="BP11" s="145"/>
      <c r="BQ11" s="146"/>
      <c r="BR11" s="114"/>
      <c r="BS11" s="114"/>
      <c r="BT11" s="114"/>
      <c r="BU11" s="145"/>
      <c r="BV11" s="145"/>
      <c r="BW11" s="145"/>
      <c r="BX11" s="114"/>
      <c r="BY11" s="145"/>
      <c r="BZ11" s="145"/>
      <c r="CA11" s="114"/>
      <c r="CB11" s="145"/>
      <c r="CC11" s="146"/>
      <c r="CD11" s="145"/>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row>
    <row r="12" spans="1:108" ht="21" customHeight="1" thickTop="1" thickBot="1">
      <c r="A12" s="457"/>
      <c r="B12" s="458"/>
      <c r="C12" s="458"/>
      <c r="D12" s="458"/>
      <c r="E12" s="459"/>
      <c r="F12" s="458"/>
      <c r="G12" s="458"/>
      <c r="H12" s="458"/>
      <c r="I12" s="458"/>
      <c r="J12" s="457"/>
      <c r="K12" s="457"/>
      <c r="L12" s="411"/>
      <c r="M12" s="413"/>
      <c r="N12" s="146">
        <v>2</v>
      </c>
      <c r="O12" s="283"/>
      <c r="P12" s="350"/>
      <c r="Q12" s="350"/>
      <c r="R12" s="350"/>
      <c r="S12" s="350"/>
      <c r="T12" s="350"/>
      <c r="U12" s="350"/>
      <c r="V12" s="350"/>
      <c r="W12" s="116">
        <v>0</v>
      </c>
      <c r="X12" s="117" t="s">
        <v>485</v>
      </c>
      <c r="Y12" s="351"/>
      <c r="Z12" s="118" t="s">
        <v>536</v>
      </c>
      <c r="AA12" s="116" t="s">
        <v>537</v>
      </c>
      <c r="AB12" s="350"/>
      <c r="AC12" s="422"/>
      <c r="AD12" s="422"/>
      <c r="AE12" s="456"/>
      <c r="AF12" s="456"/>
      <c r="AG12" s="418"/>
      <c r="AH12" s="418"/>
      <c r="AI12" s="455"/>
      <c r="AJ12" s="455"/>
      <c r="AK12" s="411"/>
      <c r="AL12" s="413"/>
      <c r="AM12" s="453"/>
      <c r="AN12" s="145"/>
      <c r="AO12" s="146"/>
      <c r="AP12" s="114"/>
      <c r="AQ12" s="114"/>
      <c r="AR12" s="145"/>
      <c r="AS12" s="114"/>
      <c r="AT12" s="145"/>
      <c r="AU12" s="114"/>
      <c r="AV12" s="145"/>
      <c r="AW12" s="114"/>
      <c r="AX12" s="145"/>
      <c r="AY12" s="146"/>
      <c r="AZ12" s="145"/>
      <c r="BA12" s="145"/>
      <c r="BB12" s="146"/>
      <c r="BC12" s="114"/>
      <c r="BD12" s="114"/>
      <c r="BE12" s="145"/>
      <c r="BF12" s="145"/>
      <c r="BG12" s="146"/>
      <c r="BH12" s="114"/>
      <c r="BI12" s="114"/>
      <c r="BJ12" s="145"/>
      <c r="BK12" s="145"/>
      <c r="BL12" s="146"/>
      <c r="BM12" s="114"/>
      <c r="BN12" s="114"/>
      <c r="BO12" s="145"/>
      <c r="BP12" s="145"/>
      <c r="BQ12" s="146"/>
      <c r="BR12" s="114"/>
      <c r="BS12" s="114"/>
      <c r="BT12" s="114"/>
      <c r="BU12" s="145"/>
      <c r="BV12" s="145"/>
      <c r="BW12" s="145"/>
      <c r="BX12" s="114"/>
      <c r="BY12" s="145"/>
      <c r="BZ12" s="145"/>
      <c r="CA12" s="114"/>
      <c r="CB12" s="145"/>
      <c r="CC12" s="146"/>
      <c r="CD12" s="145"/>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row>
    <row r="13" spans="1:108" ht="21" customHeight="1" thickTop="1" thickBot="1">
      <c r="A13" s="457"/>
      <c r="B13" s="458"/>
      <c r="C13" s="458"/>
      <c r="D13" s="458"/>
      <c r="E13" s="459"/>
      <c r="F13" s="458"/>
      <c r="G13" s="458"/>
      <c r="H13" s="458"/>
      <c r="I13" s="458"/>
      <c r="J13" s="457"/>
      <c r="K13" s="457"/>
      <c r="L13" s="411"/>
      <c r="M13" s="413"/>
      <c r="N13" s="146">
        <v>3</v>
      </c>
      <c r="O13" s="355"/>
      <c r="P13" s="350"/>
      <c r="Q13" s="350"/>
      <c r="R13" s="350"/>
      <c r="S13" s="350"/>
      <c r="T13" s="350"/>
      <c r="U13" s="350"/>
      <c r="V13" s="350"/>
      <c r="W13" s="116">
        <v>0</v>
      </c>
      <c r="X13" s="117" t="s">
        <v>485</v>
      </c>
      <c r="Y13" s="351"/>
      <c r="Z13" s="118" t="s">
        <v>536</v>
      </c>
      <c r="AA13" s="116" t="s">
        <v>537</v>
      </c>
      <c r="AB13" s="350"/>
      <c r="AC13" s="422"/>
      <c r="AD13" s="422"/>
      <c r="AE13" s="456"/>
      <c r="AF13" s="456"/>
      <c r="AG13" s="418"/>
      <c r="AH13" s="418"/>
      <c r="AI13" s="455"/>
      <c r="AJ13" s="455"/>
      <c r="AK13" s="411"/>
      <c r="AL13" s="413"/>
      <c r="AM13" s="453"/>
      <c r="AN13" s="145"/>
      <c r="AO13" s="146"/>
      <c r="AP13" s="114"/>
      <c r="AQ13" s="114"/>
      <c r="AR13" s="145"/>
      <c r="AS13" s="114"/>
      <c r="AT13" s="145"/>
      <c r="AU13" s="114"/>
      <c r="AV13" s="145"/>
      <c r="AW13" s="114"/>
      <c r="AX13" s="145"/>
      <c r="AY13" s="146"/>
      <c r="AZ13" s="145"/>
      <c r="BA13" s="145"/>
      <c r="BB13" s="146"/>
      <c r="BC13" s="114"/>
      <c r="BD13" s="114"/>
      <c r="BE13" s="145"/>
      <c r="BF13" s="145"/>
      <c r="BG13" s="146"/>
      <c r="BH13" s="114"/>
      <c r="BI13" s="114"/>
      <c r="BJ13" s="145"/>
      <c r="BK13" s="145"/>
      <c r="BL13" s="146"/>
      <c r="BM13" s="114"/>
      <c r="BN13" s="114"/>
      <c r="BO13" s="145"/>
      <c r="BP13" s="145"/>
      <c r="BQ13" s="146"/>
      <c r="BR13" s="114"/>
      <c r="BS13" s="114"/>
      <c r="BT13" s="114"/>
      <c r="BU13" s="145"/>
      <c r="BV13" s="145"/>
      <c r="BW13" s="145"/>
      <c r="BX13" s="114"/>
      <c r="BY13" s="145"/>
      <c r="BZ13" s="145"/>
      <c r="CA13" s="114"/>
      <c r="CB13" s="145"/>
      <c r="CC13" s="146"/>
      <c r="CD13" s="145"/>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row>
    <row r="14" spans="1:108" ht="21" customHeight="1" thickTop="1" thickBot="1">
      <c r="A14" s="457"/>
      <c r="B14" s="458"/>
      <c r="C14" s="458"/>
      <c r="D14" s="458"/>
      <c r="E14" s="459"/>
      <c r="F14" s="458"/>
      <c r="G14" s="458"/>
      <c r="H14" s="458"/>
      <c r="I14" s="458"/>
      <c r="J14" s="457"/>
      <c r="K14" s="457"/>
      <c r="L14" s="411"/>
      <c r="M14" s="413"/>
      <c r="N14" s="146">
        <v>4</v>
      </c>
      <c r="O14" s="283"/>
      <c r="P14" s="350"/>
      <c r="Q14" s="350"/>
      <c r="R14" s="350"/>
      <c r="S14" s="350"/>
      <c r="T14" s="350"/>
      <c r="U14" s="350"/>
      <c r="V14" s="350"/>
      <c r="W14" s="116">
        <v>0</v>
      </c>
      <c r="X14" s="117" t="s">
        <v>485</v>
      </c>
      <c r="Y14" s="351"/>
      <c r="Z14" s="118" t="s">
        <v>536</v>
      </c>
      <c r="AA14" s="116" t="s">
        <v>537</v>
      </c>
      <c r="AB14" s="350"/>
      <c r="AC14" s="422"/>
      <c r="AD14" s="422"/>
      <c r="AE14" s="456"/>
      <c r="AF14" s="456"/>
      <c r="AG14" s="418"/>
      <c r="AH14" s="418"/>
      <c r="AI14" s="455"/>
      <c r="AJ14" s="455"/>
      <c r="AK14" s="411"/>
      <c r="AL14" s="413"/>
      <c r="AM14" s="453"/>
      <c r="AN14" s="145"/>
      <c r="AO14" s="146"/>
      <c r="AP14" s="114"/>
      <c r="AQ14" s="114"/>
      <c r="AR14" s="145"/>
      <c r="AS14" s="114"/>
      <c r="AT14" s="145"/>
      <c r="AU14" s="114"/>
      <c r="AV14" s="145"/>
      <c r="AW14" s="114"/>
      <c r="AX14" s="145"/>
      <c r="AY14" s="146"/>
      <c r="AZ14" s="145"/>
      <c r="BA14" s="145"/>
      <c r="BB14" s="146"/>
      <c r="BC14" s="114"/>
      <c r="BD14" s="114"/>
      <c r="BE14" s="145"/>
      <c r="BF14" s="145"/>
      <c r="BG14" s="146"/>
      <c r="BH14" s="114"/>
      <c r="BI14" s="114"/>
      <c r="BJ14" s="145"/>
      <c r="BK14" s="145"/>
      <c r="BL14" s="146"/>
      <c r="BM14" s="114"/>
      <c r="BN14" s="114"/>
      <c r="BO14" s="145"/>
      <c r="BP14" s="145"/>
      <c r="BQ14" s="146"/>
      <c r="BR14" s="114"/>
      <c r="BS14" s="114"/>
      <c r="BT14" s="114"/>
      <c r="BU14" s="145"/>
      <c r="BV14" s="145"/>
      <c r="BW14" s="145"/>
      <c r="BX14" s="114"/>
      <c r="BY14" s="145"/>
      <c r="BZ14" s="145"/>
      <c r="CA14" s="114"/>
      <c r="CB14" s="145"/>
      <c r="CC14" s="146"/>
      <c r="CD14" s="145"/>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row>
    <row r="15" spans="1:108" ht="21" customHeight="1" thickTop="1" thickBot="1">
      <c r="A15" s="457"/>
      <c r="B15" s="458"/>
      <c r="C15" s="458"/>
      <c r="D15" s="458"/>
      <c r="E15" s="459"/>
      <c r="F15" s="458"/>
      <c r="G15" s="458"/>
      <c r="H15" s="458"/>
      <c r="I15" s="458"/>
      <c r="J15" s="457"/>
      <c r="K15" s="457"/>
      <c r="L15" s="411"/>
      <c r="M15" s="413"/>
      <c r="N15" s="146">
        <v>5</v>
      </c>
      <c r="O15" s="283"/>
      <c r="P15" s="350"/>
      <c r="Q15" s="350"/>
      <c r="R15" s="350"/>
      <c r="S15" s="350"/>
      <c r="T15" s="350"/>
      <c r="U15" s="350"/>
      <c r="V15" s="350"/>
      <c r="W15" s="116">
        <v>0</v>
      </c>
      <c r="X15" s="117" t="s">
        <v>485</v>
      </c>
      <c r="Y15" s="351"/>
      <c r="Z15" s="118" t="s">
        <v>536</v>
      </c>
      <c r="AA15" s="116" t="s">
        <v>537</v>
      </c>
      <c r="AB15" s="350"/>
      <c r="AC15" s="422"/>
      <c r="AD15" s="422"/>
      <c r="AE15" s="456"/>
      <c r="AF15" s="456"/>
      <c r="AG15" s="418"/>
      <c r="AH15" s="418"/>
      <c r="AI15" s="455"/>
      <c r="AJ15" s="455"/>
      <c r="AK15" s="411"/>
      <c r="AL15" s="413"/>
      <c r="AM15" s="453"/>
      <c r="AN15" s="145"/>
      <c r="AO15" s="146"/>
      <c r="AP15" s="114"/>
      <c r="AQ15" s="114"/>
      <c r="AR15" s="145"/>
      <c r="AS15" s="114"/>
      <c r="AT15" s="145"/>
      <c r="AU15" s="114"/>
      <c r="AV15" s="145"/>
      <c r="AW15" s="114"/>
      <c r="AX15" s="145"/>
      <c r="AY15" s="146"/>
      <c r="AZ15" s="145"/>
      <c r="BA15" s="145"/>
      <c r="BB15" s="146"/>
      <c r="BC15" s="114"/>
      <c r="BD15" s="114"/>
      <c r="BE15" s="145"/>
      <c r="BF15" s="145"/>
      <c r="BG15" s="146"/>
      <c r="BH15" s="114"/>
      <c r="BI15" s="114"/>
      <c r="BJ15" s="145"/>
      <c r="BK15" s="145"/>
      <c r="BL15" s="146"/>
      <c r="BM15" s="114"/>
      <c r="BN15" s="114"/>
      <c r="BO15" s="145"/>
      <c r="BP15" s="145"/>
      <c r="BQ15" s="146"/>
      <c r="BR15" s="114"/>
      <c r="BS15" s="114"/>
      <c r="BT15" s="114"/>
      <c r="BU15" s="145"/>
      <c r="BV15" s="145"/>
      <c r="BW15" s="145"/>
      <c r="BX15" s="114"/>
      <c r="BY15" s="145"/>
      <c r="BZ15" s="145"/>
      <c r="CA15" s="114"/>
      <c r="CB15" s="145"/>
      <c r="CC15" s="146"/>
      <c r="CD15" s="145"/>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row>
    <row r="16" spans="1:108" ht="21" customHeight="1" thickTop="1" thickBot="1">
      <c r="A16" s="457"/>
      <c r="B16" s="458"/>
      <c r="C16" s="458"/>
      <c r="D16" s="458"/>
      <c r="E16" s="459"/>
      <c r="F16" s="458"/>
      <c r="G16" s="458"/>
      <c r="H16" s="458"/>
      <c r="I16" s="458"/>
      <c r="J16" s="457"/>
      <c r="K16" s="457"/>
      <c r="L16" s="411"/>
      <c r="M16" s="414"/>
      <c r="N16" s="146">
        <v>6</v>
      </c>
      <c r="O16" s="283"/>
      <c r="P16" s="350"/>
      <c r="Q16" s="350"/>
      <c r="R16" s="350"/>
      <c r="S16" s="350"/>
      <c r="T16" s="350"/>
      <c r="U16" s="350"/>
      <c r="V16" s="350"/>
      <c r="W16" s="116">
        <v>0</v>
      </c>
      <c r="X16" s="117" t="s">
        <v>485</v>
      </c>
      <c r="Y16" s="351"/>
      <c r="Z16" s="118" t="s">
        <v>536</v>
      </c>
      <c r="AA16" s="116" t="s">
        <v>537</v>
      </c>
      <c r="AB16" s="350"/>
      <c r="AC16" s="422"/>
      <c r="AD16" s="422"/>
      <c r="AE16" s="456"/>
      <c r="AF16" s="456"/>
      <c r="AG16" s="418"/>
      <c r="AH16" s="418"/>
      <c r="AI16" s="455"/>
      <c r="AJ16" s="455"/>
      <c r="AK16" s="411"/>
      <c r="AL16" s="414"/>
      <c r="AM16" s="454"/>
      <c r="AN16" s="145"/>
      <c r="AO16" s="146"/>
      <c r="AP16" s="114"/>
      <c r="AQ16" s="114"/>
      <c r="AR16" s="145"/>
      <c r="AS16" s="114"/>
      <c r="AT16" s="145"/>
      <c r="AU16" s="114"/>
      <c r="AV16" s="145"/>
      <c r="AW16" s="114"/>
      <c r="AX16" s="145"/>
      <c r="AY16" s="146"/>
      <c r="AZ16" s="145"/>
      <c r="BA16" s="145"/>
      <c r="BB16" s="146"/>
      <c r="BC16" s="114"/>
      <c r="BD16" s="114"/>
      <c r="BE16" s="145"/>
      <c r="BF16" s="145"/>
      <c r="BG16" s="146"/>
      <c r="BH16" s="114"/>
      <c r="BI16" s="114"/>
      <c r="BJ16" s="145"/>
      <c r="BK16" s="145"/>
      <c r="BL16" s="146"/>
      <c r="BM16" s="114"/>
      <c r="BN16" s="114"/>
      <c r="BO16" s="145"/>
      <c r="BP16" s="145"/>
      <c r="BQ16" s="146"/>
      <c r="BR16" s="114"/>
      <c r="BS16" s="114"/>
      <c r="BT16" s="114"/>
      <c r="BU16" s="145"/>
      <c r="BV16" s="145"/>
      <c r="BW16" s="145"/>
      <c r="BX16" s="114"/>
      <c r="BY16" s="145"/>
      <c r="BZ16" s="145"/>
      <c r="CA16" s="114"/>
      <c r="CB16" s="145"/>
      <c r="CC16" s="146"/>
      <c r="CD16" s="145"/>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row>
    <row r="17" spans="1:108" ht="21" customHeight="1" thickTop="1" thickBot="1">
      <c r="A17" s="457">
        <v>3</v>
      </c>
      <c r="B17" s="458"/>
      <c r="C17" s="458"/>
      <c r="D17" s="458"/>
      <c r="E17" s="459"/>
      <c r="F17" s="458"/>
      <c r="G17" s="458"/>
      <c r="H17" s="458"/>
      <c r="I17" s="458"/>
      <c r="J17" s="457"/>
      <c r="K17" s="457"/>
      <c r="L17" s="411">
        <v>0</v>
      </c>
      <c r="M17" s="412" t="b">
        <v>0</v>
      </c>
      <c r="N17" s="146">
        <v>1</v>
      </c>
      <c r="O17" s="283"/>
      <c r="P17" s="350"/>
      <c r="Q17" s="350"/>
      <c r="R17" s="350"/>
      <c r="S17" s="350"/>
      <c r="T17" s="350"/>
      <c r="U17" s="350"/>
      <c r="V17" s="350"/>
      <c r="W17" s="116">
        <v>0</v>
      </c>
      <c r="X17" s="117" t="s">
        <v>485</v>
      </c>
      <c r="Y17" s="351"/>
      <c r="Z17" s="118" t="s">
        <v>536</v>
      </c>
      <c r="AA17" s="116" t="s">
        <v>537</v>
      </c>
      <c r="AB17" s="350"/>
      <c r="AC17" s="422">
        <v>0</v>
      </c>
      <c r="AD17" s="422" t="s">
        <v>485</v>
      </c>
      <c r="AE17" s="456"/>
      <c r="AF17" s="456"/>
      <c r="AG17" s="418" t="s">
        <v>538</v>
      </c>
      <c r="AH17" s="418" t="s">
        <v>538</v>
      </c>
      <c r="AI17" s="455"/>
      <c r="AJ17" s="455"/>
      <c r="AK17" s="411">
        <v>0</v>
      </c>
      <c r="AL17" s="412" t="b">
        <v>0</v>
      </c>
      <c r="AM17" s="452"/>
      <c r="AN17" s="145"/>
      <c r="AO17" s="146"/>
      <c r="AP17" s="114"/>
      <c r="AQ17" s="114"/>
      <c r="AR17" s="145"/>
      <c r="AS17" s="114"/>
      <c r="AT17" s="145"/>
      <c r="AU17" s="114"/>
      <c r="AV17" s="145"/>
      <c r="AW17" s="114"/>
      <c r="AX17" s="145"/>
      <c r="AY17" s="146"/>
      <c r="AZ17" s="145"/>
      <c r="BA17" s="145"/>
      <c r="BB17" s="146"/>
      <c r="BC17" s="114"/>
      <c r="BD17" s="114"/>
      <c r="BE17" s="145"/>
      <c r="BF17" s="145"/>
      <c r="BG17" s="146"/>
      <c r="BH17" s="114"/>
      <c r="BI17" s="114"/>
      <c r="BJ17" s="145"/>
      <c r="BK17" s="145"/>
      <c r="BL17" s="146"/>
      <c r="BM17" s="114"/>
      <c r="BN17" s="114"/>
      <c r="BO17" s="145"/>
      <c r="BP17" s="145"/>
      <c r="BQ17" s="146"/>
      <c r="BR17" s="114"/>
      <c r="BS17" s="114"/>
      <c r="BT17" s="114"/>
      <c r="BU17" s="145"/>
      <c r="BV17" s="145"/>
      <c r="BW17" s="145"/>
      <c r="BX17" s="114"/>
      <c r="BY17" s="145"/>
      <c r="BZ17" s="145"/>
      <c r="CA17" s="114"/>
      <c r="CB17" s="145"/>
      <c r="CC17" s="146"/>
      <c r="CD17" s="145"/>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row>
    <row r="18" spans="1:108" ht="21" customHeight="1" thickTop="1" thickBot="1">
      <c r="A18" s="457"/>
      <c r="B18" s="458"/>
      <c r="C18" s="458"/>
      <c r="D18" s="458"/>
      <c r="E18" s="459"/>
      <c r="F18" s="458"/>
      <c r="G18" s="458"/>
      <c r="H18" s="458"/>
      <c r="I18" s="458"/>
      <c r="J18" s="457"/>
      <c r="K18" s="457"/>
      <c r="L18" s="411"/>
      <c r="M18" s="413"/>
      <c r="N18" s="146">
        <v>2</v>
      </c>
      <c r="O18" s="283"/>
      <c r="P18" s="350"/>
      <c r="Q18" s="350"/>
      <c r="R18" s="350"/>
      <c r="S18" s="350"/>
      <c r="T18" s="350"/>
      <c r="U18" s="350"/>
      <c r="V18" s="350"/>
      <c r="W18" s="116">
        <v>0</v>
      </c>
      <c r="X18" s="117" t="s">
        <v>485</v>
      </c>
      <c r="Y18" s="351"/>
      <c r="Z18" s="118" t="s">
        <v>536</v>
      </c>
      <c r="AA18" s="116" t="s">
        <v>537</v>
      </c>
      <c r="AB18" s="350"/>
      <c r="AC18" s="422"/>
      <c r="AD18" s="422"/>
      <c r="AE18" s="456"/>
      <c r="AF18" s="456"/>
      <c r="AG18" s="418"/>
      <c r="AH18" s="418"/>
      <c r="AI18" s="455"/>
      <c r="AJ18" s="455"/>
      <c r="AK18" s="411"/>
      <c r="AL18" s="413"/>
      <c r="AM18" s="453"/>
      <c r="AN18" s="145"/>
      <c r="AO18" s="146"/>
      <c r="AP18" s="114"/>
      <c r="AQ18" s="114"/>
      <c r="AR18" s="145"/>
      <c r="AS18" s="114"/>
      <c r="AT18" s="145"/>
      <c r="AU18" s="114"/>
      <c r="AV18" s="145"/>
      <c r="AW18" s="114"/>
      <c r="AX18" s="145"/>
      <c r="AY18" s="146"/>
      <c r="AZ18" s="145"/>
      <c r="BA18" s="145"/>
      <c r="BB18" s="146"/>
      <c r="BC18" s="114"/>
      <c r="BD18" s="114"/>
      <c r="BE18" s="145"/>
      <c r="BF18" s="145"/>
      <c r="BG18" s="146"/>
      <c r="BH18" s="114"/>
      <c r="BI18" s="114"/>
      <c r="BJ18" s="145"/>
      <c r="BK18" s="145"/>
      <c r="BL18" s="146"/>
      <c r="BM18" s="114"/>
      <c r="BN18" s="114"/>
      <c r="BO18" s="145"/>
      <c r="BP18" s="145"/>
      <c r="BQ18" s="146"/>
      <c r="BR18" s="114"/>
      <c r="BS18" s="114"/>
      <c r="BT18" s="114"/>
      <c r="BU18" s="145"/>
      <c r="BV18" s="145"/>
      <c r="BW18" s="145"/>
      <c r="BX18" s="114"/>
      <c r="BY18" s="145"/>
      <c r="BZ18" s="145"/>
      <c r="CA18" s="114"/>
      <c r="CB18" s="145"/>
      <c r="CC18" s="146"/>
      <c r="CD18" s="145"/>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row>
    <row r="19" spans="1:108" ht="21" customHeight="1" thickTop="1" thickBot="1">
      <c r="A19" s="457"/>
      <c r="B19" s="458"/>
      <c r="C19" s="458"/>
      <c r="D19" s="458"/>
      <c r="E19" s="459"/>
      <c r="F19" s="458"/>
      <c r="G19" s="458"/>
      <c r="H19" s="458"/>
      <c r="I19" s="458"/>
      <c r="J19" s="457"/>
      <c r="K19" s="457"/>
      <c r="L19" s="411"/>
      <c r="M19" s="413"/>
      <c r="N19" s="146">
        <v>3</v>
      </c>
      <c r="O19" s="355"/>
      <c r="P19" s="350"/>
      <c r="Q19" s="350"/>
      <c r="R19" s="350"/>
      <c r="S19" s="350"/>
      <c r="T19" s="350"/>
      <c r="U19" s="350"/>
      <c r="V19" s="350"/>
      <c r="W19" s="116">
        <v>0</v>
      </c>
      <c r="X19" s="117" t="s">
        <v>485</v>
      </c>
      <c r="Y19" s="351"/>
      <c r="Z19" s="118" t="s">
        <v>536</v>
      </c>
      <c r="AA19" s="116" t="s">
        <v>537</v>
      </c>
      <c r="AB19" s="350"/>
      <c r="AC19" s="422"/>
      <c r="AD19" s="422"/>
      <c r="AE19" s="456"/>
      <c r="AF19" s="456"/>
      <c r="AG19" s="418"/>
      <c r="AH19" s="418"/>
      <c r="AI19" s="455"/>
      <c r="AJ19" s="455"/>
      <c r="AK19" s="411"/>
      <c r="AL19" s="413"/>
      <c r="AM19" s="453"/>
      <c r="AN19" s="145"/>
      <c r="AO19" s="146"/>
      <c r="AP19" s="114"/>
      <c r="AQ19" s="114"/>
      <c r="AR19" s="145"/>
      <c r="AS19" s="114"/>
      <c r="AT19" s="145"/>
      <c r="AU19" s="114"/>
      <c r="AV19" s="145"/>
      <c r="AW19" s="114"/>
      <c r="AX19" s="145"/>
      <c r="AY19" s="146"/>
      <c r="AZ19" s="145"/>
      <c r="BA19" s="145"/>
      <c r="BB19" s="146"/>
      <c r="BC19" s="114"/>
      <c r="BD19" s="114"/>
      <c r="BE19" s="145"/>
      <c r="BF19" s="145"/>
      <c r="BG19" s="146"/>
      <c r="BH19" s="114"/>
      <c r="BI19" s="114"/>
      <c r="BJ19" s="145"/>
      <c r="BK19" s="145"/>
      <c r="BL19" s="146"/>
      <c r="BM19" s="114"/>
      <c r="BN19" s="114"/>
      <c r="BO19" s="145"/>
      <c r="BP19" s="145"/>
      <c r="BQ19" s="146"/>
      <c r="BR19" s="114"/>
      <c r="BS19" s="114"/>
      <c r="BT19" s="114"/>
      <c r="BU19" s="145"/>
      <c r="BV19" s="145"/>
      <c r="BW19" s="145"/>
      <c r="BX19" s="114"/>
      <c r="BY19" s="145"/>
      <c r="BZ19" s="145"/>
      <c r="CA19" s="114"/>
      <c r="CB19" s="145"/>
      <c r="CC19" s="146"/>
      <c r="CD19" s="145"/>
      <c r="CE19" s="148"/>
      <c r="CF19" s="148"/>
      <c r="CG19" s="148"/>
      <c r="CH19" s="148"/>
      <c r="CI19" s="148"/>
      <c r="CJ19" s="148"/>
      <c r="CK19" s="148"/>
      <c r="CL19" s="148"/>
      <c r="CM19" s="148"/>
      <c r="CN19" s="148"/>
      <c r="CO19" s="148"/>
      <c r="CP19" s="148"/>
      <c r="CQ19" s="148"/>
      <c r="CR19" s="148"/>
      <c r="CS19" s="148"/>
      <c r="CT19" s="148"/>
      <c r="CU19" s="148"/>
      <c r="CV19" s="148"/>
      <c r="CW19" s="148"/>
      <c r="CX19" s="148"/>
      <c r="CY19" s="148"/>
      <c r="CZ19" s="148"/>
      <c r="DA19" s="148"/>
      <c r="DB19" s="148"/>
      <c r="DC19" s="148"/>
      <c r="DD19" s="148"/>
    </row>
    <row r="20" spans="1:108" ht="21" customHeight="1" thickTop="1" thickBot="1">
      <c r="A20" s="457"/>
      <c r="B20" s="458"/>
      <c r="C20" s="458"/>
      <c r="D20" s="458"/>
      <c r="E20" s="459"/>
      <c r="F20" s="458"/>
      <c r="G20" s="458"/>
      <c r="H20" s="458"/>
      <c r="I20" s="458"/>
      <c r="J20" s="457"/>
      <c r="K20" s="457"/>
      <c r="L20" s="411"/>
      <c r="M20" s="413"/>
      <c r="N20" s="146">
        <v>4</v>
      </c>
      <c r="O20" s="283"/>
      <c r="P20" s="350"/>
      <c r="Q20" s="350"/>
      <c r="R20" s="350"/>
      <c r="S20" s="350"/>
      <c r="T20" s="350"/>
      <c r="U20" s="350"/>
      <c r="V20" s="350"/>
      <c r="W20" s="116">
        <v>0</v>
      </c>
      <c r="X20" s="117" t="s">
        <v>485</v>
      </c>
      <c r="Y20" s="351"/>
      <c r="Z20" s="118" t="s">
        <v>536</v>
      </c>
      <c r="AA20" s="116" t="s">
        <v>537</v>
      </c>
      <c r="AB20" s="350"/>
      <c r="AC20" s="422"/>
      <c r="AD20" s="422"/>
      <c r="AE20" s="456"/>
      <c r="AF20" s="456"/>
      <c r="AG20" s="418"/>
      <c r="AH20" s="418"/>
      <c r="AI20" s="455"/>
      <c r="AJ20" s="455"/>
      <c r="AK20" s="411"/>
      <c r="AL20" s="413"/>
      <c r="AM20" s="453"/>
      <c r="AN20" s="145"/>
      <c r="AO20" s="146"/>
      <c r="AP20" s="114"/>
      <c r="AQ20" s="114"/>
      <c r="AR20" s="145"/>
      <c r="AS20" s="114"/>
      <c r="AT20" s="145"/>
      <c r="AU20" s="114"/>
      <c r="AV20" s="145"/>
      <c r="AW20" s="114"/>
      <c r="AX20" s="145"/>
      <c r="AY20" s="146"/>
      <c r="AZ20" s="145"/>
      <c r="BA20" s="145"/>
      <c r="BB20" s="146"/>
      <c r="BC20" s="114"/>
      <c r="BD20" s="114"/>
      <c r="BE20" s="145"/>
      <c r="BF20" s="145"/>
      <c r="BG20" s="146"/>
      <c r="BH20" s="114"/>
      <c r="BI20" s="114"/>
      <c r="BJ20" s="145"/>
      <c r="BK20" s="145"/>
      <c r="BL20" s="146"/>
      <c r="BM20" s="114"/>
      <c r="BN20" s="114"/>
      <c r="BO20" s="145"/>
      <c r="BP20" s="145"/>
      <c r="BQ20" s="146"/>
      <c r="BR20" s="114"/>
      <c r="BS20" s="114"/>
      <c r="BT20" s="114"/>
      <c r="BU20" s="145"/>
      <c r="BV20" s="145"/>
      <c r="BW20" s="145"/>
      <c r="BX20" s="114"/>
      <c r="BY20" s="145"/>
      <c r="BZ20" s="145"/>
      <c r="CA20" s="114"/>
      <c r="CB20" s="145"/>
      <c r="CC20" s="146"/>
      <c r="CD20" s="145"/>
      <c r="CE20" s="148"/>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row>
    <row r="21" spans="1:108" ht="21" customHeight="1" thickTop="1" thickBot="1">
      <c r="A21" s="457"/>
      <c r="B21" s="458"/>
      <c r="C21" s="458"/>
      <c r="D21" s="458"/>
      <c r="E21" s="459"/>
      <c r="F21" s="458"/>
      <c r="G21" s="458"/>
      <c r="H21" s="458"/>
      <c r="I21" s="458"/>
      <c r="J21" s="457"/>
      <c r="K21" s="457"/>
      <c r="L21" s="411"/>
      <c r="M21" s="413"/>
      <c r="N21" s="146">
        <v>5</v>
      </c>
      <c r="O21" s="283"/>
      <c r="P21" s="350"/>
      <c r="Q21" s="350"/>
      <c r="R21" s="350"/>
      <c r="S21" s="350"/>
      <c r="T21" s="350"/>
      <c r="U21" s="350"/>
      <c r="V21" s="350"/>
      <c r="W21" s="116">
        <v>0</v>
      </c>
      <c r="X21" s="117" t="s">
        <v>485</v>
      </c>
      <c r="Y21" s="351"/>
      <c r="Z21" s="118" t="s">
        <v>536</v>
      </c>
      <c r="AA21" s="116" t="s">
        <v>537</v>
      </c>
      <c r="AB21" s="350"/>
      <c r="AC21" s="422"/>
      <c r="AD21" s="422"/>
      <c r="AE21" s="456"/>
      <c r="AF21" s="456"/>
      <c r="AG21" s="418"/>
      <c r="AH21" s="418"/>
      <c r="AI21" s="455"/>
      <c r="AJ21" s="455"/>
      <c r="AK21" s="411"/>
      <c r="AL21" s="413"/>
      <c r="AM21" s="453"/>
      <c r="AN21" s="145"/>
      <c r="AO21" s="146"/>
      <c r="AP21" s="114"/>
      <c r="AQ21" s="114"/>
      <c r="AR21" s="145"/>
      <c r="AS21" s="114"/>
      <c r="AT21" s="145"/>
      <c r="AU21" s="114"/>
      <c r="AV21" s="145"/>
      <c r="AW21" s="114"/>
      <c r="AX21" s="145"/>
      <c r="AY21" s="146"/>
      <c r="AZ21" s="145"/>
      <c r="BA21" s="145"/>
      <c r="BB21" s="146"/>
      <c r="BC21" s="114"/>
      <c r="BD21" s="114"/>
      <c r="BE21" s="145"/>
      <c r="BF21" s="145"/>
      <c r="BG21" s="146"/>
      <c r="BH21" s="114"/>
      <c r="BI21" s="114"/>
      <c r="BJ21" s="145"/>
      <c r="BK21" s="145"/>
      <c r="BL21" s="146"/>
      <c r="BM21" s="114"/>
      <c r="BN21" s="114"/>
      <c r="BO21" s="145"/>
      <c r="BP21" s="145"/>
      <c r="BQ21" s="146"/>
      <c r="BR21" s="114"/>
      <c r="BS21" s="114"/>
      <c r="BT21" s="114"/>
      <c r="BU21" s="145"/>
      <c r="BV21" s="145"/>
      <c r="BW21" s="145"/>
      <c r="BX21" s="114"/>
      <c r="BY21" s="145"/>
      <c r="BZ21" s="145"/>
      <c r="CA21" s="114"/>
      <c r="CB21" s="145"/>
      <c r="CC21" s="146"/>
      <c r="CD21" s="145"/>
      <c r="CE21" s="148"/>
      <c r="CF21" s="148"/>
      <c r="CG21" s="148"/>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row>
    <row r="22" spans="1:108" ht="21" customHeight="1" thickTop="1" thickBot="1">
      <c r="A22" s="457"/>
      <c r="B22" s="458"/>
      <c r="C22" s="458"/>
      <c r="D22" s="458"/>
      <c r="E22" s="459"/>
      <c r="F22" s="458"/>
      <c r="G22" s="458"/>
      <c r="H22" s="458"/>
      <c r="I22" s="458"/>
      <c r="J22" s="457"/>
      <c r="K22" s="457"/>
      <c r="L22" s="411"/>
      <c r="M22" s="414"/>
      <c r="N22" s="146">
        <v>6</v>
      </c>
      <c r="O22" s="283"/>
      <c r="P22" s="350"/>
      <c r="Q22" s="350"/>
      <c r="R22" s="350"/>
      <c r="S22" s="350"/>
      <c r="T22" s="350"/>
      <c r="U22" s="350"/>
      <c r="V22" s="350"/>
      <c r="W22" s="116">
        <v>0</v>
      </c>
      <c r="X22" s="117" t="s">
        <v>485</v>
      </c>
      <c r="Y22" s="351"/>
      <c r="Z22" s="118" t="s">
        <v>536</v>
      </c>
      <c r="AA22" s="116" t="s">
        <v>537</v>
      </c>
      <c r="AB22" s="350"/>
      <c r="AC22" s="422"/>
      <c r="AD22" s="422"/>
      <c r="AE22" s="456"/>
      <c r="AF22" s="456"/>
      <c r="AG22" s="418"/>
      <c r="AH22" s="418"/>
      <c r="AI22" s="455"/>
      <c r="AJ22" s="455"/>
      <c r="AK22" s="411"/>
      <c r="AL22" s="414"/>
      <c r="AM22" s="454"/>
      <c r="AN22" s="145"/>
      <c r="AO22" s="146"/>
      <c r="AP22" s="114"/>
      <c r="AQ22" s="114"/>
      <c r="AR22" s="145"/>
      <c r="AS22" s="114"/>
      <c r="AT22" s="145"/>
      <c r="AU22" s="114"/>
      <c r="AV22" s="145"/>
      <c r="AW22" s="114"/>
      <c r="AX22" s="145"/>
      <c r="AY22" s="146"/>
      <c r="AZ22" s="145"/>
      <c r="BA22" s="145"/>
      <c r="BB22" s="146"/>
      <c r="BC22" s="114"/>
      <c r="BD22" s="114"/>
      <c r="BE22" s="145"/>
      <c r="BF22" s="145"/>
      <c r="BG22" s="146"/>
      <c r="BH22" s="114"/>
      <c r="BI22" s="114"/>
      <c r="BJ22" s="145"/>
      <c r="BK22" s="145"/>
      <c r="BL22" s="146"/>
      <c r="BM22" s="114"/>
      <c r="BN22" s="114"/>
      <c r="BO22" s="145"/>
      <c r="BP22" s="145"/>
      <c r="BQ22" s="146"/>
      <c r="BR22" s="114"/>
      <c r="BS22" s="114"/>
      <c r="BT22" s="114"/>
      <c r="BU22" s="145"/>
      <c r="BV22" s="145"/>
      <c r="BW22" s="145"/>
      <c r="BX22" s="114"/>
      <c r="BY22" s="145"/>
      <c r="BZ22" s="145"/>
      <c r="CA22" s="114"/>
      <c r="CB22" s="145"/>
      <c r="CC22" s="146"/>
      <c r="CD22" s="145"/>
      <c r="CE22" s="148"/>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row>
    <row r="23" spans="1:108" ht="21" customHeight="1" thickTop="1" thickBot="1">
      <c r="A23" s="457">
        <v>4</v>
      </c>
      <c r="B23" s="458"/>
      <c r="C23" s="458"/>
      <c r="D23" s="458"/>
      <c r="E23" s="459"/>
      <c r="F23" s="458"/>
      <c r="G23" s="458"/>
      <c r="H23" s="458"/>
      <c r="I23" s="458"/>
      <c r="J23" s="457"/>
      <c r="K23" s="457"/>
      <c r="L23" s="411">
        <v>0</v>
      </c>
      <c r="M23" s="412" t="b">
        <v>0</v>
      </c>
      <c r="N23" s="146">
        <v>1</v>
      </c>
      <c r="O23" s="283"/>
      <c r="P23" s="350"/>
      <c r="Q23" s="350"/>
      <c r="R23" s="350"/>
      <c r="S23" s="350"/>
      <c r="T23" s="350"/>
      <c r="U23" s="350"/>
      <c r="V23" s="350"/>
      <c r="W23" s="116">
        <v>0</v>
      </c>
      <c r="X23" s="117" t="s">
        <v>485</v>
      </c>
      <c r="Y23" s="351"/>
      <c r="Z23" s="118" t="s">
        <v>536</v>
      </c>
      <c r="AA23" s="116" t="s">
        <v>537</v>
      </c>
      <c r="AB23" s="350"/>
      <c r="AC23" s="422">
        <v>0</v>
      </c>
      <c r="AD23" s="422" t="s">
        <v>485</v>
      </c>
      <c r="AE23" s="456"/>
      <c r="AF23" s="456"/>
      <c r="AG23" s="418" t="s">
        <v>538</v>
      </c>
      <c r="AH23" s="418" t="s">
        <v>538</v>
      </c>
      <c r="AI23" s="455"/>
      <c r="AJ23" s="455"/>
      <c r="AK23" s="411">
        <v>0</v>
      </c>
      <c r="AL23" s="412" t="b">
        <v>0</v>
      </c>
      <c r="AM23" s="452"/>
      <c r="AN23" s="145"/>
      <c r="AO23" s="146"/>
      <c r="AP23" s="114"/>
      <c r="AQ23" s="114"/>
      <c r="AR23" s="145"/>
      <c r="AS23" s="114"/>
      <c r="AT23" s="145"/>
      <c r="AU23" s="114"/>
      <c r="AV23" s="145"/>
      <c r="AW23" s="114"/>
      <c r="AX23" s="145"/>
      <c r="AY23" s="146"/>
      <c r="AZ23" s="145"/>
      <c r="BA23" s="145"/>
      <c r="BB23" s="146"/>
      <c r="BC23" s="114"/>
      <c r="BD23" s="114"/>
      <c r="BE23" s="145"/>
      <c r="BF23" s="145"/>
      <c r="BG23" s="146"/>
      <c r="BH23" s="114"/>
      <c r="BI23" s="114"/>
      <c r="BJ23" s="145"/>
      <c r="BK23" s="145"/>
      <c r="BL23" s="146"/>
      <c r="BM23" s="114"/>
      <c r="BN23" s="114"/>
      <c r="BO23" s="145"/>
      <c r="BP23" s="145"/>
      <c r="BQ23" s="146"/>
      <c r="BR23" s="114"/>
      <c r="BS23" s="114"/>
      <c r="BT23" s="114"/>
      <c r="BU23" s="145"/>
      <c r="BV23" s="145"/>
      <c r="BW23" s="145"/>
      <c r="BX23" s="114"/>
      <c r="BY23" s="145"/>
      <c r="BZ23" s="145"/>
      <c r="CA23" s="114"/>
      <c r="CB23" s="145"/>
      <c r="CC23" s="146"/>
      <c r="CD23" s="145"/>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row>
    <row r="24" spans="1:108" ht="21" customHeight="1" thickTop="1" thickBot="1">
      <c r="A24" s="457"/>
      <c r="B24" s="458"/>
      <c r="C24" s="458"/>
      <c r="D24" s="458"/>
      <c r="E24" s="459"/>
      <c r="F24" s="458"/>
      <c r="G24" s="458"/>
      <c r="H24" s="458"/>
      <c r="I24" s="458"/>
      <c r="J24" s="457"/>
      <c r="K24" s="457"/>
      <c r="L24" s="411"/>
      <c r="M24" s="413"/>
      <c r="N24" s="146">
        <v>2</v>
      </c>
      <c r="O24" s="283"/>
      <c r="P24" s="350"/>
      <c r="Q24" s="350"/>
      <c r="R24" s="350"/>
      <c r="S24" s="350"/>
      <c r="T24" s="350"/>
      <c r="U24" s="350"/>
      <c r="V24" s="350"/>
      <c r="W24" s="116">
        <v>0</v>
      </c>
      <c r="X24" s="117" t="s">
        <v>485</v>
      </c>
      <c r="Y24" s="351"/>
      <c r="Z24" s="118" t="s">
        <v>536</v>
      </c>
      <c r="AA24" s="116" t="s">
        <v>537</v>
      </c>
      <c r="AB24" s="350"/>
      <c r="AC24" s="422"/>
      <c r="AD24" s="422"/>
      <c r="AE24" s="456"/>
      <c r="AF24" s="456"/>
      <c r="AG24" s="418"/>
      <c r="AH24" s="418"/>
      <c r="AI24" s="455"/>
      <c r="AJ24" s="455"/>
      <c r="AK24" s="411"/>
      <c r="AL24" s="413"/>
      <c r="AM24" s="453"/>
      <c r="AN24" s="145"/>
      <c r="AO24" s="146"/>
      <c r="AP24" s="114"/>
      <c r="AQ24" s="114"/>
      <c r="AR24" s="145"/>
      <c r="AS24" s="114"/>
      <c r="AT24" s="145"/>
      <c r="AU24" s="114"/>
      <c r="AV24" s="145"/>
      <c r="AW24" s="114"/>
      <c r="AX24" s="145"/>
      <c r="AY24" s="146"/>
      <c r="AZ24" s="145"/>
      <c r="BA24" s="145"/>
      <c r="BB24" s="146"/>
      <c r="BC24" s="114"/>
      <c r="BD24" s="114"/>
      <c r="BE24" s="145"/>
      <c r="BF24" s="145"/>
      <c r="BG24" s="146"/>
      <c r="BH24" s="114"/>
      <c r="BI24" s="114"/>
      <c r="BJ24" s="145"/>
      <c r="BK24" s="145"/>
      <c r="BL24" s="146"/>
      <c r="BM24" s="114"/>
      <c r="BN24" s="114"/>
      <c r="BO24" s="145"/>
      <c r="BP24" s="145"/>
      <c r="BQ24" s="146"/>
      <c r="BR24" s="114"/>
      <c r="BS24" s="114"/>
      <c r="BT24" s="114"/>
      <c r="BU24" s="145"/>
      <c r="BV24" s="145"/>
      <c r="BW24" s="145"/>
      <c r="BX24" s="114"/>
      <c r="BY24" s="145"/>
      <c r="BZ24" s="145"/>
      <c r="CA24" s="114"/>
      <c r="CB24" s="145"/>
      <c r="CC24" s="146"/>
      <c r="CD24" s="145"/>
      <c r="CE24" s="148"/>
      <c r="CF24" s="148"/>
      <c r="CG24" s="148"/>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row>
    <row r="25" spans="1:108" ht="21" customHeight="1" thickTop="1" thickBot="1">
      <c r="A25" s="457"/>
      <c r="B25" s="458"/>
      <c r="C25" s="458"/>
      <c r="D25" s="458"/>
      <c r="E25" s="459"/>
      <c r="F25" s="458"/>
      <c r="G25" s="458"/>
      <c r="H25" s="458"/>
      <c r="I25" s="458"/>
      <c r="J25" s="457"/>
      <c r="K25" s="457"/>
      <c r="L25" s="411"/>
      <c r="M25" s="413"/>
      <c r="N25" s="146">
        <v>3</v>
      </c>
      <c r="O25" s="355"/>
      <c r="P25" s="350"/>
      <c r="Q25" s="350"/>
      <c r="R25" s="350"/>
      <c r="S25" s="350"/>
      <c r="T25" s="350"/>
      <c r="U25" s="350"/>
      <c r="V25" s="350"/>
      <c r="W25" s="116">
        <v>0</v>
      </c>
      <c r="X25" s="117" t="s">
        <v>485</v>
      </c>
      <c r="Y25" s="351"/>
      <c r="Z25" s="118" t="s">
        <v>536</v>
      </c>
      <c r="AA25" s="116" t="s">
        <v>537</v>
      </c>
      <c r="AB25" s="350"/>
      <c r="AC25" s="422"/>
      <c r="AD25" s="422"/>
      <c r="AE25" s="456"/>
      <c r="AF25" s="456"/>
      <c r="AG25" s="418"/>
      <c r="AH25" s="418"/>
      <c r="AI25" s="455"/>
      <c r="AJ25" s="455"/>
      <c r="AK25" s="411"/>
      <c r="AL25" s="413"/>
      <c r="AM25" s="453"/>
      <c r="AN25" s="145"/>
      <c r="AO25" s="146"/>
      <c r="AP25" s="114"/>
      <c r="AQ25" s="114"/>
      <c r="AR25" s="145"/>
      <c r="AS25" s="114"/>
      <c r="AT25" s="145"/>
      <c r="AU25" s="114"/>
      <c r="AV25" s="145"/>
      <c r="AW25" s="114"/>
      <c r="AX25" s="145"/>
      <c r="AY25" s="146"/>
      <c r="AZ25" s="145"/>
      <c r="BA25" s="145"/>
      <c r="BB25" s="146"/>
      <c r="BC25" s="114"/>
      <c r="BD25" s="114"/>
      <c r="BE25" s="145"/>
      <c r="BF25" s="145"/>
      <c r="BG25" s="146"/>
      <c r="BH25" s="114"/>
      <c r="BI25" s="114"/>
      <c r="BJ25" s="145"/>
      <c r="BK25" s="145"/>
      <c r="BL25" s="146"/>
      <c r="BM25" s="114"/>
      <c r="BN25" s="114"/>
      <c r="BO25" s="145"/>
      <c r="BP25" s="145"/>
      <c r="BQ25" s="146"/>
      <c r="BR25" s="114"/>
      <c r="BS25" s="114"/>
      <c r="BT25" s="114"/>
      <c r="BU25" s="145"/>
      <c r="BV25" s="145"/>
      <c r="BW25" s="145"/>
      <c r="BX25" s="114"/>
      <c r="BY25" s="145"/>
      <c r="BZ25" s="145"/>
      <c r="CA25" s="114"/>
      <c r="CB25" s="145"/>
      <c r="CC25" s="146"/>
      <c r="CD25" s="145"/>
      <c r="CE25" s="148"/>
      <c r="CF25" s="148"/>
      <c r="CG25" s="148"/>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row>
    <row r="26" spans="1:108" ht="21" customHeight="1" thickTop="1" thickBot="1">
      <c r="A26" s="457"/>
      <c r="B26" s="458"/>
      <c r="C26" s="458"/>
      <c r="D26" s="458"/>
      <c r="E26" s="459"/>
      <c r="F26" s="458"/>
      <c r="G26" s="458"/>
      <c r="H26" s="458"/>
      <c r="I26" s="458"/>
      <c r="J26" s="457"/>
      <c r="K26" s="457"/>
      <c r="L26" s="411"/>
      <c r="M26" s="413"/>
      <c r="N26" s="146">
        <v>4</v>
      </c>
      <c r="O26" s="283"/>
      <c r="P26" s="350"/>
      <c r="Q26" s="350"/>
      <c r="R26" s="350"/>
      <c r="S26" s="350"/>
      <c r="T26" s="350"/>
      <c r="U26" s="350"/>
      <c r="V26" s="350"/>
      <c r="W26" s="116">
        <v>0</v>
      </c>
      <c r="X26" s="117" t="s">
        <v>485</v>
      </c>
      <c r="Y26" s="351"/>
      <c r="Z26" s="118" t="s">
        <v>536</v>
      </c>
      <c r="AA26" s="116" t="s">
        <v>537</v>
      </c>
      <c r="AB26" s="350"/>
      <c r="AC26" s="422"/>
      <c r="AD26" s="422"/>
      <c r="AE26" s="456"/>
      <c r="AF26" s="456"/>
      <c r="AG26" s="418"/>
      <c r="AH26" s="418"/>
      <c r="AI26" s="455"/>
      <c r="AJ26" s="455"/>
      <c r="AK26" s="411"/>
      <c r="AL26" s="413"/>
      <c r="AM26" s="453"/>
      <c r="AN26" s="145"/>
      <c r="AO26" s="146"/>
      <c r="AP26" s="114"/>
      <c r="AQ26" s="114"/>
      <c r="AR26" s="145"/>
      <c r="AS26" s="114"/>
      <c r="AT26" s="145"/>
      <c r="AU26" s="114"/>
      <c r="AV26" s="145"/>
      <c r="AW26" s="114"/>
      <c r="AX26" s="145"/>
      <c r="AY26" s="146"/>
      <c r="AZ26" s="145"/>
      <c r="BA26" s="145"/>
      <c r="BB26" s="146"/>
      <c r="BC26" s="114"/>
      <c r="BD26" s="114"/>
      <c r="BE26" s="145"/>
      <c r="BF26" s="145"/>
      <c r="BG26" s="146"/>
      <c r="BH26" s="114"/>
      <c r="BI26" s="114"/>
      <c r="BJ26" s="145"/>
      <c r="BK26" s="145"/>
      <c r="BL26" s="146"/>
      <c r="BM26" s="114"/>
      <c r="BN26" s="114"/>
      <c r="BO26" s="145"/>
      <c r="BP26" s="145"/>
      <c r="BQ26" s="146"/>
      <c r="BR26" s="114"/>
      <c r="BS26" s="114"/>
      <c r="BT26" s="114"/>
      <c r="BU26" s="145"/>
      <c r="BV26" s="145"/>
      <c r="BW26" s="145"/>
      <c r="BX26" s="114"/>
      <c r="BY26" s="145"/>
      <c r="BZ26" s="145"/>
      <c r="CA26" s="114"/>
      <c r="CB26" s="145"/>
      <c r="CC26" s="146"/>
      <c r="CD26" s="145"/>
      <c r="CE26" s="148"/>
      <c r="CF26" s="148"/>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row>
    <row r="27" spans="1:108" ht="21" customHeight="1" thickTop="1" thickBot="1">
      <c r="A27" s="457"/>
      <c r="B27" s="458"/>
      <c r="C27" s="458"/>
      <c r="D27" s="458"/>
      <c r="E27" s="459"/>
      <c r="F27" s="458"/>
      <c r="G27" s="458"/>
      <c r="H27" s="458"/>
      <c r="I27" s="458"/>
      <c r="J27" s="457"/>
      <c r="K27" s="457"/>
      <c r="L27" s="411"/>
      <c r="M27" s="413"/>
      <c r="N27" s="146">
        <v>5</v>
      </c>
      <c r="O27" s="283"/>
      <c r="P27" s="350"/>
      <c r="Q27" s="350"/>
      <c r="R27" s="350"/>
      <c r="S27" s="350"/>
      <c r="T27" s="350"/>
      <c r="U27" s="350"/>
      <c r="V27" s="350"/>
      <c r="W27" s="116">
        <v>0</v>
      </c>
      <c r="X27" s="117" t="s">
        <v>485</v>
      </c>
      <c r="Y27" s="351"/>
      <c r="Z27" s="118" t="s">
        <v>536</v>
      </c>
      <c r="AA27" s="116" t="s">
        <v>537</v>
      </c>
      <c r="AB27" s="350"/>
      <c r="AC27" s="422"/>
      <c r="AD27" s="422"/>
      <c r="AE27" s="456"/>
      <c r="AF27" s="456"/>
      <c r="AG27" s="418"/>
      <c r="AH27" s="418"/>
      <c r="AI27" s="455"/>
      <c r="AJ27" s="455"/>
      <c r="AK27" s="411"/>
      <c r="AL27" s="413"/>
      <c r="AM27" s="453"/>
      <c r="AN27" s="145"/>
      <c r="AO27" s="146"/>
      <c r="AP27" s="114"/>
      <c r="AQ27" s="114"/>
      <c r="AR27" s="145"/>
      <c r="AS27" s="114"/>
      <c r="AT27" s="145"/>
      <c r="AU27" s="114"/>
      <c r="AV27" s="145"/>
      <c r="AW27" s="114"/>
      <c r="AX27" s="145"/>
      <c r="AY27" s="146"/>
      <c r="AZ27" s="145"/>
      <c r="BA27" s="145"/>
      <c r="BB27" s="146"/>
      <c r="BC27" s="114"/>
      <c r="BD27" s="114"/>
      <c r="BE27" s="145"/>
      <c r="BF27" s="145"/>
      <c r="BG27" s="146"/>
      <c r="BH27" s="114"/>
      <c r="BI27" s="114"/>
      <c r="BJ27" s="145"/>
      <c r="BK27" s="145"/>
      <c r="BL27" s="146"/>
      <c r="BM27" s="114"/>
      <c r="BN27" s="114"/>
      <c r="BO27" s="145"/>
      <c r="BP27" s="145"/>
      <c r="BQ27" s="146"/>
      <c r="BR27" s="114"/>
      <c r="BS27" s="114"/>
      <c r="BT27" s="114"/>
      <c r="BU27" s="145"/>
      <c r="BV27" s="145"/>
      <c r="BW27" s="145"/>
      <c r="BX27" s="114"/>
      <c r="BY27" s="145"/>
      <c r="BZ27" s="145"/>
      <c r="CA27" s="114"/>
      <c r="CB27" s="145"/>
      <c r="CC27" s="146"/>
      <c r="CD27" s="145"/>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row>
    <row r="28" spans="1:108" ht="21" customHeight="1" thickTop="1" thickBot="1">
      <c r="A28" s="457"/>
      <c r="B28" s="458"/>
      <c r="C28" s="458"/>
      <c r="D28" s="458"/>
      <c r="E28" s="459"/>
      <c r="F28" s="458"/>
      <c r="G28" s="458"/>
      <c r="H28" s="458"/>
      <c r="I28" s="458"/>
      <c r="J28" s="457"/>
      <c r="K28" s="457"/>
      <c r="L28" s="411"/>
      <c r="M28" s="414"/>
      <c r="N28" s="146">
        <v>6</v>
      </c>
      <c r="O28" s="283"/>
      <c r="P28" s="350"/>
      <c r="Q28" s="350"/>
      <c r="R28" s="350"/>
      <c r="S28" s="350"/>
      <c r="T28" s="350"/>
      <c r="U28" s="350"/>
      <c r="V28" s="350"/>
      <c r="W28" s="116">
        <v>0</v>
      </c>
      <c r="X28" s="117" t="s">
        <v>485</v>
      </c>
      <c r="Y28" s="351"/>
      <c r="Z28" s="118" t="s">
        <v>536</v>
      </c>
      <c r="AA28" s="116" t="s">
        <v>537</v>
      </c>
      <c r="AB28" s="350"/>
      <c r="AC28" s="422"/>
      <c r="AD28" s="422"/>
      <c r="AE28" s="456"/>
      <c r="AF28" s="456"/>
      <c r="AG28" s="418"/>
      <c r="AH28" s="418"/>
      <c r="AI28" s="455"/>
      <c r="AJ28" s="455"/>
      <c r="AK28" s="411"/>
      <c r="AL28" s="414"/>
      <c r="AM28" s="454"/>
      <c r="AN28" s="145"/>
      <c r="AO28" s="146"/>
      <c r="AP28" s="114"/>
      <c r="AQ28" s="114"/>
      <c r="AR28" s="145"/>
      <c r="AS28" s="114"/>
      <c r="AT28" s="145"/>
      <c r="AU28" s="114"/>
      <c r="AV28" s="145"/>
      <c r="AW28" s="114"/>
      <c r="AX28" s="145"/>
      <c r="AY28" s="146"/>
      <c r="AZ28" s="145"/>
      <c r="BA28" s="145"/>
      <c r="BB28" s="146"/>
      <c r="BC28" s="114"/>
      <c r="BD28" s="114"/>
      <c r="BE28" s="145"/>
      <c r="BF28" s="145"/>
      <c r="BG28" s="146"/>
      <c r="BH28" s="114"/>
      <c r="BI28" s="114"/>
      <c r="BJ28" s="145"/>
      <c r="BK28" s="145"/>
      <c r="BL28" s="146"/>
      <c r="BM28" s="114"/>
      <c r="BN28" s="114"/>
      <c r="BO28" s="145"/>
      <c r="BP28" s="145"/>
      <c r="BQ28" s="146"/>
      <c r="BR28" s="114"/>
      <c r="BS28" s="114"/>
      <c r="BT28" s="114"/>
      <c r="BU28" s="145"/>
      <c r="BV28" s="145"/>
      <c r="BW28" s="145"/>
      <c r="BX28" s="114"/>
      <c r="BY28" s="145"/>
      <c r="BZ28" s="145"/>
      <c r="CA28" s="114"/>
      <c r="CB28" s="145"/>
      <c r="CC28" s="146"/>
      <c r="CD28" s="145"/>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row>
    <row r="29" spans="1:108" ht="21" customHeight="1" thickTop="1" thickBot="1">
      <c r="A29" s="457">
        <v>5</v>
      </c>
      <c r="B29" s="458"/>
      <c r="C29" s="458"/>
      <c r="D29" s="458"/>
      <c r="E29" s="459"/>
      <c r="F29" s="458"/>
      <c r="G29" s="458"/>
      <c r="H29" s="458"/>
      <c r="I29" s="458"/>
      <c r="J29" s="457"/>
      <c r="K29" s="457"/>
      <c r="L29" s="411">
        <v>0</v>
      </c>
      <c r="M29" s="412" t="b">
        <v>0</v>
      </c>
      <c r="N29" s="146">
        <v>1</v>
      </c>
      <c r="O29" s="283"/>
      <c r="P29" s="350"/>
      <c r="Q29" s="350"/>
      <c r="R29" s="350"/>
      <c r="S29" s="350"/>
      <c r="T29" s="350"/>
      <c r="U29" s="350"/>
      <c r="V29" s="350"/>
      <c r="W29" s="116">
        <v>0</v>
      </c>
      <c r="X29" s="117" t="s">
        <v>485</v>
      </c>
      <c r="Y29" s="351"/>
      <c r="Z29" s="118" t="s">
        <v>536</v>
      </c>
      <c r="AA29" s="116" t="s">
        <v>537</v>
      </c>
      <c r="AB29" s="350"/>
      <c r="AC29" s="422">
        <v>0</v>
      </c>
      <c r="AD29" s="422" t="s">
        <v>485</v>
      </c>
      <c r="AE29" s="456"/>
      <c r="AF29" s="456"/>
      <c r="AG29" s="418" t="s">
        <v>538</v>
      </c>
      <c r="AH29" s="418" t="s">
        <v>538</v>
      </c>
      <c r="AI29" s="455"/>
      <c r="AJ29" s="455"/>
      <c r="AK29" s="411">
        <v>0</v>
      </c>
      <c r="AL29" s="412" t="b">
        <v>0</v>
      </c>
      <c r="AM29" s="452"/>
      <c r="AN29" s="145"/>
      <c r="AO29" s="146"/>
      <c r="AP29" s="114"/>
      <c r="AQ29" s="114"/>
      <c r="AR29" s="145"/>
      <c r="AS29" s="114"/>
      <c r="AT29" s="145"/>
      <c r="AU29" s="114"/>
      <c r="AV29" s="145"/>
      <c r="AW29" s="114"/>
      <c r="AX29" s="145"/>
      <c r="AY29" s="146"/>
      <c r="AZ29" s="145"/>
      <c r="BA29" s="145"/>
      <c r="BB29" s="146"/>
      <c r="BC29" s="114"/>
      <c r="BD29" s="114"/>
      <c r="BE29" s="145"/>
      <c r="BF29" s="145"/>
      <c r="BG29" s="146"/>
      <c r="BH29" s="114"/>
      <c r="BI29" s="114"/>
      <c r="BJ29" s="145"/>
      <c r="BK29" s="145"/>
      <c r="BL29" s="146"/>
      <c r="BM29" s="114"/>
      <c r="BN29" s="114"/>
      <c r="BO29" s="145"/>
      <c r="BP29" s="145"/>
      <c r="BQ29" s="146"/>
      <c r="BR29" s="114"/>
      <c r="BS29" s="114"/>
      <c r="BT29" s="114"/>
      <c r="BU29" s="145"/>
      <c r="BV29" s="145"/>
      <c r="BW29" s="145"/>
      <c r="BX29" s="114"/>
      <c r="BY29" s="145"/>
      <c r="BZ29" s="145"/>
      <c r="CA29" s="114"/>
      <c r="CB29" s="145"/>
      <c r="CC29" s="146"/>
      <c r="CD29" s="145"/>
      <c r="CE29" s="148"/>
      <c r="CF29" s="148"/>
      <c r="CG29" s="148"/>
      <c r="CH29" s="148"/>
      <c r="CI29" s="148"/>
      <c r="CJ29" s="148"/>
      <c r="CK29" s="148"/>
      <c r="CL29" s="148"/>
      <c r="CM29" s="148"/>
      <c r="CN29" s="148"/>
      <c r="CO29" s="148"/>
      <c r="CP29" s="148"/>
      <c r="CQ29" s="148"/>
      <c r="CR29" s="148"/>
      <c r="CS29" s="148"/>
      <c r="CT29" s="148"/>
      <c r="CU29" s="148"/>
      <c r="CV29" s="148"/>
      <c r="CW29" s="148"/>
      <c r="CX29" s="148"/>
      <c r="CY29" s="148"/>
      <c r="CZ29" s="148"/>
      <c r="DA29" s="148"/>
      <c r="DB29" s="148"/>
      <c r="DC29" s="148"/>
      <c r="DD29" s="148"/>
    </row>
    <row r="30" spans="1:108" ht="21" customHeight="1" thickTop="1" thickBot="1">
      <c r="A30" s="457"/>
      <c r="B30" s="458"/>
      <c r="C30" s="458"/>
      <c r="D30" s="458"/>
      <c r="E30" s="459"/>
      <c r="F30" s="458"/>
      <c r="G30" s="458"/>
      <c r="H30" s="458"/>
      <c r="I30" s="458"/>
      <c r="J30" s="457"/>
      <c r="K30" s="457"/>
      <c r="L30" s="411"/>
      <c r="M30" s="413"/>
      <c r="N30" s="146">
        <v>2</v>
      </c>
      <c r="O30" s="283"/>
      <c r="P30" s="350"/>
      <c r="Q30" s="350"/>
      <c r="R30" s="350"/>
      <c r="S30" s="350"/>
      <c r="T30" s="350"/>
      <c r="U30" s="350"/>
      <c r="V30" s="350"/>
      <c r="W30" s="116">
        <v>0</v>
      </c>
      <c r="X30" s="117" t="s">
        <v>485</v>
      </c>
      <c r="Y30" s="351"/>
      <c r="Z30" s="118" t="s">
        <v>536</v>
      </c>
      <c r="AA30" s="116" t="s">
        <v>537</v>
      </c>
      <c r="AB30" s="350"/>
      <c r="AC30" s="422"/>
      <c r="AD30" s="422"/>
      <c r="AE30" s="456"/>
      <c r="AF30" s="456"/>
      <c r="AG30" s="418"/>
      <c r="AH30" s="418"/>
      <c r="AI30" s="455"/>
      <c r="AJ30" s="455"/>
      <c r="AK30" s="411"/>
      <c r="AL30" s="413"/>
      <c r="AM30" s="453"/>
      <c r="AN30" s="145"/>
      <c r="AO30" s="146"/>
      <c r="AP30" s="114"/>
      <c r="AQ30" s="114"/>
      <c r="AR30" s="145"/>
      <c r="AS30" s="114"/>
      <c r="AT30" s="145"/>
      <c r="AU30" s="114"/>
      <c r="AV30" s="145"/>
      <c r="AW30" s="114"/>
      <c r="AX30" s="145"/>
      <c r="AY30" s="146"/>
      <c r="AZ30" s="145"/>
      <c r="BA30" s="145"/>
      <c r="BB30" s="146"/>
      <c r="BC30" s="114"/>
      <c r="BD30" s="114"/>
      <c r="BE30" s="145"/>
      <c r="BF30" s="145"/>
      <c r="BG30" s="146"/>
      <c r="BH30" s="114"/>
      <c r="BI30" s="114"/>
      <c r="BJ30" s="145"/>
      <c r="BK30" s="145"/>
      <c r="BL30" s="146"/>
      <c r="BM30" s="114"/>
      <c r="BN30" s="114"/>
      <c r="BO30" s="145"/>
      <c r="BP30" s="145"/>
      <c r="BQ30" s="146"/>
      <c r="BR30" s="114"/>
      <c r="BS30" s="114"/>
      <c r="BT30" s="114"/>
      <c r="BU30" s="145"/>
      <c r="BV30" s="145"/>
      <c r="BW30" s="145"/>
      <c r="BX30" s="114"/>
      <c r="BY30" s="145"/>
      <c r="BZ30" s="145"/>
      <c r="CA30" s="114"/>
      <c r="CB30" s="145"/>
      <c r="CC30" s="146"/>
      <c r="CD30" s="145"/>
      <c r="CE30" s="148"/>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row>
    <row r="31" spans="1:108" ht="21" customHeight="1" thickTop="1" thickBot="1">
      <c r="A31" s="457"/>
      <c r="B31" s="458"/>
      <c r="C31" s="458"/>
      <c r="D31" s="458"/>
      <c r="E31" s="459"/>
      <c r="F31" s="458"/>
      <c r="G31" s="458"/>
      <c r="H31" s="458"/>
      <c r="I31" s="458"/>
      <c r="J31" s="457"/>
      <c r="K31" s="457"/>
      <c r="L31" s="411"/>
      <c r="M31" s="413"/>
      <c r="N31" s="146">
        <v>3</v>
      </c>
      <c r="O31" s="355"/>
      <c r="P31" s="350"/>
      <c r="Q31" s="350"/>
      <c r="R31" s="350"/>
      <c r="S31" s="350"/>
      <c r="T31" s="350"/>
      <c r="U31" s="350"/>
      <c r="V31" s="350"/>
      <c r="W31" s="116">
        <v>0</v>
      </c>
      <c r="X31" s="117" t="s">
        <v>485</v>
      </c>
      <c r="Y31" s="351"/>
      <c r="Z31" s="118" t="s">
        <v>536</v>
      </c>
      <c r="AA31" s="116" t="s">
        <v>537</v>
      </c>
      <c r="AB31" s="350"/>
      <c r="AC31" s="422"/>
      <c r="AD31" s="422"/>
      <c r="AE31" s="456"/>
      <c r="AF31" s="456"/>
      <c r="AG31" s="418"/>
      <c r="AH31" s="418"/>
      <c r="AI31" s="455"/>
      <c r="AJ31" s="455"/>
      <c r="AK31" s="411"/>
      <c r="AL31" s="413"/>
      <c r="AM31" s="453"/>
      <c r="AN31" s="145"/>
      <c r="AO31" s="146"/>
      <c r="AP31" s="114"/>
      <c r="AQ31" s="114"/>
      <c r="AR31" s="145"/>
      <c r="AS31" s="114"/>
      <c r="AT31" s="145"/>
      <c r="AU31" s="114"/>
      <c r="AV31" s="145"/>
      <c r="AW31" s="114"/>
      <c r="AX31" s="145"/>
      <c r="AY31" s="146"/>
      <c r="AZ31" s="145"/>
      <c r="BA31" s="145"/>
      <c r="BB31" s="146"/>
      <c r="BC31" s="114"/>
      <c r="BD31" s="114"/>
      <c r="BE31" s="145"/>
      <c r="BF31" s="145"/>
      <c r="BG31" s="146"/>
      <c r="BH31" s="114"/>
      <c r="BI31" s="114"/>
      <c r="BJ31" s="145"/>
      <c r="BK31" s="145"/>
      <c r="BL31" s="146"/>
      <c r="BM31" s="114"/>
      <c r="BN31" s="114"/>
      <c r="BO31" s="145"/>
      <c r="BP31" s="145"/>
      <c r="BQ31" s="146"/>
      <c r="BR31" s="114"/>
      <c r="BS31" s="114"/>
      <c r="BT31" s="114"/>
      <c r="BU31" s="145"/>
      <c r="BV31" s="145"/>
      <c r="BW31" s="145"/>
      <c r="BX31" s="114"/>
      <c r="BY31" s="145"/>
      <c r="BZ31" s="145"/>
      <c r="CA31" s="114"/>
      <c r="CB31" s="145"/>
      <c r="CC31" s="146"/>
      <c r="CD31" s="145"/>
      <c r="CE31" s="148"/>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row>
    <row r="32" spans="1:108" ht="21" customHeight="1" thickTop="1" thickBot="1">
      <c r="A32" s="457"/>
      <c r="B32" s="458"/>
      <c r="C32" s="458"/>
      <c r="D32" s="458"/>
      <c r="E32" s="459"/>
      <c r="F32" s="458"/>
      <c r="G32" s="458"/>
      <c r="H32" s="458"/>
      <c r="I32" s="458"/>
      <c r="J32" s="457"/>
      <c r="K32" s="457"/>
      <c r="L32" s="411"/>
      <c r="M32" s="413"/>
      <c r="N32" s="146">
        <v>4</v>
      </c>
      <c r="O32" s="283"/>
      <c r="P32" s="350"/>
      <c r="Q32" s="350"/>
      <c r="R32" s="350"/>
      <c r="S32" s="350"/>
      <c r="T32" s="350"/>
      <c r="U32" s="350"/>
      <c r="V32" s="350"/>
      <c r="W32" s="116">
        <v>0</v>
      </c>
      <c r="X32" s="117" t="s">
        <v>485</v>
      </c>
      <c r="Y32" s="351"/>
      <c r="Z32" s="118" t="s">
        <v>536</v>
      </c>
      <c r="AA32" s="116" t="s">
        <v>537</v>
      </c>
      <c r="AB32" s="350"/>
      <c r="AC32" s="422"/>
      <c r="AD32" s="422"/>
      <c r="AE32" s="456"/>
      <c r="AF32" s="456"/>
      <c r="AG32" s="418"/>
      <c r="AH32" s="418"/>
      <c r="AI32" s="455"/>
      <c r="AJ32" s="455"/>
      <c r="AK32" s="411"/>
      <c r="AL32" s="413"/>
      <c r="AM32" s="453"/>
      <c r="AN32" s="145"/>
      <c r="AO32" s="146"/>
      <c r="AP32" s="114"/>
      <c r="AQ32" s="114"/>
      <c r="AR32" s="145"/>
      <c r="AS32" s="114"/>
      <c r="AT32" s="145"/>
      <c r="AU32" s="114"/>
      <c r="AV32" s="145"/>
      <c r="AW32" s="114"/>
      <c r="AX32" s="145"/>
      <c r="AY32" s="146"/>
      <c r="AZ32" s="145"/>
      <c r="BA32" s="145"/>
      <c r="BB32" s="146"/>
      <c r="BC32" s="114"/>
      <c r="BD32" s="114"/>
      <c r="BE32" s="145"/>
      <c r="BF32" s="145"/>
      <c r="BG32" s="146"/>
      <c r="BH32" s="114"/>
      <c r="BI32" s="114"/>
      <c r="BJ32" s="145"/>
      <c r="BK32" s="145"/>
      <c r="BL32" s="146"/>
      <c r="BM32" s="114"/>
      <c r="BN32" s="114"/>
      <c r="BO32" s="145"/>
      <c r="BP32" s="145"/>
      <c r="BQ32" s="146"/>
      <c r="BR32" s="114"/>
      <c r="BS32" s="114"/>
      <c r="BT32" s="114"/>
      <c r="BU32" s="145"/>
      <c r="BV32" s="145"/>
      <c r="BW32" s="145"/>
      <c r="BX32" s="114"/>
      <c r="BY32" s="145"/>
      <c r="BZ32" s="145"/>
      <c r="CA32" s="114"/>
      <c r="CB32" s="145"/>
      <c r="CC32" s="146"/>
      <c r="CD32" s="145"/>
      <c r="CE32" s="148"/>
      <c r="CF32" s="148"/>
      <c r="CG32" s="148"/>
      <c r="CH32" s="148"/>
      <c r="CI32" s="148"/>
      <c r="CJ32" s="148"/>
      <c r="CK32" s="148"/>
      <c r="CL32" s="148"/>
      <c r="CM32" s="148"/>
      <c r="CN32" s="148"/>
      <c r="CO32" s="148"/>
      <c r="CP32" s="148"/>
      <c r="CQ32" s="148"/>
      <c r="CR32" s="148"/>
      <c r="CS32" s="148"/>
      <c r="CT32" s="148"/>
      <c r="CU32" s="148"/>
      <c r="CV32" s="148"/>
      <c r="CW32" s="148"/>
      <c r="CX32" s="148"/>
      <c r="CY32" s="148"/>
      <c r="CZ32" s="148"/>
      <c r="DA32" s="148"/>
      <c r="DB32" s="148"/>
      <c r="DC32" s="148"/>
      <c r="DD32" s="148"/>
    </row>
    <row r="33" spans="1:108" ht="21" customHeight="1" thickTop="1" thickBot="1">
      <c r="A33" s="457"/>
      <c r="B33" s="458"/>
      <c r="C33" s="458"/>
      <c r="D33" s="458"/>
      <c r="E33" s="459"/>
      <c r="F33" s="458"/>
      <c r="G33" s="458"/>
      <c r="H33" s="458"/>
      <c r="I33" s="458"/>
      <c r="J33" s="457"/>
      <c r="K33" s="457"/>
      <c r="L33" s="411"/>
      <c r="M33" s="413"/>
      <c r="N33" s="146">
        <v>5</v>
      </c>
      <c r="O33" s="283"/>
      <c r="P33" s="350"/>
      <c r="Q33" s="350"/>
      <c r="R33" s="350"/>
      <c r="S33" s="350"/>
      <c r="T33" s="350"/>
      <c r="U33" s="350"/>
      <c r="V33" s="350"/>
      <c r="W33" s="116">
        <v>0</v>
      </c>
      <c r="X33" s="117" t="s">
        <v>485</v>
      </c>
      <c r="Y33" s="351"/>
      <c r="Z33" s="118" t="s">
        <v>536</v>
      </c>
      <c r="AA33" s="116" t="s">
        <v>537</v>
      </c>
      <c r="AB33" s="350"/>
      <c r="AC33" s="422"/>
      <c r="AD33" s="422"/>
      <c r="AE33" s="456"/>
      <c r="AF33" s="456"/>
      <c r="AG33" s="418"/>
      <c r="AH33" s="418"/>
      <c r="AI33" s="455"/>
      <c r="AJ33" s="455"/>
      <c r="AK33" s="411"/>
      <c r="AL33" s="413"/>
      <c r="AM33" s="453"/>
      <c r="AN33" s="145"/>
      <c r="AO33" s="146"/>
      <c r="AP33" s="114"/>
      <c r="AQ33" s="114"/>
      <c r="AR33" s="145"/>
      <c r="AS33" s="114"/>
      <c r="AT33" s="145"/>
      <c r="AU33" s="114"/>
      <c r="AV33" s="145"/>
      <c r="AW33" s="114"/>
      <c r="AX33" s="145"/>
      <c r="AY33" s="146"/>
      <c r="AZ33" s="145"/>
      <c r="BA33" s="145"/>
      <c r="BB33" s="146"/>
      <c r="BC33" s="114"/>
      <c r="BD33" s="114"/>
      <c r="BE33" s="145"/>
      <c r="BF33" s="145"/>
      <c r="BG33" s="146"/>
      <c r="BH33" s="114"/>
      <c r="BI33" s="114"/>
      <c r="BJ33" s="145"/>
      <c r="BK33" s="145"/>
      <c r="BL33" s="146"/>
      <c r="BM33" s="114"/>
      <c r="BN33" s="114"/>
      <c r="BO33" s="145"/>
      <c r="BP33" s="145"/>
      <c r="BQ33" s="146"/>
      <c r="BR33" s="114"/>
      <c r="BS33" s="114"/>
      <c r="BT33" s="114"/>
      <c r="BU33" s="145"/>
      <c r="BV33" s="145"/>
      <c r="BW33" s="145"/>
      <c r="BX33" s="114"/>
      <c r="BY33" s="145"/>
      <c r="BZ33" s="145"/>
      <c r="CA33" s="114"/>
      <c r="CB33" s="145"/>
      <c r="CC33" s="146"/>
      <c r="CD33" s="145"/>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row>
    <row r="34" spans="1:108" ht="21" customHeight="1" thickTop="1" thickBot="1">
      <c r="A34" s="457"/>
      <c r="B34" s="458"/>
      <c r="C34" s="458"/>
      <c r="D34" s="458"/>
      <c r="E34" s="459"/>
      <c r="F34" s="458"/>
      <c r="G34" s="458"/>
      <c r="H34" s="458"/>
      <c r="I34" s="458"/>
      <c r="J34" s="457"/>
      <c r="K34" s="457"/>
      <c r="L34" s="411"/>
      <c r="M34" s="414"/>
      <c r="N34" s="146">
        <v>6</v>
      </c>
      <c r="O34" s="283"/>
      <c r="P34" s="350"/>
      <c r="Q34" s="350"/>
      <c r="R34" s="350"/>
      <c r="S34" s="350"/>
      <c r="T34" s="350"/>
      <c r="U34" s="350"/>
      <c r="V34" s="350"/>
      <c r="W34" s="116">
        <v>0</v>
      </c>
      <c r="X34" s="117" t="s">
        <v>485</v>
      </c>
      <c r="Y34" s="351"/>
      <c r="Z34" s="118" t="s">
        <v>536</v>
      </c>
      <c r="AA34" s="116" t="s">
        <v>537</v>
      </c>
      <c r="AB34" s="350"/>
      <c r="AC34" s="422"/>
      <c r="AD34" s="422"/>
      <c r="AE34" s="456"/>
      <c r="AF34" s="456"/>
      <c r="AG34" s="418"/>
      <c r="AH34" s="418"/>
      <c r="AI34" s="455"/>
      <c r="AJ34" s="455"/>
      <c r="AK34" s="411"/>
      <c r="AL34" s="414"/>
      <c r="AM34" s="454"/>
      <c r="AN34" s="145"/>
      <c r="AO34" s="146"/>
      <c r="AP34" s="114"/>
      <c r="AQ34" s="114"/>
      <c r="AR34" s="145"/>
      <c r="AS34" s="114"/>
      <c r="AT34" s="145"/>
      <c r="AU34" s="114"/>
      <c r="AV34" s="145"/>
      <c r="AW34" s="114"/>
      <c r="AX34" s="145"/>
      <c r="AY34" s="146"/>
      <c r="AZ34" s="145"/>
      <c r="BA34" s="145"/>
      <c r="BB34" s="146"/>
      <c r="BC34" s="114"/>
      <c r="BD34" s="114"/>
      <c r="BE34" s="145"/>
      <c r="BF34" s="145"/>
      <c r="BG34" s="146"/>
      <c r="BH34" s="114"/>
      <c r="BI34" s="114"/>
      <c r="BJ34" s="145"/>
      <c r="BK34" s="145"/>
      <c r="BL34" s="146"/>
      <c r="BM34" s="114"/>
      <c r="BN34" s="114"/>
      <c r="BO34" s="145"/>
      <c r="BP34" s="145"/>
      <c r="BQ34" s="146"/>
      <c r="BR34" s="114"/>
      <c r="BS34" s="114"/>
      <c r="BT34" s="114"/>
      <c r="BU34" s="145"/>
      <c r="BV34" s="145"/>
      <c r="BW34" s="145"/>
      <c r="BX34" s="114"/>
      <c r="BY34" s="145"/>
      <c r="BZ34" s="145"/>
      <c r="CA34" s="114"/>
      <c r="CB34" s="145"/>
      <c r="CC34" s="146"/>
      <c r="CD34" s="145"/>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row>
    <row r="35" spans="1:108" ht="21" customHeight="1" thickTop="1" thickBot="1">
      <c r="A35" s="457">
        <v>6</v>
      </c>
      <c r="B35" s="458"/>
      <c r="C35" s="458"/>
      <c r="D35" s="458"/>
      <c r="E35" s="459"/>
      <c r="F35" s="458"/>
      <c r="G35" s="458"/>
      <c r="H35" s="458"/>
      <c r="I35" s="458"/>
      <c r="J35" s="457"/>
      <c r="K35" s="457"/>
      <c r="L35" s="411">
        <v>0</v>
      </c>
      <c r="M35" s="412" t="b">
        <v>0</v>
      </c>
      <c r="N35" s="146">
        <v>1</v>
      </c>
      <c r="O35" s="283"/>
      <c r="P35" s="350"/>
      <c r="Q35" s="350"/>
      <c r="R35" s="350"/>
      <c r="S35" s="350"/>
      <c r="T35" s="350"/>
      <c r="U35" s="350"/>
      <c r="V35" s="350"/>
      <c r="W35" s="116">
        <v>0</v>
      </c>
      <c r="X35" s="117" t="s">
        <v>485</v>
      </c>
      <c r="Y35" s="351"/>
      <c r="Z35" s="118" t="s">
        <v>536</v>
      </c>
      <c r="AA35" s="116" t="s">
        <v>537</v>
      </c>
      <c r="AB35" s="350"/>
      <c r="AC35" s="422">
        <v>0</v>
      </c>
      <c r="AD35" s="422" t="s">
        <v>485</v>
      </c>
      <c r="AE35" s="456"/>
      <c r="AF35" s="456"/>
      <c r="AG35" s="418" t="s">
        <v>538</v>
      </c>
      <c r="AH35" s="418" t="s">
        <v>538</v>
      </c>
      <c r="AI35" s="455"/>
      <c r="AJ35" s="455"/>
      <c r="AK35" s="411">
        <v>0</v>
      </c>
      <c r="AL35" s="412" t="b">
        <v>0</v>
      </c>
      <c r="AM35" s="452"/>
      <c r="AN35" s="145"/>
      <c r="AO35" s="146"/>
      <c r="AP35" s="114"/>
      <c r="AQ35" s="114"/>
      <c r="AR35" s="145"/>
      <c r="AS35" s="114"/>
      <c r="AT35" s="145"/>
      <c r="AU35" s="114"/>
      <c r="AV35" s="145"/>
      <c r="AW35" s="114"/>
      <c r="AX35" s="145"/>
      <c r="AY35" s="146"/>
      <c r="AZ35" s="145"/>
      <c r="BA35" s="145"/>
      <c r="BB35" s="146"/>
      <c r="BC35" s="114"/>
      <c r="BD35" s="114"/>
      <c r="BE35" s="145"/>
      <c r="BF35" s="145"/>
      <c r="BG35" s="146"/>
      <c r="BH35" s="114"/>
      <c r="BI35" s="114"/>
      <c r="BJ35" s="145"/>
      <c r="BK35" s="145"/>
      <c r="BL35" s="146"/>
      <c r="BM35" s="114"/>
      <c r="BN35" s="114"/>
      <c r="BO35" s="145"/>
      <c r="BP35" s="145"/>
      <c r="BQ35" s="146"/>
      <c r="BR35" s="114"/>
      <c r="BS35" s="114"/>
      <c r="BT35" s="114"/>
      <c r="BU35" s="145"/>
      <c r="BV35" s="145"/>
      <c r="BW35" s="145"/>
      <c r="BX35" s="114"/>
      <c r="BY35" s="145"/>
      <c r="BZ35" s="145"/>
      <c r="CA35" s="114"/>
      <c r="CB35" s="145"/>
      <c r="CC35" s="146"/>
      <c r="CD35" s="145"/>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C35" s="148"/>
      <c r="DD35" s="148"/>
    </row>
    <row r="36" spans="1:108" ht="21" customHeight="1" thickTop="1" thickBot="1">
      <c r="A36" s="457"/>
      <c r="B36" s="458"/>
      <c r="C36" s="458"/>
      <c r="D36" s="458"/>
      <c r="E36" s="459"/>
      <c r="F36" s="458"/>
      <c r="G36" s="458"/>
      <c r="H36" s="458"/>
      <c r="I36" s="458"/>
      <c r="J36" s="457"/>
      <c r="K36" s="457"/>
      <c r="L36" s="411"/>
      <c r="M36" s="413"/>
      <c r="N36" s="146">
        <v>2</v>
      </c>
      <c r="O36" s="283"/>
      <c r="P36" s="350"/>
      <c r="Q36" s="350"/>
      <c r="R36" s="350"/>
      <c r="S36" s="350"/>
      <c r="T36" s="350"/>
      <c r="U36" s="350"/>
      <c r="V36" s="350"/>
      <c r="W36" s="116">
        <v>0</v>
      </c>
      <c r="X36" s="117" t="s">
        <v>485</v>
      </c>
      <c r="Y36" s="351"/>
      <c r="Z36" s="118" t="s">
        <v>536</v>
      </c>
      <c r="AA36" s="116" t="s">
        <v>537</v>
      </c>
      <c r="AB36" s="350"/>
      <c r="AC36" s="422"/>
      <c r="AD36" s="422"/>
      <c r="AE36" s="456"/>
      <c r="AF36" s="456"/>
      <c r="AG36" s="418"/>
      <c r="AH36" s="418"/>
      <c r="AI36" s="455"/>
      <c r="AJ36" s="455"/>
      <c r="AK36" s="411"/>
      <c r="AL36" s="413"/>
      <c r="AM36" s="453"/>
      <c r="AN36" s="145"/>
      <c r="AO36" s="146"/>
      <c r="AP36" s="114"/>
      <c r="AQ36" s="114"/>
      <c r="AR36" s="145"/>
      <c r="AS36" s="114"/>
      <c r="AT36" s="145"/>
      <c r="AU36" s="114"/>
      <c r="AV36" s="145"/>
      <c r="AW36" s="114"/>
      <c r="AX36" s="145"/>
      <c r="AY36" s="146"/>
      <c r="AZ36" s="145"/>
      <c r="BA36" s="145"/>
      <c r="BB36" s="146"/>
      <c r="BC36" s="114"/>
      <c r="BD36" s="114"/>
      <c r="BE36" s="145"/>
      <c r="BF36" s="145"/>
      <c r="BG36" s="146"/>
      <c r="BH36" s="114"/>
      <c r="BI36" s="114"/>
      <c r="BJ36" s="145"/>
      <c r="BK36" s="145"/>
      <c r="BL36" s="146"/>
      <c r="BM36" s="114"/>
      <c r="BN36" s="114"/>
      <c r="BO36" s="145"/>
      <c r="BP36" s="145"/>
      <c r="BQ36" s="146"/>
      <c r="BR36" s="114"/>
      <c r="BS36" s="114"/>
      <c r="BT36" s="114"/>
      <c r="BU36" s="145"/>
      <c r="BV36" s="145"/>
      <c r="BW36" s="145"/>
      <c r="BX36" s="114"/>
      <c r="BY36" s="145"/>
      <c r="BZ36" s="145"/>
      <c r="CA36" s="114"/>
      <c r="CB36" s="145"/>
      <c r="CC36" s="146"/>
      <c r="CD36" s="145"/>
      <c r="CE36" s="148"/>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8"/>
    </row>
    <row r="37" spans="1:108" ht="21" customHeight="1" thickTop="1" thickBot="1">
      <c r="A37" s="457"/>
      <c r="B37" s="458"/>
      <c r="C37" s="458"/>
      <c r="D37" s="458"/>
      <c r="E37" s="459"/>
      <c r="F37" s="458"/>
      <c r="G37" s="458"/>
      <c r="H37" s="458"/>
      <c r="I37" s="458"/>
      <c r="J37" s="457"/>
      <c r="K37" s="457"/>
      <c r="L37" s="411"/>
      <c r="M37" s="413"/>
      <c r="N37" s="146">
        <v>3</v>
      </c>
      <c r="O37" s="355"/>
      <c r="P37" s="350"/>
      <c r="Q37" s="350"/>
      <c r="R37" s="350"/>
      <c r="S37" s="350"/>
      <c r="T37" s="350"/>
      <c r="U37" s="350"/>
      <c r="V37" s="350"/>
      <c r="W37" s="116">
        <v>0</v>
      </c>
      <c r="X37" s="117" t="s">
        <v>485</v>
      </c>
      <c r="Y37" s="351"/>
      <c r="Z37" s="118" t="s">
        <v>536</v>
      </c>
      <c r="AA37" s="116" t="s">
        <v>537</v>
      </c>
      <c r="AB37" s="350"/>
      <c r="AC37" s="422"/>
      <c r="AD37" s="422"/>
      <c r="AE37" s="456"/>
      <c r="AF37" s="456"/>
      <c r="AG37" s="418"/>
      <c r="AH37" s="418"/>
      <c r="AI37" s="455"/>
      <c r="AJ37" s="455"/>
      <c r="AK37" s="411"/>
      <c r="AL37" s="413"/>
      <c r="AM37" s="453"/>
      <c r="AN37" s="145"/>
      <c r="AO37" s="146"/>
      <c r="AP37" s="114"/>
      <c r="AQ37" s="114"/>
      <c r="AR37" s="145"/>
      <c r="AS37" s="114"/>
      <c r="AT37" s="145"/>
      <c r="AU37" s="114"/>
      <c r="AV37" s="145"/>
      <c r="AW37" s="114"/>
      <c r="AX37" s="145"/>
      <c r="AY37" s="146"/>
      <c r="AZ37" s="145"/>
      <c r="BA37" s="145"/>
      <c r="BB37" s="146"/>
      <c r="BC37" s="114"/>
      <c r="BD37" s="114"/>
      <c r="BE37" s="145"/>
      <c r="BF37" s="145"/>
      <c r="BG37" s="146"/>
      <c r="BH37" s="114"/>
      <c r="BI37" s="114"/>
      <c r="BJ37" s="145"/>
      <c r="BK37" s="145"/>
      <c r="BL37" s="146"/>
      <c r="BM37" s="114"/>
      <c r="BN37" s="114"/>
      <c r="BO37" s="145"/>
      <c r="BP37" s="145"/>
      <c r="BQ37" s="146"/>
      <c r="BR37" s="114"/>
      <c r="BS37" s="114"/>
      <c r="BT37" s="114"/>
      <c r="BU37" s="145"/>
      <c r="BV37" s="145"/>
      <c r="BW37" s="145"/>
      <c r="BX37" s="114"/>
      <c r="BY37" s="145"/>
      <c r="BZ37" s="145"/>
      <c r="CA37" s="114"/>
      <c r="CB37" s="145"/>
      <c r="CC37" s="146"/>
      <c r="CD37" s="145"/>
      <c r="CE37" s="148"/>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row>
    <row r="38" spans="1:108" ht="21" customHeight="1" thickTop="1" thickBot="1">
      <c r="A38" s="457"/>
      <c r="B38" s="458"/>
      <c r="C38" s="458"/>
      <c r="D38" s="458"/>
      <c r="E38" s="459"/>
      <c r="F38" s="458"/>
      <c r="G38" s="458"/>
      <c r="H38" s="458"/>
      <c r="I38" s="458"/>
      <c r="J38" s="457"/>
      <c r="K38" s="457"/>
      <c r="L38" s="411"/>
      <c r="M38" s="413"/>
      <c r="N38" s="146">
        <v>4</v>
      </c>
      <c r="O38" s="283"/>
      <c r="P38" s="350"/>
      <c r="Q38" s="350"/>
      <c r="R38" s="350"/>
      <c r="S38" s="350"/>
      <c r="T38" s="350"/>
      <c r="U38" s="350"/>
      <c r="V38" s="350"/>
      <c r="W38" s="116">
        <v>0</v>
      </c>
      <c r="X38" s="117" t="s">
        <v>485</v>
      </c>
      <c r="Y38" s="351"/>
      <c r="Z38" s="118" t="s">
        <v>536</v>
      </c>
      <c r="AA38" s="116" t="s">
        <v>537</v>
      </c>
      <c r="AB38" s="350"/>
      <c r="AC38" s="422"/>
      <c r="AD38" s="422"/>
      <c r="AE38" s="456"/>
      <c r="AF38" s="456"/>
      <c r="AG38" s="418"/>
      <c r="AH38" s="418"/>
      <c r="AI38" s="455"/>
      <c r="AJ38" s="455"/>
      <c r="AK38" s="411"/>
      <c r="AL38" s="413"/>
      <c r="AM38" s="453"/>
      <c r="AN38" s="145"/>
      <c r="AO38" s="146"/>
      <c r="AP38" s="114"/>
      <c r="AQ38" s="114"/>
      <c r="AR38" s="145"/>
      <c r="AS38" s="114"/>
      <c r="AT38" s="145"/>
      <c r="AU38" s="114"/>
      <c r="AV38" s="145"/>
      <c r="AW38" s="114"/>
      <c r="AX38" s="145"/>
      <c r="AY38" s="146"/>
      <c r="AZ38" s="145"/>
      <c r="BA38" s="145"/>
      <c r="BB38" s="146"/>
      <c r="BC38" s="114"/>
      <c r="BD38" s="114"/>
      <c r="BE38" s="145"/>
      <c r="BF38" s="145"/>
      <c r="BG38" s="146"/>
      <c r="BH38" s="114"/>
      <c r="BI38" s="114"/>
      <c r="BJ38" s="145"/>
      <c r="BK38" s="145"/>
      <c r="BL38" s="146"/>
      <c r="BM38" s="114"/>
      <c r="BN38" s="114"/>
      <c r="BO38" s="145"/>
      <c r="BP38" s="145"/>
      <c r="BQ38" s="146"/>
      <c r="BR38" s="114"/>
      <c r="BS38" s="114"/>
      <c r="BT38" s="114"/>
      <c r="BU38" s="145"/>
      <c r="BV38" s="145"/>
      <c r="BW38" s="145"/>
      <c r="BX38" s="114"/>
      <c r="BY38" s="145"/>
      <c r="BZ38" s="145"/>
      <c r="CA38" s="114"/>
      <c r="CB38" s="145"/>
      <c r="CC38" s="146"/>
      <c r="CD38" s="145"/>
      <c r="CE38" s="148"/>
      <c r="CF38" s="148"/>
      <c r="CG38" s="148"/>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148"/>
    </row>
    <row r="39" spans="1:108" ht="21" customHeight="1" thickTop="1" thickBot="1">
      <c r="A39" s="457"/>
      <c r="B39" s="458"/>
      <c r="C39" s="458"/>
      <c r="D39" s="458"/>
      <c r="E39" s="459"/>
      <c r="F39" s="458"/>
      <c r="G39" s="458"/>
      <c r="H39" s="458"/>
      <c r="I39" s="458"/>
      <c r="J39" s="457"/>
      <c r="K39" s="457"/>
      <c r="L39" s="411"/>
      <c r="M39" s="413"/>
      <c r="N39" s="146">
        <v>5</v>
      </c>
      <c r="O39" s="283"/>
      <c r="P39" s="350"/>
      <c r="Q39" s="350"/>
      <c r="R39" s="350"/>
      <c r="S39" s="350"/>
      <c r="T39" s="350"/>
      <c r="U39" s="350"/>
      <c r="V39" s="350"/>
      <c r="W39" s="116">
        <v>0</v>
      </c>
      <c r="X39" s="117" t="s">
        <v>485</v>
      </c>
      <c r="Y39" s="351"/>
      <c r="Z39" s="118" t="s">
        <v>536</v>
      </c>
      <c r="AA39" s="116" t="s">
        <v>537</v>
      </c>
      <c r="AB39" s="350"/>
      <c r="AC39" s="422"/>
      <c r="AD39" s="422"/>
      <c r="AE39" s="456"/>
      <c r="AF39" s="456"/>
      <c r="AG39" s="418"/>
      <c r="AH39" s="418"/>
      <c r="AI39" s="455"/>
      <c r="AJ39" s="455"/>
      <c r="AK39" s="411"/>
      <c r="AL39" s="413"/>
      <c r="AM39" s="453"/>
      <c r="AN39" s="145"/>
      <c r="AO39" s="146"/>
      <c r="AP39" s="114"/>
      <c r="AQ39" s="114"/>
      <c r="AR39" s="145"/>
      <c r="AS39" s="114"/>
      <c r="AT39" s="145"/>
      <c r="AU39" s="114"/>
      <c r="AV39" s="145"/>
      <c r="AW39" s="114"/>
      <c r="AX39" s="145"/>
      <c r="AY39" s="146"/>
      <c r="AZ39" s="145"/>
      <c r="BA39" s="145"/>
      <c r="BB39" s="146"/>
      <c r="BC39" s="114"/>
      <c r="BD39" s="114"/>
      <c r="BE39" s="145"/>
      <c r="BF39" s="145"/>
      <c r="BG39" s="146"/>
      <c r="BH39" s="114"/>
      <c r="BI39" s="114"/>
      <c r="BJ39" s="145"/>
      <c r="BK39" s="145"/>
      <c r="BL39" s="146"/>
      <c r="BM39" s="114"/>
      <c r="BN39" s="114"/>
      <c r="BO39" s="145"/>
      <c r="BP39" s="145"/>
      <c r="BQ39" s="146"/>
      <c r="BR39" s="114"/>
      <c r="BS39" s="114"/>
      <c r="BT39" s="114"/>
      <c r="BU39" s="145"/>
      <c r="BV39" s="145"/>
      <c r="BW39" s="145"/>
      <c r="BX39" s="114"/>
      <c r="BY39" s="145"/>
      <c r="BZ39" s="145"/>
      <c r="CA39" s="114"/>
      <c r="CB39" s="145"/>
      <c r="CC39" s="146"/>
      <c r="CD39" s="145"/>
      <c r="CE39" s="148"/>
      <c r="CF39" s="148"/>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8"/>
    </row>
    <row r="40" spans="1:108" ht="21" customHeight="1" thickTop="1" thickBot="1">
      <c r="A40" s="457"/>
      <c r="B40" s="458"/>
      <c r="C40" s="458"/>
      <c r="D40" s="458"/>
      <c r="E40" s="459"/>
      <c r="F40" s="458"/>
      <c r="G40" s="458"/>
      <c r="H40" s="458"/>
      <c r="I40" s="458"/>
      <c r="J40" s="457"/>
      <c r="K40" s="457"/>
      <c r="L40" s="411"/>
      <c r="M40" s="414"/>
      <c r="N40" s="146">
        <v>6</v>
      </c>
      <c r="O40" s="283"/>
      <c r="P40" s="350"/>
      <c r="Q40" s="350"/>
      <c r="R40" s="350"/>
      <c r="S40" s="350"/>
      <c r="T40" s="350"/>
      <c r="U40" s="350"/>
      <c r="V40" s="350"/>
      <c r="W40" s="116">
        <v>0</v>
      </c>
      <c r="X40" s="117" t="s">
        <v>485</v>
      </c>
      <c r="Y40" s="351"/>
      <c r="Z40" s="118" t="s">
        <v>536</v>
      </c>
      <c r="AA40" s="116" t="s">
        <v>537</v>
      </c>
      <c r="AB40" s="350"/>
      <c r="AC40" s="422"/>
      <c r="AD40" s="422"/>
      <c r="AE40" s="456"/>
      <c r="AF40" s="456"/>
      <c r="AG40" s="418"/>
      <c r="AH40" s="418"/>
      <c r="AI40" s="455"/>
      <c r="AJ40" s="455"/>
      <c r="AK40" s="411"/>
      <c r="AL40" s="414"/>
      <c r="AM40" s="454"/>
      <c r="AN40" s="145"/>
      <c r="AO40" s="146"/>
      <c r="AP40" s="114"/>
      <c r="AQ40" s="114"/>
      <c r="AR40" s="145"/>
      <c r="AS40" s="114"/>
      <c r="AT40" s="145"/>
      <c r="AU40" s="114"/>
      <c r="AV40" s="145"/>
      <c r="AW40" s="114"/>
      <c r="AX40" s="145"/>
      <c r="AY40" s="146"/>
      <c r="AZ40" s="145"/>
      <c r="BA40" s="145"/>
      <c r="BB40" s="146"/>
      <c r="BC40" s="114"/>
      <c r="BD40" s="114"/>
      <c r="BE40" s="145"/>
      <c r="BF40" s="145"/>
      <c r="BG40" s="146"/>
      <c r="BH40" s="114"/>
      <c r="BI40" s="114"/>
      <c r="BJ40" s="145"/>
      <c r="BK40" s="145"/>
      <c r="BL40" s="146"/>
      <c r="BM40" s="114"/>
      <c r="BN40" s="114"/>
      <c r="BO40" s="145"/>
      <c r="BP40" s="145"/>
      <c r="BQ40" s="146"/>
      <c r="BR40" s="114"/>
      <c r="BS40" s="114"/>
      <c r="BT40" s="114"/>
      <c r="BU40" s="145"/>
      <c r="BV40" s="145"/>
      <c r="BW40" s="145"/>
      <c r="BX40" s="114"/>
      <c r="BY40" s="145"/>
      <c r="BZ40" s="145"/>
      <c r="CA40" s="114"/>
      <c r="CB40" s="145"/>
      <c r="CC40" s="146"/>
      <c r="CD40" s="145"/>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row>
    <row r="41" spans="1:108" ht="21" customHeight="1" thickTop="1" thickBot="1">
      <c r="A41" s="457">
        <v>7</v>
      </c>
      <c r="B41" s="458"/>
      <c r="C41" s="458"/>
      <c r="D41" s="458"/>
      <c r="E41" s="459"/>
      <c r="F41" s="458"/>
      <c r="G41" s="458"/>
      <c r="H41" s="458"/>
      <c r="I41" s="458"/>
      <c r="J41" s="457"/>
      <c r="K41" s="457"/>
      <c r="L41" s="411">
        <v>0</v>
      </c>
      <c r="M41" s="412" t="b">
        <v>0</v>
      </c>
      <c r="N41" s="146">
        <v>1</v>
      </c>
      <c r="O41" s="283"/>
      <c r="P41" s="350"/>
      <c r="Q41" s="350"/>
      <c r="R41" s="350"/>
      <c r="S41" s="350"/>
      <c r="T41" s="350"/>
      <c r="U41" s="350"/>
      <c r="V41" s="350"/>
      <c r="W41" s="116">
        <v>0</v>
      </c>
      <c r="X41" s="117" t="s">
        <v>485</v>
      </c>
      <c r="Y41" s="351"/>
      <c r="Z41" s="118" t="s">
        <v>536</v>
      </c>
      <c r="AA41" s="116" t="s">
        <v>537</v>
      </c>
      <c r="AB41" s="350"/>
      <c r="AC41" s="422">
        <v>0</v>
      </c>
      <c r="AD41" s="422" t="s">
        <v>485</v>
      </c>
      <c r="AE41" s="456"/>
      <c r="AF41" s="456"/>
      <c r="AG41" s="418" t="s">
        <v>538</v>
      </c>
      <c r="AH41" s="418" t="s">
        <v>538</v>
      </c>
      <c r="AI41" s="455"/>
      <c r="AJ41" s="455"/>
      <c r="AK41" s="411">
        <v>0</v>
      </c>
      <c r="AL41" s="412" t="b">
        <v>0</v>
      </c>
      <c r="AM41" s="452"/>
      <c r="AN41" s="145"/>
      <c r="AO41" s="146"/>
      <c r="AP41" s="114"/>
      <c r="AQ41" s="114"/>
      <c r="AR41" s="145"/>
      <c r="AS41" s="114"/>
      <c r="AT41" s="145"/>
      <c r="AU41" s="114"/>
      <c r="AV41" s="145"/>
      <c r="AW41" s="114"/>
      <c r="AX41" s="145"/>
      <c r="AY41" s="146"/>
      <c r="AZ41" s="145"/>
      <c r="BA41" s="145"/>
      <c r="BB41" s="146"/>
      <c r="BC41" s="114"/>
      <c r="BD41" s="114"/>
      <c r="BE41" s="145"/>
      <c r="BF41" s="145"/>
      <c r="BG41" s="146"/>
      <c r="BH41" s="114"/>
      <c r="BI41" s="114"/>
      <c r="BJ41" s="145"/>
      <c r="BK41" s="145"/>
      <c r="BL41" s="146"/>
      <c r="BM41" s="114"/>
      <c r="BN41" s="114"/>
      <c r="BO41" s="145"/>
      <c r="BP41" s="145"/>
      <c r="BQ41" s="146"/>
      <c r="BR41" s="114"/>
      <c r="BS41" s="114"/>
      <c r="BT41" s="114"/>
      <c r="BU41" s="145"/>
      <c r="BV41" s="145"/>
      <c r="BW41" s="145"/>
      <c r="BX41" s="114"/>
      <c r="BY41" s="145"/>
      <c r="BZ41" s="145"/>
      <c r="CA41" s="114"/>
      <c r="CB41" s="145"/>
      <c r="CC41" s="146"/>
      <c r="CD41" s="145"/>
      <c r="CE41" s="148"/>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8"/>
      <c r="DB41" s="148"/>
      <c r="DC41" s="148"/>
      <c r="DD41" s="148"/>
    </row>
    <row r="42" spans="1:108" ht="21" customHeight="1" thickTop="1" thickBot="1">
      <c r="A42" s="457"/>
      <c r="B42" s="458"/>
      <c r="C42" s="458"/>
      <c r="D42" s="458"/>
      <c r="E42" s="459"/>
      <c r="F42" s="458"/>
      <c r="G42" s="458"/>
      <c r="H42" s="458"/>
      <c r="I42" s="458"/>
      <c r="J42" s="457"/>
      <c r="K42" s="457"/>
      <c r="L42" s="411"/>
      <c r="M42" s="413"/>
      <c r="N42" s="146">
        <v>2</v>
      </c>
      <c r="O42" s="283"/>
      <c r="P42" s="350"/>
      <c r="Q42" s="350"/>
      <c r="R42" s="350"/>
      <c r="S42" s="350"/>
      <c r="T42" s="350"/>
      <c r="U42" s="350"/>
      <c r="V42" s="350"/>
      <c r="W42" s="116">
        <v>0</v>
      </c>
      <c r="X42" s="117" t="s">
        <v>485</v>
      </c>
      <c r="Y42" s="351"/>
      <c r="Z42" s="118" t="s">
        <v>536</v>
      </c>
      <c r="AA42" s="116" t="s">
        <v>537</v>
      </c>
      <c r="AB42" s="350"/>
      <c r="AC42" s="422"/>
      <c r="AD42" s="422"/>
      <c r="AE42" s="456"/>
      <c r="AF42" s="456"/>
      <c r="AG42" s="418"/>
      <c r="AH42" s="418"/>
      <c r="AI42" s="455"/>
      <c r="AJ42" s="455"/>
      <c r="AK42" s="411"/>
      <c r="AL42" s="413"/>
      <c r="AM42" s="453"/>
      <c r="AN42" s="145"/>
      <c r="AO42" s="146"/>
      <c r="AP42" s="114"/>
      <c r="AQ42" s="114"/>
      <c r="AR42" s="145"/>
      <c r="AS42" s="114"/>
      <c r="AT42" s="145"/>
      <c r="AU42" s="114"/>
      <c r="AV42" s="145"/>
      <c r="AW42" s="114"/>
      <c r="AX42" s="145"/>
      <c r="AY42" s="146"/>
      <c r="AZ42" s="145"/>
      <c r="BA42" s="145"/>
      <c r="BB42" s="146"/>
      <c r="BC42" s="114"/>
      <c r="BD42" s="114"/>
      <c r="BE42" s="145"/>
      <c r="BF42" s="145"/>
      <c r="BG42" s="146"/>
      <c r="BH42" s="114"/>
      <c r="BI42" s="114"/>
      <c r="BJ42" s="145"/>
      <c r="BK42" s="145"/>
      <c r="BL42" s="146"/>
      <c r="BM42" s="114"/>
      <c r="BN42" s="114"/>
      <c r="BO42" s="145"/>
      <c r="BP42" s="145"/>
      <c r="BQ42" s="146"/>
      <c r="BR42" s="114"/>
      <c r="BS42" s="114"/>
      <c r="BT42" s="114"/>
      <c r="BU42" s="145"/>
      <c r="BV42" s="145"/>
      <c r="BW42" s="145"/>
      <c r="BX42" s="114"/>
      <c r="BY42" s="145"/>
      <c r="BZ42" s="145"/>
      <c r="CA42" s="114"/>
      <c r="CB42" s="145"/>
      <c r="CC42" s="146"/>
      <c r="CD42" s="145"/>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row>
    <row r="43" spans="1:108" ht="21" customHeight="1" thickTop="1" thickBot="1">
      <c r="A43" s="457"/>
      <c r="B43" s="458"/>
      <c r="C43" s="458"/>
      <c r="D43" s="458"/>
      <c r="E43" s="459"/>
      <c r="F43" s="458"/>
      <c r="G43" s="458"/>
      <c r="H43" s="458"/>
      <c r="I43" s="458"/>
      <c r="J43" s="457"/>
      <c r="K43" s="457"/>
      <c r="L43" s="411"/>
      <c r="M43" s="413"/>
      <c r="N43" s="146">
        <v>3</v>
      </c>
      <c r="O43" s="355"/>
      <c r="P43" s="350"/>
      <c r="Q43" s="350"/>
      <c r="R43" s="350"/>
      <c r="S43" s="350"/>
      <c r="T43" s="350"/>
      <c r="U43" s="350"/>
      <c r="V43" s="350"/>
      <c r="W43" s="116">
        <v>0</v>
      </c>
      <c r="X43" s="117" t="s">
        <v>485</v>
      </c>
      <c r="Y43" s="351"/>
      <c r="Z43" s="118" t="s">
        <v>536</v>
      </c>
      <c r="AA43" s="116" t="s">
        <v>537</v>
      </c>
      <c r="AB43" s="350"/>
      <c r="AC43" s="422"/>
      <c r="AD43" s="422"/>
      <c r="AE43" s="456"/>
      <c r="AF43" s="456"/>
      <c r="AG43" s="418"/>
      <c r="AH43" s="418"/>
      <c r="AI43" s="455"/>
      <c r="AJ43" s="455"/>
      <c r="AK43" s="411"/>
      <c r="AL43" s="413"/>
      <c r="AM43" s="453"/>
      <c r="AN43" s="145"/>
      <c r="AO43" s="146"/>
      <c r="AP43" s="114"/>
      <c r="AQ43" s="114"/>
      <c r="AR43" s="145"/>
      <c r="AS43" s="114"/>
      <c r="AT43" s="145"/>
      <c r="AU43" s="114"/>
      <c r="AV43" s="145"/>
      <c r="AW43" s="114"/>
      <c r="AX43" s="145"/>
      <c r="AY43" s="146"/>
      <c r="AZ43" s="145"/>
      <c r="BA43" s="145"/>
      <c r="BB43" s="146"/>
      <c r="BC43" s="114"/>
      <c r="BD43" s="114"/>
      <c r="BE43" s="145"/>
      <c r="BF43" s="145"/>
      <c r="BG43" s="146"/>
      <c r="BH43" s="114"/>
      <c r="BI43" s="114"/>
      <c r="BJ43" s="145"/>
      <c r="BK43" s="145"/>
      <c r="BL43" s="146"/>
      <c r="BM43" s="114"/>
      <c r="BN43" s="114"/>
      <c r="BO43" s="145"/>
      <c r="BP43" s="145"/>
      <c r="BQ43" s="146"/>
      <c r="BR43" s="114"/>
      <c r="BS43" s="114"/>
      <c r="BT43" s="114"/>
      <c r="BU43" s="145"/>
      <c r="BV43" s="145"/>
      <c r="BW43" s="145"/>
      <c r="BX43" s="114"/>
      <c r="BY43" s="145"/>
      <c r="BZ43" s="145"/>
      <c r="CA43" s="114"/>
      <c r="CB43" s="145"/>
      <c r="CC43" s="146"/>
      <c r="CD43" s="145"/>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row>
    <row r="44" spans="1:108" ht="21" customHeight="1" thickTop="1" thickBot="1">
      <c r="A44" s="457"/>
      <c r="B44" s="458"/>
      <c r="C44" s="458"/>
      <c r="D44" s="458"/>
      <c r="E44" s="459"/>
      <c r="F44" s="458"/>
      <c r="G44" s="458"/>
      <c r="H44" s="458"/>
      <c r="I44" s="458"/>
      <c r="J44" s="457"/>
      <c r="K44" s="457"/>
      <c r="L44" s="411"/>
      <c r="M44" s="413"/>
      <c r="N44" s="146">
        <v>4</v>
      </c>
      <c r="O44" s="283"/>
      <c r="P44" s="350"/>
      <c r="Q44" s="350"/>
      <c r="R44" s="350"/>
      <c r="S44" s="350"/>
      <c r="T44" s="350"/>
      <c r="U44" s="350"/>
      <c r="V44" s="350"/>
      <c r="W44" s="116">
        <v>0</v>
      </c>
      <c r="X44" s="117" t="s">
        <v>485</v>
      </c>
      <c r="Y44" s="351"/>
      <c r="Z44" s="118" t="s">
        <v>536</v>
      </c>
      <c r="AA44" s="116" t="s">
        <v>537</v>
      </c>
      <c r="AB44" s="350"/>
      <c r="AC44" s="422"/>
      <c r="AD44" s="422"/>
      <c r="AE44" s="456"/>
      <c r="AF44" s="456"/>
      <c r="AG44" s="418"/>
      <c r="AH44" s="418"/>
      <c r="AI44" s="455"/>
      <c r="AJ44" s="455"/>
      <c r="AK44" s="411"/>
      <c r="AL44" s="413"/>
      <c r="AM44" s="453"/>
      <c r="AN44" s="145"/>
      <c r="AO44" s="146"/>
      <c r="AP44" s="114"/>
      <c r="AQ44" s="114"/>
      <c r="AR44" s="145"/>
      <c r="AS44" s="114"/>
      <c r="AT44" s="145"/>
      <c r="AU44" s="114"/>
      <c r="AV44" s="145"/>
      <c r="AW44" s="114"/>
      <c r="AX44" s="145"/>
      <c r="AY44" s="146"/>
      <c r="AZ44" s="145"/>
      <c r="BA44" s="145"/>
      <c r="BB44" s="146"/>
      <c r="BC44" s="114"/>
      <c r="BD44" s="114"/>
      <c r="BE44" s="145"/>
      <c r="BF44" s="145"/>
      <c r="BG44" s="146"/>
      <c r="BH44" s="114"/>
      <c r="BI44" s="114"/>
      <c r="BJ44" s="145"/>
      <c r="BK44" s="145"/>
      <c r="BL44" s="146"/>
      <c r="BM44" s="114"/>
      <c r="BN44" s="114"/>
      <c r="BO44" s="145"/>
      <c r="BP44" s="145"/>
      <c r="BQ44" s="146"/>
      <c r="BR44" s="114"/>
      <c r="BS44" s="114"/>
      <c r="BT44" s="114"/>
      <c r="BU44" s="145"/>
      <c r="BV44" s="145"/>
      <c r="BW44" s="145"/>
      <c r="BX44" s="114"/>
      <c r="BY44" s="145"/>
      <c r="BZ44" s="145"/>
      <c r="CA44" s="114"/>
      <c r="CB44" s="145"/>
      <c r="CC44" s="146"/>
      <c r="CD44" s="145"/>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row>
    <row r="45" spans="1:108" ht="21" customHeight="1" thickTop="1" thickBot="1">
      <c r="A45" s="457"/>
      <c r="B45" s="458"/>
      <c r="C45" s="458"/>
      <c r="D45" s="458"/>
      <c r="E45" s="459"/>
      <c r="F45" s="458"/>
      <c r="G45" s="458"/>
      <c r="H45" s="458"/>
      <c r="I45" s="458"/>
      <c r="J45" s="457"/>
      <c r="K45" s="457"/>
      <c r="L45" s="411"/>
      <c r="M45" s="413"/>
      <c r="N45" s="146">
        <v>5</v>
      </c>
      <c r="O45" s="283"/>
      <c r="P45" s="350"/>
      <c r="Q45" s="350"/>
      <c r="R45" s="350"/>
      <c r="S45" s="350"/>
      <c r="T45" s="350"/>
      <c r="U45" s="350"/>
      <c r="V45" s="350"/>
      <c r="W45" s="116">
        <v>0</v>
      </c>
      <c r="X45" s="117" t="s">
        <v>485</v>
      </c>
      <c r="Y45" s="351"/>
      <c r="Z45" s="118" t="s">
        <v>536</v>
      </c>
      <c r="AA45" s="116" t="s">
        <v>537</v>
      </c>
      <c r="AB45" s="350"/>
      <c r="AC45" s="422"/>
      <c r="AD45" s="422"/>
      <c r="AE45" s="456"/>
      <c r="AF45" s="456"/>
      <c r="AG45" s="418"/>
      <c r="AH45" s="418"/>
      <c r="AI45" s="455"/>
      <c r="AJ45" s="455"/>
      <c r="AK45" s="411"/>
      <c r="AL45" s="413"/>
      <c r="AM45" s="453"/>
      <c r="AN45" s="145"/>
      <c r="AO45" s="146"/>
      <c r="AP45" s="114"/>
      <c r="AQ45" s="114"/>
      <c r="AR45" s="145"/>
      <c r="AS45" s="114"/>
      <c r="AT45" s="145"/>
      <c r="AU45" s="114"/>
      <c r="AV45" s="145"/>
      <c r="AW45" s="114"/>
      <c r="AX45" s="145"/>
      <c r="AY45" s="146"/>
      <c r="AZ45" s="145"/>
      <c r="BA45" s="145"/>
      <c r="BB45" s="146"/>
      <c r="BC45" s="114"/>
      <c r="BD45" s="114"/>
      <c r="BE45" s="145"/>
      <c r="BF45" s="145"/>
      <c r="BG45" s="146"/>
      <c r="BH45" s="114"/>
      <c r="BI45" s="114"/>
      <c r="BJ45" s="145"/>
      <c r="BK45" s="145"/>
      <c r="BL45" s="146"/>
      <c r="BM45" s="114"/>
      <c r="BN45" s="114"/>
      <c r="BO45" s="145"/>
      <c r="BP45" s="145"/>
      <c r="BQ45" s="146"/>
      <c r="BR45" s="114"/>
      <c r="BS45" s="114"/>
      <c r="BT45" s="114"/>
      <c r="BU45" s="145"/>
      <c r="BV45" s="145"/>
      <c r="BW45" s="145"/>
      <c r="BX45" s="114"/>
      <c r="BY45" s="145"/>
      <c r="BZ45" s="145"/>
      <c r="CA45" s="114"/>
      <c r="CB45" s="145"/>
      <c r="CC45" s="146"/>
      <c r="CD45" s="145"/>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row>
    <row r="46" spans="1:108" ht="21" customHeight="1" thickTop="1" thickBot="1">
      <c r="A46" s="457"/>
      <c r="B46" s="458"/>
      <c r="C46" s="458"/>
      <c r="D46" s="458"/>
      <c r="E46" s="459"/>
      <c r="F46" s="458"/>
      <c r="G46" s="458"/>
      <c r="H46" s="458"/>
      <c r="I46" s="458"/>
      <c r="J46" s="457"/>
      <c r="K46" s="457"/>
      <c r="L46" s="411"/>
      <c r="M46" s="414"/>
      <c r="N46" s="146">
        <v>6</v>
      </c>
      <c r="O46" s="283"/>
      <c r="P46" s="350"/>
      <c r="Q46" s="350"/>
      <c r="R46" s="350"/>
      <c r="S46" s="350"/>
      <c r="T46" s="350"/>
      <c r="U46" s="350"/>
      <c r="V46" s="350"/>
      <c r="W46" s="116">
        <v>0</v>
      </c>
      <c r="X46" s="117" t="s">
        <v>485</v>
      </c>
      <c r="Y46" s="351"/>
      <c r="Z46" s="118" t="s">
        <v>536</v>
      </c>
      <c r="AA46" s="116" t="s">
        <v>537</v>
      </c>
      <c r="AB46" s="350"/>
      <c r="AC46" s="422"/>
      <c r="AD46" s="422"/>
      <c r="AE46" s="456"/>
      <c r="AF46" s="456"/>
      <c r="AG46" s="418"/>
      <c r="AH46" s="418"/>
      <c r="AI46" s="455"/>
      <c r="AJ46" s="455"/>
      <c r="AK46" s="411"/>
      <c r="AL46" s="414"/>
      <c r="AM46" s="454"/>
      <c r="AN46" s="145"/>
      <c r="AO46" s="146"/>
      <c r="AP46" s="114"/>
      <c r="AQ46" s="114"/>
      <c r="AR46" s="145"/>
      <c r="AS46" s="114"/>
      <c r="AT46" s="145"/>
      <c r="AU46" s="114"/>
      <c r="AV46" s="145"/>
      <c r="AW46" s="114"/>
      <c r="AX46" s="145"/>
      <c r="AY46" s="146"/>
      <c r="AZ46" s="145"/>
      <c r="BA46" s="145"/>
      <c r="BB46" s="146"/>
      <c r="BC46" s="114"/>
      <c r="BD46" s="114"/>
      <c r="BE46" s="145"/>
      <c r="BF46" s="145"/>
      <c r="BG46" s="146"/>
      <c r="BH46" s="114"/>
      <c r="BI46" s="114"/>
      <c r="BJ46" s="145"/>
      <c r="BK46" s="145"/>
      <c r="BL46" s="146"/>
      <c r="BM46" s="114"/>
      <c r="BN46" s="114"/>
      <c r="BO46" s="145"/>
      <c r="BP46" s="145"/>
      <c r="BQ46" s="146"/>
      <c r="BR46" s="114"/>
      <c r="BS46" s="114"/>
      <c r="BT46" s="114"/>
      <c r="BU46" s="145"/>
      <c r="BV46" s="145"/>
      <c r="BW46" s="145"/>
      <c r="BX46" s="114"/>
      <c r="BY46" s="145"/>
      <c r="BZ46" s="145"/>
      <c r="CA46" s="114"/>
      <c r="CB46" s="145"/>
      <c r="CC46" s="146"/>
      <c r="CD46" s="145"/>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row>
    <row r="47" spans="1:108" ht="21" customHeight="1" thickTop="1" thickBot="1">
      <c r="A47" s="457">
        <v>8</v>
      </c>
      <c r="B47" s="458"/>
      <c r="C47" s="458"/>
      <c r="D47" s="458"/>
      <c r="E47" s="459"/>
      <c r="F47" s="458"/>
      <c r="G47" s="458"/>
      <c r="H47" s="458"/>
      <c r="I47" s="458"/>
      <c r="J47" s="457"/>
      <c r="K47" s="457"/>
      <c r="L47" s="411">
        <v>0</v>
      </c>
      <c r="M47" s="412" t="b">
        <v>0</v>
      </c>
      <c r="N47" s="146">
        <v>1</v>
      </c>
      <c r="O47" s="283"/>
      <c r="P47" s="350"/>
      <c r="Q47" s="350"/>
      <c r="R47" s="350"/>
      <c r="S47" s="350"/>
      <c r="T47" s="350"/>
      <c r="U47" s="350"/>
      <c r="V47" s="350"/>
      <c r="W47" s="116">
        <v>0</v>
      </c>
      <c r="X47" s="117" t="s">
        <v>485</v>
      </c>
      <c r="Y47" s="351"/>
      <c r="Z47" s="118" t="s">
        <v>536</v>
      </c>
      <c r="AA47" s="116" t="s">
        <v>537</v>
      </c>
      <c r="AB47" s="350"/>
      <c r="AC47" s="422">
        <v>0</v>
      </c>
      <c r="AD47" s="422" t="s">
        <v>485</v>
      </c>
      <c r="AE47" s="456"/>
      <c r="AF47" s="456"/>
      <c r="AG47" s="418" t="s">
        <v>538</v>
      </c>
      <c r="AH47" s="418" t="s">
        <v>538</v>
      </c>
      <c r="AI47" s="455"/>
      <c r="AJ47" s="455"/>
      <c r="AK47" s="411">
        <v>0</v>
      </c>
      <c r="AL47" s="412" t="b">
        <v>0</v>
      </c>
      <c r="AM47" s="452"/>
      <c r="AN47" s="145"/>
      <c r="AO47" s="146"/>
      <c r="AP47" s="114"/>
      <c r="AQ47" s="114"/>
      <c r="AR47" s="145"/>
      <c r="AS47" s="114"/>
      <c r="AT47" s="145"/>
      <c r="AU47" s="114"/>
      <c r="AV47" s="145"/>
      <c r="AW47" s="114"/>
      <c r="AX47" s="145"/>
      <c r="AY47" s="146"/>
      <c r="AZ47" s="145"/>
      <c r="BA47" s="145"/>
      <c r="BB47" s="146"/>
      <c r="BC47" s="114"/>
      <c r="BD47" s="114"/>
      <c r="BE47" s="145"/>
      <c r="BF47" s="145"/>
      <c r="BG47" s="146"/>
      <c r="BH47" s="114"/>
      <c r="BI47" s="114"/>
      <c r="BJ47" s="145"/>
      <c r="BK47" s="145"/>
      <c r="BL47" s="146"/>
      <c r="BM47" s="114"/>
      <c r="BN47" s="114"/>
      <c r="BO47" s="145"/>
      <c r="BP47" s="145"/>
      <c r="BQ47" s="146"/>
      <c r="BR47" s="114"/>
      <c r="BS47" s="114"/>
      <c r="BT47" s="114"/>
      <c r="BU47" s="145"/>
      <c r="BV47" s="145"/>
      <c r="BW47" s="145"/>
      <c r="BX47" s="114"/>
      <c r="BY47" s="145"/>
      <c r="BZ47" s="145"/>
      <c r="CA47" s="114"/>
      <c r="CB47" s="145"/>
      <c r="CC47" s="146"/>
      <c r="CD47" s="145"/>
      <c r="CE47" s="148"/>
      <c r="CF47" s="148"/>
      <c r="CG47" s="148"/>
      <c r="CH47" s="148"/>
      <c r="CI47" s="148"/>
      <c r="CJ47" s="148"/>
      <c r="CK47" s="148"/>
      <c r="CL47" s="148"/>
      <c r="CM47" s="148"/>
      <c r="CN47" s="148"/>
      <c r="CO47" s="148"/>
      <c r="CP47" s="148"/>
      <c r="CQ47" s="148"/>
      <c r="CR47" s="148"/>
      <c r="CS47" s="148"/>
      <c r="CT47" s="148"/>
      <c r="CU47" s="148"/>
      <c r="CV47" s="148"/>
      <c r="CW47" s="148"/>
      <c r="CX47" s="148"/>
      <c r="CY47" s="148"/>
      <c r="CZ47" s="148"/>
      <c r="DA47" s="148"/>
      <c r="DB47" s="148"/>
      <c r="DC47" s="148"/>
      <c r="DD47" s="148"/>
    </row>
    <row r="48" spans="1:108" ht="21" customHeight="1" thickTop="1" thickBot="1">
      <c r="A48" s="457"/>
      <c r="B48" s="458"/>
      <c r="C48" s="458"/>
      <c r="D48" s="458"/>
      <c r="E48" s="459"/>
      <c r="F48" s="458"/>
      <c r="G48" s="458"/>
      <c r="H48" s="458"/>
      <c r="I48" s="458"/>
      <c r="J48" s="457"/>
      <c r="K48" s="457"/>
      <c r="L48" s="411"/>
      <c r="M48" s="413"/>
      <c r="N48" s="146">
        <v>2</v>
      </c>
      <c r="O48" s="283"/>
      <c r="P48" s="350"/>
      <c r="Q48" s="350"/>
      <c r="R48" s="350"/>
      <c r="S48" s="350"/>
      <c r="T48" s="350"/>
      <c r="U48" s="350"/>
      <c r="V48" s="350"/>
      <c r="W48" s="116">
        <v>0</v>
      </c>
      <c r="X48" s="117" t="s">
        <v>485</v>
      </c>
      <c r="Y48" s="351"/>
      <c r="Z48" s="118" t="s">
        <v>536</v>
      </c>
      <c r="AA48" s="116" t="s">
        <v>537</v>
      </c>
      <c r="AB48" s="350"/>
      <c r="AC48" s="422"/>
      <c r="AD48" s="422"/>
      <c r="AE48" s="456"/>
      <c r="AF48" s="456"/>
      <c r="AG48" s="418"/>
      <c r="AH48" s="418"/>
      <c r="AI48" s="455"/>
      <c r="AJ48" s="455"/>
      <c r="AK48" s="411"/>
      <c r="AL48" s="413"/>
      <c r="AM48" s="453"/>
      <c r="AN48" s="145"/>
      <c r="AO48" s="146"/>
      <c r="AP48" s="114"/>
      <c r="AQ48" s="114"/>
      <c r="AR48" s="145"/>
      <c r="AS48" s="114"/>
      <c r="AT48" s="145"/>
      <c r="AU48" s="114"/>
      <c r="AV48" s="145"/>
      <c r="AW48" s="114"/>
      <c r="AX48" s="145"/>
      <c r="AY48" s="146"/>
      <c r="AZ48" s="145"/>
      <c r="BA48" s="145"/>
      <c r="BB48" s="146"/>
      <c r="BC48" s="114"/>
      <c r="BD48" s="114"/>
      <c r="BE48" s="145"/>
      <c r="BF48" s="145"/>
      <c r="BG48" s="146"/>
      <c r="BH48" s="114"/>
      <c r="BI48" s="114"/>
      <c r="BJ48" s="145"/>
      <c r="BK48" s="145"/>
      <c r="BL48" s="146"/>
      <c r="BM48" s="114"/>
      <c r="BN48" s="114"/>
      <c r="BO48" s="145"/>
      <c r="BP48" s="145"/>
      <c r="BQ48" s="146"/>
      <c r="BR48" s="114"/>
      <c r="BS48" s="114"/>
      <c r="BT48" s="114"/>
      <c r="BU48" s="145"/>
      <c r="BV48" s="145"/>
      <c r="BW48" s="145"/>
      <c r="BX48" s="114"/>
      <c r="BY48" s="145"/>
      <c r="BZ48" s="145"/>
      <c r="CA48" s="114"/>
      <c r="CB48" s="145"/>
      <c r="CC48" s="146"/>
      <c r="CD48" s="145"/>
      <c r="CE48" s="148"/>
      <c r="CF48" s="148"/>
      <c r="CG48" s="148"/>
      <c r="CH48" s="148"/>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row>
    <row r="49" spans="1:108" ht="21" customHeight="1" thickTop="1" thickBot="1">
      <c r="A49" s="457"/>
      <c r="B49" s="458"/>
      <c r="C49" s="458"/>
      <c r="D49" s="458"/>
      <c r="E49" s="459"/>
      <c r="F49" s="458"/>
      <c r="G49" s="458"/>
      <c r="H49" s="458"/>
      <c r="I49" s="458"/>
      <c r="J49" s="457"/>
      <c r="K49" s="457"/>
      <c r="L49" s="411"/>
      <c r="M49" s="413"/>
      <c r="N49" s="146">
        <v>3</v>
      </c>
      <c r="O49" s="355"/>
      <c r="P49" s="350"/>
      <c r="Q49" s="350"/>
      <c r="R49" s="350"/>
      <c r="S49" s="350"/>
      <c r="T49" s="350"/>
      <c r="U49" s="350"/>
      <c r="V49" s="350"/>
      <c r="W49" s="116">
        <v>0</v>
      </c>
      <c r="X49" s="117" t="s">
        <v>485</v>
      </c>
      <c r="Y49" s="351"/>
      <c r="Z49" s="118" t="s">
        <v>536</v>
      </c>
      <c r="AA49" s="116" t="s">
        <v>537</v>
      </c>
      <c r="AB49" s="350"/>
      <c r="AC49" s="422"/>
      <c r="AD49" s="422"/>
      <c r="AE49" s="456"/>
      <c r="AF49" s="456"/>
      <c r="AG49" s="418"/>
      <c r="AH49" s="418"/>
      <c r="AI49" s="455"/>
      <c r="AJ49" s="455"/>
      <c r="AK49" s="411"/>
      <c r="AL49" s="413"/>
      <c r="AM49" s="453"/>
      <c r="AN49" s="145"/>
      <c r="AO49" s="146"/>
      <c r="AP49" s="114"/>
      <c r="AQ49" s="114"/>
      <c r="AR49" s="145"/>
      <c r="AS49" s="114"/>
      <c r="AT49" s="145"/>
      <c r="AU49" s="114"/>
      <c r="AV49" s="145"/>
      <c r="AW49" s="114"/>
      <c r="AX49" s="145"/>
      <c r="AY49" s="146"/>
      <c r="AZ49" s="145"/>
      <c r="BA49" s="145"/>
      <c r="BB49" s="146"/>
      <c r="BC49" s="114"/>
      <c r="BD49" s="114"/>
      <c r="BE49" s="145"/>
      <c r="BF49" s="145"/>
      <c r="BG49" s="146"/>
      <c r="BH49" s="114"/>
      <c r="BI49" s="114"/>
      <c r="BJ49" s="145"/>
      <c r="BK49" s="145"/>
      <c r="BL49" s="146"/>
      <c r="BM49" s="114"/>
      <c r="BN49" s="114"/>
      <c r="BO49" s="145"/>
      <c r="BP49" s="145"/>
      <c r="BQ49" s="146"/>
      <c r="BR49" s="114"/>
      <c r="BS49" s="114"/>
      <c r="BT49" s="114"/>
      <c r="BU49" s="145"/>
      <c r="BV49" s="145"/>
      <c r="BW49" s="145"/>
      <c r="BX49" s="114"/>
      <c r="BY49" s="145"/>
      <c r="BZ49" s="145"/>
      <c r="CA49" s="114"/>
      <c r="CB49" s="145"/>
      <c r="CC49" s="146"/>
      <c r="CD49" s="145"/>
      <c r="CE49" s="148"/>
      <c r="CF49" s="148"/>
      <c r="CG49" s="148"/>
      <c r="CH49" s="148"/>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row>
    <row r="50" spans="1:108" ht="21" customHeight="1" thickTop="1" thickBot="1">
      <c r="A50" s="457"/>
      <c r="B50" s="458"/>
      <c r="C50" s="458"/>
      <c r="D50" s="458"/>
      <c r="E50" s="459"/>
      <c r="F50" s="458"/>
      <c r="G50" s="458"/>
      <c r="H50" s="458"/>
      <c r="I50" s="458"/>
      <c r="J50" s="457"/>
      <c r="K50" s="457"/>
      <c r="L50" s="411"/>
      <c r="M50" s="413"/>
      <c r="N50" s="146">
        <v>4</v>
      </c>
      <c r="O50" s="283"/>
      <c r="P50" s="350"/>
      <c r="Q50" s="350"/>
      <c r="R50" s="350"/>
      <c r="S50" s="350"/>
      <c r="T50" s="350"/>
      <c r="U50" s="350"/>
      <c r="V50" s="350"/>
      <c r="W50" s="116">
        <v>0</v>
      </c>
      <c r="X50" s="117" t="s">
        <v>485</v>
      </c>
      <c r="Y50" s="351"/>
      <c r="Z50" s="118" t="s">
        <v>536</v>
      </c>
      <c r="AA50" s="116" t="s">
        <v>537</v>
      </c>
      <c r="AB50" s="350"/>
      <c r="AC50" s="422"/>
      <c r="AD50" s="422"/>
      <c r="AE50" s="456"/>
      <c r="AF50" s="456"/>
      <c r="AG50" s="418"/>
      <c r="AH50" s="418"/>
      <c r="AI50" s="455"/>
      <c r="AJ50" s="455"/>
      <c r="AK50" s="411"/>
      <c r="AL50" s="413"/>
      <c r="AM50" s="453"/>
      <c r="AN50" s="145"/>
      <c r="AO50" s="146"/>
      <c r="AP50" s="114"/>
      <c r="AQ50" s="114"/>
      <c r="AR50" s="145"/>
      <c r="AS50" s="114"/>
      <c r="AT50" s="145"/>
      <c r="AU50" s="114"/>
      <c r="AV50" s="145"/>
      <c r="AW50" s="114"/>
      <c r="AX50" s="145"/>
      <c r="AY50" s="146"/>
      <c r="AZ50" s="145"/>
      <c r="BA50" s="145"/>
      <c r="BB50" s="146"/>
      <c r="BC50" s="114"/>
      <c r="BD50" s="114"/>
      <c r="BE50" s="145"/>
      <c r="BF50" s="145"/>
      <c r="BG50" s="146"/>
      <c r="BH50" s="114"/>
      <c r="BI50" s="114"/>
      <c r="BJ50" s="145"/>
      <c r="BK50" s="145"/>
      <c r="BL50" s="146"/>
      <c r="BM50" s="114"/>
      <c r="BN50" s="114"/>
      <c r="BO50" s="145"/>
      <c r="BP50" s="145"/>
      <c r="BQ50" s="146"/>
      <c r="BR50" s="114"/>
      <c r="BS50" s="114"/>
      <c r="BT50" s="114"/>
      <c r="BU50" s="145"/>
      <c r="BV50" s="145"/>
      <c r="BW50" s="145"/>
      <c r="BX50" s="114"/>
      <c r="BY50" s="145"/>
      <c r="BZ50" s="145"/>
      <c r="CA50" s="114"/>
      <c r="CB50" s="145"/>
      <c r="CC50" s="146"/>
      <c r="CD50" s="145"/>
      <c r="CE50" s="148"/>
      <c r="CF50" s="148"/>
      <c r="CG50" s="148"/>
      <c r="CH50" s="148"/>
      <c r="CI50" s="148"/>
      <c r="CJ50" s="148"/>
      <c r="CK50" s="148"/>
      <c r="CL50" s="148"/>
      <c r="CM50" s="148"/>
      <c r="CN50" s="148"/>
      <c r="CO50" s="148"/>
      <c r="CP50" s="148"/>
      <c r="CQ50" s="148"/>
      <c r="CR50" s="148"/>
      <c r="CS50" s="148"/>
      <c r="CT50" s="148"/>
      <c r="CU50" s="148"/>
      <c r="CV50" s="148"/>
      <c r="CW50" s="148"/>
      <c r="CX50" s="148"/>
      <c r="CY50" s="148"/>
      <c r="CZ50" s="148"/>
      <c r="DA50" s="148"/>
      <c r="DB50" s="148"/>
      <c r="DC50" s="148"/>
      <c r="DD50" s="148"/>
    </row>
    <row r="51" spans="1:108" ht="21" customHeight="1" thickTop="1" thickBot="1">
      <c r="A51" s="457"/>
      <c r="B51" s="458"/>
      <c r="C51" s="458"/>
      <c r="D51" s="458"/>
      <c r="E51" s="459"/>
      <c r="F51" s="458"/>
      <c r="G51" s="458"/>
      <c r="H51" s="458"/>
      <c r="I51" s="458"/>
      <c r="J51" s="457"/>
      <c r="K51" s="457"/>
      <c r="L51" s="411"/>
      <c r="M51" s="413"/>
      <c r="N51" s="146">
        <v>5</v>
      </c>
      <c r="O51" s="283"/>
      <c r="P51" s="350"/>
      <c r="Q51" s="350"/>
      <c r="R51" s="350"/>
      <c r="S51" s="350"/>
      <c r="T51" s="350"/>
      <c r="U51" s="350"/>
      <c r="V51" s="350"/>
      <c r="W51" s="116">
        <v>0</v>
      </c>
      <c r="X51" s="117" t="s">
        <v>485</v>
      </c>
      <c r="Y51" s="351"/>
      <c r="Z51" s="118" t="s">
        <v>536</v>
      </c>
      <c r="AA51" s="116" t="s">
        <v>537</v>
      </c>
      <c r="AB51" s="350"/>
      <c r="AC51" s="422"/>
      <c r="AD51" s="422"/>
      <c r="AE51" s="456"/>
      <c r="AF51" s="456"/>
      <c r="AG51" s="418"/>
      <c r="AH51" s="418"/>
      <c r="AI51" s="455"/>
      <c r="AJ51" s="455"/>
      <c r="AK51" s="411"/>
      <c r="AL51" s="413"/>
      <c r="AM51" s="453"/>
      <c r="AN51" s="145"/>
      <c r="AO51" s="146"/>
      <c r="AP51" s="114"/>
      <c r="AQ51" s="114"/>
      <c r="AR51" s="145"/>
      <c r="AS51" s="114"/>
      <c r="AT51" s="145"/>
      <c r="AU51" s="114"/>
      <c r="AV51" s="145"/>
      <c r="AW51" s="114"/>
      <c r="AX51" s="145"/>
      <c r="AY51" s="146"/>
      <c r="AZ51" s="145"/>
      <c r="BA51" s="145"/>
      <c r="BB51" s="146"/>
      <c r="BC51" s="114"/>
      <c r="BD51" s="114"/>
      <c r="BE51" s="145"/>
      <c r="BF51" s="145"/>
      <c r="BG51" s="146"/>
      <c r="BH51" s="114"/>
      <c r="BI51" s="114"/>
      <c r="BJ51" s="145"/>
      <c r="BK51" s="145"/>
      <c r="BL51" s="146"/>
      <c r="BM51" s="114"/>
      <c r="BN51" s="114"/>
      <c r="BO51" s="145"/>
      <c r="BP51" s="145"/>
      <c r="BQ51" s="146"/>
      <c r="BR51" s="114"/>
      <c r="BS51" s="114"/>
      <c r="BT51" s="114"/>
      <c r="BU51" s="145"/>
      <c r="BV51" s="145"/>
      <c r="BW51" s="145"/>
      <c r="BX51" s="114"/>
      <c r="BY51" s="145"/>
      <c r="BZ51" s="145"/>
      <c r="CA51" s="114"/>
      <c r="CB51" s="145"/>
      <c r="CC51" s="146"/>
      <c r="CD51" s="145"/>
      <c r="CE51" s="148"/>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c r="DC51" s="148"/>
      <c r="DD51" s="148"/>
    </row>
    <row r="52" spans="1:108" ht="21" customHeight="1" thickTop="1" thickBot="1">
      <c r="A52" s="457"/>
      <c r="B52" s="458"/>
      <c r="C52" s="458"/>
      <c r="D52" s="458"/>
      <c r="E52" s="459"/>
      <c r="F52" s="458"/>
      <c r="G52" s="458"/>
      <c r="H52" s="458"/>
      <c r="I52" s="458"/>
      <c r="J52" s="457"/>
      <c r="K52" s="457"/>
      <c r="L52" s="411"/>
      <c r="M52" s="414"/>
      <c r="N52" s="146">
        <v>6</v>
      </c>
      <c r="O52" s="283"/>
      <c r="P52" s="350"/>
      <c r="Q52" s="350"/>
      <c r="R52" s="350"/>
      <c r="S52" s="350"/>
      <c r="T52" s="350"/>
      <c r="U52" s="350"/>
      <c r="V52" s="350"/>
      <c r="W52" s="116">
        <v>0</v>
      </c>
      <c r="X52" s="117" t="s">
        <v>485</v>
      </c>
      <c r="Y52" s="351"/>
      <c r="Z52" s="118" t="s">
        <v>536</v>
      </c>
      <c r="AA52" s="116" t="s">
        <v>537</v>
      </c>
      <c r="AB52" s="350"/>
      <c r="AC52" s="422"/>
      <c r="AD52" s="422"/>
      <c r="AE52" s="456"/>
      <c r="AF52" s="456"/>
      <c r="AG52" s="418"/>
      <c r="AH52" s="418"/>
      <c r="AI52" s="455"/>
      <c r="AJ52" s="455"/>
      <c r="AK52" s="411"/>
      <c r="AL52" s="414"/>
      <c r="AM52" s="454"/>
      <c r="AN52" s="145"/>
      <c r="AO52" s="146"/>
      <c r="AP52" s="114"/>
      <c r="AQ52" s="114"/>
      <c r="AR52" s="145"/>
      <c r="AS52" s="114"/>
      <c r="AT52" s="145"/>
      <c r="AU52" s="114"/>
      <c r="AV52" s="145"/>
      <c r="AW52" s="114"/>
      <c r="AX52" s="145"/>
      <c r="AY52" s="146"/>
      <c r="AZ52" s="145"/>
      <c r="BA52" s="145"/>
      <c r="BB52" s="146"/>
      <c r="BC52" s="114"/>
      <c r="BD52" s="114"/>
      <c r="BE52" s="145"/>
      <c r="BF52" s="145"/>
      <c r="BG52" s="146"/>
      <c r="BH52" s="114"/>
      <c r="BI52" s="114"/>
      <c r="BJ52" s="145"/>
      <c r="BK52" s="145"/>
      <c r="BL52" s="146"/>
      <c r="BM52" s="114"/>
      <c r="BN52" s="114"/>
      <c r="BO52" s="145"/>
      <c r="BP52" s="145"/>
      <c r="BQ52" s="146"/>
      <c r="BR52" s="114"/>
      <c r="BS52" s="114"/>
      <c r="BT52" s="114"/>
      <c r="BU52" s="145"/>
      <c r="BV52" s="145"/>
      <c r="BW52" s="145"/>
      <c r="BX52" s="114"/>
      <c r="BY52" s="145"/>
      <c r="BZ52" s="145"/>
      <c r="CA52" s="114"/>
      <c r="CB52" s="145"/>
      <c r="CC52" s="146"/>
      <c r="CD52" s="145"/>
      <c r="CE52" s="148"/>
      <c r="CF52" s="148"/>
      <c r="CG52" s="148"/>
      <c r="CH52" s="148"/>
      <c r="CI52" s="148"/>
      <c r="CJ52" s="148"/>
      <c r="CK52" s="148"/>
      <c r="CL52" s="148"/>
      <c r="CM52" s="148"/>
      <c r="CN52" s="148"/>
      <c r="CO52" s="148"/>
      <c r="CP52" s="148"/>
      <c r="CQ52" s="148"/>
      <c r="CR52" s="148"/>
      <c r="CS52" s="148"/>
      <c r="CT52" s="148"/>
      <c r="CU52" s="148"/>
      <c r="CV52" s="148"/>
      <c r="CW52" s="148"/>
      <c r="CX52" s="148"/>
      <c r="CY52" s="148"/>
      <c r="CZ52" s="148"/>
      <c r="DA52" s="148"/>
      <c r="DB52" s="148"/>
      <c r="DC52" s="148"/>
      <c r="DD52" s="148"/>
    </row>
    <row r="53" spans="1:108" ht="21" customHeight="1" thickTop="1" thickBot="1">
      <c r="A53" s="457">
        <v>9</v>
      </c>
      <c r="B53" s="458"/>
      <c r="C53" s="458"/>
      <c r="D53" s="458"/>
      <c r="E53" s="459"/>
      <c r="F53" s="458"/>
      <c r="G53" s="458"/>
      <c r="H53" s="458"/>
      <c r="I53" s="458"/>
      <c r="J53" s="457"/>
      <c r="K53" s="457"/>
      <c r="L53" s="411">
        <v>0</v>
      </c>
      <c r="M53" s="412" t="b">
        <v>0</v>
      </c>
      <c r="N53" s="146">
        <v>1</v>
      </c>
      <c r="O53" s="283"/>
      <c r="P53" s="350"/>
      <c r="Q53" s="350"/>
      <c r="R53" s="350"/>
      <c r="S53" s="350"/>
      <c r="T53" s="350"/>
      <c r="U53" s="350"/>
      <c r="V53" s="350"/>
      <c r="W53" s="116">
        <v>0</v>
      </c>
      <c r="X53" s="117" t="s">
        <v>485</v>
      </c>
      <c r="Y53" s="351"/>
      <c r="Z53" s="118" t="s">
        <v>536</v>
      </c>
      <c r="AA53" s="116" t="s">
        <v>537</v>
      </c>
      <c r="AB53" s="350"/>
      <c r="AC53" s="422">
        <v>0</v>
      </c>
      <c r="AD53" s="422" t="s">
        <v>485</v>
      </c>
      <c r="AE53" s="456"/>
      <c r="AF53" s="456"/>
      <c r="AG53" s="418" t="s">
        <v>538</v>
      </c>
      <c r="AH53" s="418" t="s">
        <v>538</v>
      </c>
      <c r="AI53" s="455"/>
      <c r="AJ53" s="455"/>
      <c r="AK53" s="411">
        <v>0</v>
      </c>
      <c r="AL53" s="412" t="b">
        <v>0</v>
      </c>
      <c r="AM53" s="452"/>
      <c r="AN53" s="145"/>
      <c r="AO53" s="146"/>
      <c r="AP53" s="114"/>
      <c r="AQ53" s="114"/>
      <c r="AR53" s="145"/>
      <c r="AS53" s="114"/>
      <c r="AT53" s="145"/>
      <c r="AU53" s="114"/>
      <c r="AV53" s="145"/>
      <c r="AW53" s="114"/>
      <c r="AX53" s="145"/>
      <c r="AY53" s="146"/>
      <c r="AZ53" s="145"/>
      <c r="BA53" s="145"/>
      <c r="BB53" s="146"/>
      <c r="BC53" s="114"/>
      <c r="BD53" s="114"/>
      <c r="BE53" s="145"/>
      <c r="BF53" s="145"/>
      <c r="BG53" s="146"/>
      <c r="BH53" s="114"/>
      <c r="BI53" s="114"/>
      <c r="BJ53" s="145"/>
      <c r="BK53" s="145"/>
      <c r="BL53" s="146"/>
      <c r="BM53" s="114"/>
      <c r="BN53" s="114"/>
      <c r="BO53" s="145"/>
      <c r="BP53" s="145"/>
      <c r="BQ53" s="146"/>
      <c r="BR53" s="114"/>
      <c r="BS53" s="114"/>
      <c r="BT53" s="114"/>
      <c r="BU53" s="145"/>
      <c r="BV53" s="145"/>
      <c r="BW53" s="145"/>
      <c r="BX53" s="114"/>
      <c r="BY53" s="145"/>
      <c r="BZ53" s="145"/>
      <c r="CA53" s="114"/>
      <c r="CB53" s="145"/>
      <c r="CC53" s="146"/>
      <c r="CD53" s="145"/>
      <c r="CE53" s="148"/>
      <c r="CF53" s="148"/>
      <c r="CG53" s="148"/>
      <c r="CH53" s="148"/>
      <c r="CI53" s="148"/>
      <c r="CJ53" s="148"/>
      <c r="CK53" s="148"/>
      <c r="CL53" s="148"/>
      <c r="CM53" s="148"/>
      <c r="CN53" s="148"/>
      <c r="CO53" s="148"/>
      <c r="CP53" s="148"/>
      <c r="CQ53" s="148"/>
      <c r="CR53" s="148"/>
      <c r="CS53" s="148"/>
      <c r="CT53" s="148"/>
      <c r="CU53" s="148"/>
      <c r="CV53" s="148"/>
      <c r="CW53" s="148"/>
      <c r="CX53" s="148"/>
      <c r="CY53" s="148"/>
      <c r="CZ53" s="148"/>
      <c r="DA53" s="148"/>
      <c r="DB53" s="148"/>
      <c r="DC53" s="148"/>
      <c r="DD53" s="148"/>
    </row>
    <row r="54" spans="1:108" ht="21" customHeight="1" thickTop="1" thickBot="1">
      <c r="A54" s="457"/>
      <c r="B54" s="458"/>
      <c r="C54" s="458"/>
      <c r="D54" s="458"/>
      <c r="E54" s="459"/>
      <c r="F54" s="458"/>
      <c r="G54" s="458"/>
      <c r="H54" s="458"/>
      <c r="I54" s="458"/>
      <c r="J54" s="457"/>
      <c r="K54" s="457"/>
      <c r="L54" s="411"/>
      <c r="M54" s="413"/>
      <c r="N54" s="146">
        <v>2</v>
      </c>
      <c r="O54" s="283"/>
      <c r="P54" s="350"/>
      <c r="Q54" s="350"/>
      <c r="R54" s="350"/>
      <c r="S54" s="350"/>
      <c r="T54" s="350"/>
      <c r="U54" s="350"/>
      <c r="V54" s="350"/>
      <c r="W54" s="116">
        <v>0</v>
      </c>
      <c r="X54" s="117" t="s">
        <v>485</v>
      </c>
      <c r="Y54" s="351"/>
      <c r="Z54" s="118" t="s">
        <v>536</v>
      </c>
      <c r="AA54" s="116" t="s">
        <v>537</v>
      </c>
      <c r="AB54" s="350"/>
      <c r="AC54" s="422"/>
      <c r="AD54" s="422"/>
      <c r="AE54" s="456"/>
      <c r="AF54" s="456"/>
      <c r="AG54" s="418"/>
      <c r="AH54" s="418"/>
      <c r="AI54" s="455"/>
      <c r="AJ54" s="455"/>
      <c r="AK54" s="411"/>
      <c r="AL54" s="413"/>
      <c r="AM54" s="453"/>
      <c r="AN54" s="145"/>
      <c r="AO54" s="146"/>
      <c r="AP54" s="114"/>
      <c r="AQ54" s="114"/>
      <c r="AR54" s="145"/>
      <c r="AS54" s="114"/>
      <c r="AT54" s="145"/>
      <c r="AU54" s="114"/>
      <c r="AV54" s="145"/>
      <c r="AW54" s="114"/>
      <c r="AX54" s="145"/>
      <c r="AY54" s="146"/>
      <c r="AZ54" s="145"/>
      <c r="BA54" s="145"/>
      <c r="BB54" s="146"/>
      <c r="BC54" s="114"/>
      <c r="BD54" s="114"/>
      <c r="BE54" s="145"/>
      <c r="BF54" s="145"/>
      <c r="BG54" s="146"/>
      <c r="BH54" s="114"/>
      <c r="BI54" s="114"/>
      <c r="BJ54" s="145"/>
      <c r="BK54" s="145"/>
      <c r="BL54" s="146"/>
      <c r="BM54" s="114"/>
      <c r="BN54" s="114"/>
      <c r="BO54" s="145"/>
      <c r="BP54" s="145"/>
      <c r="BQ54" s="146"/>
      <c r="BR54" s="114"/>
      <c r="BS54" s="114"/>
      <c r="BT54" s="114"/>
      <c r="BU54" s="145"/>
      <c r="BV54" s="145"/>
      <c r="BW54" s="145"/>
      <c r="BX54" s="114"/>
      <c r="BY54" s="145"/>
      <c r="BZ54" s="145"/>
      <c r="CA54" s="114"/>
      <c r="CB54" s="145"/>
      <c r="CC54" s="146"/>
      <c r="CD54" s="145"/>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row>
    <row r="55" spans="1:108" ht="21" customHeight="1" thickTop="1" thickBot="1">
      <c r="A55" s="457"/>
      <c r="B55" s="458"/>
      <c r="C55" s="458"/>
      <c r="D55" s="458"/>
      <c r="E55" s="459"/>
      <c r="F55" s="458"/>
      <c r="G55" s="458"/>
      <c r="H55" s="458"/>
      <c r="I55" s="458"/>
      <c r="J55" s="457"/>
      <c r="K55" s="457"/>
      <c r="L55" s="411"/>
      <c r="M55" s="413"/>
      <c r="N55" s="146">
        <v>3</v>
      </c>
      <c r="O55" s="355"/>
      <c r="P55" s="350"/>
      <c r="Q55" s="350"/>
      <c r="R55" s="350"/>
      <c r="S55" s="350"/>
      <c r="T55" s="350"/>
      <c r="U55" s="350"/>
      <c r="V55" s="350"/>
      <c r="W55" s="116">
        <v>0</v>
      </c>
      <c r="X55" s="117" t="s">
        <v>485</v>
      </c>
      <c r="Y55" s="351"/>
      <c r="Z55" s="118" t="s">
        <v>536</v>
      </c>
      <c r="AA55" s="116" t="s">
        <v>537</v>
      </c>
      <c r="AB55" s="350"/>
      <c r="AC55" s="422"/>
      <c r="AD55" s="422"/>
      <c r="AE55" s="456"/>
      <c r="AF55" s="456"/>
      <c r="AG55" s="418"/>
      <c r="AH55" s="418"/>
      <c r="AI55" s="455"/>
      <c r="AJ55" s="455"/>
      <c r="AK55" s="411"/>
      <c r="AL55" s="413"/>
      <c r="AM55" s="453"/>
      <c r="AN55" s="145"/>
      <c r="AO55" s="146"/>
      <c r="AP55" s="114"/>
      <c r="AQ55" s="114"/>
      <c r="AR55" s="145"/>
      <c r="AS55" s="114"/>
      <c r="AT55" s="145"/>
      <c r="AU55" s="114"/>
      <c r="AV55" s="145"/>
      <c r="AW55" s="114"/>
      <c r="AX55" s="145"/>
      <c r="AY55" s="146"/>
      <c r="AZ55" s="145"/>
      <c r="BA55" s="145"/>
      <c r="BB55" s="146"/>
      <c r="BC55" s="114"/>
      <c r="BD55" s="114"/>
      <c r="BE55" s="145"/>
      <c r="BF55" s="145"/>
      <c r="BG55" s="146"/>
      <c r="BH55" s="114"/>
      <c r="BI55" s="114"/>
      <c r="BJ55" s="145"/>
      <c r="BK55" s="145"/>
      <c r="BL55" s="146"/>
      <c r="BM55" s="114"/>
      <c r="BN55" s="114"/>
      <c r="BO55" s="145"/>
      <c r="BP55" s="145"/>
      <c r="BQ55" s="146"/>
      <c r="BR55" s="114"/>
      <c r="BS55" s="114"/>
      <c r="BT55" s="114"/>
      <c r="BU55" s="145"/>
      <c r="BV55" s="145"/>
      <c r="BW55" s="145"/>
      <c r="BX55" s="114"/>
      <c r="BY55" s="145"/>
      <c r="BZ55" s="145"/>
      <c r="CA55" s="114"/>
      <c r="CB55" s="145"/>
      <c r="CC55" s="146"/>
      <c r="CD55" s="145"/>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row>
    <row r="56" spans="1:108" ht="21" customHeight="1" thickTop="1" thickBot="1">
      <c r="A56" s="457"/>
      <c r="B56" s="458"/>
      <c r="C56" s="458"/>
      <c r="D56" s="458"/>
      <c r="E56" s="459"/>
      <c r="F56" s="458"/>
      <c r="G56" s="458"/>
      <c r="H56" s="458"/>
      <c r="I56" s="458"/>
      <c r="J56" s="457"/>
      <c r="K56" s="457"/>
      <c r="L56" s="411"/>
      <c r="M56" s="413"/>
      <c r="N56" s="146">
        <v>4</v>
      </c>
      <c r="O56" s="283"/>
      <c r="P56" s="350"/>
      <c r="Q56" s="350"/>
      <c r="R56" s="350"/>
      <c r="S56" s="350"/>
      <c r="T56" s="350"/>
      <c r="U56" s="350"/>
      <c r="V56" s="350"/>
      <c r="W56" s="116">
        <v>0</v>
      </c>
      <c r="X56" s="117" t="s">
        <v>485</v>
      </c>
      <c r="Y56" s="351"/>
      <c r="Z56" s="118" t="s">
        <v>536</v>
      </c>
      <c r="AA56" s="116" t="s">
        <v>537</v>
      </c>
      <c r="AB56" s="350"/>
      <c r="AC56" s="422"/>
      <c r="AD56" s="422"/>
      <c r="AE56" s="456"/>
      <c r="AF56" s="456"/>
      <c r="AG56" s="418"/>
      <c r="AH56" s="418"/>
      <c r="AI56" s="455"/>
      <c r="AJ56" s="455"/>
      <c r="AK56" s="411"/>
      <c r="AL56" s="413"/>
      <c r="AM56" s="453"/>
      <c r="AN56" s="145"/>
      <c r="AO56" s="146"/>
      <c r="AP56" s="114"/>
      <c r="AQ56" s="114"/>
      <c r="AR56" s="145"/>
      <c r="AS56" s="114"/>
      <c r="AT56" s="145"/>
      <c r="AU56" s="114"/>
      <c r="AV56" s="145"/>
      <c r="AW56" s="114"/>
      <c r="AX56" s="145"/>
      <c r="AY56" s="146"/>
      <c r="AZ56" s="145"/>
      <c r="BA56" s="145"/>
      <c r="BB56" s="146"/>
      <c r="BC56" s="114"/>
      <c r="BD56" s="114"/>
      <c r="BE56" s="145"/>
      <c r="BF56" s="145"/>
      <c r="BG56" s="146"/>
      <c r="BH56" s="114"/>
      <c r="BI56" s="114"/>
      <c r="BJ56" s="145"/>
      <c r="BK56" s="145"/>
      <c r="BL56" s="146"/>
      <c r="BM56" s="114"/>
      <c r="BN56" s="114"/>
      <c r="BO56" s="145"/>
      <c r="BP56" s="145"/>
      <c r="BQ56" s="146"/>
      <c r="BR56" s="114"/>
      <c r="BS56" s="114"/>
      <c r="BT56" s="114"/>
      <c r="BU56" s="145"/>
      <c r="BV56" s="145"/>
      <c r="BW56" s="145"/>
      <c r="BX56" s="114"/>
      <c r="BY56" s="145"/>
      <c r="BZ56" s="145"/>
      <c r="CA56" s="114"/>
      <c r="CB56" s="145"/>
      <c r="CC56" s="146"/>
      <c r="CD56" s="145"/>
      <c r="CE56" s="148"/>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row>
    <row r="57" spans="1:108" ht="21" customHeight="1" thickTop="1" thickBot="1">
      <c r="A57" s="457"/>
      <c r="B57" s="458"/>
      <c r="C57" s="458"/>
      <c r="D57" s="458"/>
      <c r="E57" s="459"/>
      <c r="F57" s="458"/>
      <c r="G57" s="458"/>
      <c r="H57" s="458"/>
      <c r="I57" s="458"/>
      <c r="J57" s="457"/>
      <c r="K57" s="457"/>
      <c r="L57" s="411"/>
      <c r="M57" s="413"/>
      <c r="N57" s="146">
        <v>5</v>
      </c>
      <c r="O57" s="283"/>
      <c r="P57" s="350"/>
      <c r="Q57" s="350"/>
      <c r="R57" s="350"/>
      <c r="S57" s="350"/>
      <c r="T57" s="350"/>
      <c r="U57" s="350"/>
      <c r="V57" s="350"/>
      <c r="W57" s="116">
        <v>0</v>
      </c>
      <c r="X57" s="117" t="s">
        <v>485</v>
      </c>
      <c r="Y57" s="351"/>
      <c r="Z57" s="118" t="s">
        <v>536</v>
      </c>
      <c r="AA57" s="116" t="s">
        <v>537</v>
      </c>
      <c r="AB57" s="350"/>
      <c r="AC57" s="422"/>
      <c r="AD57" s="422"/>
      <c r="AE57" s="456"/>
      <c r="AF57" s="456"/>
      <c r="AG57" s="418"/>
      <c r="AH57" s="418"/>
      <c r="AI57" s="455"/>
      <c r="AJ57" s="455"/>
      <c r="AK57" s="411"/>
      <c r="AL57" s="413"/>
      <c r="AM57" s="453"/>
      <c r="AN57" s="145"/>
      <c r="AO57" s="146"/>
      <c r="AP57" s="114"/>
      <c r="AQ57" s="114"/>
      <c r="AR57" s="145"/>
      <c r="AS57" s="114"/>
      <c r="AT57" s="145"/>
      <c r="AU57" s="114"/>
      <c r="AV57" s="145"/>
      <c r="AW57" s="114"/>
      <c r="AX57" s="145"/>
      <c r="AY57" s="146"/>
      <c r="AZ57" s="145"/>
      <c r="BA57" s="145"/>
      <c r="BB57" s="146"/>
      <c r="BC57" s="114"/>
      <c r="BD57" s="114"/>
      <c r="BE57" s="145"/>
      <c r="BF57" s="145"/>
      <c r="BG57" s="146"/>
      <c r="BH57" s="114"/>
      <c r="BI57" s="114"/>
      <c r="BJ57" s="145"/>
      <c r="BK57" s="145"/>
      <c r="BL57" s="146"/>
      <c r="BM57" s="114"/>
      <c r="BN57" s="114"/>
      <c r="BO57" s="145"/>
      <c r="BP57" s="145"/>
      <c r="BQ57" s="146"/>
      <c r="BR57" s="114"/>
      <c r="BS57" s="114"/>
      <c r="BT57" s="114"/>
      <c r="BU57" s="145"/>
      <c r="BV57" s="145"/>
      <c r="BW57" s="145"/>
      <c r="BX57" s="114"/>
      <c r="BY57" s="145"/>
      <c r="BZ57" s="145"/>
      <c r="CA57" s="114"/>
      <c r="CB57" s="145"/>
      <c r="CC57" s="146"/>
      <c r="CD57" s="145"/>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row>
    <row r="58" spans="1:108" ht="21" customHeight="1" thickTop="1" thickBot="1">
      <c r="A58" s="457"/>
      <c r="B58" s="458"/>
      <c r="C58" s="458"/>
      <c r="D58" s="458"/>
      <c r="E58" s="459"/>
      <c r="F58" s="458"/>
      <c r="G58" s="458"/>
      <c r="H58" s="458"/>
      <c r="I58" s="458"/>
      <c r="J58" s="457"/>
      <c r="K58" s="457"/>
      <c r="L58" s="411"/>
      <c r="M58" s="414"/>
      <c r="N58" s="146">
        <v>6</v>
      </c>
      <c r="O58" s="283"/>
      <c r="P58" s="350"/>
      <c r="Q58" s="350"/>
      <c r="R58" s="350"/>
      <c r="S58" s="350"/>
      <c r="T58" s="350"/>
      <c r="U58" s="350"/>
      <c r="V58" s="350"/>
      <c r="W58" s="116">
        <v>0</v>
      </c>
      <c r="X58" s="117" t="s">
        <v>485</v>
      </c>
      <c r="Y58" s="351"/>
      <c r="Z58" s="118" t="s">
        <v>536</v>
      </c>
      <c r="AA58" s="116" t="s">
        <v>537</v>
      </c>
      <c r="AB58" s="350"/>
      <c r="AC58" s="422"/>
      <c r="AD58" s="422"/>
      <c r="AE58" s="456"/>
      <c r="AF58" s="456"/>
      <c r="AG58" s="418"/>
      <c r="AH58" s="418"/>
      <c r="AI58" s="455"/>
      <c r="AJ58" s="455"/>
      <c r="AK58" s="411"/>
      <c r="AL58" s="414"/>
      <c r="AM58" s="454"/>
      <c r="AN58" s="145"/>
      <c r="AO58" s="146"/>
      <c r="AP58" s="114"/>
      <c r="AQ58" s="114"/>
      <c r="AR58" s="145"/>
      <c r="AS58" s="114"/>
      <c r="AT58" s="145"/>
      <c r="AU58" s="114"/>
      <c r="AV58" s="145"/>
      <c r="AW58" s="114"/>
      <c r="AX58" s="145"/>
      <c r="AY58" s="146"/>
      <c r="AZ58" s="145"/>
      <c r="BA58" s="145"/>
      <c r="BB58" s="146"/>
      <c r="BC58" s="114"/>
      <c r="BD58" s="114"/>
      <c r="BE58" s="145"/>
      <c r="BF58" s="145"/>
      <c r="BG58" s="146"/>
      <c r="BH58" s="114"/>
      <c r="BI58" s="114"/>
      <c r="BJ58" s="145"/>
      <c r="BK58" s="145"/>
      <c r="BL58" s="146"/>
      <c r="BM58" s="114"/>
      <c r="BN58" s="114"/>
      <c r="BO58" s="145"/>
      <c r="BP58" s="145"/>
      <c r="BQ58" s="146"/>
      <c r="BR58" s="114"/>
      <c r="BS58" s="114"/>
      <c r="BT58" s="114"/>
      <c r="BU58" s="145"/>
      <c r="BV58" s="145"/>
      <c r="BW58" s="145"/>
      <c r="BX58" s="114"/>
      <c r="BY58" s="145"/>
      <c r="BZ58" s="145"/>
      <c r="CA58" s="114"/>
      <c r="CB58" s="145"/>
      <c r="CC58" s="146"/>
      <c r="CD58" s="145"/>
      <c r="CE58" s="148"/>
      <c r="CF58" s="148"/>
      <c r="CG58" s="148"/>
      <c r="CH58" s="148"/>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row>
    <row r="59" spans="1:108" ht="21" customHeight="1" thickTop="1" thickBot="1">
      <c r="A59" s="457">
        <v>10</v>
      </c>
      <c r="B59" s="458"/>
      <c r="C59" s="458"/>
      <c r="D59" s="458"/>
      <c r="E59" s="459"/>
      <c r="F59" s="458"/>
      <c r="G59" s="458"/>
      <c r="H59" s="458"/>
      <c r="I59" s="458"/>
      <c r="J59" s="457"/>
      <c r="K59" s="457"/>
      <c r="L59" s="411">
        <v>0</v>
      </c>
      <c r="M59" s="412" t="b">
        <v>0</v>
      </c>
      <c r="N59" s="146">
        <v>1</v>
      </c>
      <c r="O59" s="283"/>
      <c r="P59" s="350"/>
      <c r="Q59" s="350"/>
      <c r="R59" s="350"/>
      <c r="S59" s="350"/>
      <c r="T59" s="350"/>
      <c r="U59" s="350"/>
      <c r="V59" s="350"/>
      <c r="W59" s="116">
        <v>0</v>
      </c>
      <c r="X59" s="117" t="s">
        <v>485</v>
      </c>
      <c r="Y59" s="351"/>
      <c r="Z59" s="118" t="s">
        <v>536</v>
      </c>
      <c r="AA59" s="116" t="s">
        <v>537</v>
      </c>
      <c r="AB59" s="350"/>
      <c r="AC59" s="422">
        <v>0</v>
      </c>
      <c r="AD59" s="422" t="s">
        <v>485</v>
      </c>
      <c r="AE59" s="456"/>
      <c r="AF59" s="456"/>
      <c r="AG59" s="418" t="s">
        <v>538</v>
      </c>
      <c r="AH59" s="418" t="s">
        <v>538</v>
      </c>
      <c r="AI59" s="455"/>
      <c r="AJ59" s="455"/>
      <c r="AK59" s="411">
        <v>0</v>
      </c>
      <c r="AL59" s="412" t="b">
        <v>0</v>
      </c>
      <c r="AM59" s="452"/>
      <c r="AN59" s="145"/>
      <c r="AO59" s="146"/>
      <c r="AP59" s="114"/>
      <c r="AQ59" s="114"/>
      <c r="AR59" s="145"/>
      <c r="AS59" s="114"/>
      <c r="AT59" s="145"/>
      <c r="AU59" s="114"/>
      <c r="AV59" s="145"/>
      <c r="AW59" s="114"/>
      <c r="AX59" s="145"/>
      <c r="AY59" s="146"/>
      <c r="AZ59" s="145"/>
      <c r="BA59" s="145"/>
      <c r="BB59" s="146"/>
      <c r="BC59" s="114"/>
      <c r="BD59" s="114"/>
      <c r="BE59" s="145"/>
      <c r="BF59" s="145"/>
      <c r="BG59" s="146"/>
      <c r="BH59" s="114"/>
      <c r="BI59" s="114"/>
      <c r="BJ59" s="145"/>
      <c r="BK59" s="145"/>
      <c r="BL59" s="146"/>
      <c r="BM59" s="114"/>
      <c r="BN59" s="114"/>
      <c r="BO59" s="145"/>
      <c r="BP59" s="145"/>
      <c r="BQ59" s="146"/>
      <c r="BR59" s="114"/>
      <c r="BS59" s="114"/>
      <c r="BT59" s="114"/>
      <c r="BU59" s="145"/>
      <c r="BV59" s="145"/>
      <c r="BW59" s="145"/>
      <c r="BX59" s="114"/>
      <c r="BY59" s="145"/>
      <c r="BZ59" s="145"/>
      <c r="CA59" s="114"/>
      <c r="CB59" s="145"/>
      <c r="CC59" s="146"/>
      <c r="CD59" s="145"/>
      <c r="CE59" s="148"/>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row>
    <row r="60" spans="1:108" ht="21" customHeight="1" thickTop="1" thickBot="1">
      <c r="A60" s="457"/>
      <c r="B60" s="458"/>
      <c r="C60" s="458"/>
      <c r="D60" s="458"/>
      <c r="E60" s="459"/>
      <c r="F60" s="458"/>
      <c r="G60" s="458"/>
      <c r="H60" s="458"/>
      <c r="I60" s="458"/>
      <c r="J60" s="457"/>
      <c r="K60" s="457"/>
      <c r="L60" s="411"/>
      <c r="M60" s="413"/>
      <c r="N60" s="146">
        <v>2</v>
      </c>
      <c r="O60" s="283"/>
      <c r="P60" s="350"/>
      <c r="Q60" s="350"/>
      <c r="R60" s="350"/>
      <c r="S60" s="350"/>
      <c r="T60" s="350"/>
      <c r="U60" s="350"/>
      <c r="V60" s="350"/>
      <c r="W60" s="116">
        <v>0</v>
      </c>
      <c r="X60" s="117" t="s">
        <v>485</v>
      </c>
      <c r="Y60" s="351"/>
      <c r="Z60" s="118" t="s">
        <v>536</v>
      </c>
      <c r="AA60" s="116" t="s">
        <v>537</v>
      </c>
      <c r="AB60" s="350"/>
      <c r="AC60" s="422"/>
      <c r="AD60" s="422"/>
      <c r="AE60" s="456"/>
      <c r="AF60" s="456"/>
      <c r="AG60" s="418"/>
      <c r="AH60" s="418"/>
      <c r="AI60" s="455"/>
      <c r="AJ60" s="455"/>
      <c r="AK60" s="411"/>
      <c r="AL60" s="413"/>
      <c r="AM60" s="453"/>
      <c r="AN60" s="145"/>
      <c r="AO60" s="146"/>
      <c r="AP60" s="114"/>
      <c r="AQ60" s="114"/>
      <c r="AR60" s="145"/>
      <c r="AS60" s="114"/>
      <c r="AT60" s="145"/>
      <c r="AU60" s="114"/>
      <c r="AV60" s="145"/>
      <c r="AW60" s="114"/>
      <c r="AX60" s="145"/>
      <c r="AY60" s="146"/>
      <c r="AZ60" s="145"/>
      <c r="BA60" s="145"/>
      <c r="BB60" s="146"/>
      <c r="BC60" s="114"/>
      <c r="BD60" s="114"/>
      <c r="BE60" s="145"/>
      <c r="BF60" s="145"/>
      <c r="BG60" s="146"/>
      <c r="BH60" s="114"/>
      <c r="BI60" s="114"/>
      <c r="BJ60" s="145"/>
      <c r="BK60" s="145"/>
      <c r="BL60" s="146"/>
      <c r="BM60" s="114"/>
      <c r="BN60" s="114"/>
      <c r="BO60" s="145"/>
      <c r="BP60" s="145"/>
      <c r="BQ60" s="146"/>
      <c r="BR60" s="114"/>
      <c r="BS60" s="114"/>
      <c r="BT60" s="114"/>
      <c r="BU60" s="145"/>
      <c r="BV60" s="145"/>
      <c r="BW60" s="145"/>
      <c r="BX60" s="114"/>
      <c r="BY60" s="145"/>
      <c r="BZ60" s="145"/>
      <c r="CA60" s="114"/>
      <c r="CB60" s="145"/>
      <c r="CC60" s="146"/>
      <c r="CD60" s="145"/>
    </row>
    <row r="61" spans="1:108" ht="21" customHeight="1" thickTop="1" thickBot="1">
      <c r="A61" s="457"/>
      <c r="B61" s="458"/>
      <c r="C61" s="458"/>
      <c r="D61" s="458"/>
      <c r="E61" s="459"/>
      <c r="F61" s="458"/>
      <c r="G61" s="458"/>
      <c r="H61" s="458"/>
      <c r="I61" s="458"/>
      <c r="J61" s="457"/>
      <c r="K61" s="457"/>
      <c r="L61" s="411"/>
      <c r="M61" s="413"/>
      <c r="N61" s="146">
        <v>3</v>
      </c>
      <c r="O61" s="355"/>
      <c r="P61" s="350"/>
      <c r="Q61" s="350"/>
      <c r="R61" s="350"/>
      <c r="S61" s="350"/>
      <c r="T61" s="350"/>
      <c r="U61" s="350"/>
      <c r="V61" s="350"/>
      <c r="W61" s="116">
        <v>0</v>
      </c>
      <c r="X61" s="117" t="s">
        <v>485</v>
      </c>
      <c r="Y61" s="351"/>
      <c r="Z61" s="118" t="s">
        <v>536</v>
      </c>
      <c r="AA61" s="116" t="s">
        <v>537</v>
      </c>
      <c r="AB61" s="350"/>
      <c r="AC61" s="422"/>
      <c r="AD61" s="422"/>
      <c r="AE61" s="456"/>
      <c r="AF61" s="456"/>
      <c r="AG61" s="418"/>
      <c r="AH61" s="418"/>
      <c r="AI61" s="455"/>
      <c r="AJ61" s="455"/>
      <c r="AK61" s="411"/>
      <c r="AL61" s="413"/>
      <c r="AM61" s="453"/>
      <c r="AN61" s="145"/>
      <c r="AO61" s="146"/>
      <c r="AP61" s="114"/>
      <c r="AQ61" s="114"/>
      <c r="AR61" s="145"/>
      <c r="AS61" s="114"/>
      <c r="AT61" s="145"/>
      <c r="AU61" s="114"/>
      <c r="AV61" s="145"/>
      <c r="AW61" s="114"/>
      <c r="AX61" s="145"/>
      <c r="AY61" s="146"/>
      <c r="AZ61" s="145"/>
      <c r="BA61" s="145"/>
      <c r="BB61" s="146"/>
      <c r="BC61" s="114"/>
      <c r="BD61" s="114"/>
      <c r="BE61" s="145"/>
      <c r="BF61" s="145"/>
      <c r="BG61" s="146"/>
      <c r="BH61" s="114"/>
      <c r="BI61" s="114"/>
      <c r="BJ61" s="145"/>
      <c r="BK61" s="145"/>
      <c r="BL61" s="146"/>
      <c r="BM61" s="114"/>
      <c r="BN61" s="114"/>
      <c r="BO61" s="145"/>
      <c r="BP61" s="145"/>
      <c r="BQ61" s="146"/>
      <c r="BR61" s="114"/>
      <c r="BS61" s="114"/>
      <c r="BT61" s="114"/>
      <c r="BU61" s="145"/>
      <c r="BV61" s="145"/>
      <c r="BW61" s="145"/>
      <c r="BX61" s="114"/>
      <c r="BY61" s="145"/>
      <c r="BZ61" s="145"/>
      <c r="CA61" s="114"/>
      <c r="CB61" s="145"/>
      <c r="CC61" s="146"/>
      <c r="CD61" s="145"/>
    </row>
    <row r="62" spans="1:108" ht="21" customHeight="1" thickTop="1" thickBot="1">
      <c r="A62" s="457"/>
      <c r="B62" s="458"/>
      <c r="C62" s="458"/>
      <c r="D62" s="458"/>
      <c r="E62" s="459"/>
      <c r="F62" s="458"/>
      <c r="G62" s="458"/>
      <c r="H62" s="458"/>
      <c r="I62" s="458"/>
      <c r="J62" s="457"/>
      <c r="K62" s="457"/>
      <c r="L62" s="411"/>
      <c r="M62" s="413"/>
      <c r="N62" s="146">
        <v>4</v>
      </c>
      <c r="O62" s="283"/>
      <c r="P62" s="350"/>
      <c r="Q62" s="350"/>
      <c r="R62" s="350"/>
      <c r="S62" s="350"/>
      <c r="T62" s="350"/>
      <c r="U62" s="350"/>
      <c r="V62" s="350"/>
      <c r="W62" s="116">
        <v>0</v>
      </c>
      <c r="X62" s="117" t="s">
        <v>485</v>
      </c>
      <c r="Y62" s="351"/>
      <c r="Z62" s="118" t="s">
        <v>536</v>
      </c>
      <c r="AA62" s="116" t="s">
        <v>537</v>
      </c>
      <c r="AB62" s="350"/>
      <c r="AC62" s="422"/>
      <c r="AD62" s="422"/>
      <c r="AE62" s="456"/>
      <c r="AF62" s="456"/>
      <c r="AG62" s="418"/>
      <c r="AH62" s="418"/>
      <c r="AI62" s="455"/>
      <c r="AJ62" s="455"/>
      <c r="AK62" s="411"/>
      <c r="AL62" s="413"/>
      <c r="AM62" s="453"/>
      <c r="AN62" s="145"/>
      <c r="AO62" s="146"/>
      <c r="AP62" s="114"/>
      <c r="AQ62" s="114"/>
      <c r="AR62" s="145"/>
      <c r="AS62" s="114"/>
      <c r="AT62" s="145"/>
      <c r="AU62" s="114"/>
      <c r="AV62" s="145"/>
      <c r="AW62" s="114"/>
      <c r="AX62" s="145"/>
      <c r="AY62" s="146"/>
      <c r="AZ62" s="145"/>
      <c r="BA62" s="145"/>
      <c r="BB62" s="146"/>
      <c r="BC62" s="114"/>
      <c r="BD62" s="114"/>
      <c r="BE62" s="145"/>
      <c r="BF62" s="145"/>
      <c r="BG62" s="146"/>
      <c r="BH62" s="114"/>
      <c r="BI62" s="114"/>
      <c r="BJ62" s="145"/>
      <c r="BK62" s="145"/>
      <c r="BL62" s="146"/>
      <c r="BM62" s="114"/>
      <c r="BN62" s="114"/>
      <c r="BO62" s="145"/>
      <c r="BP62" s="145"/>
      <c r="BQ62" s="146"/>
      <c r="BR62" s="114"/>
      <c r="BS62" s="114"/>
      <c r="BT62" s="114"/>
      <c r="BU62" s="145"/>
      <c r="BV62" s="145"/>
      <c r="BW62" s="145"/>
      <c r="BX62" s="114"/>
      <c r="BY62" s="145"/>
      <c r="BZ62" s="145"/>
      <c r="CA62" s="114"/>
      <c r="CB62" s="145"/>
      <c r="CC62" s="146"/>
      <c r="CD62" s="145"/>
    </row>
    <row r="63" spans="1:108" ht="21" customHeight="1" thickTop="1" thickBot="1">
      <c r="A63" s="457"/>
      <c r="B63" s="458"/>
      <c r="C63" s="458"/>
      <c r="D63" s="458"/>
      <c r="E63" s="459"/>
      <c r="F63" s="458"/>
      <c r="G63" s="458"/>
      <c r="H63" s="458"/>
      <c r="I63" s="458"/>
      <c r="J63" s="457"/>
      <c r="K63" s="457"/>
      <c r="L63" s="411"/>
      <c r="M63" s="413"/>
      <c r="N63" s="146">
        <v>5</v>
      </c>
      <c r="O63" s="283"/>
      <c r="P63" s="350"/>
      <c r="Q63" s="350"/>
      <c r="R63" s="350"/>
      <c r="S63" s="350"/>
      <c r="T63" s="350"/>
      <c r="U63" s="350"/>
      <c r="V63" s="350"/>
      <c r="W63" s="116">
        <v>0</v>
      </c>
      <c r="X63" s="117" t="s">
        <v>485</v>
      </c>
      <c r="Y63" s="351"/>
      <c r="Z63" s="118" t="s">
        <v>536</v>
      </c>
      <c r="AA63" s="116" t="s">
        <v>537</v>
      </c>
      <c r="AB63" s="350"/>
      <c r="AC63" s="422"/>
      <c r="AD63" s="422"/>
      <c r="AE63" s="456"/>
      <c r="AF63" s="456"/>
      <c r="AG63" s="418"/>
      <c r="AH63" s="418"/>
      <c r="AI63" s="455"/>
      <c r="AJ63" s="455"/>
      <c r="AK63" s="411"/>
      <c r="AL63" s="413"/>
      <c r="AM63" s="453"/>
      <c r="AN63" s="145"/>
      <c r="AO63" s="146"/>
      <c r="AP63" s="114"/>
      <c r="AQ63" s="114"/>
      <c r="AR63" s="145"/>
      <c r="AS63" s="114"/>
      <c r="AT63" s="145"/>
      <c r="AU63" s="114"/>
      <c r="AV63" s="145"/>
      <c r="AW63" s="114"/>
      <c r="AX63" s="145"/>
      <c r="AY63" s="146"/>
      <c r="AZ63" s="145"/>
      <c r="BA63" s="145"/>
      <c r="BB63" s="146"/>
      <c r="BC63" s="114"/>
      <c r="BD63" s="114"/>
      <c r="BE63" s="145"/>
      <c r="BF63" s="145"/>
      <c r="BG63" s="146"/>
      <c r="BH63" s="114"/>
      <c r="BI63" s="114"/>
      <c r="BJ63" s="145"/>
      <c r="BK63" s="145"/>
      <c r="BL63" s="146"/>
      <c r="BM63" s="114"/>
      <c r="BN63" s="114"/>
      <c r="BO63" s="145"/>
      <c r="BP63" s="145"/>
      <c r="BQ63" s="146"/>
      <c r="BR63" s="114"/>
      <c r="BS63" s="114"/>
      <c r="BT63" s="114"/>
      <c r="BU63" s="145"/>
      <c r="BV63" s="145"/>
      <c r="BW63" s="145"/>
      <c r="BX63" s="114"/>
      <c r="BY63" s="145"/>
      <c r="BZ63" s="145"/>
      <c r="CA63" s="114"/>
      <c r="CB63" s="145"/>
      <c r="CC63" s="146"/>
      <c r="CD63" s="145"/>
    </row>
    <row r="64" spans="1:108" ht="21" customHeight="1" thickTop="1" thickBot="1">
      <c r="A64" s="457"/>
      <c r="B64" s="458"/>
      <c r="C64" s="458"/>
      <c r="D64" s="458"/>
      <c r="E64" s="459"/>
      <c r="F64" s="458"/>
      <c r="G64" s="458"/>
      <c r="H64" s="458"/>
      <c r="I64" s="458"/>
      <c r="J64" s="457"/>
      <c r="K64" s="457"/>
      <c r="L64" s="411"/>
      <c r="M64" s="414"/>
      <c r="N64" s="146">
        <v>6</v>
      </c>
      <c r="O64" s="283"/>
      <c r="P64" s="350"/>
      <c r="Q64" s="350"/>
      <c r="R64" s="350"/>
      <c r="S64" s="350"/>
      <c r="T64" s="350"/>
      <c r="U64" s="350"/>
      <c r="V64" s="350"/>
      <c r="W64" s="116">
        <v>0</v>
      </c>
      <c r="X64" s="117" t="s">
        <v>485</v>
      </c>
      <c r="Y64" s="351"/>
      <c r="Z64" s="118" t="s">
        <v>536</v>
      </c>
      <c r="AA64" s="116" t="s">
        <v>537</v>
      </c>
      <c r="AB64" s="350"/>
      <c r="AC64" s="422"/>
      <c r="AD64" s="422"/>
      <c r="AE64" s="456"/>
      <c r="AF64" s="456"/>
      <c r="AG64" s="418"/>
      <c r="AH64" s="418"/>
      <c r="AI64" s="455"/>
      <c r="AJ64" s="455"/>
      <c r="AK64" s="411"/>
      <c r="AL64" s="414"/>
      <c r="AM64" s="454"/>
      <c r="AN64" s="145"/>
      <c r="AO64" s="146"/>
      <c r="AP64" s="114"/>
      <c r="AQ64" s="114"/>
      <c r="AR64" s="145"/>
      <c r="AS64" s="114"/>
      <c r="AT64" s="145"/>
      <c r="AU64" s="114"/>
      <c r="AV64" s="145"/>
      <c r="AW64" s="114"/>
      <c r="AX64" s="145"/>
      <c r="AY64" s="146"/>
      <c r="AZ64" s="145"/>
      <c r="BA64" s="145"/>
      <c r="BB64" s="146"/>
      <c r="BC64" s="114"/>
      <c r="BD64" s="114"/>
      <c r="BE64" s="145"/>
      <c r="BF64" s="145"/>
      <c r="BG64" s="146"/>
      <c r="BH64" s="114"/>
      <c r="BI64" s="114"/>
      <c r="BJ64" s="145"/>
      <c r="BK64" s="145"/>
      <c r="BL64" s="146"/>
      <c r="BM64" s="114"/>
      <c r="BN64" s="114"/>
      <c r="BO64" s="145"/>
      <c r="BP64" s="145"/>
      <c r="BQ64" s="146"/>
      <c r="BR64" s="114"/>
      <c r="BS64" s="114"/>
      <c r="BT64" s="114"/>
      <c r="BU64" s="145"/>
      <c r="BV64" s="145"/>
      <c r="BW64" s="145"/>
      <c r="BX64" s="114"/>
      <c r="BY64" s="145"/>
      <c r="BZ64" s="145"/>
      <c r="CA64" s="114"/>
      <c r="CB64" s="145"/>
      <c r="CC64" s="146"/>
      <c r="CD64" s="145"/>
    </row>
    <row r="65" ht="21" customHeight="1" thickTop="1"/>
  </sheetData>
  <mergeCells count="333">
    <mergeCell ref="BT2:BW2"/>
    <mergeCell ref="BX2:BZ2"/>
    <mergeCell ref="CA2:CD2"/>
    <mergeCell ref="A2:I2"/>
    <mergeCell ref="J2:M2"/>
    <mergeCell ref="N2:AH2"/>
    <mergeCell ref="AI2:AL2"/>
    <mergeCell ref="AN2:AY2"/>
    <mergeCell ref="AZ2:BD2"/>
    <mergeCell ref="A3:A4"/>
    <mergeCell ref="B3:B4"/>
    <mergeCell ref="C3:C4"/>
    <mergeCell ref="D3:D4"/>
    <mergeCell ref="E3:E4"/>
    <mergeCell ref="F3:F4"/>
    <mergeCell ref="BE2:BI2"/>
    <mergeCell ref="BJ2:BN2"/>
    <mergeCell ref="BO2:BS2"/>
    <mergeCell ref="M3:M4"/>
    <mergeCell ref="N3:N4"/>
    <mergeCell ref="O3:O4"/>
    <mergeCell ref="P3:P4"/>
    <mergeCell ref="Q3:Q4"/>
    <mergeCell ref="R3:R4"/>
    <mergeCell ref="G3:G4"/>
    <mergeCell ref="H3:H4"/>
    <mergeCell ref="I3:I4"/>
    <mergeCell ref="J3:J4"/>
    <mergeCell ref="K3:K4"/>
    <mergeCell ref="L3:L4"/>
    <mergeCell ref="Y3:Y4"/>
    <mergeCell ref="Z3:Z4"/>
    <mergeCell ref="AA3:AA4"/>
    <mergeCell ref="AB3:AB4"/>
    <mergeCell ref="AC3:AD4"/>
    <mergeCell ref="AE3:AE4"/>
    <mergeCell ref="S3:S4"/>
    <mergeCell ref="T3:T4"/>
    <mergeCell ref="U3:U4"/>
    <mergeCell ref="V3:V4"/>
    <mergeCell ref="W3:W4"/>
    <mergeCell ref="X3:X4"/>
    <mergeCell ref="AL3:AL4"/>
    <mergeCell ref="AM3:AM4"/>
    <mergeCell ref="AN3:AN4"/>
    <mergeCell ref="AO3:AO4"/>
    <mergeCell ref="AP3:AP4"/>
    <mergeCell ref="AQ3:AQ4"/>
    <mergeCell ref="AF3:AF4"/>
    <mergeCell ref="AG3:AG4"/>
    <mergeCell ref="AH3:AH4"/>
    <mergeCell ref="AI3:AI4"/>
    <mergeCell ref="AJ3:AJ4"/>
    <mergeCell ref="AK3:AK4"/>
    <mergeCell ref="AX3:AX4"/>
    <mergeCell ref="AY3:AY4"/>
    <mergeCell ref="AZ3:AZ4"/>
    <mergeCell ref="BA3:BA4"/>
    <mergeCell ref="BB3:BB4"/>
    <mergeCell ref="BC3:BC4"/>
    <mergeCell ref="AR3:AR4"/>
    <mergeCell ref="AS3:AS4"/>
    <mergeCell ref="AT3:AT4"/>
    <mergeCell ref="AU3:AU4"/>
    <mergeCell ref="AV3:AV4"/>
    <mergeCell ref="AW3:AW4"/>
    <mergeCell ref="BL3:BL4"/>
    <mergeCell ref="BM3:BM4"/>
    <mergeCell ref="BN3:BN4"/>
    <mergeCell ref="BO3:BO4"/>
    <mergeCell ref="BD3:BD4"/>
    <mergeCell ref="BE3:BE4"/>
    <mergeCell ref="BF3:BF4"/>
    <mergeCell ref="BG3:BG4"/>
    <mergeCell ref="BH3:BH4"/>
    <mergeCell ref="BI3:BI4"/>
    <mergeCell ref="CB3:CB4"/>
    <mergeCell ref="CC3:CC4"/>
    <mergeCell ref="CD3:CD4"/>
    <mergeCell ref="A5:A10"/>
    <mergeCell ref="B5:B10"/>
    <mergeCell ref="C5:C10"/>
    <mergeCell ref="D5:D10"/>
    <mergeCell ref="E5:E10"/>
    <mergeCell ref="F5:F10"/>
    <mergeCell ref="G5:G10"/>
    <mergeCell ref="BV3:BV4"/>
    <mergeCell ref="BW3:BW4"/>
    <mergeCell ref="BX3:BX4"/>
    <mergeCell ref="BY3:BY4"/>
    <mergeCell ref="BZ3:BZ4"/>
    <mergeCell ref="CA3:CA4"/>
    <mergeCell ref="BP3:BP4"/>
    <mergeCell ref="BQ3:BQ4"/>
    <mergeCell ref="BR3:BR4"/>
    <mergeCell ref="BS3:BS4"/>
    <mergeCell ref="BT3:BT4"/>
    <mergeCell ref="BU3:BU4"/>
    <mergeCell ref="BJ3:BJ4"/>
    <mergeCell ref="BK3:BK4"/>
    <mergeCell ref="A11:A16"/>
    <mergeCell ref="B11:B16"/>
    <mergeCell ref="C11:C16"/>
    <mergeCell ref="D11:D16"/>
    <mergeCell ref="E11:E16"/>
    <mergeCell ref="AC5:AC10"/>
    <mergeCell ref="AD5:AD10"/>
    <mergeCell ref="AE5:AE10"/>
    <mergeCell ref="AF5:AF10"/>
    <mergeCell ref="H5:H10"/>
    <mergeCell ref="I5:I10"/>
    <mergeCell ref="J5:J10"/>
    <mergeCell ref="K5:K10"/>
    <mergeCell ref="L5:L10"/>
    <mergeCell ref="M5:M10"/>
    <mergeCell ref="H11:H16"/>
    <mergeCell ref="I11:I16"/>
    <mergeCell ref="J11:J16"/>
    <mergeCell ref="K11:K16"/>
    <mergeCell ref="M11:M16"/>
    <mergeCell ref="AC11:AC16"/>
    <mergeCell ref="AD11:AD16"/>
    <mergeCell ref="AE11:AE16"/>
    <mergeCell ref="AF11:AF16"/>
    <mergeCell ref="AI5:AI10"/>
    <mergeCell ref="AJ5:AJ10"/>
    <mergeCell ref="AK5:AK10"/>
    <mergeCell ref="AL5:AL10"/>
    <mergeCell ref="AM5:AM10"/>
    <mergeCell ref="AG5:AG10"/>
    <mergeCell ref="AH5:AH10"/>
    <mergeCell ref="AM11:AM16"/>
    <mergeCell ref="A17:A22"/>
    <mergeCell ref="B17:B22"/>
    <mergeCell ref="C17:C22"/>
    <mergeCell ref="D17:D22"/>
    <mergeCell ref="E17:E22"/>
    <mergeCell ref="F17:F22"/>
    <mergeCell ref="G17:G22"/>
    <mergeCell ref="H17:H22"/>
    <mergeCell ref="I17:I22"/>
    <mergeCell ref="AG11:AG16"/>
    <mergeCell ref="AH11:AH16"/>
    <mergeCell ref="AI11:AI16"/>
    <mergeCell ref="AJ11:AJ16"/>
    <mergeCell ref="AK11:AK16"/>
    <mergeCell ref="AL11:AL16"/>
    <mergeCell ref="L11:L16"/>
    <mergeCell ref="F11:F16"/>
    <mergeCell ref="G11:G16"/>
    <mergeCell ref="AK17:AK22"/>
    <mergeCell ref="AL17:AL22"/>
    <mergeCell ref="AM17:AM22"/>
    <mergeCell ref="A23:A28"/>
    <mergeCell ref="B23:B28"/>
    <mergeCell ref="C23:C28"/>
    <mergeCell ref="D23:D28"/>
    <mergeCell ref="E23:E28"/>
    <mergeCell ref="F23:F28"/>
    <mergeCell ref="G23:G28"/>
    <mergeCell ref="AE17:AE22"/>
    <mergeCell ref="AF17:AF22"/>
    <mergeCell ref="AG17:AG22"/>
    <mergeCell ref="AH17:AH22"/>
    <mergeCell ref="AI17:AI22"/>
    <mergeCell ref="AJ17:AJ22"/>
    <mergeCell ref="J17:J22"/>
    <mergeCell ref="K17:K22"/>
    <mergeCell ref="L17:L22"/>
    <mergeCell ref="M17:M22"/>
    <mergeCell ref="AC17:AC22"/>
    <mergeCell ref="AD17:AD22"/>
    <mergeCell ref="A29:A34"/>
    <mergeCell ref="B29:B34"/>
    <mergeCell ref="C29:C34"/>
    <mergeCell ref="D29:D34"/>
    <mergeCell ref="E29:E34"/>
    <mergeCell ref="AC23:AC28"/>
    <mergeCell ref="AD23:AD28"/>
    <mergeCell ref="AE23:AE28"/>
    <mergeCell ref="AF23:AF28"/>
    <mergeCell ref="H23:H28"/>
    <mergeCell ref="I23:I28"/>
    <mergeCell ref="J23:J28"/>
    <mergeCell ref="K23:K28"/>
    <mergeCell ref="L23:L28"/>
    <mergeCell ref="M23:M28"/>
    <mergeCell ref="H29:H34"/>
    <mergeCell ref="I29:I34"/>
    <mergeCell ref="J29:J34"/>
    <mergeCell ref="K29:K34"/>
    <mergeCell ref="M29:M34"/>
    <mergeCell ref="AC29:AC34"/>
    <mergeCell ref="AD29:AD34"/>
    <mergeCell ref="AE29:AE34"/>
    <mergeCell ref="AF29:AF34"/>
    <mergeCell ref="AI23:AI28"/>
    <mergeCell ref="AJ23:AJ28"/>
    <mergeCell ref="AK23:AK28"/>
    <mergeCell ref="AL23:AL28"/>
    <mergeCell ref="AM23:AM28"/>
    <mergeCell ref="AG23:AG28"/>
    <mergeCell ref="AH23:AH28"/>
    <mergeCell ref="AM29:AM34"/>
    <mergeCell ref="A35:A40"/>
    <mergeCell ref="B35:B40"/>
    <mergeCell ref="C35:C40"/>
    <mergeCell ref="D35:D40"/>
    <mergeCell ref="E35:E40"/>
    <mergeCell ref="F35:F40"/>
    <mergeCell ref="G35:G40"/>
    <mergeCell ref="H35:H40"/>
    <mergeCell ref="I35:I40"/>
    <mergeCell ref="AG29:AG34"/>
    <mergeCell ref="AH29:AH34"/>
    <mergeCell ref="AI29:AI34"/>
    <mergeCell ref="AJ29:AJ34"/>
    <mergeCell ref="AK29:AK34"/>
    <mergeCell ref="AL29:AL34"/>
    <mergeCell ref="L29:L34"/>
    <mergeCell ref="F29:F34"/>
    <mergeCell ref="G29:G34"/>
    <mergeCell ref="AK35:AK40"/>
    <mergeCell ref="AL35:AL40"/>
    <mergeCell ref="AM35:AM40"/>
    <mergeCell ref="A41:A46"/>
    <mergeCell ref="B41:B46"/>
    <mergeCell ref="C41:C46"/>
    <mergeCell ref="D41:D46"/>
    <mergeCell ref="E41:E46"/>
    <mergeCell ref="F41:F46"/>
    <mergeCell ref="G41:G46"/>
    <mergeCell ref="AE35:AE40"/>
    <mergeCell ref="AF35:AF40"/>
    <mergeCell ref="AG35:AG40"/>
    <mergeCell ref="AH35:AH40"/>
    <mergeCell ref="AI35:AI40"/>
    <mergeCell ref="AJ35:AJ40"/>
    <mergeCell ref="J35:J40"/>
    <mergeCell ref="K35:K40"/>
    <mergeCell ref="L35:L40"/>
    <mergeCell ref="M35:M40"/>
    <mergeCell ref="AC35:AC40"/>
    <mergeCell ref="AD35:AD40"/>
    <mergeCell ref="H47:H52"/>
    <mergeCell ref="I47:I52"/>
    <mergeCell ref="J47:J52"/>
    <mergeCell ref="K47:K52"/>
    <mergeCell ref="M47:M52"/>
    <mergeCell ref="AC47:AC52"/>
    <mergeCell ref="AD47:AD52"/>
    <mergeCell ref="AE47:AE52"/>
    <mergeCell ref="AF47:AF52"/>
    <mergeCell ref="AC41:AC46"/>
    <mergeCell ref="AD41:AD46"/>
    <mergeCell ref="AE41:AE46"/>
    <mergeCell ref="AF41:AF46"/>
    <mergeCell ref="H41:H46"/>
    <mergeCell ref="I41:I46"/>
    <mergeCell ref="J41:J46"/>
    <mergeCell ref="K41:K46"/>
    <mergeCell ref="L41:L46"/>
    <mergeCell ref="M41:M46"/>
    <mergeCell ref="AI41:AI46"/>
    <mergeCell ref="AJ41:AJ46"/>
    <mergeCell ref="AK41:AK46"/>
    <mergeCell ref="AL41:AL46"/>
    <mergeCell ref="AM41:AM46"/>
    <mergeCell ref="AG41:AG46"/>
    <mergeCell ref="AH41:AH46"/>
    <mergeCell ref="AM47:AM52"/>
    <mergeCell ref="A53:A58"/>
    <mergeCell ref="B53:B58"/>
    <mergeCell ref="C53:C58"/>
    <mergeCell ref="D53:D58"/>
    <mergeCell ref="E53:E58"/>
    <mergeCell ref="F53:F58"/>
    <mergeCell ref="G53:G58"/>
    <mergeCell ref="H53:H58"/>
    <mergeCell ref="I53:I58"/>
    <mergeCell ref="AG47:AG52"/>
    <mergeCell ref="AH47:AH52"/>
    <mergeCell ref="AI47:AI52"/>
    <mergeCell ref="AJ47:AJ52"/>
    <mergeCell ref="AK47:AK52"/>
    <mergeCell ref="AL47:AL52"/>
    <mergeCell ref="L47:L52"/>
    <mergeCell ref="F47:F52"/>
    <mergeCell ref="G47:G52"/>
    <mergeCell ref="A59:A64"/>
    <mergeCell ref="B59:B64"/>
    <mergeCell ref="C59:C64"/>
    <mergeCell ref="D59:D64"/>
    <mergeCell ref="E59:E64"/>
    <mergeCell ref="F59:F64"/>
    <mergeCell ref="G59:G64"/>
    <mergeCell ref="A47:A52"/>
    <mergeCell ref="B47:B52"/>
    <mergeCell ref="C47:C52"/>
    <mergeCell ref="D47:D52"/>
    <mergeCell ref="E47:E52"/>
    <mergeCell ref="AE53:AE58"/>
    <mergeCell ref="AF53:AF58"/>
    <mergeCell ref="J53:J58"/>
    <mergeCell ref="K53:K58"/>
    <mergeCell ref="L53:L58"/>
    <mergeCell ref="M53:M58"/>
    <mergeCell ref="AC53:AC58"/>
    <mergeCell ref="AD53:AD58"/>
    <mergeCell ref="H59:H64"/>
    <mergeCell ref="I59:I64"/>
    <mergeCell ref="J59:J64"/>
    <mergeCell ref="K59:K64"/>
    <mergeCell ref="L59:L64"/>
    <mergeCell ref="M59:M64"/>
    <mergeCell ref="AC59:AC64"/>
    <mergeCell ref="AD59:AD64"/>
    <mergeCell ref="AE59:AE64"/>
    <mergeCell ref="AF59:AF64"/>
    <mergeCell ref="AK53:AK58"/>
    <mergeCell ref="AL53:AL58"/>
    <mergeCell ref="AM53:AM58"/>
    <mergeCell ref="AG53:AG58"/>
    <mergeCell ref="AH53:AH58"/>
    <mergeCell ref="AI53:AI58"/>
    <mergeCell ref="AJ53:AJ58"/>
    <mergeCell ref="AI59:AI64"/>
    <mergeCell ref="AJ59:AJ64"/>
    <mergeCell ref="AK59:AK64"/>
    <mergeCell ref="AL59:AL64"/>
    <mergeCell ref="AM59:AM64"/>
    <mergeCell ref="AG59:AG64"/>
    <mergeCell ref="AH59:AH64"/>
  </mergeCells>
  <conditionalFormatting sqref="M5 M11 M17 M23 M29 M35 M41 M47 M53 M59">
    <cfRule type="cellIs" dxfId="618" priority="32" stopIfTrue="1" operator="equal">
      <formula>"Muy Alta"</formula>
    </cfRule>
    <cfRule type="containsText" dxfId="617" priority="33" operator="containsText" text="ZONA RIESGO ALTA">
      <formula>NOT(ISERROR(SEARCH("ZONA RIESGO ALTA",M5)))</formula>
    </cfRule>
    <cfRule type="containsText" dxfId="616" priority="34" operator="containsText" text="ZONA RIESGO MODERADA">
      <formula>NOT(ISERROR(SEARCH("ZONA RIESGO MODERADA",M5)))</formula>
    </cfRule>
    <cfRule type="containsText" dxfId="615" priority="35" operator="containsText" text="ZONA RIESGO BAJA">
      <formula>NOT(ISERROR(SEARCH("ZONA RIESGO BAJA",M5)))</formula>
    </cfRule>
    <cfRule type="cellIs" dxfId="614" priority="36" operator="equal">
      <formula>"Muy Baja"</formula>
    </cfRule>
  </conditionalFormatting>
  <conditionalFormatting sqref="M5:M64">
    <cfRule type="containsText" dxfId="613" priority="31" operator="containsText" text="ZONA RIESGO EXTREMA">
      <formula>NOT(ISERROR(SEARCH("ZONA RIESGO EXTREMA",M5)))</formula>
    </cfRule>
  </conditionalFormatting>
  <conditionalFormatting sqref="X5:X64">
    <cfRule type="containsText" dxfId="612" priority="28" operator="containsText" text="DEBIL">
      <formula>NOT(ISERROR(SEARCH("DEBIL",X5)))</formula>
    </cfRule>
    <cfRule type="containsText" dxfId="611" priority="29" operator="containsText" text="MODERADO">
      <formula>NOT(ISERROR(SEARCH("MODERADO",X5)))</formula>
    </cfRule>
    <cfRule type="containsText" dxfId="610" priority="30" operator="containsText" text="FUERTE">
      <formula>NOT(ISERROR(SEARCH("FUERTE",X5)))</formula>
    </cfRule>
  </conditionalFormatting>
  <conditionalFormatting sqref="AC5 AC11 AC17 AC23 AC41 AC59 AC29 AC47 AC35 AC53">
    <cfRule type="containsText" dxfId="609" priority="25" operator="containsText" text="DEBIL">
      <formula>NOT(ISERROR(SEARCH("DEBIL",AC5)))</formula>
    </cfRule>
    <cfRule type="containsText" dxfId="608" priority="26" operator="containsText" text="MODERADO">
      <formula>NOT(ISERROR(SEARCH("MODERADO",AC5)))</formula>
    </cfRule>
    <cfRule type="containsText" dxfId="607" priority="27" operator="containsText" text="FUERTE">
      <formula>NOT(ISERROR(SEARCH("FUERTE",AC5)))</formula>
    </cfRule>
  </conditionalFormatting>
  <conditionalFormatting sqref="AI5 AI11 AI17 AI23 AI29 AI35 AI41 AI47 AI53 AI59">
    <cfRule type="containsText" dxfId="606" priority="20" operator="containsText" text="casi seguro">
      <formula>NOT(ISERROR(SEARCH("casi seguro",AI5)))</formula>
    </cfRule>
    <cfRule type="containsText" dxfId="605" priority="21" operator="containsText" text="PROBABLE">
      <formula>NOT(ISERROR(SEARCH("PROBABLE",AI5)))</formula>
    </cfRule>
    <cfRule type="containsText" dxfId="604" priority="22" operator="containsText" text="posible">
      <formula>NOT(ISERROR(SEARCH("posible",AI5)))</formula>
    </cfRule>
    <cfRule type="containsText" dxfId="603" priority="23" operator="containsText" text="Improbable">
      <formula>NOT(ISERROR(SEARCH("Improbable",AI5)))</formula>
    </cfRule>
    <cfRule type="containsText" dxfId="602" priority="24" operator="containsText" text="Rara vez">
      <formula>NOT(ISERROR(SEARCH("Rara vez",AI5)))</formula>
    </cfRule>
  </conditionalFormatting>
  <conditionalFormatting sqref="AD5 AD11 AD17 AD23 AD41 AD59 AD29 AD47 AD35 AD53">
    <cfRule type="containsText" dxfId="601" priority="17" operator="containsText" text="DEBIL">
      <formula>NOT(ISERROR(SEARCH("DEBIL",AD5)))</formula>
    </cfRule>
    <cfRule type="containsText" dxfId="600" priority="18" operator="containsText" text="MODERADO">
      <formula>NOT(ISERROR(SEARCH("MODERADO",AD5)))</formula>
    </cfRule>
    <cfRule type="containsText" dxfId="599" priority="19" operator="containsText" text="FUERTE">
      <formula>NOT(ISERROR(SEARCH("FUERTE",AD5)))</formula>
    </cfRule>
  </conditionalFormatting>
  <conditionalFormatting sqref="AL5 AL11 AL17 AL23 AL29 AL35 AL41 AL47 AL53 AL59">
    <cfRule type="cellIs" dxfId="598" priority="12" stopIfTrue="1" operator="equal">
      <formula>"Muy Alta"</formula>
    </cfRule>
    <cfRule type="containsText" dxfId="597" priority="13" operator="containsText" text="ZONA RIESGO ALTA">
      <formula>NOT(ISERROR(SEARCH("ZONA RIESGO ALTA",AL5)))</formula>
    </cfRule>
    <cfRule type="containsText" dxfId="596" priority="14" operator="containsText" text="ZONA RIESGO MODERADA">
      <formula>NOT(ISERROR(SEARCH("ZONA RIESGO MODERADA",AL5)))</formula>
    </cfRule>
    <cfRule type="containsText" dxfId="595" priority="15" operator="containsText" text="ZONA RIESGO BAJA">
      <formula>NOT(ISERROR(SEARCH("ZONA RIESGO BAJA",AL5)))</formula>
    </cfRule>
    <cfRule type="cellIs" dxfId="594" priority="16" operator="equal">
      <formula>"Muy Baja"</formula>
    </cfRule>
  </conditionalFormatting>
  <conditionalFormatting sqref="AL5:AL64">
    <cfRule type="containsText" dxfId="593" priority="11" operator="containsText" text="ZONA RIESGO EXTREMA">
      <formula>NOT(ISERROR(SEARCH("ZONA RIESGO EXTREMA",AL5)))</formula>
    </cfRule>
  </conditionalFormatting>
  <conditionalFormatting sqref="AJ5 AJ11 AJ17 AJ23 AJ29 AJ35 AJ41 AJ47 AJ53 AJ59">
    <cfRule type="containsText" dxfId="592" priority="1" operator="containsText" text="casi seguro">
      <formula>NOT(ISERROR(SEARCH("casi seguro",AJ5)))</formula>
    </cfRule>
    <cfRule type="containsText" dxfId="591" priority="2" operator="containsText" text="PROBABLE">
      <formula>NOT(ISERROR(SEARCH("PROBABLE",AJ5)))</formula>
    </cfRule>
    <cfRule type="containsText" dxfId="590" priority="3" operator="containsText" text="posible">
      <formula>NOT(ISERROR(SEARCH("posible",AJ5)))</formula>
    </cfRule>
    <cfRule type="containsText" dxfId="589" priority="4" operator="containsText" text="Improbable">
      <formula>NOT(ISERROR(SEARCH("Improbable",AJ5)))</formula>
    </cfRule>
    <cfRule type="containsText" dxfId="588" priority="5" operator="containsText" text="Rara vez">
      <formula>NOT(ISERROR(SEARCH("Rara vez",AJ5)))</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64" xr:uid="{A38393C0-930C-4BC2-927A-6FAA69B9A4B2}"/>
  </dataValidation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37" operator="containsText" id="{1E9C1A7C-FBEA-4178-872A-070AC4C99A56}">
            <xm:f>NOT(ISERROR(SEARCH(#REF!,AI5)))</xm:f>
            <xm:f>#REF!</xm:f>
            <x14:dxf>
              <fill>
                <gradientFill degree="180">
                  <stop position="0">
                    <color rgb="FF008744"/>
                  </stop>
                  <stop position="1">
                    <color theme="0"/>
                  </stop>
                </gradientFill>
              </fill>
            </x14:dxf>
          </x14:cfRule>
          <x14:cfRule type="containsText" priority="38" operator="containsText" id="{CEDB52FC-D7FA-4BB5-9569-C3A0CEF6AB41}">
            <xm:f>NOT(ISERROR(SEARCH(#REF!,AI5)))</xm:f>
            <xm:f>#REF!</xm:f>
            <x14:dxf>
              <fill>
                <gradientFill degree="180">
                  <stop position="0">
                    <color rgb="FF008744"/>
                  </stop>
                  <stop position="1">
                    <color theme="0"/>
                  </stop>
                </gradientFill>
              </fill>
            </x14:dxf>
          </x14:cfRule>
          <x14:cfRule type="containsText" priority="39" operator="containsText" id="{63FCE8A6-4CA4-491F-996B-539416F3A431}">
            <xm:f>NOT(ISERROR(SEARCH(#REF!,AI5)))</xm:f>
            <xm:f>#REF!</xm:f>
            <x14:dxf>
              <fill>
                <gradientFill degree="180">
                  <stop position="0">
                    <color rgb="FF008744"/>
                  </stop>
                  <stop position="1">
                    <color rgb="FFFFFFFF"/>
                  </stop>
                </gradientFill>
              </fill>
            </x14:dxf>
          </x14:cfRule>
          <x14:cfRule type="containsText" priority="40" operator="containsText" id="{D073C103-8225-4F14-AD28-842E52799C93}">
            <xm:f>NOT(ISERROR(SEARCH(#REF!,AI5)))</xm:f>
            <xm:f>#REF!</xm:f>
            <x14:dxf>
              <fill>
                <gradientFill>
                  <stop position="0">
                    <color theme="0"/>
                  </stop>
                  <stop position="1">
                    <color rgb="FFFFFF00"/>
                  </stop>
                </gradientFill>
              </fill>
            </x14:dxf>
          </x14:cfRule>
          <x14:cfRule type="containsText" priority="41" operator="containsText" id="{85A50E44-EB13-42DD-9EF1-66D75F92DB91}">
            <xm:f>NOT(ISERROR(SEARCH(#REF!,AI5)))</xm:f>
            <xm:f>#REF!</xm:f>
            <x14:dxf>
              <fill>
                <gradientFill degree="180">
                  <stop position="0">
                    <color rgb="FFFFA700"/>
                  </stop>
                  <stop position="1">
                    <color theme="0"/>
                  </stop>
                </gradientFill>
              </fill>
            </x14:dxf>
          </x14:cfRule>
          <xm:sqref>AI5 AI11 AI17 AI23 AI29 AI35 AI41 AI47 AI53 AI59</xm:sqref>
        </x14:conditionalFormatting>
        <x14:conditionalFormatting xmlns:xm="http://schemas.microsoft.com/office/excel/2006/main">
          <x14:cfRule type="containsText" priority="6" operator="containsText" id="{37AFA192-CFBE-40BC-B76D-F428710955AD}">
            <xm:f>NOT(ISERROR(SEARCH(#REF!,AJ5)))</xm:f>
            <xm:f>#REF!</xm:f>
            <x14:dxf>
              <fill>
                <gradientFill degree="180">
                  <stop position="0">
                    <color rgb="FF008744"/>
                  </stop>
                  <stop position="1">
                    <color theme="0"/>
                  </stop>
                </gradientFill>
              </fill>
            </x14:dxf>
          </x14:cfRule>
          <x14:cfRule type="containsText" priority="7" operator="containsText" id="{B974EE53-EC60-4F4C-9827-70505E46BCA1}">
            <xm:f>NOT(ISERROR(SEARCH(#REF!,AJ5)))</xm:f>
            <xm:f>#REF!</xm:f>
            <x14:dxf>
              <fill>
                <gradientFill degree="180">
                  <stop position="0">
                    <color rgb="FF008744"/>
                  </stop>
                  <stop position="1">
                    <color theme="0"/>
                  </stop>
                </gradientFill>
              </fill>
            </x14:dxf>
          </x14:cfRule>
          <x14:cfRule type="containsText" priority="8" operator="containsText" id="{121CEC7B-3583-4F7F-88F8-EA12832AF628}">
            <xm:f>NOT(ISERROR(SEARCH(#REF!,AJ5)))</xm:f>
            <xm:f>#REF!</xm:f>
            <x14:dxf>
              <fill>
                <gradientFill degree="180">
                  <stop position="0">
                    <color rgb="FF008744"/>
                  </stop>
                  <stop position="1">
                    <color rgb="FFFFFFFF"/>
                  </stop>
                </gradientFill>
              </fill>
            </x14:dxf>
          </x14:cfRule>
          <x14:cfRule type="containsText" priority="9" operator="containsText" id="{8A23C289-EA65-4637-AEA0-3615E98933C6}">
            <xm:f>NOT(ISERROR(SEARCH(#REF!,AJ5)))</xm:f>
            <xm:f>#REF!</xm:f>
            <x14:dxf>
              <fill>
                <gradientFill>
                  <stop position="0">
                    <color theme="0"/>
                  </stop>
                  <stop position="1">
                    <color rgb="FFFFFF00"/>
                  </stop>
                </gradientFill>
              </fill>
            </x14:dxf>
          </x14:cfRule>
          <x14:cfRule type="containsText" priority="10" operator="containsText" id="{375C15D2-4C46-44B2-951E-9C22B0FF2731}">
            <xm:f>NOT(ISERROR(SEARCH(#REF!,AJ5)))</xm:f>
            <xm:f>#REF!</xm:f>
            <x14:dxf>
              <fill>
                <gradientFill degree="180">
                  <stop position="0">
                    <color rgb="FFFFA700"/>
                  </stop>
                  <stop position="1">
                    <color theme="0"/>
                  </stop>
                </gradientFill>
              </fill>
            </x14:dxf>
          </x14:cfRule>
          <xm:sqref>AJ5 AJ11 AJ17 AJ23 AJ29 AJ35 AJ41 AJ47 AJ53 AJ59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D65"/>
  <sheetViews>
    <sheetView showGridLines="0" topLeftCell="CB5" zoomScale="95" zoomScaleNormal="95" zoomScaleSheetLayoutView="10" zoomScalePageLayoutView="55" workbookViewId="0">
      <selection activeCell="CC11" sqref="CC11"/>
    </sheetView>
  </sheetViews>
  <sheetFormatPr baseColWidth="10" defaultColWidth="11.42578125" defaultRowHeight="21" customHeight="1"/>
  <cols>
    <col min="1" max="1" width="4" style="152" bestFit="1" customWidth="1"/>
    <col min="2" max="4" width="18.7109375" style="153" customWidth="1"/>
    <col min="5" max="5" width="32.42578125" style="149" customWidth="1"/>
    <col min="6" max="6" width="14.140625" style="152" customWidth="1"/>
    <col min="7" max="7" width="13.140625" style="152" customWidth="1"/>
    <col min="8" max="8" width="16.140625" style="152" customWidth="1"/>
    <col min="9" max="9" width="19" style="154" customWidth="1"/>
    <col min="10" max="12" width="17.85546875" style="149" customWidth="1"/>
    <col min="13" max="13" width="16.5703125" style="149" customWidth="1"/>
    <col min="14" max="14" width="5.85546875" style="149" customWidth="1"/>
    <col min="15" max="15" width="48.42578125" style="149" customWidth="1"/>
    <col min="16" max="24" width="31" style="149" hidden="1" customWidth="1"/>
    <col min="25" max="25" width="31" style="155" hidden="1" customWidth="1"/>
    <col min="26" max="26" width="31" style="156" hidden="1" customWidth="1"/>
    <col min="27" max="36" width="31" style="149" hidden="1" customWidth="1"/>
    <col min="37" max="37" width="17.85546875" style="149" hidden="1" customWidth="1"/>
    <col min="38" max="38" width="16.5703125" style="149" hidden="1" customWidth="1"/>
    <col min="39" max="39" width="22" style="149" customWidth="1"/>
    <col min="40" max="40" width="23" style="149" customWidth="1"/>
    <col min="41" max="41" width="18.85546875" style="149" customWidth="1"/>
    <col min="42" max="42" width="22.140625" style="149" customWidth="1"/>
    <col min="43" max="43" width="20.5703125" style="149" customWidth="1"/>
    <col min="44" max="44" width="18.5703125" style="149" customWidth="1"/>
    <col min="45" max="45" width="20.5703125" style="149" customWidth="1"/>
    <col min="46" max="46" width="26.42578125" style="149" bestFit="1" customWidth="1"/>
    <col min="47" max="47" width="20.5703125" style="1" customWidth="1"/>
    <col min="48" max="48" width="18.5703125" style="1" customWidth="1"/>
    <col min="49" max="49" width="20.5703125" style="149" customWidth="1"/>
    <col min="50" max="50" width="18.5703125" style="149" customWidth="1"/>
    <col min="51" max="51" width="21" style="149" customWidth="1"/>
    <col min="52" max="53" width="23" style="149" hidden="1" customWidth="1"/>
    <col min="54" max="54" width="18.85546875" style="149" hidden="1" customWidth="1"/>
    <col min="55" max="55" width="16.85546875" style="149" hidden="1" customWidth="1"/>
    <col min="56" max="56" width="19.5703125" style="149" hidden="1" customWidth="1"/>
    <col min="57" max="58" width="23" style="1" hidden="1" customWidth="1"/>
    <col min="59" max="59" width="18.85546875" style="1" hidden="1" customWidth="1"/>
    <col min="60" max="60" width="16.85546875" style="1" hidden="1" customWidth="1"/>
    <col min="61" max="61" width="19.5703125" style="1" hidden="1" customWidth="1"/>
    <col min="62" max="63" width="23" style="1" customWidth="1"/>
    <col min="64" max="64" width="18.85546875" style="1" customWidth="1"/>
    <col min="65" max="65" width="16.85546875" style="1" customWidth="1"/>
    <col min="66" max="66" width="19.5703125" style="1" customWidth="1"/>
    <col min="67" max="67" width="23" style="149" customWidth="1"/>
    <col min="68" max="68" width="44.5703125" style="149" customWidth="1"/>
    <col min="69" max="69" width="18.85546875" style="149" customWidth="1"/>
    <col min="70" max="70" width="16.85546875" style="149" customWidth="1"/>
    <col min="71" max="71" width="19.5703125" style="149" customWidth="1"/>
    <col min="72" max="72" width="20.5703125" style="149" customWidth="1"/>
    <col min="73" max="74" width="23" style="149" customWidth="1"/>
    <col min="75" max="75" width="18.5703125" style="149" customWidth="1"/>
    <col min="76" max="76" width="20.5703125" style="149" customWidth="1"/>
    <col min="77" max="77" width="23" style="149" customWidth="1"/>
    <col min="78" max="78" width="18.5703125" style="149" customWidth="1"/>
    <col min="79" max="79" width="20.5703125" style="149" customWidth="1"/>
    <col min="80" max="80" width="90.140625" style="149" customWidth="1"/>
    <col min="81" max="81" width="64.5703125" style="149" customWidth="1"/>
    <col min="82" max="82" width="39.42578125" style="149" customWidth="1"/>
    <col min="83" max="16384" width="11.42578125" style="149"/>
  </cols>
  <sheetData>
    <row r="1" spans="1:108" ht="21" customHeight="1">
      <c r="AN1" s="148"/>
      <c r="AO1" s="148"/>
      <c r="AP1" s="148"/>
      <c r="AQ1" s="148"/>
      <c r="AR1" s="148"/>
      <c r="AS1" s="148"/>
      <c r="AT1" s="148"/>
      <c r="AU1" s="148"/>
      <c r="AV1" s="148"/>
      <c r="AW1" s="148"/>
      <c r="AX1" s="148"/>
      <c r="AY1" s="148"/>
      <c r="AZ1" s="148"/>
      <c r="BA1" s="148"/>
      <c r="BB1" s="148"/>
      <c r="BC1" s="148"/>
      <c r="BD1" s="148"/>
      <c r="BE1" s="2"/>
      <c r="BF1" s="2"/>
      <c r="BG1" s="2"/>
      <c r="BH1" s="2"/>
      <c r="BI1" s="2"/>
      <c r="BJ1" s="2"/>
      <c r="BK1" s="2"/>
      <c r="BL1" s="2"/>
      <c r="BM1" s="2"/>
      <c r="BN1" s="2"/>
      <c r="BO1" s="148"/>
      <c r="BP1" s="148"/>
      <c r="BQ1" s="148"/>
      <c r="BR1" s="148"/>
      <c r="BS1" s="148"/>
    </row>
    <row r="2" spans="1:108" ht="21" customHeight="1">
      <c r="A2" s="448" t="s">
        <v>66</v>
      </c>
      <c r="B2" s="449"/>
      <c r="C2" s="449"/>
      <c r="D2" s="449"/>
      <c r="E2" s="449"/>
      <c r="F2" s="449"/>
      <c r="G2" s="449"/>
      <c r="H2" s="449"/>
      <c r="I2" s="450"/>
      <c r="J2" s="448" t="s">
        <v>67</v>
      </c>
      <c r="K2" s="449"/>
      <c r="L2" s="449"/>
      <c r="M2" s="450"/>
      <c r="N2" s="448" t="s">
        <v>68</v>
      </c>
      <c r="O2" s="449"/>
      <c r="P2" s="449"/>
      <c r="Q2" s="449"/>
      <c r="R2" s="449"/>
      <c r="S2" s="449"/>
      <c r="T2" s="449"/>
      <c r="U2" s="449"/>
      <c r="V2" s="449"/>
      <c r="W2" s="449"/>
      <c r="X2" s="449"/>
      <c r="Y2" s="449"/>
      <c r="Z2" s="449"/>
      <c r="AA2" s="449"/>
      <c r="AB2" s="449"/>
      <c r="AC2" s="449"/>
      <c r="AD2" s="449"/>
      <c r="AE2" s="449"/>
      <c r="AF2" s="449"/>
      <c r="AG2" s="449"/>
      <c r="AH2" s="450"/>
      <c r="AI2" s="448" t="s">
        <v>120</v>
      </c>
      <c r="AJ2" s="449"/>
      <c r="AK2" s="449"/>
      <c r="AL2" s="450"/>
      <c r="AM2" s="161"/>
      <c r="AN2" s="451" t="s">
        <v>69</v>
      </c>
      <c r="AO2" s="451"/>
      <c r="AP2" s="451"/>
      <c r="AQ2" s="451"/>
      <c r="AR2" s="451"/>
      <c r="AS2" s="451"/>
      <c r="AT2" s="451"/>
      <c r="AU2" s="451"/>
      <c r="AV2" s="451"/>
      <c r="AW2" s="451"/>
      <c r="AX2" s="451"/>
      <c r="AY2" s="451"/>
      <c r="AZ2" s="441" t="s">
        <v>70</v>
      </c>
      <c r="BA2" s="441"/>
      <c r="BB2" s="441"/>
      <c r="BC2" s="441"/>
      <c r="BD2" s="441"/>
      <c r="BE2" s="441" t="s">
        <v>71</v>
      </c>
      <c r="BF2" s="441"/>
      <c r="BG2" s="441"/>
      <c r="BH2" s="441"/>
      <c r="BI2" s="441"/>
      <c r="BJ2" s="441" t="s">
        <v>72</v>
      </c>
      <c r="BK2" s="441"/>
      <c r="BL2" s="441"/>
      <c r="BM2" s="441"/>
      <c r="BN2" s="441"/>
      <c r="BO2" s="441" t="s">
        <v>73</v>
      </c>
      <c r="BP2" s="441"/>
      <c r="BQ2" s="441"/>
      <c r="BR2" s="441"/>
      <c r="BS2" s="441"/>
      <c r="BT2" s="443" t="s">
        <v>74</v>
      </c>
      <c r="BU2" s="443"/>
      <c r="BV2" s="443"/>
      <c r="BW2" s="443"/>
      <c r="BX2" s="444" t="s">
        <v>75</v>
      </c>
      <c r="BY2" s="444"/>
      <c r="BZ2" s="444"/>
      <c r="CA2" s="445" t="s">
        <v>76</v>
      </c>
      <c r="CB2" s="446"/>
      <c r="CC2" s="446"/>
      <c r="CD2" s="447"/>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row>
    <row r="3" spans="1:108" s="158" customFormat="1" ht="21" customHeight="1">
      <c r="A3" s="439" t="s">
        <v>77</v>
      </c>
      <c r="B3" s="434" t="s">
        <v>7</v>
      </c>
      <c r="C3" s="434" t="s">
        <v>9</v>
      </c>
      <c r="D3" s="434" t="s">
        <v>11</v>
      </c>
      <c r="E3" s="440" t="s">
        <v>21</v>
      </c>
      <c r="F3" s="440" t="s">
        <v>15</v>
      </c>
      <c r="G3" s="434" t="s">
        <v>17</v>
      </c>
      <c r="H3" s="434" t="s">
        <v>19</v>
      </c>
      <c r="I3" s="434" t="s">
        <v>23</v>
      </c>
      <c r="J3" s="434" t="s">
        <v>121</v>
      </c>
      <c r="K3" s="434" t="s">
        <v>15</v>
      </c>
      <c r="L3" s="434" t="s">
        <v>122</v>
      </c>
      <c r="M3" s="432" t="s">
        <v>29</v>
      </c>
      <c r="N3" s="442" t="s">
        <v>78</v>
      </c>
      <c r="O3" s="434" t="s">
        <v>31</v>
      </c>
      <c r="P3" s="434" t="s">
        <v>123</v>
      </c>
      <c r="Q3" s="432" t="s">
        <v>80</v>
      </c>
      <c r="R3" s="434" t="s">
        <v>80</v>
      </c>
      <c r="S3" s="434" t="s">
        <v>124</v>
      </c>
      <c r="T3" s="434" t="s">
        <v>125</v>
      </c>
      <c r="U3" s="434" t="s">
        <v>126</v>
      </c>
      <c r="V3" s="434" t="s">
        <v>127</v>
      </c>
      <c r="W3" s="434" t="s">
        <v>128</v>
      </c>
      <c r="X3" s="434" t="s">
        <v>129</v>
      </c>
      <c r="Y3" s="434" t="s">
        <v>130</v>
      </c>
      <c r="Z3" s="434" t="s">
        <v>131</v>
      </c>
      <c r="AA3" s="434" t="s">
        <v>132</v>
      </c>
      <c r="AB3" s="434" t="s">
        <v>133</v>
      </c>
      <c r="AC3" s="435" t="s">
        <v>134</v>
      </c>
      <c r="AD3" s="436"/>
      <c r="AE3" s="434" t="s">
        <v>135</v>
      </c>
      <c r="AF3" s="434" t="s">
        <v>136</v>
      </c>
      <c r="AG3" s="434" t="s">
        <v>137</v>
      </c>
      <c r="AH3" s="434" t="s">
        <v>138</v>
      </c>
      <c r="AI3" s="434" t="s">
        <v>121</v>
      </c>
      <c r="AJ3" s="434" t="s">
        <v>15</v>
      </c>
      <c r="AK3" s="434" t="s">
        <v>122</v>
      </c>
      <c r="AL3" s="432" t="s">
        <v>139</v>
      </c>
      <c r="AM3" s="434" t="s">
        <v>140</v>
      </c>
      <c r="AN3" s="431" t="s">
        <v>79</v>
      </c>
      <c r="AO3" s="431" t="s">
        <v>80</v>
      </c>
      <c r="AP3" s="431" t="s">
        <v>81</v>
      </c>
      <c r="AQ3" s="431" t="s">
        <v>82</v>
      </c>
      <c r="AR3" s="431" t="s">
        <v>83</v>
      </c>
      <c r="AS3" s="431" t="s">
        <v>82</v>
      </c>
      <c r="AT3" s="429" t="s">
        <v>84</v>
      </c>
      <c r="AU3" s="431" t="s">
        <v>82</v>
      </c>
      <c r="AV3" s="431" t="s">
        <v>85</v>
      </c>
      <c r="AW3" s="431" t="s">
        <v>82</v>
      </c>
      <c r="AX3" s="429" t="s">
        <v>86</v>
      </c>
      <c r="AY3" s="431" t="s">
        <v>53</v>
      </c>
      <c r="AZ3" s="428" t="s">
        <v>87</v>
      </c>
      <c r="BA3" s="428" t="s">
        <v>88</v>
      </c>
      <c r="BB3" s="428" t="s">
        <v>80</v>
      </c>
      <c r="BC3" s="428" t="s">
        <v>89</v>
      </c>
      <c r="BD3" s="428" t="s">
        <v>90</v>
      </c>
      <c r="BE3" s="428" t="s">
        <v>87</v>
      </c>
      <c r="BF3" s="428" t="s">
        <v>88</v>
      </c>
      <c r="BG3" s="428" t="s">
        <v>80</v>
      </c>
      <c r="BH3" s="428" t="s">
        <v>89</v>
      </c>
      <c r="BI3" s="428" t="s">
        <v>90</v>
      </c>
      <c r="BJ3" s="428" t="s">
        <v>87</v>
      </c>
      <c r="BK3" s="428" t="s">
        <v>88</v>
      </c>
      <c r="BL3" s="428" t="s">
        <v>80</v>
      </c>
      <c r="BM3" s="428" t="s">
        <v>89</v>
      </c>
      <c r="BN3" s="428" t="s">
        <v>90</v>
      </c>
      <c r="BO3" s="428" t="s">
        <v>87</v>
      </c>
      <c r="BP3" s="428" t="s">
        <v>88</v>
      </c>
      <c r="BQ3" s="428" t="s">
        <v>80</v>
      </c>
      <c r="BR3" s="428" t="s">
        <v>89</v>
      </c>
      <c r="BS3" s="428" t="s">
        <v>90</v>
      </c>
      <c r="BT3" s="426" t="s">
        <v>141</v>
      </c>
      <c r="BU3" s="426" t="s">
        <v>91</v>
      </c>
      <c r="BV3" s="426" t="s">
        <v>92</v>
      </c>
      <c r="BW3" s="426" t="s">
        <v>88</v>
      </c>
      <c r="BX3" s="427" t="s">
        <v>82</v>
      </c>
      <c r="BY3" s="427" t="s">
        <v>93</v>
      </c>
      <c r="BZ3" s="427" t="s">
        <v>94</v>
      </c>
      <c r="CA3" s="425" t="s">
        <v>95</v>
      </c>
      <c r="CB3" s="425" t="s">
        <v>96</v>
      </c>
      <c r="CC3" s="425" t="s">
        <v>97</v>
      </c>
      <c r="CD3" s="425" t="s">
        <v>98</v>
      </c>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row>
    <row r="4" spans="1:108" s="160" customFormat="1" ht="21" customHeight="1" thickBot="1">
      <c r="A4" s="439"/>
      <c r="B4" s="434"/>
      <c r="C4" s="434"/>
      <c r="D4" s="434"/>
      <c r="E4" s="440"/>
      <c r="F4" s="440"/>
      <c r="G4" s="434"/>
      <c r="H4" s="434"/>
      <c r="I4" s="434"/>
      <c r="J4" s="434"/>
      <c r="K4" s="434"/>
      <c r="L4" s="434"/>
      <c r="M4" s="433"/>
      <c r="N4" s="442"/>
      <c r="O4" s="434"/>
      <c r="P4" s="434"/>
      <c r="Q4" s="433"/>
      <c r="R4" s="434" t="s">
        <v>80</v>
      </c>
      <c r="S4" s="434"/>
      <c r="T4" s="434"/>
      <c r="U4" s="434"/>
      <c r="V4" s="434"/>
      <c r="W4" s="434" t="s">
        <v>128</v>
      </c>
      <c r="X4" s="434"/>
      <c r="Y4" s="434" t="s">
        <v>128</v>
      </c>
      <c r="Z4" s="434"/>
      <c r="AA4" s="434" t="s">
        <v>132</v>
      </c>
      <c r="AB4" s="434"/>
      <c r="AC4" s="437"/>
      <c r="AD4" s="438"/>
      <c r="AE4" s="434"/>
      <c r="AF4" s="434"/>
      <c r="AG4" s="434"/>
      <c r="AH4" s="434"/>
      <c r="AI4" s="434"/>
      <c r="AJ4" s="434"/>
      <c r="AK4" s="434"/>
      <c r="AL4" s="433"/>
      <c r="AM4" s="434"/>
      <c r="AN4" s="431"/>
      <c r="AO4" s="431"/>
      <c r="AP4" s="431"/>
      <c r="AQ4" s="431"/>
      <c r="AR4" s="431"/>
      <c r="AS4" s="431"/>
      <c r="AT4" s="430"/>
      <c r="AU4" s="431"/>
      <c r="AV4" s="431"/>
      <c r="AW4" s="431"/>
      <c r="AX4" s="430"/>
      <c r="AY4" s="431"/>
      <c r="AZ4" s="428"/>
      <c r="BA4" s="428"/>
      <c r="BB4" s="428"/>
      <c r="BC4" s="428"/>
      <c r="BD4" s="428"/>
      <c r="BE4" s="428"/>
      <c r="BF4" s="428"/>
      <c r="BG4" s="428"/>
      <c r="BH4" s="428"/>
      <c r="BI4" s="428"/>
      <c r="BJ4" s="428"/>
      <c r="BK4" s="428"/>
      <c r="BL4" s="428"/>
      <c r="BM4" s="428"/>
      <c r="BN4" s="428"/>
      <c r="BO4" s="428"/>
      <c r="BP4" s="428"/>
      <c r="BQ4" s="428"/>
      <c r="BR4" s="428"/>
      <c r="BS4" s="428"/>
      <c r="BT4" s="426"/>
      <c r="BU4" s="426"/>
      <c r="BV4" s="426"/>
      <c r="BW4" s="426"/>
      <c r="BX4" s="427"/>
      <c r="BY4" s="427"/>
      <c r="BZ4" s="427"/>
      <c r="CA4" s="425"/>
      <c r="CB4" s="425"/>
      <c r="CC4" s="425"/>
      <c r="CD4" s="425"/>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row>
    <row r="5" spans="1:108" s="151" customFormat="1" ht="409.5" customHeight="1" thickTop="1" thickBot="1">
      <c r="A5" s="421">
        <v>1</v>
      </c>
      <c r="B5" s="423" t="s">
        <v>61</v>
      </c>
      <c r="C5" s="423" t="s">
        <v>102</v>
      </c>
      <c r="D5" s="424" t="s">
        <v>103</v>
      </c>
      <c r="E5" s="424" t="s">
        <v>64</v>
      </c>
      <c r="F5" s="423" t="s">
        <v>104</v>
      </c>
      <c r="G5" s="423" t="s">
        <v>142</v>
      </c>
      <c r="H5" s="423" t="s">
        <v>143</v>
      </c>
      <c r="I5" s="423" t="s">
        <v>144</v>
      </c>
      <c r="J5" s="421">
        <v>1</v>
      </c>
      <c r="K5" s="421">
        <v>5</v>
      </c>
      <c r="L5" s="411">
        <f>+(J5*K5)*4</f>
        <v>20</v>
      </c>
      <c r="M5" s="412" t="str">
        <f>IF(OR(AND(J5=3,K5=4),AND(J5=2,K5=5),AND(J5=2,K5=5),AND(L5=20),AND(L5&gt;=52,L5&lt;=100)),"ZONA RIESGO EXTREMA",IF(OR(AND(J5=5,K5=2),AND(J5=4,K5=3),AND(J5=1,K5=4),AND(L5=16),AND(L5&gt;=28,L5&lt;=48)),"ZONA RIESGO ALTA",IF(OR(AND(J5=1,K5=3),AND(J5=4,K5=1),AND(L5=24)),"ZONA RIESGO MODERADA",IF(AND(L5&gt;=4,L5&lt;=16),"ZONA RIESGO BAJA"))))</f>
        <v>ZONA RIESGO EXTREMA</v>
      </c>
      <c r="N5" s="162">
        <v>1</v>
      </c>
      <c r="O5" s="166" t="s">
        <v>145</v>
      </c>
      <c r="P5" s="171">
        <v>15</v>
      </c>
      <c r="Q5" s="171">
        <v>15</v>
      </c>
      <c r="R5" s="171">
        <v>15</v>
      </c>
      <c r="S5" s="171">
        <v>15</v>
      </c>
      <c r="T5" s="171">
        <v>15</v>
      </c>
      <c r="U5" s="171">
        <v>15</v>
      </c>
      <c r="V5" s="171">
        <v>10</v>
      </c>
      <c r="W5" s="116">
        <f>SUM(P5:V5)</f>
        <v>100</v>
      </c>
      <c r="X5" s="117" t="str">
        <f t="shared" ref="X5:X64" si="0">IF(AND(W5&gt;=86,W5&lt;=95),"MODERADO",IF(AND(W5&gt;=96), "FUERTE",IF(AND(W5&lt;=85), "DEBIL")))</f>
        <v>FUERTE</v>
      </c>
      <c r="Y5" s="172" t="s">
        <v>146</v>
      </c>
      <c r="Z5" s="118" t="str">
        <f>IFERROR((_xlfn.IFS(AND(X5="FUERTE",Y5="FUERTE"),"FUERTE",AND(X5="FUERTE",Y5="MODERADO"),"MODERADO",AND(X5="FUERTE",Y5="DEBIL"),"DEBIL",AND(X5="MODERADO",Y5="FUERTE"),"MODERADO",AND(X5="MODERADO",Y5="MODERADO"),"MODERADO",AND(X5="MODERADO",Y5="DEBIL"),"DEBIL",AND(X5="DEBIL",Y5="FUERTE"),"DEBIL",AND(X5="DEBIL",Y5="MODERADO"),"DEBIL",AND(X5="DEBIL",Y5="DEBIL"),"DEBIL")),"")</f>
        <v>FUERTE</v>
      </c>
      <c r="AA5" s="116" t="str">
        <f>IF(AND(Z5="FUERTE"),"NO", "SI")</f>
        <v>NO</v>
      </c>
      <c r="AB5" s="171"/>
      <c r="AC5" s="422">
        <f>IF(AND(W5&gt;0,SUM(W6:W10)=0),W5,IF(AND(SUM(W5:W6)&gt;0,SUM(W7:W10)=0),AVERAGE(W5:W6),IF(AND(SUM(W5:W7)&gt;0,SUM(W8:W10)=0),AVERAGE(W5:W7),IF(AND(SUM(W5:W8)&gt;0,SUM(W9:W10)=0),AVERAGE(W5:W8),IF(AND(SUM(W5:W9)&gt;0,W10=0),AVERAGE(W5:W9),AVERAGE(W5:W10))))))</f>
        <v>100</v>
      </c>
      <c r="AD5" s="422" t="str">
        <f>IF(AND(AC5&gt;=50,AC5&lt;=99),"MODERADO",IF(AND(AC5=100), "FUERTE",IF(AND(AC5&lt;50), "DEBIL")))</f>
        <v>FUERTE</v>
      </c>
      <c r="AE5" s="420" t="s">
        <v>147</v>
      </c>
      <c r="AF5" s="420" t="s">
        <v>147</v>
      </c>
      <c r="AG5" s="418">
        <f>IFERROR(_xlfn.IFS(AND(AD5="MODERADO",AE5="Directamente"),1,AND(AD5="FUERTE",AE5="Directamente"),2),"0")</f>
        <v>2</v>
      </c>
      <c r="AH5" s="418">
        <f>IFERROR(_xlfn.IFS(AND(AD5="MODERADO",AF5="Directamente"),1,AND(AD5="FUERTE",AF5="Directamente"),2,AND(AD5="FUERTE",AF5="Indirectamente"),1),"0")</f>
        <v>2</v>
      </c>
      <c r="AI5" s="419">
        <v>1</v>
      </c>
      <c r="AJ5" s="419">
        <v>3</v>
      </c>
      <c r="AK5" s="411">
        <f>+(AI5*AJ5)*4</f>
        <v>12</v>
      </c>
      <c r="AL5" s="412" t="str">
        <f>IF(OR(AND(AI5=3,AJ5=4),AND(AI5=2,AJ5=5),AND(AI5=2,AJ5=5),AND(AK5=20),AND(AK5&gt;=52,AK5&lt;=100)),"ZONA RIESGO EXTREMA",IF(OR(AND(AI5=5,AJ5=2),AND(AI5=4,AJ5=3),AND(AI5=1,AJ5=4),AND(AK5=16),AND(AK5&gt;=28,AK5&lt;=48)),"ZONA RIESGO ALTA",IF(OR(AND(AI5=1,AJ5=3),AND(AI5=4,AJ5=1),AND(AK5=24)),"ZONA RIESGO MODERADA",IF(AND(AK5&gt;=4,AK5&lt;=16),"ZONA RIESGO BAJA"))))</f>
        <v>ZONA RIESGO MODERADA</v>
      </c>
      <c r="AM5" s="415" t="s">
        <v>148</v>
      </c>
      <c r="AN5" s="203" t="s">
        <v>149</v>
      </c>
      <c r="AO5" s="223" t="s">
        <v>114</v>
      </c>
      <c r="AP5" s="224">
        <v>44926</v>
      </c>
      <c r="AQ5" s="182" t="s">
        <v>150</v>
      </c>
      <c r="AR5" s="188" t="s">
        <v>151</v>
      </c>
      <c r="AS5" s="182" t="s">
        <v>152</v>
      </c>
      <c r="AT5" s="225" t="s">
        <v>153</v>
      </c>
      <c r="AU5" s="181" t="s">
        <v>154</v>
      </c>
      <c r="AV5" s="211" t="s">
        <v>155</v>
      </c>
      <c r="AW5" s="222" t="s">
        <v>156</v>
      </c>
      <c r="AX5" s="221" t="s">
        <v>1118</v>
      </c>
      <c r="AY5" s="146"/>
      <c r="AZ5" s="184" t="s">
        <v>158</v>
      </c>
      <c r="BA5" s="185" t="s">
        <v>159</v>
      </c>
      <c r="BB5" s="185" t="s">
        <v>160</v>
      </c>
      <c r="BC5" s="176" t="s">
        <v>161</v>
      </c>
      <c r="BD5" s="177" t="s">
        <v>116</v>
      </c>
      <c r="BE5" s="191" t="s">
        <v>162</v>
      </c>
      <c r="BF5" s="175" t="s">
        <v>163</v>
      </c>
      <c r="BG5" s="176" t="s">
        <v>114</v>
      </c>
      <c r="BH5" s="176" t="s">
        <v>161</v>
      </c>
      <c r="BI5" s="176" t="s">
        <v>116</v>
      </c>
      <c r="BJ5" s="181" t="s">
        <v>164</v>
      </c>
      <c r="BK5" s="211" t="s">
        <v>165</v>
      </c>
      <c r="BL5" s="206" t="s">
        <v>166</v>
      </c>
      <c r="BM5" s="205" t="s">
        <v>167</v>
      </c>
      <c r="BN5" s="206" t="s">
        <v>116</v>
      </c>
      <c r="BO5" s="220" t="s">
        <v>1117</v>
      </c>
      <c r="BP5" s="218" t="s">
        <v>1116</v>
      </c>
      <c r="BQ5" s="219" t="s">
        <v>166</v>
      </c>
      <c r="BR5" s="219" t="s">
        <v>168</v>
      </c>
      <c r="BS5" s="216" t="s">
        <v>116</v>
      </c>
      <c r="BT5" s="170" t="s">
        <v>169</v>
      </c>
      <c r="BU5" s="145"/>
      <c r="BV5" s="145"/>
      <c r="BW5" s="145"/>
      <c r="BX5" s="170" t="s">
        <v>117</v>
      </c>
      <c r="BY5" s="184" t="s">
        <v>170</v>
      </c>
      <c r="BZ5" s="163" t="s">
        <v>171</v>
      </c>
      <c r="CA5" s="232" t="s">
        <v>490</v>
      </c>
      <c r="CB5" s="222" t="s">
        <v>1120</v>
      </c>
      <c r="CC5" s="222" t="s">
        <v>1119</v>
      </c>
      <c r="CD5" s="222" t="s">
        <v>489</v>
      </c>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50"/>
      <c r="DD5" s="150"/>
    </row>
    <row r="6" spans="1:108" ht="252" customHeight="1" thickTop="1" thickBot="1">
      <c r="A6" s="421"/>
      <c r="B6" s="423"/>
      <c r="C6" s="423"/>
      <c r="D6" s="424"/>
      <c r="E6" s="424"/>
      <c r="F6" s="423"/>
      <c r="G6" s="423"/>
      <c r="H6" s="423"/>
      <c r="I6" s="423"/>
      <c r="J6" s="421"/>
      <c r="K6" s="421"/>
      <c r="L6" s="411"/>
      <c r="M6" s="413"/>
      <c r="N6" s="162">
        <v>2</v>
      </c>
      <c r="O6" s="166"/>
      <c r="P6" s="171"/>
      <c r="Q6" s="171"/>
      <c r="R6" s="171"/>
      <c r="S6" s="171"/>
      <c r="T6" s="171"/>
      <c r="U6" s="171"/>
      <c r="V6" s="171"/>
      <c r="W6" s="116">
        <f t="shared" ref="W6:W64" si="1">SUM(P6:V6)</f>
        <v>0</v>
      </c>
      <c r="X6" s="117" t="str">
        <f t="shared" si="0"/>
        <v>DEBIL</v>
      </c>
      <c r="Y6" s="172"/>
      <c r="Z6" s="118" t="str">
        <f t="shared" ref="Z6:Z64" si="2">IFERROR((_xlfn.IFS(AND(X6="FUERTE",Y6="FUERTE"),"FUERTE",AND(X6="FUERTE",Y6="MODERADO"),"MODERADO",AND(X6="FUERTE",Y6="DEBIL"),"DEBIL",AND(X6="MODERADO",Y6="FUERTE"),"MODERADO",AND(X6="MODERADO",Y6="MODERADO"),"MODERADO",AND(X6="MODERADO",Y6="DEBIL"),"DEBIL",AND(X6="DEBIL",Y6="FUERTE"),"DEBIL",AND(X6="DEBIL",Y6="MODERADO"),"DEBIL",AND(X6="DEBIL",Y6="DEBIL"),"DEBIL")),"")</f>
        <v/>
      </c>
      <c r="AA6" s="116" t="str">
        <f t="shared" ref="AA6:AA64" si="3">IF(AND(Z6="FUERTE"),"NO", "SI")</f>
        <v>SI</v>
      </c>
      <c r="AB6" s="171"/>
      <c r="AC6" s="422"/>
      <c r="AD6" s="422"/>
      <c r="AE6" s="420"/>
      <c r="AF6" s="420"/>
      <c r="AG6" s="418"/>
      <c r="AH6" s="418"/>
      <c r="AI6" s="419"/>
      <c r="AJ6" s="419"/>
      <c r="AK6" s="411"/>
      <c r="AL6" s="413"/>
      <c r="AM6" s="416"/>
      <c r="AN6" s="163"/>
      <c r="AO6" s="162"/>
      <c r="AP6" s="168"/>
      <c r="AQ6" s="187" t="s">
        <v>118</v>
      </c>
      <c r="AR6" s="179" t="s">
        <v>118</v>
      </c>
      <c r="AS6" s="168"/>
      <c r="AT6" s="163"/>
      <c r="AU6" s="168"/>
      <c r="AV6" s="163"/>
      <c r="AW6" s="114"/>
      <c r="AX6" s="145"/>
      <c r="AY6" s="146"/>
      <c r="AZ6" s="178" t="s">
        <v>118</v>
      </c>
      <c r="BA6" s="179" t="s">
        <v>118</v>
      </c>
      <c r="BB6" s="180" t="s">
        <v>118</v>
      </c>
      <c r="BC6" s="180" t="s">
        <v>118</v>
      </c>
      <c r="BD6" s="180" t="s">
        <v>118</v>
      </c>
      <c r="BE6" s="163"/>
      <c r="BF6" s="163"/>
      <c r="BG6" s="162"/>
      <c r="BH6" s="168"/>
      <c r="BI6" s="168"/>
      <c r="BJ6" s="163"/>
      <c r="BK6" s="163"/>
      <c r="BL6" s="162"/>
      <c r="BM6" s="168"/>
      <c r="BN6" s="168"/>
      <c r="BO6" s="145"/>
      <c r="BP6" s="145"/>
      <c r="BQ6" s="146"/>
      <c r="BR6" s="114"/>
      <c r="BS6" s="114"/>
      <c r="BT6" s="170" t="s">
        <v>173</v>
      </c>
      <c r="BU6" s="145"/>
      <c r="BV6" s="145"/>
      <c r="BW6" s="145"/>
      <c r="BX6" s="114"/>
      <c r="BY6" s="145"/>
      <c r="BZ6" s="145"/>
      <c r="CA6" s="114"/>
      <c r="CB6" s="145"/>
      <c r="CC6" s="146"/>
      <c r="CD6" s="145"/>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row>
    <row r="7" spans="1:108" ht="21" customHeight="1">
      <c r="A7" s="421"/>
      <c r="B7" s="423"/>
      <c r="C7" s="423"/>
      <c r="D7" s="424"/>
      <c r="E7" s="424"/>
      <c r="F7" s="423"/>
      <c r="G7" s="423"/>
      <c r="H7" s="423"/>
      <c r="I7" s="423"/>
      <c r="J7" s="421"/>
      <c r="K7" s="421"/>
      <c r="L7" s="411"/>
      <c r="M7" s="413"/>
      <c r="N7" s="162">
        <v>3</v>
      </c>
      <c r="O7" s="173"/>
      <c r="P7" s="171"/>
      <c r="Q7" s="171"/>
      <c r="R7" s="171"/>
      <c r="S7" s="171"/>
      <c r="T7" s="171"/>
      <c r="U7" s="171"/>
      <c r="V7" s="171"/>
      <c r="W7" s="116">
        <f t="shared" si="1"/>
        <v>0</v>
      </c>
      <c r="X7" s="117" t="str">
        <f t="shared" si="0"/>
        <v>DEBIL</v>
      </c>
      <c r="Y7" s="172"/>
      <c r="Z7" s="118" t="str">
        <f t="shared" si="2"/>
        <v/>
      </c>
      <c r="AA7" s="116" t="str">
        <f t="shared" si="3"/>
        <v>SI</v>
      </c>
      <c r="AB7" s="171"/>
      <c r="AC7" s="422"/>
      <c r="AD7" s="422"/>
      <c r="AE7" s="420"/>
      <c r="AF7" s="420"/>
      <c r="AG7" s="418"/>
      <c r="AH7" s="418"/>
      <c r="AI7" s="419"/>
      <c r="AJ7" s="419"/>
      <c r="AK7" s="411"/>
      <c r="AL7" s="413"/>
      <c r="AM7" s="416"/>
      <c r="AN7" s="163"/>
      <c r="AO7" s="162"/>
      <c r="AP7" s="168"/>
      <c r="AQ7" s="187" t="s">
        <v>118</v>
      </c>
      <c r="AR7" s="179" t="s">
        <v>118</v>
      </c>
      <c r="AS7" s="168"/>
      <c r="AT7" s="163"/>
      <c r="AU7" s="168"/>
      <c r="AV7" s="163"/>
      <c r="AW7" s="114"/>
      <c r="AX7" s="145"/>
      <c r="AY7" s="146"/>
      <c r="AZ7" s="178" t="s">
        <v>118</v>
      </c>
      <c r="BA7" s="179" t="s">
        <v>118</v>
      </c>
      <c r="BB7" s="180" t="s">
        <v>118</v>
      </c>
      <c r="BC7" s="180" t="s">
        <v>118</v>
      </c>
      <c r="BD7" s="180" t="s">
        <v>118</v>
      </c>
      <c r="BE7" s="163"/>
      <c r="BF7" s="163"/>
      <c r="BG7" s="162"/>
      <c r="BH7" s="168"/>
      <c r="BI7" s="168"/>
      <c r="BJ7" s="163"/>
      <c r="BK7" s="163"/>
      <c r="BL7" s="162"/>
      <c r="BM7" s="168"/>
      <c r="BN7" s="168"/>
      <c r="BO7" s="145"/>
      <c r="BP7" s="145"/>
      <c r="BQ7" s="146"/>
      <c r="BR7" s="114"/>
      <c r="BS7" s="114"/>
      <c r="BT7" s="168"/>
      <c r="BU7" s="145"/>
      <c r="BV7" s="145"/>
      <c r="BW7" s="145"/>
      <c r="BX7" s="114"/>
      <c r="BY7" s="145"/>
      <c r="BZ7" s="145"/>
      <c r="CA7" s="114"/>
      <c r="CB7" s="145"/>
      <c r="CC7" s="146"/>
      <c r="CD7" s="145"/>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row>
    <row r="8" spans="1:108" ht="21" customHeight="1">
      <c r="A8" s="421"/>
      <c r="B8" s="423"/>
      <c r="C8" s="423"/>
      <c r="D8" s="424"/>
      <c r="E8" s="424"/>
      <c r="F8" s="423"/>
      <c r="G8" s="423"/>
      <c r="H8" s="423"/>
      <c r="I8" s="423"/>
      <c r="J8" s="421"/>
      <c r="K8" s="421"/>
      <c r="L8" s="411"/>
      <c r="M8" s="413"/>
      <c r="N8" s="162">
        <v>4</v>
      </c>
      <c r="O8" s="166"/>
      <c r="P8" s="171"/>
      <c r="Q8" s="171"/>
      <c r="R8" s="171"/>
      <c r="S8" s="171"/>
      <c r="T8" s="171"/>
      <c r="U8" s="171"/>
      <c r="V8" s="171"/>
      <c r="W8" s="116">
        <f t="shared" si="1"/>
        <v>0</v>
      </c>
      <c r="X8" s="117" t="str">
        <f t="shared" si="0"/>
        <v>DEBIL</v>
      </c>
      <c r="Y8" s="172"/>
      <c r="Z8" s="118" t="str">
        <f t="shared" si="2"/>
        <v/>
      </c>
      <c r="AA8" s="116" t="str">
        <f t="shared" si="3"/>
        <v>SI</v>
      </c>
      <c r="AB8" s="171"/>
      <c r="AC8" s="422"/>
      <c r="AD8" s="422"/>
      <c r="AE8" s="420"/>
      <c r="AF8" s="420"/>
      <c r="AG8" s="418"/>
      <c r="AH8" s="418"/>
      <c r="AI8" s="419"/>
      <c r="AJ8" s="419"/>
      <c r="AK8" s="411"/>
      <c r="AL8" s="413"/>
      <c r="AM8" s="416"/>
      <c r="AN8" s="163"/>
      <c r="AO8" s="162"/>
      <c r="AP8" s="168"/>
      <c r="AQ8" s="187" t="s">
        <v>118</v>
      </c>
      <c r="AR8" s="179" t="s">
        <v>118</v>
      </c>
      <c r="AS8" s="168"/>
      <c r="AT8" s="163"/>
      <c r="AU8" s="168"/>
      <c r="AV8" s="163"/>
      <c r="AW8" s="114"/>
      <c r="AX8" s="145"/>
      <c r="AY8" s="146"/>
      <c r="AZ8" s="178" t="s">
        <v>118</v>
      </c>
      <c r="BA8" s="179" t="s">
        <v>118</v>
      </c>
      <c r="BB8" s="180" t="s">
        <v>118</v>
      </c>
      <c r="BC8" s="180" t="s">
        <v>118</v>
      </c>
      <c r="BD8" s="180" t="s">
        <v>118</v>
      </c>
      <c r="BE8" s="163"/>
      <c r="BF8" s="163"/>
      <c r="BG8" s="162"/>
      <c r="BH8" s="168"/>
      <c r="BI8" s="168"/>
      <c r="BJ8" s="163"/>
      <c r="BK8" s="163"/>
      <c r="BL8" s="162"/>
      <c r="BM8" s="168"/>
      <c r="BN8" s="168"/>
      <c r="BO8" s="145"/>
      <c r="BP8" s="145"/>
      <c r="BQ8" s="146"/>
      <c r="BR8" s="114"/>
      <c r="BS8" s="114"/>
      <c r="BT8" s="168"/>
      <c r="BU8" s="145"/>
      <c r="BV8" s="145"/>
      <c r="BW8" s="145"/>
      <c r="BX8" s="114"/>
      <c r="BY8" s="145"/>
      <c r="BZ8" s="145"/>
      <c r="CA8" s="114"/>
      <c r="CB8" s="145"/>
      <c r="CC8" s="146"/>
      <c r="CD8" s="145"/>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row>
    <row r="9" spans="1:108" ht="21" customHeight="1">
      <c r="A9" s="421"/>
      <c r="B9" s="423"/>
      <c r="C9" s="423"/>
      <c r="D9" s="424"/>
      <c r="E9" s="424"/>
      <c r="F9" s="423"/>
      <c r="G9" s="423"/>
      <c r="H9" s="423"/>
      <c r="I9" s="423"/>
      <c r="J9" s="421"/>
      <c r="K9" s="421"/>
      <c r="L9" s="411"/>
      <c r="M9" s="413"/>
      <c r="N9" s="162">
        <v>5</v>
      </c>
      <c r="O9" s="166"/>
      <c r="P9" s="171"/>
      <c r="Q9" s="171"/>
      <c r="R9" s="171"/>
      <c r="S9" s="171"/>
      <c r="T9" s="171"/>
      <c r="U9" s="171"/>
      <c r="V9" s="171"/>
      <c r="W9" s="116">
        <f t="shared" si="1"/>
        <v>0</v>
      </c>
      <c r="X9" s="117" t="str">
        <f t="shared" si="0"/>
        <v>DEBIL</v>
      </c>
      <c r="Y9" s="172"/>
      <c r="Z9" s="118" t="str">
        <f t="shared" si="2"/>
        <v/>
      </c>
      <c r="AA9" s="116" t="str">
        <f t="shared" si="3"/>
        <v>SI</v>
      </c>
      <c r="AB9" s="171"/>
      <c r="AC9" s="422"/>
      <c r="AD9" s="422"/>
      <c r="AE9" s="420"/>
      <c r="AF9" s="420"/>
      <c r="AG9" s="418"/>
      <c r="AH9" s="418"/>
      <c r="AI9" s="419"/>
      <c r="AJ9" s="419"/>
      <c r="AK9" s="411"/>
      <c r="AL9" s="413"/>
      <c r="AM9" s="416"/>
      <c r="AN9" s="163"/>
      <c r="AO9" s="162"/>
      <c r="AP9" s="168"/>
      <c r="AQ9" s="187" t="s">
        <v>118</v>
      </c>
      <c r="AR9" s="179" t="s">
        <v>118</v>
      </c>
      <c r="AS9" s="168"/>
      <c r="AT9" s="163"/>
      <c r="AU9" s="168"/>
      <c r="AV9" s="163"/>
      <c r="AW9" s="114"/>
      <c r="AX9" s="145"/>
      <c r="AY9" s="146"/>
      <c r="AZ9" s="178" t="s">
        <v>118</v>
      </c>
      <c r="BA9" s="179" t="s">
        <v>118</v>
      </c>
      <c r="BB9" s="180" t="s">
        <v>118</v>
      </c>
      <c r="BC9" s="180" t="s">
        <v>118</v>
      </c>
      <c r="BD9" s="180" t="s">
        <v>118</v>
      </c>
      <c r="BE9" s="163"/>
      <c r="BF9" s="163"/>
      <c r="BG9" s="162"/>
      <c r="BH9" s="168"/>
      <c r="BI9" s="168"/>
      <c r="BJ9" s="163"/>
      <c r="BK9" s="163"/>
      <c r="BL9" s="162"/>
      <c r="BM9" s="168"/>
      <c r="BN9" s="168"/>
      <c r="BO9" s="145"/>
      <c r="BP9" s="145"/>
      <c r="BQ9" s="146"/>
      <c r="BR9" s="114"/>
      <c r="BS9" s="114"/>
      <c r="BT9" s="168"/>
      <c r="BU9" s="145"/>
      <c r="BV9" s="145"/>
      <c r="BW9" s="145"/>
      <c r="BX9" s="114"/>
      <c r="BY9" s="145"/>
      <c r="BZ9" s="145"/>
      <c r="CA9" s="114"/>
      <c r="CB9" s="145"/>
      <c r="CC9" s="146"/>
      <c r="CD9" s="145"/>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row>
    <row r="10" spans="1:108" ht="21" customHeight="1" thickTop="1" thickBot="1">
      <c r="A10" s="421"/>
      <c r="B10" s="423"/>
      <c r="C10" s="423"/>
      <c r="D10" s="424"/>
      <c r="E10" s="424"/>
      <c r="F10" s="423"/>
      <c r="G10" s="423"/>
      <c r="H10" s="423"/>
      <c r="I10" s="423"/>
      <c r="J10" s="421"/>
      <c r="K10" s="421"/>
      <c r="L10" s="411"/>
      <c r="M10" s="414"/>
      <c r="N10" s="162">
        <v>6</v>
      </c>
      <c r="O10" s="166"/>
      <c r="P10" s="171"/>
      <c r="Q10" s="171"/>
      <c r="R10" s="171"/>
      <c r="S10" s="171"/>
      <c r="T10" s="171"/>
      <c r="U10" s="171"/>
      <c r="V10" s="171"/>
      <c r="W10" s="116">
        <f t="shared" si="1"/>
        <v>0</v>
      </c>
      <c r="X10" s="117" t="str">
        <f t="shared" si="0"/>
        <v>DEBIL</v>
      </c>
      <c r="Y10" s="172"/>
      <c r="Z10" s="118" t="str">
        <f t="shared" si="2"/>
        <v/>
      </c>
      <c r="AA10" s="116" t="str">
        <f t="shared" si="3"/>
        <v>SI</v>
      </c>
      <c r="AB10" s="171"/>
      <c r="AC10" s="422"/>
      <c r="AD10" s="422"/>
      <c r="AE10" s="420"/>
      <c r="AF10" s="420"/>
      <c r="AG10" s="418"/>
      <c r="AH10" s="418"/>
      <c r="AI10" s="419"/>
      <c r="AJ10" s="419"/>
      <c r="AK10" s="411"/>
      <c r="AL10" s="414"/>
      <c r="AM10" s="417"/>
      <c r="AN10" s="163"/>
      <c r="AO10" s="162"/>
      <c r="AP10" s="168"/>
      <c r="AQ10" s="187" t="s">
        <v>118</v>
      </c>
      <c r="AR10" s="179" t="s">
        <v>118</v>
      </c>
      <c r="AS10" s="168"/>
      <c r="AT10" s="163"/>
      <c r="AU10" s="168"/>
      <c r="AV10" s="163"/>
      <c r="AW10" s="114"/>
      <c r="AX10" s="145"/>
      <c r="AY10" s="146"/>
      <c r="AZ10" s="178" t="s">
        <v>118</v>
      </c>
      <c r="BA10" s="179" t="s">
        <v>118</v>
      </c>
      <c r="BB10" s="180" t="s">
        <v>118</v>
      </c>
      <c r="BC10" s="180" t="s">
        <v>118</v>
      </c>
      <c r="BD10" s="180" t="s">
        <v>118</v>
      </c>
      <c r="BE10" s="163"/>
      <c r="BF10" s="163"/>
      <c r="BG10" s="162"/>
      <c r="BH10" s="168"/>
      <c r="BI10" s="168"/>
      <c r="BJ10" s="163"/>
      <c r="BK10" s="163"/>
      <c r="BL10" s="162"/>
      <c r="BM10" s="168"/>
      <c r="BN10" s="168"/>
      <c r="BO10" s="145"/>
      <c r="BP10" s="145"/>
      <c r="BQ10" s="146"/>
      <c r="BR10" s="114"/>
      <c r="BS10" s="114"/>
      <c r="BT10" s="168"/>
      <c r="BU10" s="145"/>
      <c r="BV10" s="145"/>
      <c r="BW10" s="145"/>
      <c r="BX10" s="114"/>
      <c r="BY10" s="145"/>
      <c r="BZ10" s="145"/>
      <c r="CA10" s="114"/>
      <c r="CB10" s="145"/>
      <c r="CC10" s="146"/>
      <c r="CD10" s="145"/>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row>
    <row r="11" spans="1:108" ht="396.75" customHeight="1" thickTop="1" thickBot="1">
      <c r="A11" s="421">
        <v>2</v>
      </c>
      <c r="B11" s="423" t="s">
        <v>61</v>
      </c>
      <c r="C11" s="423" t="s">
        <v>102</v>
      </c>
      <c r="D11" s="424" t="s">
        <v>103</v>
      </c>
      <c r="E11" s="424" t="s">
        <v>65</v>
      </c>
      <c r="F11" s="423" t="s">
        <v>104</v>
      </c>
      <c r="G11" s="423" t="s">
        <v>174</v>
      </c>
      <c r="H11" s="423" t="s">
        <v>143</v>
      </c>
      <c r="I11" s="423" t="s">
        <v>144</v>
      </c>
      <c r="J11" s="421">
        <v>1</v>
      </c>
      <c r="K11" s="421">
        <v>4</v>
      </c>
      <c r="L11" s="411">
        <f>+(J11*K11)*4</f>
        <v>16</v>
      </c>
      <c r="M11" s="412" t="str">
        <f>IF(OR(AND(J11=3,K11=4),AND(J11=2,K11=5),AND(J11=2,K11=5),AND(L11=20),AND(L11&gt;=52,L11&lt;=100)),"ZONA RIESGO EXTREMA",IF(OR(AND(J11=5,K11=2),AND(J11=4,K11=3),AND(J11=1,K11=4),AND(L11=16),AND(L11&gt;=28,L11&lt;=48)),"ZONA RIESGO ALTA",IF(OR(AND(J11=1,K11=3),AND(J11=4,K11=1),AND(L11=24)),"ZONA RIESGO MODERADA",IF(AND(L11&gt;=4,L11&lt;=16),"ZONA RIESGO BAJA"))))</f>
        <v>ZONA RIESGO ALTA</v>
      </c>
      <c r="N11" s="162">
        <v>1</v>
      </c>
      <c r="O11" s="166" t="s">
        <v>175</v>
      </c>
      <c r="P11" s="171">
        <v>15</v>
      </c>
      <c r="Q11" s="171">
        <v>15</v>
      </c>
      <c r="R11" s="171">
        <v>15</v>
      </c>
      <c r="S11" s="171">
        <v>15</v>
      </c>
      <c r="T11" s="171">
        <v>15</v>
      </c>
      <c r="U11" s="171">
        <v>15</v>
      </c>
      <c r="V11" s="171">
        <v>10</v>
      </c>
      <c r="W11" s="116">
        <f t="shared" si="1"/>
        <v>100</v>
      </c>
      <c r="X11" s="117" t="str">
        <f t="shared" si="0"/>
        <v>FUERTE</v>
      </c>
      <c r="Y11" s="172" t="s">
        <v>146</v>
      </c>
      <c r="Z11" s="118" t="str">
        <f t="shared" si="2"/>
        <v>FUERTE</v>
      </c>
      <c r="AA11" s="116" t="str">
        <f t="shared" si="3"/>
        <v>NO</v>
      </c>
      <c r="AB11" s="171"/>
      <c r="AC11" s="422">
        <f>IF(AND(W11&gt;0,SUM(W12:W16)=0),W11,IF(AND(SUM(W11:W12)&gt;0,SUM(W13:W16)=0),AVERAGE(W11:W12),IF(AND(SUM(W11:W13)&gt;0,SUM(W14:W16)=0),AVERAGE(W11:W13),IF(AND(SUM(W11:W14)&gt;0,SUM(W15:W16)=0),AVERAGE(W11:W14),IF(AND(SUM(W11:W15)&gt;0,W16=0),AVERAGE(W11:W15),AVERAGE(W11:W16))))))</f>
        <v>100</v>
      </c>
      <c r="AD11" s="422" t="str">
        <f>IF(AND(AC11&gt;=50,AC11&lt;=99),"MODERADO",IF(AND(AC11=100), "FUERTE",IF(AND(AC11&lt;50), "DEBIL")))</f>
        <v>FUERTE</v>
      </c>
      <c r="AE11" s="420" t="s">
        <v>147</v>
      </c>
      <c r="AF11" s="420" t="s">
        <v>147</v>
      </c>
      <c r="AG11" s="418">
        <f>IFERROR(_xlfn.IFS(AND(AD11="MODERADO",AE11="Directamente"),1,AND(AD11="FUERTE",AE11="Directamente"),2),"0")</f>
        <v>2</v>
      </c>
      <c r="AH11" s="418">
        <f>IFERROR(_xlfn.IFS(AND(AD11="MODERADO",AF11="Directamente"),1,AND(AD11="FUERTE",AF11="Directamente"),2,AND(AD11="FUERTE",AF11="Indirectamente"),1),"0")</f>
        <v>2</v>
      </c>
      <c r="AI11" s="419">
        <v>1</v>
      </c>
      <c r="AJ11" s="419">
        <v>3</v>
      </c>
      <c r="AK11" s="411">
        <f>+(AI11*AJ11)*4</f>
        <v>12</v>
      </c>
      <c r="AL11" s="412" t="str">
        <f>IF(OR(AND(AI11=3,AJ11=4),AND(AI11=2,AJ11=5),AND(AI11=2,AJ11=5),AND(AK11=20),AND(AK11&gt;=52,AK11&lt;=100)),"ZONA RIESGO EXTREMA",IF(OR(AND(AI11=5,AJ11=2),AND(AI11=4,AJ11=3),AND(AI11=1,AJ11=4),AND(AK11=16),AND(AK11&gt;=28,AK11&lt;=48)),"ZONA RIESGO ALTA",IF(OR(AND(AI11=1,AJ11=3),AND(AI11=4,AJ11=1),AND(AK11=24)),"ZONA RIESGO MODERADA",IF(AND(AK11&gt;=4,AK11&lt;=16),"ZONA RIESGO BAJA"))))</f>
        <v>ZONA RIESGO MODERADA</v>
      </c>
      <c r="AM11" s="415" t="s">
        <v>148</v>
      </c>
      <c r="AN11" s="164" t="s">
        <v>176</v>
      </c>
      <c r="AO11" s="164" t="s">
        <v>177</v>
      </c>
      <c r="AP11" s="165">
        <v>44926</v>
      </c>
      <c r="AQ11" s="174" t="s">
        <v>150</v>
      </c>
      <c r="AR11" s="176" t="s">
        <v>151</v>
      </c>
      <c r="AS11" s="189" t="s">
        <v>178</v>
      </c>
      <c r="AT11" s="190" t="s">
        <v>179</v>
      </c>
      <c r="AU11" s="181" t="s">
        <v>180</v>
      </c>
      <c r="AV11" s="211" t="s">
        <v>181</v>
      </c>
      <c r="AW11" s="233" t="s">
        <v>156</v>
      </c>
      <c r="AX11" s="234" t="s">
        <v>157</v>
      </c>
      <c r="AY11" s="235"/>
      <c r="AZ11" s="182" t="s">
        <v>182</v>
      </c>
      <c r="BA11" s="188" t="s">
        <v>183</v>
      </c>
      <c r="BB11" s="179" t="s">
        <v>184</v>
      </c>
      <c r="BC11" s="179" t="s">
        <v>185</v>
      </c>
      <c r="BD11" s="180" t="s">
        <v>116</v>
      </c>
      <c r="BE11" s="182" t="s">
        <v>186</v>
      </c>
      <c r="BF11" s="192" t="s">
        <v>187</v>
      </c>
      <c r="BG11" s="185" t="s">
        <v>188</v>
      </c>
      <c r="BH11" s="185" t="s">
        <v>189</v>
      </c>
      <c r="BI11" s="193" t="s">
        <v>116</v>
      </c>
      <c r="BJ11" s="181" t="s">
        <v>190</v>
      </c>
      <c r="BK11" s="204" t="s">
        <v>191</v>
      </c>
      <c r="BL11" s="226" t="s">
        <v>188</v>
      </c>
      <c r="BM11" s="226" t="s">
        <v>189</v>
      </c>
      <c r="BN11" s="227" t="s">
        <v>116</v>
      </c>
      <c r="BO11" s="228" t="s">
        <v>192</v>
      </c>
      <c r="BP11" s="229" t="s">
        <v>193</v>
      </c>
      <c r="BQ11" s="221" t="s">
        <v>188</v>
      </c>
      <c r="BR11" s="221" t="s">
        <v>189</v>
      </c>
      <c r="BS11" s="230" t="s">
        <v>116</v>
      </c>
      <c r="BT11" s="231" t="s">
        <v>169</v>
      </c>
      <c r="BU11" s="145"/>
      <c r="BV11" s="145"/>
      <c r="BW11" s="145"/>
      <c r="BX11" s="170" t="s">
        <v>117</v>
      </c>
      <c r="BY11" s="163" t="s">
        <v>194</v>
      </c>
      <c r="BZ11" s="163" t="s">
        <v>195</v>
      </c>
      <c r="CA11" s="232" t="s">
        <v>490</v>
      </c>
      <c r="CB11" s="222" t="s">
        <v>491</v>
      </c>
      <c r="CC11" s="222" t="s">
        <v>492</v>
      </c>
      <c r="CD11" s="222" t="s">
        <v>493</v>
      </c>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row>
    <row r="12" spans="1:108" ht="258" customHeight="1" thickTop="1" thickBot="1">
      <c r="A12" s="421"/>
      <c r="B12" s="423"/>
      <c r="C12" s="423"/>
      <c r="D12" s="424"/>
      <c r="E12" s="424"/>
      <c r="F12" s="423"/>
      <c r="G12" s="423"/>
      <c r="H12" s="423"/>
      <c r="I12" s="423"/>
      <c r="J12" s="421"/>
      <c r="K12" s="421"/>
      <c r="L12" s="411"/>
      <c r="M12" s="413"/>
      <c r="N12" s="162">
        <v>2</v>
      </c>
      <c r="O12" s="166" t="s">
        <v>196</v>
      </c>
      <c r="P12" s="171">
        <v>15</v>
      </c>
      <c r="Q12" s="171">
        <v>15</v>
      </c>
      <c r="R12" s="171">
        <v>15</v>
      </c>
      <c r="S12" s="171">
        <v>15</v>
      </c>
      <c r="T12" s="171">
        <v>15</v>
      </c>
      <c r="U12" s="171">
        <v>15</v>
      </c>
      <c r="V12" s="171">
        <v>10</v>
      </c>
      <c r="W12" s="116">
        <f t="shared" si="1"/>
        <v>100</v>
      </c>
      <c r="X12" s="117" t="str">
        <f t="shared" si="0"/>
        <v>FUERTE</v>
      </c>
      <c r="Y12" s="172" t="s">
        <v>146</v>
      </c>
      <c r="Z12" s="118" t="str">
        <f t="shared" si="2"/>
        <v>FUERTE</v>
      </c>
      <c r="AA12" s="116" t="str">
        <f t="shared" si="3"/>
        <v>NO</v>
      </c>
      <c r="AB12" s="171"/>
      <c r="AC12" s="422"/>
      <c r="AD12" s="422"/>
      <c r="AE12" s="420"/>
      <c r="AF12" s="420"/>
      <c r="AG12" s="418"/>
      <c r="AH12" s="418"/>
      <c r="AI12" s="419"/>
      <c r="AJ12" s="419"/>
      <c r="AK12" s="411"/>
      <c r="AL12" s="413"/>
      <c r="AM12" s="416"/>
      <c r="AN12" s="163"/>
      <c r="AO12" s="162"/>
      <c r="AP12" s="168"/>
      <c r="AQ12" s="187" t="s">
        <v>118</v>
      </c>
      <c r="AR12" s="179" t="s">
        <v>118</v>
      </c>
      <c r="AS12" s="168"/>
      <c r="AT12" s="163"/>
      <c r="AU12" s="168"/>
      <c r="AV12" s="163"/>
      <c r="AW12" s="114"/>
      <c r="AX12" s="145"/>
      <c r="AY12" s="146"/>
      <c r="AZ12" s="182" t="s">
        <v>197</v>
      </c>
      <c r="BA12" s="188" t="s">
        <v>198</v>
      </c>
      <c r="BB12" s="179" t="s">
        <v>184</v>
      </c>
      <c r="BC12" s="179" t="s">
        <v>199</v>
      </c>
      <c r="BD12" s="180" t="s">
        <v>116</v>
      </c>
      <c r="BE12" s="194" t="s">
        <v>200</v>
      </c>
      <c r="BF12" s="195" t="s">
        <v>201</v>
      </c>
      <c r="BG12" s="196" t="s">
        <v>184</v>
      </c>
      <c r="BH12" s="183" t="s">
        <v>202</v>
      </c>
      <c r="BI12" s="183" t="s">
        <v>116</v>
      </c>
      <c r="BJ12" s="209" t="s">
        <v>203</v>
      </c>
      <c r="BK12" s="210" t="s">
        <v>204</v>
      </c>
      <c r="BL12" s="207" t="s">
        <v>205</v>
      </c>
      <c r="BM12" s="207" t="s">
        <v>206</v>
      </c>
      <c r="BN12" s="208" t="s">
        <v>116</v>
      </c>
      <c r="BO12" s="217" t="s">
        <v>207</v>
      </c>
      <c r="BP12" s="236" t="s">
        <v>208</v>
      </c>
      <c r="BQ12" s="213" t="s">
        <v>188</v>
      </c>
      <c r="BR12" s="213" t="s">
        <v>189</v>
      </c>
      <c r="BS12" s="214" t="s">
        <v>116</v>
      </c>
      <c r="BT12" s="170" t="s">
        <v>173</v>
      </c>
      <c r="BU12" s="145"/>
      <c r="BV12" s="145"/>
      <c r="BW12" s="145"/>
      <c r="BX12" s="170" t="s">
        <v>117</v>
      </c>
      <c r="BY12" s="163" t="s">
        <v>209</v>
      </c>
      <c r="BZ12" s="163"/>
      <c r="CA12" s="197" t="s">
        <v>172</v>
      </c>
      <c r="CB12" s="222" t="s">
        <v>494</v>
      </c>
      <c r="CC12" s="222" t="s">
        <v>495</v>
      </c>
      <c r="CD12" s="145" t="s">
        <v>210</v>
      </c>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row>
    <row r="13" spans="1:108" ht="21" customHeight="1" thickTop="1" thickBot="1">
      <c r="A13" s="421"/>
      <c r="B13" s="423"/>
      <c r="C13" s="423"/>
      <c r="D13" s="424"/>
      <c r="E13" s="424"/>
      <c r="F13" s="423"/>
      <c r="G13" s="423"/>
      <c r="H13" s="423"/>
      <c r="I13" s="423"/>
      <c r="J13" s="421"/>
      <c r="K13" s="421"/>
      <c r="L13" s="411"/>
      <c r="M13" s="413"/>
      <c r="N13" s="162">
        <v>3</v>
      </c>
      <c r="O13" s="173"/>
      <c r="P13" s="171"/>
      <c r="Q13" s="171"/>
      <c r="R13" s="171"/>
      <c r="S13" s="171"/>
      <c r="T13" s="171"/>
      <c r="U13" s="171"/>
      <c r="V13" s="171"/>
      <c r="W13" s="116">
        <f t="shared" si="1"/>
        <v>0</v>
      </c>
      <c r="X13" s="117" t="str">
        <f t="shared" si="0"/>
        <v>DEBIL</v>
      </c>
      <c r="Y13" s="172"/>
      <c r="Z13" s="118" t="str">
        <f t="shared" si="2"/>
        <v/>
      </c>
      <c r="AA13" s="116" t="str">
        <f t="shared" si="3"/>
        <v>SI</v>
      </c>
      <c r="AB13" s="171"/>
      <c r="AC13" s="422"/>
      <c r="AD13" s="422"/>
      <c r="AE13" s="420"/>
      <c r="AF13" s="420"/>
      <c r="AG13" s="418"/>
      <c r="AH13" s="418"/>
      <c r="AI13" s="419"/>
      <c r="AJ13" s="419"/>
      <c r="AK13" s="411"/>
      <c r="AL13" s="413"/>
      <c r="AM13" s="416"/>
      <c r="AN13" s="163"/>
      <c r="AO13" s="162"/>
      <c r="AP13" s="168"/>
      <c r="AQ13" s="168"/>
      <c r="AR13" s="163"/>
      <c r="AS13" s="168"/>
      <c r="AT13" s="163"/>
      <c r="AU13" s="168"/>
      <c r="AV13" s="163"/>
      <c r="AW13" s="114"/>
      <c r="AX13" s="145"/>
      <c r="AY13" s="146"/>
      <c r="AZ13" s="145"/>
      <c r="BA13" s="145"/>
      <c r="BB13" s="146"/>
      <c r="BC13" s="114"/>
      <c r="BD13" s="114"/>
      <c r="BE13" s="163"/>
      <c r="BF13" s="163"/>
      <c r="BG13" s="162"/>
      <c r="BH13" s="168"/>
      <c r="BI13" s="168"/>
      <c r="BJ13" s="163"/>
      <c r="BK13" s="163"/>
      <c r="BL13" s="162"/>
      <c r="BM13" s="168"/>
      <c r="BN13" s="168"/>
      <c r="BO13" s="145"/>
      <c r="BP13" s="145"/>
      <c r="BQ13" s="146"/>
      <c r="BR13" s="114"/>
      <c r="BS13" s="114"/>
      <c r="BT13" s="168"/>
      <c r="BU13" s="145"/>
      <c r="BV13" s="145"/>
      <c r="BW13" s="145"/>
      <c r="BX13" s="114"/>
      <c r="BY13" s="145"/>
      <c r="BZ13" s="145"/>
      <c r="CA13" s="114"/>
      <c r="CB13" s="145"/>
      <c r="CC13" s="146"/>
      <c r="CD13" s="145"/>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row>
    <row r="14" spans="1:108" ht="21" customHeight="1" thickTop="1" thickBot="1">
      <c r="A14" s="421"/>
      <c r="B14" s="423"/>
      <c r="C14" s="423"/>
      <c r="D14" s="424"/>
      <c r="E14" s="424"/>
      <c r="F14" s="423"/>
      <c r="G14" s="423"/>
      <c r="H14" s="423"/>
      <c r="I14" s="423"/>
      <c r="J14" s="421"/>
      <c r="K14" s="421"/>
      <c r="L14" s="411"/>
      <c r="M14" s="413"/>
      <c r="N14" s="162">
        <v>4</v>
      </c>
      <c r="O14" s="166"/>
      <c r="P14" s="171"/>
      <c r="Q14" s="171"/>
      <c r="R14" s="171"/>
      <c r="S14" s="171"/>
      <c r="T14" s="171"/>
      <c r="U14" s="171"/>
      <c r="V14" s="171"/>
      <c r="W14" s="116">
        <f t="shared" si="1"/>
        <v>0</v>
      </c>
      <c r="X14" s="117" t="str">
        <f t="shared" si="0"/>
        <v>DEBIL</v>
      </c>
      <c r="Y14" s="172"/>
      <c r="Z14" s="118" t="str">
        <f t="shared" si="2"/>
        <v/>
      </c>
      <c r="AA14" s="116" t="str">
        <f t="shared" si="3"/>
        <v>SI</v>
      </c>
      <c r="AB14" s="171"/>
      <c r="AC14" s="422"/>
      <c r="AD14" s="422"/>
      <c r="AE14" s="420"/>
      <c r="AF14" s="420"/>
      <c r="AG14" s="418"/>
      <c r="AH14" s="418"/>
      <c r="AI14" s="419"/>
      <c r="AJ14" s="419"/>
      <c r="AK14" s="411"/>
      <c r="AL14" s="413"/>
      <c r="AM14" s="416"/>
      <c r="AN14" s="163"/>
      <c r="AO14" s="162"/>
      <c r="AP14" s="168"/>
      <c r="AQ14" s="168"/>
      <c r="AR14" s="163"/>
      <c r="AS14" s="168"/>
      <c r="AT14" s="163"/>
      <c r="AU14" s="168"/>
      <c r="AV14" s="163"/>
      <c r="AW14" s="114"/>
      <c r="AX14" s="145"/>
      <c r="AY14" s="146"/>
      <c r="AZ14" s="145"/>
      <c r="BA14" s="145"/>
      <c r="BB14" s="146"/>
      <c r="BC14" s="114"/>
      <c r="BD14" s="114"/>
      <c r="BE14" s="163"/>
      <c r="BF14" s="163"/>
      <c r="BG14" s="162"/>
      <c r="BH14" s="168"/>
      <c r="BI14" s="168"/>
      <c r="BJ14" s="163"/>
      <c r="BK14" s="163"/>
      <c r="BL14" s="162"/>
      <c r="BM14" s="168"/>
      <c r="BN14" s="168"/>
      <c r="BO14" s="145"/>
      <c r="BP14" s="145"/>
      <c r="BQ14" s="146"/>
      <c r="BR14" s="114"/>
      <c r="BS14" s="114"/>
      <c r="BT14" s="168"/>
      <c r="BU14" s="145"/>
      <c r="BV14" s="145"/>
      <c r="BW14" s="145"/>
      <c r="BX14" s="114"/>
      <c r="BY14" s="145"/>
      <c r="BZ14" s="145"/>
      <c r="CA14" s="114"/>
      <c r="CB14" s="145"/>
      <c r="CC14" s="146"/>
      <c r="CD14" s="145"/>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row>
    <row r="15" spans="1:108" ht="21" customHeight="1" thickTop="1" thickBot="1">
      <c r="A15" s="421"/>
      <c r="B15" s="423"/>
      <c r="C15" s="423"/>
      <c r="D15" s="424"/>
      <c r="E15" s="424"/>
      <c r="F15" s="423"/>
      <c r="G15" s="423"/>
      <c r="H15" s="423"/>
      <c r="I15" s="423"/>
      <c r="J15" s="421"/>
      <c r="K15" s="421"/>
      <c r="L15" s="411"/>
      <c r="M15" s="413"/>
      <c r="N15" s="162">
        <v>5</v>
      </c>
      <c r="O15" s="166"/>
      <c r="P15" s="171"/>
      <c r="Q15" s="171"/>
      <c r="R15" s="171"/>
      <c r="S15" s="171"/>
      <c r="T15" s="171"/>
      <c r="U15" s="171"/>
      <c r="V15" s="171"/>
      <c r="W15" s="116">
        <f t="shared" si="1"/>
        <v>0</v>
      </c>
      <c r="X15" s="117" t="str">
        <f t="shared" si="0"/>
        <v>DEBIL</v>
      </c>
      <c r="Y15" s="172"/>
      <c r="Z15" s="118" t="str">
        <f t="shared" si="2"/>
        <v/>
      </c>
      <c r="AA15" s="116" t="str">
        <f t="shared" si="3"/>
        <v>SI</v>
      </c>
      <c r="AB15" s="171"/>
      <c r="AC15" s="422"/>
      <c r="AD15" s="422"/>
      <c r="AE15" s="420"/>
      <c r="AF15" s="420"/>
      <c r="AG15" s="418"/>
      <c r="AH15" s="418"/>
      <c r="AI15" s="419"/>
      <c r="AJ15" s="419"/>
      <c r="AK15" s="411"/>
      <c r="AL15" s="413"/>
      <c r="AM15" s="416"/>
      <c r="AN15" s="163"/>
      <c r="AO15" s="162"/>
      <c r="AP15" s="168"/>
      <c r="AQ15" s="168"/>
      <c r="AR15" s="163"/>
      <c r="AS15" s="168"/>
      <c r="AT15" s="163"/>
      <c r="AU15" s="168"/>
      <c r="AV15" s="163"/>
      <c r="AW15" s="114"/>
      <c r="AX15" s="145"/>
      <c r="AY15" s="146"/>
      <c r="AZ15" s="145"/>
      <c r="BA15" s="145"/>
      <c r="BB15" s="146"/>
      <c r="BC15" s="114"/>
      <c r="BD15" s="114"/>
      <c r="BE15" s="163"/>
      <c r="BF15" s="163"/>
      <c r="BG15" s="162"/>
      <c r="BH15" s="168"/>
      <c r="BI15" s="168"/>
      <c r="BJ15" s="163"/>
      <c r="BK15" s="163"/>
      <c r="BL15" s="162"/>
      <c r="BM15" s="168"/>
      <c r="BN15" s="168"/>
      <c r="BO15" s="145"/>
      <c r="BP15" s="145"/>
      <c r="BQ15" s="146"/>
      <c r="BR15" s="114"/>
      <c r="BS15" s="114"/>
      <c r="BT15" s="168"/>
      <c r="BU15" s="145"/>
      <c r="BV15" s="145"/>
      <c r="BW15" s="145"/>
      <c r="BX15" s="114"/>
      <c r="BY15" s="145"/>
      <c r="BZ15" s="145"/>
      <c r="CA15" s="114"/>
      <c r="CB15" s="145"/>
      <c r="CC15" s="146"/>
      <c r="CD15" s="145"/>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row>
    <row r="16" spans="1:108" ht="21" customHeight="1" thickTop="1" thickBot="1">
      <c r="A16" s="421"/>
      <c r="B16" s="423"/>
      <c r="C16" s="423"/>
      <c r="D16" s="424"/>
      <c r="E16" s="424"/>
      <c r="F16" s="423"/>
      <c r="G16" s="423"/>
      <c r="H16" s="423"/>
      <c r="I16" s="423"/>
      <c r="J16" s="421"/>
      <c r="K16" s="421"/>
      <c r="L16" s="411"/>
      <c r="M16" s="414"/>
      <c r="N16" s="162">
        <v>6</v>
      </c>
      <c r="O16" s="166"/>
      <c r="P16" s="171"/>
      <c r="Q16" s="171"/>
      <c r="R16" s="171"/>
      <c r="S16" s="171"/>
      <c r="T16" s="171"/>
      <c r="U16" s="171"/>
      <c r="V16" s="171"/>
      <c r="W16" s="116">
        <f t="shared" si="1"/>
        <v>0</v>
      </c>
      <c r="X16" s="117" t="str">
        <f t="shared" si="0"/>
        <v>DEBIL</v>
      </c>
      <c r="Y16" s="172"/>
      <c r="Z16" s="118" t="str">
        <f t="shared" si="2"/>
        <v/>
      </c>
      <c r="AA16" s="116" t="str">
        <f t="shared" si="3"/>
        <v>SI</v>
      </c>
      <c r="AB16" s="171"/>
      <c r="AC16" s="422"/>
      <c r="AD16" s="422"/>
      <c r="AE16" s="420"/>
      <c r="AF16" s="420"/>
      <c r="AG16" s="418"/>
      <c r="AH16" s="418"/>
      <c r="AI16" s="419"/>
      <c r="AJ16" s="419"/>
      <c r="AK16" s="411"/>
      <c r="AL16" s="414"/>
      <c r="AM16" s="417"/>
      <c r="AN16" s="163"/>
      <c r="AO16" s="162"/>
      <c r="AP16" s="168"/>
      <c r="AQ16" s="168"/>
      <c r="AR16" s="163"/>
      <c r="AS16" s="168"/>
      <c r="AT16" s="163"/>
      <c r="AU16" s="168"/>
      <c r="AV16" s="163"/>
      <c r="AW16" s="114"/>
      <c r="AX16" s="145"/>
      <c r="AY16" s="146"/>
      <c r="AZ16" s="145"/>
      <c r="BA16" s="145"/>
      <c r="BB16" s="146"/>
      <c r="BC16" s="114"/>
      <c r="BD16" s="114"/>
      <c r="BE16" s="163"/>
      <c r="BF16" s="163"/>
      <c r="BG16" s="162"/>
      <c r="BH16" s="168"/>
      <c r="BI16" s="168"/>
      <c r="BJ16" s="163"/>
      <c r="BK16" s="163"/>
      <c r="BL16" s="162"/>
      <c r="BM16" s="168"/>
      <c r="BN16" s="168"/>
      <c r="BO16" s="145"/>
      <c r="BP16" s="145"/>
      <c r="BQ16" s="146"/>
      <c r="BR16" s="114"/>
      <c r="BS16" s="114"/>
      <c r="BT16" s="168"/>
      <c r="BU16" s="145"/>
      <c r="BV16" s="145"/>
      <c r="BW16" s="145"/>
      <c r="BX16" s="114"/>
      <c r="BY16" s="145"/>
      <c r="BZ16" s="145"/>
      <c r="CA16" s="114"/>
      <c r="CB16" s="145"/>
      <c r="CC16" s="146"/>
      <c r="CD16" s="145"/>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row>
    <row r="17" spans="1:108" ht="21" customHeight="1" thickTop="1" thickBot="1">
      <c r="A17" s="421"/>
      <c r="B17" s="423"/>
      <c r="C17" s="423"/>
      <c r="D17" s="423"/>
      <c r="E17" s="424"/>
      <c r="F17" s="423"/>
      <c r="G17" s="423"/>
      <c r="H17" s="423"/>
      <c r="I17" s="423"/>
      <c r="J17" s="421"/>
      <c r="K17" s="421"/>
      <c r="L17" s="411">
        <f>+(J17*K17)*4</f>
        <v>0</v>
      </c>
      <c r="M17" s="412" t="b">
        <f>IF(OR(AND(J17=3,K17=4),AND(J17=2,K17=5),AND(J17=2,K17=5),AND(L17=20),AND(L17&gt;=52,L17&lt;=100)),"ZONA RIESGO EXTREMA",IF(OR(AND(J17=5,K17=2),AND(J17=4,K17=3),AND(J17=1,K17=4),AND(L17=16),AND(L17&gt;=28,L17&lt;=48)),"ZONA RIESGO ALTA",IF(OR(AND(J17=1,K17=3),AND(J17=4,K17=1),AND(L17=24)),"ZONA RIESGO MODERADA",IF(AND(L17&gt;=4,L17&lt;=16),"ZONA RIESGO BAJA"))))</f>
        <v>0</v>
      </c>
      <c r="N17" s="162">
        <v>1</v>
      </c>
      <c r="O17" s="166"/>
      <c r="P17" s="171"/>
      <c r="Q17" s="171"/>
      <c r="R17" s="171"/>
      <c r="S17" s="171"/>
      <c r="T17" s="171"/>
      <c r="U17" s="171"/>
      <c r="V17" s="171"/>
      <c r="W17" s="116">
        <f t="shared" si="1"/>
        <v>0</v>
      </c>
      <c r="X17" s="117" t="str">
        <f t="shared" si="0"/>
        <v>DEBIL</v>
      </c>
      <c r="Y17" s="172"/>
      <c r="Z17" s="118" t="str">
        <f t="shared" si="2"/>
        <v/>
      </c>
      <c r="AA17" s="116" t="str">
        <f t="shared" si="3"/>
        <v>SI</v>
      </c>
      <c r="AB17" s="171"/>
      <c r="AC17" s="422">
        <f>IF(AND(W17&gt;0,SUM(W18:W22)=0),W17,IF(AND(SUM(W17:W18)&gt;0,SUM(W19:W22)=0),AVERAGE(W17:W18),IF(AND(SUM(W17:W19)&gt;0,SUM(W20:W22)=0),AVERAGE(W17:W19),IF(AND(SUM(W17:W20)&gt;0,SUM(W21:W22)=0),AVERAGE(W17:W20),IF(AND(SUM(W17:W21)&gt;0,W22=0),AVERAGE(W17:W21),AVERAGE(W17:W22))))))</f>
        <v>0</v>
      </c>
      <c r="AD17" s="422" t="str">
        <f>IF(AND(AC17&gt;=50,AC17&lt;=99),"MODERADO",IF(AND(AC17=100), "FUERTE",IF(AND(AC17&lt;50), "DEBIL")))</f>
        <v>DEBIL</v>
      </c>
      <c r="AE17" s="420"/>
      <c r="AF17" s="420"/>
      <c r="AG17" s="418" t="str">
        <f>IFERROR(_xlfn.IFS(AND(AD17="MODERADO",AE17="Directamente"),1,AND(AD17="FUERTE",AE17="Directamente"),2),"0")</f>
        <v>0</v>
      </c>
      <c r="AH17" s="418" t="str">
        <f>IFERROR(_xlfn.IFS(AND(AD17="MODERADO",AF17="Directamente"),1,AND(AD17="FUERTE",AF17="Directamente"),2,AND(AD17="FUERTE",AF17="Indirectamente"),1),"0")</f>
        <v>0</v>
      </c>
      <c r="AI17" s="419"/>
      <c r="AJ17" s="419"/>
      <c r="AK17" s="411">
        <f>+(AI17*AJ17)*4</f>
        <v>0</v>
      </c>
      <c r="AL17" s="412" t="b">
        <f>IF(OR(AND(AI17=3,AJ17=4),AND(AI17=2,AJ17=5),AND(AI17=2,AJ17=5),AND(AK17=20),AND(AK17&gt;=52,AK17&lt;=100)),"ZONA RIESGO EXTREMA",IF(OR(AND(AI17=5,AJ17=2),AND(AI17=4,AJ17=3),AND(AI17=1,AJ17=4),AND(AK17=16),AND(AK17&gt;=28,AK17&lt;=48)),"ZONA RIESGO ALTA",IF(OR(AND(AI17=1,AJ17=3),AND(AI17=4,AJ17=1),AND(AK17=24)),"ZONA RIESGO MODERADA",IF(AND(AK17&gt;=4,AK17&lt;=16),"ZONA RIESGO BAJA"))))</f>
        <v>0</v>
      </c>
      <c r="AM17" s="415"/>
      <c r="AN17" s="163"/>
      <c r="AO17" s="162"/>
      <c r="AP17" s="168"/>
      <c r="AQ17" s="168"/>
      <c r="AR17" s="163"/>
      <c r="AS17" s="168"/>
      <c r="AT17" s="163"/>
      <c r="AU17" s="168"/>
      <c r="AV17" s="163"/>
      <c r="AW17" s="114"/>
      <c r="AX17" s="145"/>
      <c r="AY17" s="146"/>
      <c r="AZ17" s="145"/>
      <c r="BA17" s="145"/>
      <c r="BB17" s="146"/>
      <c r="BC17" s="114"/>
      <c r="BD17" s="114"/>
      <c r="BE17" s="163"/>
      <c r="BF17" s="163"/>
      <c r="BG17" s="162"/>
      <c r="BH17" s="168"/>
      <c r="BI17" s="168"/>
      <c r="BJ17" s="163"/>
      <c r="BK17" s="163"/>
      <c r="BL17" s="162"/>
      <c r="BM17" s="168"/>
      <c r="BN17" s="168"/>
      <c r="BO17" s="145"/>
      <c r="BP17" s="145"/>
      <c r="BQ17" s="146"/>
      <c r="BR17" s="114"/>
      <c r="BS17" s="114"/>
      <c r="BT17" s="168"/>
      <c r="BU17" s="145"/>
      <c r="BV17" s="145"/>
      <c r="BW17" s="145"/>
      <c r="BX17" s="114"/>
      <c r="BY17" s="145"/>
      <c r="BZ17" s="145"/>
      <c r="CA17" s="114"/>
      <c r="CB17" s="145"/>
      <c r="CC17" s="146"/>
      <c r="CD17" s="145"/>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row>
    <row r="18" spans="1:108" ht="21" customHeight="1" thickTop="1" thickBot="1">
      <c r="A18" s="421"/>
      <c r="B18" s="423"/>
      <c r="C18" s="423"/>
      <c r="D18" s="423"/>
      <c r="E18" s="424"/>
      <c r="F18" s="423"/>
      <c r="G18" s="423"/>
      <c r="H18" s="423"/>
      <c r="I18" s="423"/>
      <c r="J18" s="421"/>
      <c r="K18" s="421"/>
      <c r="L18" s="411"/>
      <c r="M18" s="413"/>
      <c r="N18" s="162">
        <v>2</v>
      </c>
      <c r="O18" s="166"/>
      <c r="P18" s="171"/>
      <c r="Q18" s="171"/>
      <c r="R18" s="171"/>
      <c r="S18" s="171"/>
      <c r="T18" s="171"/>
      <c r="U18" s="171"/>
      <c r="V18" s="171"/>
      <c r="W18" s="116">
        <f t="shared" si="1"/>
        <v>0</v>
      </c>
      <c r="X18" s="117" t="str">
        <f t="shared" si="0"/>
        <v>DEBIL</v>
      </c>
      <c r="Y18" s="172"/>
      <c r="Z18" s="118" t="str">
        <f t="shared" si="2"/>
        <v/>
      </c>
      <c r="AA18" s="116" t="str">
        <f t="shared" si="3"/>
        <v>SI</v>
      </c>
      <c r="AB18" s="171"/>
      <c r="AC18" s="422"/>
      <c r="AD18" s="422"/>
      <c r="AE18" s="420"/>
      <c r="AF18" s="420"/>
      <c r="AG18" s="418"/>
      <c r="AH18" s="418"/>
      <c r="AI18" s="419"/>
      <c r="AJ18" s="419"/>
      <c r="AK18" s="411"/>
      <c r="AL18" s="413"/>
      <c r="AM18" s="416"/>
      <c r="AN18" s="163"/>
      <c r="AO18" s="162"/>
      <c r="AP18" s="168"/>
      <c r="AQ18" s="168"/>
      <c r="AR18" s="163"/>
      <c r="AS18" s="168"/>
      <c r="AT18" s="163"/>
      <c r="AU18" s="168"/>
      <c r="AV18" s="163"/>
      <c r="AW18" s="114"/>
      <c r="AX18" s="145"/>
      <c r="AY18" s="146"/>
      <c r="AZ18" s="145"/>
      <c r="BA18" s="145"/>
      <c r="BB18" s="146"/>
      <c r="BC18" s="114"/>
      <c r="BD18" s="114"/>
      <c r="BE18" s="163"/>
      <c r="BF18" s="163"/>
      <c r="BG18" s="162"/>
      <c r="BH18" s="168"/>
      <c r="BI18" s="168"/>
      <c r="BJ18" s="163"/>
      <c r="BK18" s="163"/>
      <c r="BL18" s="162"/>
      <c r="BM18" s="168"/>
      <c r="BN18" s="168"/>
      <c r="BO18" s="145"/>
      <c r="BP18" s="145"/>
      <c r="BQ18" s="146"/>
      <c r="BR18" s="114"/>
      <c r="BS18" s="114"/>
      <c r="BT18" s="168"/>
      <c r="BU18" s="145"/>
      <c r="BV18" s="145"/>
      <c r="BW18" s="145"/>
      <c r="BX18" s="114"/>
      <c r="BY18" s="145"/>
      <c r="BZ18" s="145"/>
      <c r="CA18" s="114"/>
      <c r="CB18" s="145"/>
      <c r="CC18" s="146"/>
      <c r="CD18" s="145"/>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row>
    <row r="19" spans="1:108" ht="21" customHeight="1" thickTop="1" thickBot="1">
      <c r="A19" s="421"/>
      <c r="B19" s="423"/>
      <c r="C19" s="423"/>
      <c r="D19" s="423"/>
      <c r="E19" s="424"/>
      <c r="F19" s="423"/>
      <c r="G19" s="423"/>
      <c r="H19" s="423"/>
      <c r="I19" s="423"/>
      <c r="J19" s="421"/>
      <c r="K19" s="421"/>
      <c r="L19" s="411"/>
      <c r="M19" s="413"/>
      <c r="N19" s="162">
        <v>3</v>
      </c>
      <c r="O19" s="173"/>
      <c r="P19" s="171"/>
      <c r="Q19" s="171"/>
      <c r="R19" s="171"/>
      <c r="S19" s="171"/>
      <c r="T19" s="171"/>
      <c r="U19" s="171"/>
      <c r="V19" s="171"/>
      <c r="W19" s="116">
        <f t="shared" si="1"/>
        <v>0</v>
      </c>
      <c r="X19" s="117" t="str">
        <f t="shared" si="0"/>
        <v>DEBIL</v>
      </c>
      <c r="Y19" s="172"/>
      <c r="Z19" s="118" t="str">
        <f t="shared" si="2"/>
        <v/>
      </c>
      <c r="AA19" s="116" t="str">
        <f t="shared" si="3"/>
        <v>SI</v>
      </c>
      <c r="AB19" s="171"/>
      <c r="AC19" s="422"/>
      <c r="AD19" s="422"/>
      <c r="AE19" s="420"/>
      <c r="AF19" s="420"/>
      <c r="AG19" s="418"/>
      <c r="AH19" s="418"/>
      <c r="AI19" s="419"/>
      <c r="AJ19" s="419"/>
      <c r="AK19" s="411"/>
      <c r="AL19" s="413"/>
      <c r="AM19" s="416"/>
      <c r="AN19" s="163"/>
      <c r="AO19" s="162"/>
      <c r="AP19" s="168"/>
      <c r="AQ19" s="168"/>
      <c r="AR19" s="163"/>
      <c r="AS19" s="168"/>
      <c r="AT19" s="163"/>
      <c r="AU19" s="168"/>
      <c r="AV19" s="163"/>
      <c r="AW19" s="114"/>
      <c r="AX19" s="145"/>
      <c r="AY19" s="146"/>
      <c r="AZ19" s="145"/>
      <c r="BA19" s="145"/>
      <c r="BB19" s="146"/>
      <c r="BC19" s="114"/>
      <c r="BD19" s="114"/>
      <c r="BE19" s="163"/>
      <c r="BF19" s="163"/>
      <c r="BG19" s="162"/>
      <c r="BH19" s="168"/>
      <c r="BI19" s="168"/>
      <c r="BJ19" s="163"/>
      <c r="BK19" s="163"/>
      <c r="BL19" s="162"/>
      <c r="BM19" s="168"/>
      <c r="BN19" s="168"/>
      <c r="BO19" s="145"/>
      <c r="BP19" s="145"/>
      <c r="BQ19" s="146"/>
      <c r="BR19" s="114"/>
      <c r="BS19" s="114"/>
      <c r="BT19" s="168"/>
      <c r="BU19" s="145"/>
      <c r="BV19" s="145"/>
      <c r="BW19" s="145"/>
      <c r="BX19" s="114"/>
      <c r="BY19" s="145"/>
      <c r="BZ19" s="145"/>
      <c r="CA19" s="114"/>
      <c r="CB19" s="145"/>
      <c r="CC19" s="146"/>
      <c r="CD19" s="145"/>
      <c r="CE19" s="148"/>
      <c r="CF19" s="148"/>
      <c r="CG19" s="148"/>
      <c r="CH19" s="148"/>
      <c r="CI19" s="148"/>
      <c r="CJ19" s="148"/>
      <c r="CK19" s="148"/>
      <c r="CL19" s="148"/>
      <c r="CM19" s="148"/>
      <c r="CN19" s="148"/>
      <c r="CO19" s="148"/>
      <c r="CP19" s="148"/>
      <c r="CQ19" s="148"/>
      <c r="CR19" s="148"/>
      <c r="CS19" s="148"/>
      <c r="CT19" s="148"/>
      <c r="CU19" s="148"/>
      <c r="CV19" s="148"/>
      <c r="CW19" s="148"/>
      <c r="CX19" s="148"/>
      <c r="CY19" s="148"/>
      <c r="CZ19" s="148"/>
      <c r="DA19" s="148"/>
      <c r="DB19" s="148"/>
      <c r="DC19" s="148"/>
      <c r="DD19" s="148"/>
    </row>
    <row r="20" spans="1:108" ht="21" customHeight="1" thickTop="1" thickBot="1">
      <c r="A20" s="421"/>
      <c r="B20" s="423"/>
      <c r="C20" s="423"/>
      <c r="D20" s="423"/>
      <c r="E20" s="424"/>
      <c r="F20" s="423"/>
      <c r="G20" s="423"/>
      <c r="H20" s="423"/>
      <c r="I20" s="423"/>
      <c r="J20" s="421"/>
      <c r="K20" s="421"/>
      <c r="L20" s="411"/>
      <c r="M20" s="413"/>
      <c r="N20" s="162">
        <v>4</v>
      </c>
      <c r="O20" s="166"/>
      <c r="P20" s="171"/>
      <c r="Q20" s="171"/>
      <c r="R20" s="171"/>
      <c r="S20" s="171"/>
      <c r="T20" s="171"/>
      <c r="U20" s="171"/>
      <c r="V20" s="171"/>
      <c r="W20" s="116">
        <f t="shared" si="1"/>
        <v>0</v>
      </c>
      <c r="X20" s="117" t="str">
        <f t="shared" si="0"/>
        <v>DEBIL</v>
      </c>
      <c r="Y20" s="172"/>
      <c r="Z20" s="118" t="str">
        <f t="shared" si="2"/>
        <v/>
      </c>
      <c r="AA20" s="116" t="str">
        <f t="shared" si="3"/>
        <v>SI</v>
      </c>
      <c r="AB20" s="171"/>
      <c r="AC20" s="422"/>
      <c r="AD20" s="422"/>
      <c r="AE20" s="420"/>
      <c r="AF20" s="420"/>
      <c r="AG20" s="418"/>
      <c r="AH20" s="418"/>
      <c r="AI20" s="419"/>
      <c r="AJ20" s="419"/>
      <c r="AK20" s="411"/>
      <c r="AL20" s="413"/>
      <c r="AM20" s="416"/>
      <c r="AN20" s="163"/>
      <c r="AO20" s="162"/>
      <c r="AP20" s="168"/>
      <c r="AQ20" s="168"/>
      <c r="AR20" s="163"/>
      <c r="AS20" s="168"/>
      <c r="AT20" s="163"/>
      <c r="AU20" s="168"/>
      <c r="AV20" s="163"/>
      <c r="AW20" s="114"/>
      <c r="AX20" s="145"/>
      <c r="AY20" s="146"/>
      <c r="AZ20" s="145"/>
      <c r="BA20" s="145"/>
      <c r="BB20" s="146"/>
      <c r="BC20" s="114"/>
      <c r="BD20" s="114"/>
      <c r="BE20" s="163"/>
      <c r="BF20" s="163"/>
      <c r="BG20" s="162"/>
      <c r="BH20" s="168"/>
      <c r="BI20" s="168"/>
      <c r="BJ20" s="163"/>
      <c r="BK20" s="163"/>
      <c r="BL20" s="162"/>
      <c r="BM20" s="168"/>
      <c r="BN20" s="168"/>
      <c r="BO20" s="145"/>
      <c r="BP20" s="145"/>
      <c r="BQ20" s="146"/>
      <c r="BR20" s="114"/>
      <c r="BS20" s="114"/>
      <c r="BT20" s="168"/>
      <c r="BU20" s="145"/>
      <c r="BV20" s="145"/>
      <c r="BW20" s="145"/>
      <c r="BX20" s="114"/>
      <c r="BY20" s="145"/>
      <c r="BZ20" s="145"/>
      <c r="CA20" s="114"/>
      <c r="CB20" s="145"/>
      <c r="CC20" s="146"/>
      <c r="CD20" s="145"/>
      <c r="CE20" s="148"/>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row>
    <row r="21" spans="1:108" ht="21" customHeight="1" thickTop="1" thickBot="1">
      <c r="A21" s="421"/>
      <c r="B21" s="423"/>
      <c r="C21" s="423"/>
      <c r="D21" s="423"/>
      <c r="E21" s="424"/>
      <c r="F21" s="423"/>
      <c r="G21" s="423"/>
      <c r="H21" s="423"/>
      <c r="I21" s="423"/>
      <c r="J21" s="421"/>
      <c r="K21" s="421"/>
      <c r="L21" s="411"/>
      <c r="M21" s="413"/>
      <c r="N21" s="162">
        <v>5</v>
      </c>
      <c r="O21" s="166"/>
      <c r="P21" s="171"/>
      <c r="Q21" s="171"/>
      <c r="R21" s="171"/>
      <c r="S21" s="171"/>
      <c r="T21" s="171"/>
      <c r="U21" s="171"/>
      <c r="V21" s="171"/>
      <c r="W21" s="116">
        <f t="shared" si="1"/>
        <v>0</v>
      </c>
      <c r="X21" s="117" t="str">
        <f t="shared" si="0"/>
        <v>DEBIL</v>
      </c>
      <c r="Y21" s="172"/>
      <c r="Z21" s="118" t="str">
        <f t="shared" si="2"/>
        <v/>
      </c>
      <c r="AA21" s="116" t="str">
        <f t="shared" si="3"/>
        <v>SI</v>
      </c>
      <c r="AB21" s="171"/>
      <c r="AC21" s="422"/>
      <c r="AD21" s="422"/>
      <c r="AE21" s="420"/>
      <c r="AF21" s="420"/>
      <c r="AG21" s="418"/>
      <c r="AH21" s="418"/>
      <c r="AI21" s="419"/>
      <c r="AJ21" s="419"/>
      <c r="AK21" s="411"/>
      <c r="AL21" s="413"/>
      <c r="AM21" s="416"/>
      <c r="AN21" s="163"/>
      <c r="AO21" s="162"/>
      <c r="AP21" s="168"/>
      <c r="AQ21" s="168"/>
      <c r="AR21" s="163"/>
      <c r="AS21" s="168"/>
      <c r="AT21" s="163"/>
      <c r="AU21" s="168"/>
      <c r="AV21" s="163"/>
      <c r="AW21" s="114"/>
      <c r="AX21" s="145"/>
      <c r="AY21" s="146"/>
      <c r="AZ21" s="145"/>
      <c r="BA21" s="145"/>
      <c r="BB21" s="146"/>
      <c r="BC21" s="114"/>
      <c r="BD21" s="114"/>
      <c r="BE21" s="163"/>
      <c r="BF21" s="163"/>
      <c r="BG21" s="162"/>
      <c r="BH21" s="168"/>
      <c r="BI21" s="168"/>
      <c r="BJ21" s="163"/>
      <c r="BK21" s="163"/>
      <c r="BL21" s="162"/>
      <c r="BM21" s="168"/>
      <c r="BN21" s="168"/>
      <c r="BO21" s="145"/>
      <c r="BP21" s="145"/>
      <c r="BQ21" s="146"/>
      <c r="BR21" s="114"/>
      <c r="BS21" s="114"/>
      <c r="BT21" s="168"/>
      <c r="BU21" s="145"/>
      <c r="BV21" s="145"/>
      <c r="BW21" s="145"/>
      <c r="BX21" s="114"/>
      <c r="BY21" s="145"/>
      <c r="BZ21" s="145"/>
      <c r="CA21" s="114"/>
      <c r="CB21" s="145"/>
      <c r="CC21" s="146"/>
      <c r="CD21" s="145"/>
      <c r="CE21" s="148"/>
      <c r="CF21" s="148"/>
      <c r="CG21" s="148"/>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row>
    <row r="22" spans="1:108" ht="21" customHeight="1" thickTop="1" thickBot="1">
      <c r="A22" s="421"/>
      <c r="B22" s="423"/>
      <c r="C22" s="423"/>
      <c r="D22" s="423"/>
      <c r="E22" s="424"/>
      <c r="F22" s="423"/>
      <c r="G22" s="423"/>
      <c r="H22" s="423"/>
      <c r="I22" s="423"/>
      <c r="J22" s="421"/>
      <c r="K22" s="421"/>
      <c r="L22" s="411"/>
      <c r="M22" s="414"/>
      <c r="N22" s="162">
        <v>6</v>
      </c>
      <c r="O22" s="166"/>
      <c r="P22" s="171"/>
      <c r="Q22" s="171"/>
      <c r="R22" s="171"/>
      <c r="S22" s="171"/>
      <c r="T22" s="171"/>
      <c r="U22" s="171"/>
      <c r="V22" s="171"/>
      <c r="W22" s="116">
        <f t="shared" si="1"/>
        <v>0</v>
      </c>
      <c r="X22" s="117" t="str">
        <f t="shared" si="0"/>
        <v>DEBIL</v>
      </c>
      <c r="Y22" s="172"/>
      <c r="Z22" s="118" t="str">
        <f t="shared" si="2"/>
        <v/>
      </c>
      <c r="AA22" s="116" t="str">
        <f t="shared" si="3"/>
        <v>SI</v>
      </c>
      <c r="AB22" s="171"/>
      <c r="AC22" s="422"/>
      <c r="AD22" s="422"/>
      <c r="AE22" s="420"/>
      <c r="AF22" s="420"/>
      <c r="AG22" s="418"/>
      <c r="AH22" s="418"/>
      <c r="AI22" s="419"/>
      <c r="AJ22" s="419"/>
      <c r="AK22" s="411"/>
      <c r="AL22" s="414"/>
      <c r="AM22" s="417"/>
      <c r="AN22" s="163"/>
      <c r="AO22" s="162"/>
      <c r="AP22" s="168"/>
      <c r="AQ22" s="168"/>
      <c r="AR22" s="163"/>
      <c r="AS22" s="168"/>
      <c r="AT22" s="163"/>
      <c r="AU22" s="168"/>
      <c r="AV22" s="163"/>
      <c r="AW22" s="114"/>
      <c r="AX22" s="145"/>
      <c r="AY22" s="146"/>
      <c r="AZ22" s="145"/>
      <c r="BA22" s="145"/>
      <c r="BB22" s="146"/>
      <c r="BC22" s="114"/>
      <c r="BD22" s="114"/>
      <c r="BE22" s="163"/>
      <c r="BF22" s="163"/>
      <c r="BG22" s="162"/>
      <c r="BH22" s="168"/>
      <c r="BI22" s="168"/>
      <c r="BJ22" s="163"/>
      <c r="BK22" s="163"/>
      <c r="BL22" s="162"/>
      <c r="BM22" s="168"/>
      <c r="BN22" s="168"/>
      <c r="BO22" s="145"/>
      <c r="BP22" s="145"/>
      <c r="BQ22" s="146"/>
      <c r="BR22" s="114"/>
      <c r="BS22" s="114"/>
      <c r="BT22" s="168"/>
      <c r="BU22" s="145"/>
      <c r="BV22" s="145"/>
      <c r="BW22" s="145"/>
      <c r="BX22" s="114"/>
      <c r="BY22" s="145"/>
      <c r="BZ22" s="145"/>
      <c r="CA22" s="114"/>
      <c r="CB22" s="145"/>
      <c r="CC22" s="146"/>
      <c r="CD22" s="145"/>
      <c r="CE22" s="148"/>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row>
    <row r="23" spans="1:108" ht="21" customHeight="1" thickTop="1" thickBot="1">
      <c r="A23" s="421"/>
      <c r="B23" s="423"/>
      <c r="C23" s="423"/>
      <c r="D23" s="423"/>
      <c r="E23" s="424"/>
      <c r="F23" s="423"/>
      <c r="G23" s="423"/>
      <c r="H23" s="423"/>
      <c r="I23" s="423"/>
      <c r="J23" s="421"/>
      <c r="K23" s="421"/>
      <c r="L23" s="411">
        <f>+(J23*K23)*4</f>
        <v>0</v>
      </c>
      <c r="M23" s="412" t="b">
        <f>IF(OR(AND(J23=3,K23=4),AND(J23=2,K23=5),AND(J23=2,K23=5),AND(L23=20),AND(L23&gt;=52,L23&lt;=100)),"ZONA RIESGO EXTREMA",IF(OR(AND(J23=5,K23=2),AND(J23=4,K23=3),AND(J23=1,K23=4),AND(L23=16),AND(L23&gt;=28,L23&lt;=48)),"ZONA RIESGO ALTA",IF(OR(AND(J23=1,K23=3),AND(J23=4,K23=1),AND(L23=24)),"ZONA RIESGO MODERADA",IF(AND(L23&gt;=4,L23&lt;=16),"ZONA RIESGO BAJA"))))</f>
        <v>0</v>
      </c>
      <c r="N23" s="162">
        <v>1</v>
      </c>
      <c r="O23" s="166"/>
      <c r="P23" s="171"/>
      <c r="Q23" s="171"/>
      <c r="R23" s="171"/>
      <c r="S23" s="171"/>
      <c r="T23" s="171"/>
      <c r="U23" s="171"/>
      <c r="V23" s="171"/>
      <c r="W23" s="116">
        <f t="shared" si="1"/>
        <v>0</v>
      </c>
      <c r="X23" s="117" t="str">
        <f t="shared" si="0"/>
        <v>DEBIL</v>
      </c>
      <c r="Y23" s="172"/>
      <c r="Z23" s="118" t="str">
        <f t="shared" si="2"/>
        <v/>
      </c>
      <c r="AA23" s="116" t="str">
        <f t="shared" si="3"/>
        <v>SI</v>
      </c>
      <c r="AB23" s="171"/>
      <c r="AC23" s="422">
        <f>IF(AND(W23&gt;0,SUM(W24:W28)=0),W23,IF(AND(SUM(W23:W24)&gt;0,SUM(W25:W28)=0),AVERAGE(W23:W24),IF(AND(SUM(W23:W25)&gt;0,SUM(W26:W28)=0),AVERAGE(W23:W25),IF(AND(SUM(W23:W26)&gt;0,SUM(W27:W28)=0),AVERAGE(W23:W26),IF(AND(SUM(W23:W27)&gt;0,W28=0),AVERAGE(W23:W27),AVERAGE(W23:W28))))))</f>
        <v>0</v>
      </c>
      <c r="AD23" s="422" t="str">
        <f>IF(AND(AC23&gt;=50,AC23&lt;=99),"MODERADO",IF(AND(AC23=100), "FUERTE",IF(AND(AC23&lt;50), "DEBIL")))</f>
        <v>DEBIL</v>
      </c>
      <c r="AE23" s="420"/>
      <c r="AF23" s="420"/>
      <c r="AG23" s="418" t="str">
        <f>IFERROR(_xlfn.IFS(AND(AD23="MODERADO",AE23="Directamente"),1,AND(AD23="FUERTE",AE23="Directamente"),2),"0")</f>
        <v>0</v>
      </c>
      <c r="AH23" s="418" t="str">
        <f>IFERROR(_xlfn.IFS(AND(AD23="MODERADO",AF23="Directamente"),1,AND(AD23="FUERTE",AF23="Directamente"),2,AND(AD23="FUERTE",AF23="Indirectamente"),1),"0")</f>
        <v>0</v>
      </c>
      <c r="AI23" s="419"/>
      <c r="AJ23" s="419"/>
      <c r="AK23" s="411">
        <f>+(AI23*AJ23)*4</f>
        <v>0</v>
      </c>
      <c r="AL23" s="412" t="b">
        <f>IF(OR(AND(AI23=3,AJ23=4),AND(AI23=2,AJ23=5),AND(AI23=2,AJ23=5),AND(AK23=20),AND(AK23&gt;=52,AK23&lt;=100)),"ZONA RIESGO EXTREMA",IF(OR(AND(AI23=5,AJ23=2),AND(AI23=4,AJ23=3),AND(AI23=1,AJ23=4),AND(AK23=16),AND(AK23&gt;=28,AK23&lt;=48)),"ZONA RIESGO ALTA",IF(OR(AND(AI23=1,AJ23=3),AND(AI23=4,AJ23=1),AND(AK23=24)),"ZONA RIESGO MODERADA",IF(AND(AK23&gt;=4,AK23&lt;=16),"ZONA RIESGO BAJA"))))</f>
        <v>0</v>
      </c>
      <c r="AM23" s="415"/>
      <c r="AN23" s="163"/>
      <c r="AO23" s="162"/>
      <c r="AP23" s="168"/>
      <c r="AQ23" s="168"/>
      <c r="AR23" s="163"/>
      <c r="AS23" s="168"/>
      <c r="AT23" s="163"/>
      <c r="AU23" s="168"/>
      <c r="AV23" s="163"/>
      <c r="AW23" s="114"/>
      <c r="AX23" s="145"/>
      <c r="AY23" s="146"/>
      <c r="AZ23" s="145"/>
      <c r="BA23" s="145"/>
      <c r="BB23" s="146"/>
      <c r="BC23" s="114"/>
      <c r="BD23" s="114"/>
      <c r="BE23" s="163"/>
      <c r="BF23" s="163"/>
      <c r="BG23" s="162"/>
      <c r="BH23" s="168"/>
      <c r="BI23" s="168"/>
      <c r="BJ23" s="163"/>
      <c r="BK23" s="163"/>
      <c r="BL23" s="162"/>
      <c r="BM23" s="168"/>
      <c r="BN23" s="168"/>
      <c r="BO23" s="145"/>
      <c r="BP23" s="145"/>
      <c r="BQ23" s="146"/>
      <c r="BR23" s="114"/>
      <c r="BS23" s="114"/>
      <c r="BT23" s="168"/>
      <c r="BU23" s="145"/>
      <c r="BV23" s="145"/>
      <c r="BW23" s="145"/>
      <c r="BX23" s="114"/>
      <c r="BY23" s="145"/>
      <c r="BZ23" s="145"/>
      <c r="CA23" s="114"/>
      <c r="CB23" s="145"/>
      <c r="CC23" s="146"/>
      <c r="CD23" s="145"/>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row>
    <row r="24" spans="1:108" ht="21" customHeight="1" thickTop="1" thickBot="1">
      <c r="A24" s="421"/>
      <c r="B24" s="423"/>
      <c r="C24" s="423"/>
      <c r="D24" s="423"/>
      <c r="E24" s="424"/>
      <c r="F24" s="423"/>
      <c r="G24" s="423"/>
      <c r="H24" s="423"/>
      <c r="I24" s="423"/>
      <c r="J24" s="421"/>
      <c r="K24" s="421"/>
      <c r="L24" s="411"/>
      <c r="M24" s="413"/>
      <c r="N24" s="162">
        <v>2</v>
      </c>
      <c r="O24" s="166"/>
      <c r="P24" s="171"/>
      <c r="Q24" s="171"/>
      <c r="R24" s="171"/>
      <c r="S24" s="171"/>
      <c r="T24" s="171"/>
      <c r="U24" s="171"/>
      <c r="V24" s="171"/>
      <c r="W24" s="116">
        <f t="shared" si="1"/>
        <v>0</v>
      </c>
      <c r="X24" s="117" t="str">
        <f t="shared" si="0"/>
        <v>DEBIL</v>
      </c>
      <c r="Y24" s="172"/>
      <c r="Z24" s="118" t="str">
        <f t="shared" si="2"/>
        <v/>
      </c>
      <c r="AA24" s="116" t="str">
        <f t="shared" si="3"/>
        <v>SI</v>
      </c>
      <c r="AB24" s="171"/>
      <c r="AC24" s="422"/>
      <c r="AD24" s="422"/>
      <c r="AE24" s="420"/>
      <c r="AF24" s="420"/>
      <c r="AG24" s="418"/>
      <c r="AH24" s="418"/>
      <c r="AI24" s="419"/>
      <c r="AJ24" s="419"/>
      <c r="AK24" s="411"/>
      <c r="AL24" s="413"/>
      <c r="AM24" s="416"/>
      <c r="AN24" s="163"/>
      <c r="AO24" s="162"/>
      <c r="AP24" s="168"/>
      <c r="AQ24" s="168"/>
      <c r="AR24" s="163"/>
      <c r="AS24" s="168"/>
      <c r="AT24" s="163"/>
      <c r="AU24" s="168"/>
      <c r="AV24" s="163"/>
      <c r="AW24" s="114"/>
      <c r="AX24" s="145"/>
      <c r="AY24" s="146"/>
      <c r="AZ24" s="145"/>
      <c r="BA24" s="145"/>
      <c r="BB24" s="146"/>
      <c r="BC24" s="114"/>
      <c r="BD24" s="114"/>
      <c r="BE24" s="163"/>
      <c r="BF24" s="163"/>
      <c r="BG24" s="162"/>
      <c r="BH24" s="168"/>
      <c r="BI24" s="168"/>
      <c r="BJ24" s="163"/>
      <c r="BK24" s="163"/>
      <c r="BL24" s="162"/>
      <c r="BM24" s="168"/>
      <c r="BN24" s="168"/>
      <c r="BO24" s="145"/>
      <c r="BP24" s="145"/>
      <c r="BQ24" s="146"/>
      <c r="BR24" s="114"/>
      <c r="BS24" s="114"/>
      <c r="BT24" s="168"/>
      <c r="BU24" s="145"/>
      <c r="BV24" s="145"/>
      <c r="BW24" s="145"/>
      <c r="BX24" s="114"/>
      <c r="BY24" s="145"/>
      <c r="BZ24" s="145"/>
      <c r="CA24" s="114"/>
      <c r="CB24" s="145"/>
      <c r="CC24" s="146"/>
      <c r="CD24" s="145"/>
      <c r="CE24" s="148"/>
      <c r="CF24" s="148"/>
      <c r="CG24" s="148"/>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row>
    <row r="25" spans="1:108" ht="21" customHeight="1" thickTop="1" thickBot="1">
      <c r="A25" s="421"/>
      <c r="B25" s="423"/>
      <c r="C25" s="423"/>
      <c r="D25" s="423"/>
      <c r="E25" s="424"/>
      <c r="F25" s="423"/>
      <c r="G25" s="423"/>
      <c r="H25" s="423"/>
      <c r="I25" s="423"/>
      <c r="J25" s="421"/>
      <c r="K25" s="421"/>
      <c r="L25" s="411"/>
      <c r="M25" s="413"/>
      <c r="N25" s="162">
        <v>3</v>
      </c>
      <c r="O25" s="173"/>
      <c r="P25" s="171"/>
      <c r="Q25" s="171"/>
      <c r="R25" s="171"/>
      <c r="S25" s="171"/>
      <c r="T25" s="171"/>
      <c r="U25" s="171"/>
      <c r="V25" s="171"/>
      <c r="W25" s="116">
        <f t="shared" si="1"/>
        <v>0</v>
      </c>
      <c r="X25" s="117" t="str">
        <f t="shared" si="0"/>
        <v>DEBIL</v>
      </c>
      <c r="Y25" s="172"/>
      <c r="Z25" s="118" t="str">
        <f t="shared" si="2"/>
        <v/>
      </c>
      <c r="AA25" s="116" t="str">
        <f t="shared" si="3"/>
        <v>SI</v>
      </c>
      <c r="AB25" s="171"/>
      <c r="AC25" s="422"/>
      <c r="AD25" s="422"/>
      <c r="AE25" s="420"/>
      <c r="AF25" s="420"/>
      <c r="AG25" s="418"/>
      <c r="AH25" s="418"/>
      <c r="AI25" s="419"/>
      <c r="AJ25" s="419"/>
      <c r="AK25" s="411"/>
      <c r="AL25" s="413"/>
      <c r="AM25" s="416"/>
      <c r="AN25" s="163"/>
      <c r="AO25" s="162"/>
      <c r="AP25" s="168"/>
      <c r="AQ25" s="168"/>
      <c r="AR25" s="163"/>
      <c r="AS25" s="168"/>
      <c r="AT25" s="163"/>
      <c r="AU25" s="168"/>
      <c r="AV25" s="163"/>
      <c r="AW25" s="114"/>
      <c r="AX25" s="145"/>
      <c r="AY25" s="146"/>
      <c r="AZ25" s="145"/>
      <c r="BA25" s="145"/>
      <c r="BB25" s="146"/>
      <c r="BC25" s="114"/>
      <c r="BD25" s="114"/>
      <c r="BE25" s="163"/>
      <c r="BF25" s="163"/>
      <c r="BG25" s="162"/>
      <c r="BH25" s="168"/>
      <c r="BI25" s="168"/>
      <c r="BJ25" s="163"/>
      <c r="BK25" s="163"/>
      <c r="BL25" s="162"/>
      <c r="BM25" s="168"/>
      <c r="BN25" s="168"/>
      <c r="BO25" s="145"/>
      <c r="BP25" s="145"/>
      <c r="BQ25" s="146"/>
      <c r="BR25" s="114"/>
      <c r="BS25" s="114"/>
      <c r="BT25" s="168"/>
      <c r="BU25" s="145"/>
      <c r="BV25" s="145"/>
      <c r="BW25" s="145"/>
      <c r="BX25" s="114"/>
      <c r="BY25" s="145"/>
      <c r="BZ25" s="145"/>
      <c r="CA25" s="114"/>
      <c r="CB25" s="145"/>
      <c r="CC25" s="146"/>
      <c r="CD25" s="145"/>
      <c r="CE25" s="148"/>
      <c r="CF25" s="148"/>
      <c r="CG25" s="148"/>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row>
    <row r="26" spans="1:108" ht="21" customHeight="1" thickTop="1" thickBot="1">
      <c r="A26" s="421"/>
      <c r="B26" s="423"/>
      <c r="C26" s="423"/>
      <c r="D26" s="423"/>
      <c r="E26" s="424"/>
      <c r="F26" s="423"/>
      <c r="G26" s="423"/>
      <c r="H26" s="423"/>
      <c r="I26" s="423"/>
      <c r="J26" s="421"/>
      <c r="K26" s="421"/>
      <c r="L26" s="411"/>
      <c r="M26" s="413"/>
      <c r="N26" s="162">
        <v>4</v>
      </c>
      <c r="O26" s="166"/>
      <c r="P26" s="171"/>
      <c r="Q26" s="171"/>
      <c r="R26" s="171"/>
      <c r="S26" s="171"/>
      <c r="T26" s="171"/>
      <c r="U26" s="171"/>
      <c r="V26" s="171"/>
      <c r="W26" s="116">
        <f t="shared" si="1"/>
        <v>0</v>
      </c>
      <c r="X26" s="117" t="str">
        <f t="shared" si="0"/>
        <v>DEBIL</v>
      </c>
      <c r="Y26" s="172"/>
      <c r="Z26" s="118" t="str">
        <f t="shared" si="2"/>
        <v/>
      </c>
      <c r="AA26" s="116" t="str">
        <f t="shared" si="3"/>
        <v>SI</v>
      </c>
      <c r="AB26" s="171"/>
      <c r="AC26" s="422"/>
      <c r="AD26" s="422"/>
      <c r="AE26" s="420"/>
      <c r="AF26" s="420"/>
      <c r="AG26" s="418"/>
      <c r="AH26" s="418"/>
      <c r="AI26" s="419"/>
      <c r="AJ26" s="419"/>
      <c r="AK26" s="411"/>
      <c r="AL26" s="413"/>
      <c r="AM26" s="416"/>
      <c r="AN26" s="163"/>
      <c r="AO26" s="162"/>
      <c r="AP26" s="168"/>
      <c r="AQ26" s="168"/>
      <c r="AR26" s="163"/>
      <c r="AS26" s="168"/>
      <c r="AT26" s="163"/>
      <c r="AU26" s="168"/>
      <c r="AV26" s="163"/>
      <c r="AW26" s="114"/>
      <c r="AX26" s="145"/>
      <c r="AY26" s="146"/>
      <c r="AZ26" s="145"/>
      <c r="BA26" s="145"/>
      <c r="BB26" s="146"/>
      <c r="BC26" s="114"/>
      <c r="BD26" s="114"/>
      <c r="BE26" s="163"/>
      <c r="BF26" s="163"/>
      <c r="BG26" s="162"/>
      <c r="BH26" s="168"/>
      <c r="BI26" s="168"/>
      <c r="BJ26" s="163"/>
      <c r="BK26" s="163"/>
      <c r="BL26" s="162"/>
      <c r="BM26" s="168"/>
      <c r="BN26" s="168"/>
      <c r="BO26" s="145"/>
      <c r="BP26" s="145"/>
      <c r="BQ26" s="146"/>
      <c r="BR26" s="114"/>
      <c r="BS26" s="114"/>
      <c r="BT26" s="168"/>
      <c r="BU26" s="145"/>
      <c r="BV26" s="145"/>
      <c r="BW26" s="145"/>
      <c r="BX26" s="114"/>
      <c r="BY26" s="145"/>
      <c r="BZ26" s="145"/>
      <c r="CA26" s="114"/>
      <c r="CB26" s="145"/>
      <c r="CC26" s="146"/>
      <c r="CD26" s="145"/>
      <c r="CE26" s="148"/>
      <c r="CF26" s="148"/>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row>
    <row r="27" spans="1:108" ht="21" customHeight="1" thickTop="1" thickBot="1">
      <c r="A27" s="421"/>
      <c r="B27" s="423"/>
      <c r="C27" s="423"/>
      <c r="D27" s="423"/>
      <c r="E27" s="424"/>
      <c r="F27" s="423"/>
      <c r="G27" s="423"/>
      <c r="H27" s="423"/>
      <c r="I27" s="423"/>
      <c r="J27" s="421"/>
      <c r="K27" s="421"/>
      <c r="L27" s="411"/>
      <c r="M27" s="413"/>
      <c r="N27" s="162">
        <v>5</v>
      </c>
      <c r="O27" s="166"/>
      <c r="P27" s="171"/>
      <c r="Q27" s="171"/>
      <c r="R27" s="171"/>
      <c r="S27" s="171"/>
      <c r="T27" s="171"/>
      <c r="U27" s="171"/>
      <c r="V27" s="171"/>
      <c r="W27" s="116">
        <f t="shared" si="1"/>
        <v>0</v>
      </c>
      <c r="X27" s="117" t="str">
        <f t="shared" si="0"/>
        <v>DEBIL</v>
      </c>
      <c r="Y27" s="172"/>
      <c r="Z27" s="118" t="str">
        <f t="shared" si="2"/>
        <v/>
      </c>
      <c r="AA27" s="116" t="str">
        <f t="shared" si="3"/>
        <v>SI</v>
      </c>
      <c r="AB27" s="171"/>
      <c r="AC27" s="422"/>
      <c r="AD27" s="422"/>
      <c r="AE27" s="420"/>
      <c r="AF27" s="420"/>
      <c r="AG27" s="418"/>
      <c r="AH27" s="418"/>
      <c r="AI27" s="419"/>
      <c r="AJ27" s="419"/>
      <c r="AK27" s="411"/>
      <c r="AL27" s="413"/>
      <c r="AM27" s="416"/>
      <c r="AN27" s="163"/>
      <c r="AO27" s="162"/>
      <c r="AP27" s="168"/>
      <c r="AQ27" s="168"/>
      <c r="AR27" s="163"/>
      <c r="AS27" s="168"/>
      <c r="AT27" s="163"/>
      <c r="AU27" s="168"/>
      <c r="AV27" s="163"/>
      <c r="AW27" s="114"/>
      <c r="AX27" s="145"/>
      <c r="AY27" s="146"/>
      <c r="AZ27" s="145"/>
      <c r="BA27" s="145"/>
      <c r="BB27" s="146"/>
      <c r="BC27" s="114"/>
      <c r="BD27" s="114"/>
      <c r="BE27" s="163"/>
      <c r="BF27" s="163"/>
      <c r="BG27" s="162"/>
      <c r="BH27" s="168"/>
      <c r="BI27" s="168"/>
      <c r="BJ27" s="163"/>
      <c r="BK27" s="163"/>
      <c r="BL27" s="162"/>
      <c r="BM27" s="168"/>
      <c r="BN27" s="168"/>
      <c r="BO27" s="145"/>
      <c r="BP27" s="145"/>
      <c r="BQ27" s="146"/>
      <c r="BR27" s="114"/>
      <c r="BS27" s="114"/>
      <c r="BT27" s="168"/>
      <c r="BU27" s="145"/>
      <c r="BV27" s="145"/>
      <c r="BW27" s="145"/>
      <c r="BX27" s="114"/>
      <c r="BY27" s="145"/>
      <c r="BZ27" s="145"/>
      <c r="CA27" s="114"/>
      <c r="CB27" s="145"/>
      <c r="CC27" s="146"/>
      <c r="CD27" s="145"/>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row>
    <row r="28" spans="1:108" ht="21" customHeight="1" thickTop="1" thickBot="1">
      <c r="A28" s="421"/>
      <c r="B28" s="423"/>
      <c r="C28" s="423"/>
      <c r="D28" s="423"/>
      <c r="E28" s="424"/>
      <c r="F28" s="423"/>
      <c r="G28" s="423"/>
      <c r="H28" s="423"/>
      <c r="I28" s="423"/>
      <c r="J28" s="421"/>
      <c r="K28" s="421"/>
      <c r="L28" s="411"/>
      <c r="M28" s="414"/>
      <c r="N28" s="162">
        <v>6</v>
      </c>
      <c r="O28" s="166"/>
      <c r="P28" s="171"/>
      <c r="Q28" s="171"/>
      <c r="R28" s="171"/>
      <c r="S28" s="171"/>
      <c r="T28" s="171"/>
      <c r="U28" s="171"/>
      <c r="V28" s="171"/>
      <c r="W28" s="116">
        <f t="shared" si="1"/>
        <v>0</v>
      </c>
      <c r="X28" s="117" t="str">
        <f t="shared" si="0"/>
        <v>DEBIL</v>
      </c>
      <c r="Y28" s="172"/>
      <c r="Z28" s="118" t="str">
        <f t="shared" si="2"/>
        <v/>
      </c>
      <c r="AA28" s="116" t="str">
        <f t="shared" si="3"/>
        <v>SI</v>
      </c>
      <c r="AB28" s="171"/>
      <c r="AC28" s="422"/>
      <c r="AD28" s="422"/>
      <c r="AE28" s="420"/>
      <c r="AF28" s="420"/>
      <c r="AG28" s="418"/>
      <c r="AH28" s="418"/>
      <c r="AI28" s="419"/>
      <c r="AJ28" s="419"/>
      <c r="AK28" s="411"/>
      <c r="AL28" s="414"/>
      <c r="AM28" s="417"/>
      <c r="AN28" s="163"/>
      <c r="AO28" s="162"/>
      <c r="AP28" s="168"/>
      <c r="AQ28" s="168"/>
      <c r="AR28" s="163"/>
      <c r="AS28" s="168"/>
      <c r="AT28" s="163"/>
      <c r="AU28" s="168"/>
      <c r="AV28" s="163"/>
      <c r="AW28" s="114"/>
      <c r="AX28" s="145"/>
      <c r="AY28" s="146"/>
      <c r="AZ28" s="145"/>
      <c r="BA28" s="145"/>
      <c r="BB28" s="146"/>
      <c r="BC28" s="114"/>
      <c r="BD28" s="114"/>
      <c r="BE28" s="163"/>
      <c r="BF28" s="163"/>
      <c r="BG28" s="162"/>
      <c r="BH28" s="168"/>
      <c r="BI28" s="168"/>
      <c r="BJ28" s="163"/>
      <c r="BK28" s="163"/>
      <c r="BL28" s="162"/>
      <c r="BM28" s="168"/>
      <c r="BN28" s="168"/>
      <c r="BO28" s="145"/>
      <c r="BP28" s="145"/>
      <c r="BQ28" s="146"/>
      <c r="BR28" s="114"/>
      <c r="BS28" s="114"/>
      <c r="BT28" s="168"/>
      <c r="BU28" s="145"/>
      <c r="BV28" s="145"/>
      <c r="BW28" s="145"/>
      <c r="BX28" s="114"/>
      <c r="BY28" s="145"/>
      <c r="BZ28" s="145"/>
      <c r="CA28" s="114"/>
      <c r="CB28" s="145"/>
      <c r="CC28" s="146"/>
      <c r="CD28" s="145"/>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row>
    <row r="29" spans="1:108" ht="21" customHeight="1" thickTop="1" thickBot="1">
      <c r="A29" s="421"/>
      <c r="B29" s="423"/>
      <c r="C29" s="423"/>
      <c r="D29" s="423"/>
      <c r="E29" s="424"/>
      <c r="F29" s="423"/>
      <c r="G29" s="423"/>
      <c r="H29" s="423"/>
      <c r="I29" s="423"/>
      <c r="J29" s="421"/>
      <c r="K29" s="421"/>
      <c r="L29" s="411">
        <f>+(J29*K29)*4</f>
        <v>0</v>
      </c>
      <c r="M29" s="412" t="b">
        <f>IF(OR(AND(J29=3,K29=4),AND(J29=2,K29=5),AND(J29=2,K29=5),AND(L29=20),AND(L29&gt;=52,L29&lt;=100)),"ZONA RIESGO EXTREMA",IF(OR(AND(J29=5,K29=2),AND(J29=4,K29=3),AND(J29=1,K29=4),AND(L29=16),AND(L29&gt;=28,L29&lt;=48)),"ZONA RIESGO ALTA",IF(OR(AND(J29=1,K29=3),AND(J29=4,K29=1),AND(L29=24)),"ZONA RIESGO MODERADA",IF(AND(L29&gt;=4,L29&lt;=16),"ZONA RIESGO BAJA"))))</f>
        <v>0</v>
      </c>
      <c r="N29" s="162">
        <v>1</v>
      </c>
      <c r="O29" s="166"/>
      <c r="P29" s="171"/>
      <c r="Q29" s="171"/>
      <c r="R29" s="171"/>
      <c r="S29" s="171"/>
      <c r="T29" s="171"/>
      <c r="U29" s="171"/>
      <c r="V29" s="171"/>
      <c r="W29" s="116">
        <f t="shared" si="1"/>
        <v>0</v>
      </c>
      <c r="X29" s="117" t="str">
        <f t="shared" si="0"/>
        <v>DEBIL</v>
      </c>
      <c r="Y29" s="172"/>
      <c r="Z29" s="118" t="str">
        <f t="shared" si="2"/>
        <v/>
      </c>
      <c r="AA29" s="116" t="str">
        <f t="shared" si="3"/>
        <v>SI</v>
      </c>
      <c r="AB29" s="171"/>
      <c r="AC29" s="422">
        <f>IF(AND(W29&gt;0,SUM(W30:W34)=0),W29,IF(AND(SUM(W29:W30)&gt;0,SUM(W31:W34)=0),AVERAGE(W29:W30),IF(AND(SUM(W29:W31)&gt;0,SUM(W32:W34)=0),AVERAGE(W29:W31),IF(AND(SUM(W29:W32)&gt;0,SUM(W33:W34)=0),AVERAGE(W29:W32),IF(AND(SUM(W29:W33)&gt;0,W34=0),AVERAGE(W29:W33),AVERAGE(W29:W34))))))</f>
        <v>0</v>
      </c>
      <c r="AD29" s="422" t="str">
        <f>IF(AND(AC29&gt;=50,AC29&lt;=99),"MODERADO",IF(AND(AC29=100), "FUERTE",IF(AND(AC29&lt;50), "DEBIL")))</f>
        <v>DEBIL</v>
      </c>
      <c r="AE29" s="420"/>
      <c r="AF29" s="420"/>
      <c r="AG29" s="418" t="str">
        <f>IFERROR(_xlfn.IFS(AND(AD29="MODERADO",AE29="Directamente"),1,AND(AD29="FUERTE",AE29="Directamente"),2),"0")</f>
        <v>0</v>
      </c>
      <c r="AH29" s="418" t="str">
        <f>IFERROR(_xlfn.IFS(AND(AD29="MODERADO",AF29="Directamente"),1,AND(AD29="FUERTE",AF29="Directamente"),2,AND(AD29="FUERTE",AF29="Indirectamente"),1),"0")</f>
        <v>0</v>
      </c>
      <c r="AI29" s="419"/>
      <c r="AJ29" s="419"/>
      <c r="AK29" s="411">
        <f>+(AI29*AJ29)*4</f>
        <v>0</v>
      </c>
      <c r="AL29" s="412" t="b">
        <f>IF(OR(AND(AI29=3,AJ29=4),AND(AI29=2,AJ29=5),AND(AI29=2,AJ29=5),AND(AK29=20),AND(AK29&gt;=52,AK29&lt;=100)),"ZONA RIESGO EXTREMA",IF(OR(AND(AI29=5,AJ29=2),AND(AI29=4,AJ29=3),AND(AI29=1,AJ29=4),AND(AK29=16),AND(AK29&gt;=28,AK29&lt;=48)),"ZONA RIESGO ALTA",IF(OR(AND(AI29=1,AJ29=3),AND(AI29=4,AJ29=1),AND(AK29=24)),"ZONA RIESGO MODERADA",IF(AND(AK29&gt;=4,AK29&lt;=16),"ZONA RIESGO BAJA"))))</f>
        <v>0</v>
      </c>
      <c r="AM29" s="415"/>
      <c r="AN29" s="163"/>
      <c r="AO29" s="162"/>
      <c r="AP29" s="168"/>
      <c r="AQ29" s="114"/>
      <c r="AR29" s="145"/>
      <c r="AS29" s="168"/>
      <c r="AT29" s="163"/>
      <c r="AU29" s="168"/>
      <c r="AV29" s="163"/>
      <c r="AW29" s="114"/>
      <c r="AX29" s="145"/>
      <c r="AY29" s="146"/>
      <c r="AZ29" s="145"/>
      <c r="BA29" s="145"/>
      <c r="BB29" s="146"/>
      <c r="BC29" s="114"/>
      <c r="BD29" s="114"/>
      <c r="BE29" s="163"/>
      <c r="BF29" s="163"/>
      <c r="BG29" s="162"/>
      <c r="BH29" s="168"/>
      <c r="BI29" s="168"/>
      <c r="BJ29" s="163"/>
      <c r="BK29" s="163"/>
      <c r="BL29" s="162"/>
      <c r="BM29" s="168"/>
      <c r="BN29" s="168"/>
      <c r="BO29" s="145"/>
      <c r="BP29" s="145"/>
      <c r="BQ29" s="146"/>
      <c r="BR29" s="114"/>
      <c r="BS29" s="114"/>
      <c r="BT29" s="168"/>
      <c r="BU29" s="145"/>
      <c r="BV29" s="145"/>
      <c r="BW29" s="145"/>
      <c r="BX29" s="114"/>
      <c r="BY29" s="145"/>
      <c r="BZ29" s="145"/>
      <c r="CA29" s="114"/>
      <c r="CB29" s="145"/>
      <c r="CC29" s="146"/>
      <c r="CD29" s="145"/>
      <c r="CE29" s="148"/>
      <c r="CF29" s="148"/>
      <c r="CG29" s="148"/>
      <c r="CH29" s="148"/>
      <c r="CI29" s="148"/>
      <c r="CJ29" s="148"/>
      <c r="CK29" s="148"/>
      <c r="CL29" s="148"/>
      <c r="CM29" s="148"/>
      <c r="CN29" s="148"/>
      <c r="CO29" s="148"/>
      <c r="CP29" s="148"/>
      <c r="CQ29" s="148"/>
      <c r="CR29" s="148"/>
      <c r="CS29" s="148"/>
      <c r="CT29" s="148"/>
      <c r="CU29" s="148"/>
      <c r="CV29" s="148"/>
      <c r="CW29" s="148"/>
      <c r="CX29" s="148"/>
      <c r="CY29" s="148"/>
      <c r="CZ29" s="148"/>
      <c r="DA29" s="148"/>
      <c r="DB29" s="148"/>
      <c r="DC29" s="148"/>
      <c r="DD29" s="148"/>
    </row>
    <row r="30" spans="1:108" ht="21" customHeight="1" thickTop="1" thickBot="1">
      <c r="A30" s="421"/>
      <c r="B30" s="423"/>
      <c r="C30" s="423"/>
      <c r="D30" s="423"/>
      <c r="E30" s="424"/>
      <c r="F30" s="423"/>
      <c r="G30" s="423"/>
      <c r="H30" s="423"/>
      <c r="I30" s="423"/>
      <c r="J30" s="421"/>
      <c r="K30" s="421"/>
      <c r="L30" s="411"/>
      <c r="M30" s="413"/>
      <c r="N30" s="162">
        <v>2</v>
      </c>
      <c r="O30" s="166"/>
      <c r="P30" s="171"/>
      <c r="Q30" s="171"/>
      <c r="R30" s="171"/>
      <c r="S30" s="171"/>
      <c r="T30" s="171"/>
      <c r="U30" s="171"/>
      <c r="V30" s="171"/>
      <c r="W30" s="116">
        <f t="shared" si="1"/>
        <v>0</v>
      </c>
      <c r="X30" s="117" t="str">
        <f t="shared" si="0"/>
        <v>DEBIL</v>
      </c>
      <c r="Y30" s="172"/>
      <c r="Z30" s="118" t="str">
        <f t="shared" si="2"/>
        <v/>
      </c>
      <c r="AA30" s="116" t="str">
        <f t="shared" si="3"/>
        <v>SI</v>
      </c>
      <c r="AB30" s="171"/>
      <c r="AC30" s="422"/>
      <c r="AD30" s="422"/>
      <c r="AE30" s="420"/>
      <c r="AF30" s="420"/>
      <c r="AG30" s="418"/>
      <c r="AH30" s="418"/>
      <c r="AI30" s="419"/>
      <c r="AJ30" s="419"/>
      <c r="AK30" s="411"/>
      <c r="AL30" s="413"/>
      <c r="AM30" s="416"/>
      <c r="AN30" s="163"/>
      <c r="AO30" s="162"/>
      <c r="AP30" s="168"/>
      <c r="AQ30" s="114"/>
      <c r="AR30" s="145"/>
      <c r="AS30" s="168"/>
      <c r="AT30" s="163"/>
      <c r="AU30" s="168"/>
      <c r="AV30" s="163"/>
      <c r="AW30" s="114"/>
      <c r="AX30" s="145"/>
      <c r="AY30" s="146"/>
      <c r="AZ30" s="145"/>
      <c r="BA30" s="145"/>
      <c r="BB30" s="146"/>
      <c r="BC30" s="114"/>
      <c r="BD30" s="114"/>
      <c r="BE30" s="163"/>
      <c r="BF30" s="163"/>
      <c r="BG30" s="162"/>
      <c r="BH30" s="168"/>
      <c r="BI30" s="168"/>
      <c r="BJ30" s="163"/>
      <c r="BK30" s="163"/>
      <c r="BL30" s="162"/>
      <c r="BM30" s="168"/>
      <c r="BN30" s="168"/>
      <c r="BO30" s="145"/>
      <c r="BP30" s="145"/>
      <c r="BQ30" s="146"/>
      <c r="BR30" s="114"/>
      <c r="BS30" s="114"/>
      <c r="BT30" s="168"/>
      <c r="BU30" s="145"/>
      <c r="BV30" s="145"/>
      <c r="BW30" s="145"/>
      <c r="BX30" s="114"/>
      <c r="BY30" s="145"/>
      <c r="BZ30" s="145"/>
      <c r="CA30" s="114"/>
      <c r="CB30" s="145"/>
      <c r="CC30" s="146"/>
      <c r="CD30" s="145"/>
      <c r="CE30" s="148"/>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row>
    <row r="31" spans="1:108" ht="21" customHeight="1" thickTop="1" thickBot="1">
      <c r="A31" s="421"/>
      <c r="B31" s="423"/>
      <c r="C31" s="423"/>
      <c r="D31" s="423"/>
      <c r="E31" s="424"/>
      <c r="F31" s="423"/>
      <c r="G31" s="423"/>
      <c r="H31" s="423"/>
      <c r="I31" s="423"/>
      <c r="J31" s="421"/>
      <c r="K31" s="421"/>
      <c r="L31" s="411"/>
      <c r="M31" s="413"/>
      <c r="N31" s="162">
        <v>3</v>
      </c>
      <c r="O31" s="173"/>
      <c r="P31" s="171"/>
      <c r="Q31" s="171"/>
      <c r="R31" s="171"/>
      <c r="S31" s="171"/>
      <c r="T31" s="171"/>
      <c r="U31" s="171"/>
      <c r="V31" s="171"/>
      <c r="W31" s="116">
        <f t="shared" si="1"/>
        <v>0</v>
      </c>
      <c r="X31" s="117" t="str">
        <f t="shared" si="0"/>
        <v>DEBIL</v>
      </c>
      <c r="Y31" s="172"/>
      <c r="Z31" s="118" t="str">
        <f t="shared" si="2"/>
        <v/>
      </c>
      <c r="AA31" s="116" t="str">
        <f t="shared" si="3"/>
        <v>SI</v>
      </c>
      <c r="AB31" s="171"/>
      <c r="AC31" s="422"/>
      <c r="AD31" s="422"/>
      <c r="AE31" s="420"/>
      <c r="AF31" s="420"/>
      <c r="AG31" s="418"/>
      <c r="AH31" s="418"/>
      <c r="AI31" s="419"/>
      <c r="AJ31" s="419"/>
      <c r="AK31" s="411"/>
      <c r="AL31" s="413"/>
      <c r="AM31" s="416"/>
      <c r="AN31" s="163"/>
      <c r="AO31" s="162"/>
      <c r="AP31" s="168"/>
      <c r="AQ31" s="114"/>
      <c r="AR31" s="145"/>
      <c r="AS31" s="168"/>
      <c r="AT31" s="163"/>
      <c r="AU31" s="168"/>
      <c r="AV31" s="163"/>
      <c r="AW31" s="114"/>
      <c r="AX31" s="145"/>
      <c r="AY31" s="146"/>
      <c r="AZ31" s="145"/>
      <c r="BA31" s="145"/>
      <c r="BB31" s="146"/>
      <c r="BC31" s="114"/>
      <c r="BD31" s="114"/>
      <c r="BE31" s="163"/>
      <c r="BF31" s="163"/>
      <c r="BG31" s="162"/>
      <c r="BH31" s="168"/>
      <c r="BI31" s="168"/>
      <c r="BJ31" s="163"/>
      <c r="BK31" s="163"/>
      <c r="BL31" s="162"/>
      <c r="BM31" s="168"/>
      <c r="BN31" s="168"/>
      <c r="BO31" s="145"/>
      <c r="BP31" s="145"/>
      <c r="BQ31" s="146"/>
      <c r="BR31" s="114"/>
      <c r="BS31" s="114"/>
      <c r="BT31" s="168"/>
      <c r="BU31" s="145"/>
      <c r="BV31" s="145"/>
      <c r="BW31" s="145"/>
      <c r="BX31" s="114"/>
      <c r="BY31" s="145"/>
      <c r="BZ31" s="145"/>
      <c r="CA31" s="114"/>
      <c r="CB31" s="145"/>
      <c r="CC31" s="146"/>
      <c r="CD31" s="145"/>
      <c r="CE31" s="148"/>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row>
    <row r="32" spans="1:108" ht="21" customHeight="1" thickTop="1" thickBot="1">
      <c r="A32" s="421"/>
      <c r="B32" s="423"/>
      <c r="C32" s="423"/>
      <c r="D32" s="423"/>
      <c r="E32" s="424"/>
      <c r="F32" s="423"/>
      <c r="G32" s="423"/>
      <c r="H32" s="423"/>
      <c r="I32" s="423"/>
      <c r="J32" s="421"/>
      <c r="K32" s="421"/>
      <c r="L32" s="411"/>
      <c r="M32" s="413"/>
      <c r="N32" s="162">
        <v>4</v>
      </c>
      <c r="O32" s="166"/>
      <c r="P32" s="171"/>
      <c r="Q32" s="171"/>
      <c r="R32" s="171"/>
      <c r="S32" s="171"/>
      <c r="T32" s="171"/>
      <c r="U32" s="171"/>
      <c r="V32" s="171"/>
      <c r="W32" s="116">
        <f t="shared" si="1"/>
        <v>0</v>
      </c>
      <c r="X32" s="117" t="str">
        <f t="shared" si="0"/>
        <v>DEBIL</v>
      </c>
      <c r="Y32" s="172"/>
      <c r="Z32" s="118" t="str">
        <f t="shared" si="2"/>
        <v/>
      </c>
      <c r="AA32" s="116" t="str">
        <f t="shared" si="3"/>
        <v>SI</v>
      </c>
      <c r="AB32" s="171"/>
      <c r="AC32" s="422"/>
      <c r="AD32" s="422"/>
      <c r="AE32" s="420"/>
      <c r="AF32" s="420"/>
      <c r="AG32" s="418"/>
      <c r="AH32" s="418"/>
      <c r="AI32" s="419"/>
      <c r="AJ32" s="419"/>
      <c r="AK32" s="411"/>
      <c r="AL32" s="413"/>
      <c r="AM32" s="416"/>
      <c r="AN32" s="163"/>
      <c r="AO32" s="162"/>
      <c r="AP32" s="168"/>
      <c r="AQ32" s="114"/>
      <c r="AR32" s="145"/>
      <c r="AS32" s="168"/>
      <c r="AT32" s="163"/>
      <c r="AU32" s="168"/>
      <c r="AV32" s="163"/>
      <c r="AW32" s="114"/>
      <c r="AX32" s="145"/>
      <c r="AY32" s="146"/>
      <c r="AZ32" s="145"/>
      <c r="BA32" s="145"/>
      <c r="BB32" s="146"/>
      <c r="BC32" s="114"/>
      <c r="BD32" s="114"/>
      <c r="BE32" s="163"/>
      <c r="BF32" s="163"/>
      <c r="BG32" s="162"/>
      <c r="BH32" s="168"/>
      <c r="BI32" s="168"/>
      <c r="BJ32" s="163"/>
      <c r="BK32" s="163"/>
      <c r="BL32" s="162"/>
      <c r="BM32" s="168"/>
      <c r="BN32" s="168"/>
      <c r="BO32" s="145"/>
      <c r="BP32" s="145"/>
      <c r="BQ32" s="146"/>
      <c r="BR32" s="114"/>
      <c r="BS32" s="114"/>
      <c r="BT32" s="168"/>
      <c r="BU32" s="145"/>
      <c r="BV32" s="145"/>
      <c r="BW32" s="145"/>
      <c r="BX32" s="114"/>
      <c r="BY32" s="145"/>
      <c r="BZ32" s="145"/>
      <c r="CA32" s="114"/>
      <c r="CB32" s="145"/>
      <c r="CC32" s="146"/>
      <c r="CD32" s="145"/>
      <c r="CE32" s="148"/>
      <c r="CF32" s="148"/>
      <c r="CG32" s="148"/>
      <c r="CH32" s="148"/>
      <c r="CI32" s="148"/>
      <c r="CJ32" s="148"/>
      <c r="CK32" s="148"/>
      <c r="CL32" s="148"/>
      <c r="CM32" s="148"/>
      <c r="CN32" s="148"/>
      <c r="CO32" s="148"/>
      <c r="CP32" s="148"/>
      <c r="CQ32" s="148"/>
      <c r="CR32" s="148"/>
      <c r="CS32" s="148"/>
      <c r="CT32" s="148"/>
      <c r="CU32" s="148"/>
      <c r="CV32" s="148"/>
      <c r="CW32" s="148"/>
      <c r="CX32" s="148"/>
      <c r="CY32" s="148"/>
      <c r="CZ32" s="148"/>
      <c r="DA32" s="148"/>
      <c r="DB32" s="148"/>
      <c r="DC32" s="148"/>
      <c r="DD32" s="148"/>
    </row>
    <row r="33" spans="1:108" ht="21" customHeight="1" thickTop="1" thickBot="1">
      <c r="A33" s="421"/>
      <c r="B33" s="423"/>
      <c r="C33" s="423"/>
      <c r="D33" s="423"/>
      <c r="E33" s="424"/>
      <c r="F33" s="423"/>
      <c r="G33" s="423"/>
      <c r="H33" s="423"/>
      <c r="I33" s="423"/>
      <c r="J33" s="421"/>
      <c r="K33" s="421"/>
      <c r="L33" s="411"/>
      <c r="M33" s="413"/>
      <c r="N33" s="162">
        <v>5</v>
      </c>
      <c r="O33" s="166"/>
      <c r="P33" s="171"/>
      <c r="Q33" s="171"/>
      <c r="R33" s="171"/>
      <c r="S33" s="171"/>
      <c r="T33" s="171"/>
      <c r="U33" s="171"/>
      <c r="V33" s="171"/>
      <c r="W33" s="116">
        <f t="shared" si="1"/>
        <v>0</v>
      </c>
      <c r="X33" s="117" t="str">
        <f t="shared" si="0"/>
        <v>DEBIL</v>
      </c>
      <c r="Y33" s="172"/>
      <c r="Z33" s="118" t="str">
        <f t="shared" si="2"/>
        <v/>
      </c>
      <c r="AA33" s="116" t="str">
        <f t="shared" si="3"/>
        <v>SI</v>
      </c>
      <c r="AB33" s="171"/>
      <c r="AC33" s="422"/>
      <c r="AD33" s="422"/>
      <c r="AE33" s="420"/>
      <c r="AF33" s="420"/>
      <c r="AG33" s="418"/>
      <c r="AH33" s="418"/>
      <c r="AI33" s="419"/>
      <c r="AJ33" s="419"/>
      <c r="AK33" s="411"/>
      <c r="AL33" s="413"/>
      <c r="AM33" s="416"/>
      <c r="AN33" s="163"/>
      <c r="AO33" s="162"/>
      <c r="AP33" s="168"/>
      <c r="AQ33" s="114"/>
      <c r="AR33" s="145"/>
      <c r="AS33" s="168"/>
      <c r="AT33" s="163"/>
      <c r="AU33" s="168"/>
      <c r="AV33" s="163"/>
      <c r="AW33" s="114"/>
      <c r="AX33" s="145"/>
      <c r="AY33" s="146"/>
      <c r="AZ33" s="145"/>
      <c r="BA33" s="145"/>
      <c r="BB33" s="146"/>
      <c r="BC33" s="114"/>
      <c r="BD33" s="114"/>
      <c r="BE33" s="163"/>
      <c r="BF33" s="163"/>
      <c r="BG33" s="162"/>
      <c r="BH33" s="168"/>
      <c r="BI33" s="168"/>
      <c r="BJ33" s="163"/>
      <c r="BK33" s="163"/>
      <c r="BL33" s="162"/>
      <c r="BM33" s="168"/>
      <c r="BN33" s="168"/>
      <c r="BO33" s="145"/>
      <c r="BP33" s="145"/>
      <c r="BQ33" s="146"/>
      <c r="BR33" s="114"/>
      <c r="BS33" s="114"/>
      <c r="BT33" s="168"/>
      <c r="BU33" s="145"/>
      <c r="BV33" s="145"/>
      <c r="BW33" s="145"/>
      <c r="BX33" s="114"/>
      <c r="BY33" s="145"/>
      <c r="BZ33" s="145"/>
      <c r="CA33" s="114"/>
      <c r="CB33" s="145"/>
      <c r="CC33" s="146"/>
      <c r="CD33" s="145"/>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row>
    <row r="34" spans="1:108" ht="21" customHeight="1" thickTop="1" thickBot="1">
      <c r="A34" s="421"/>
      <c r="B34" s="423"/>
      <c r="C34" s="423"/>
      <c r="D34" s="423"/>
      <c r="E34" s="424"/>
      <c r="F34" s="423"/>
      <c r="G34" s="423"/>
      <c r="H34" s="423"/>
      <c r="I34" s="423"/>
      <c r="J34" s="421"/>
      <c r="K34" s="421"/>
      <c r="L34" s="411"/>
      <c r="M34" s="414"/>
      <c r="N34" s="162">
        <v>6</v>
      </c>
      <c r="O34" s="166"/>
      <c r="P34" s="171"/>
      <c r="Q34" s="171"/>
      <c r="R34" s="171"/>
      <c r="S34" s="171"/>
      <c r="T34" s="171"/>
      <c r="U34" s="171"/>
      <c r="V34" s="171"/>
      <c r="W34" s="116">
        <f t="shared" si="1"/>
        <v>0</v>
      </c>
      <c r="X34" s="117" t="str">
        <f t="shared" si="0"/>
        <v>DEBIL</v>
      </c>
      <c r="Y34" s="172"/>
      <c r="Z34" s="118" t="str">
        <f t="shared" si="2"/>
        <v/>
      </c>
      <c r="AA34" s="116" t="str">
        <f t="shared" si="3"/>
        <v>SI</v>
      </c>
      <c r="AB34" s="171"/>
      <c r="AC34" s="422"/>
      <c r="AD34" s="422"/>
      <c r="AE34" s="420"/>
      <c r="AF34" s="420"/>
      <c r="AG34" s="418"/>
      <c r="AH34" s="418"/>
      <c r="AI34" s="419"/>
      <c r="AJ34" s="419"/>
      <c r="AK34" s="411"/>
      <c r="AL34" s="414"/>
      <c r="AM34" s="417"/>
      <c r="AN34" s="163"/>
      <c r="AO34" s="162"/>
      <c r="AP34" s="168"/>
      <c r="AQ34" s="114"/>
      <c r="AR34" s="145"/>
      <c r="AS34" s="168"/>
      <c r="AT34" s="163"/>
      <c r="AU34" s="168"/>
      <c r="AV34" s="163"/>
      <c r="AW34" s="114"/>
      <c r="AX34" s="145"/>
      <c r="AY34" s="146"/>
      <c r="AZ34" s="145"/>
      <c r="BA34" s="145"/>
      <c r="BB34" s="146"/>
      <c r="BC34" s="114"/>
      <c r="BD34" s="114"/>
      <c r="BE34" s="163"/>
      <c r="BF34" s="163"/>
      <c r="BG34" s="162"/>
      <c r="BH34" s="168"/>
      <c r="BI34" s="168"/>
      <c r="BJ34" s="163"/>
      <c r="BK34" s="163"/>
      <c r="BL34" s="162"/>
      <c r="BM34" s="168"/>
      <c r="BN34" s="168"/>
      <c r="BO34" s="145"/>
      <c r="BP34" s="145"/>
      <c r="BQ34" s="146"/>
      <c r="BR34" s="114"/>
      <c r="BS34" s="114"/>
      <c r="BT34" s="168"/>
      <c r="BU34" s="145"/>
      <c r="BV34" s="145"/>
      <c r="BW34" s="145"/>
      <c r="BX34" s="114"/>
      <c r="BY34" s="145"/>
      <c r="BZ34" s="145"/>
      <c r="CA34" s="114"/>
      <c r="CB34" s="145"/>
      <c r="CC34" s="146"/>
      <c r="CD34" s="145"/>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row>
    <row r="35" spans="1:108" ht="21" customHeight="1" thickTop="1" thickBot="1">
      <c r="A35" s="421"/>
      <c r="B35" s="423"/>
      <c r="C35" s="423"/>
      <c r="D35" s="423"/>
      <c r="E35" s="424"/>
      <c r="F35" s="423"/>
      <c r="G35" s="423"/>
      <c r="H35" s="423"/>
      <c r="I35" s="423"/>
      <c r="J35" s="421"/>
      <c r="K35" s="421"/>
      <c r="L35" s="411">
        <f>+(J35*K35)*4</f>
        <v>0</v>
      </c>
      <c r="M35" s="412" t="b">
        <f>IF(OR(AND(J35=3,K35=4),AND(J35=2,K35=5),AND(J35=2,K35=5),AND(L35=20),AND(L35&gt;=52,L35&lt;=100)),"ZONA RIESGO EXTREMA",IF(OR(AND(J35=5,K35=2),AND(J35=4,K35=3),AND(J35=1,K35=4),AND(L35=16),AND(L35&gt;=28,L35&lt;=48)),"ZONA RIESGO ALTA",IF(OR(AND(J35=1,K35=3),AND(J35=4,K35=1),AND(L35=24)),"ZONA RIESGO MODERADA",IF(AND(L35&gt;=4,L35&lt;=16),"ZONA RIESGO BAJA"))))</f>
        <v>0</v>
      </c>
      <c r="N35" s="162">
        <v>1</v>
      </c>
      <c r="O35" s="166"/>
      <c r="P35" s="171"/>
      <c r="Q35" s="171"/>
      <c r="R35" s="171"/>
      <c r="S35" s="171"/>
      <c r="T35" s="171"/>
      <c r="U35" s="171"/>
      <c r="V35" s="171"/>
      <c r="W35" s="116">
        <f t="shared" si="1"/>
        <v>0</v>
      </c>
      <c r="X35" s="117" t="str">
        <f t="shared" si="0"/>
        <v>DEBIL</v>
      </c>
      <c r="Y35" s="172"/>
      <c r="Z35" s="118" t="str">
        <f t="shared" si="2"/>
        <v/>
      </c>
      <c r="AA35" s="116" t="str">
        <f t="shared" si="3"/>
        <v>SI</v>
      </c>
      <c r="AB35" s="171"/>
      <c r="AC35" s="422">
        <f>IF(AND(W35&gt;0,SUM(W36:W40)=0),W35,IF(AND(SUM(W35:W36)&gt;0,SUM(W37:W40)=0),AVERAGE(W35:W36),IF(AND(SUM(W35:W37)&gt;0,SUM(W38:W40)=0),AVERAGE(W35:W37),IF(AND(SUM(W35:W38)&gt;0,SUM(W39:W40)=0),AVERAGE(W35:W38),IF(AND(SUM(W35:W39)&gt;0,W40=0),AVERAGE(W35:W39),AVERAGE(W35:W40))))))</f>
        <v>0</v>
      </c>
      <c r="AD35" s="422" t="str">
        <f>IF(AND(AC35&gt;=50,AC35&lt;=99),"MODERADO",IF(AND(AC35=100), "FUERTE",IF(AND(AC35&lt;50), "DEBIL")))</f>
        <v>DEBIL</v>
      </c>
      <c r="AE35" s="420"/>
      <c r="AF35" s="420"/>
      <c r="AG35" s="418" t="str">
        <f>IFERROR(_xlfn.IFS(AND(AD35="MODERADO",AE35="Directamente"),1,AND(AD35="FUERTE",AE35="Directamente"),2),"0")</f>
        <v>0</v>
      </c>
      <c r="AH35" s="418" t="str">
        <f>IFERROR(_xlfn.IFS(AND(AD35="MODERADO",AF35="Directamente"),1,AND(AD35="FUERTE",AF35="Directamente"),2,AND(AD35="FUERTE",AF35="Indirectamente"),1),"0")</f>
        <v>0</v>
      </c>
      <c r="AI35" s="419"/>
      <c r="AJ35" s="419"/>
      <c r="AK35" s="411">
        <f>+(AI35*AJ35)*4</f>
        <v>0</v>
      </c>
      <c r="AL35" s="412" t="b">
        <f>IF(OR(AND(AI35=3,AJ35=4),AND(AI35=2,AJ35=5),AND(AI35=2,AJ35=5),AND(AK35=20),AND(AK35&gt;=52,AK35&lt;=100)),"ZONA RIESGO EXTREMA",IF(OR(AND(AI35=5,AJ35=2),AND(AI35=4,AJ35=3),AND(AI35=1,AJ35=4),AND(AK35=16),AND(AK35&gt;=28,AK35&lt;=48)),"ZONA RIESGO ALTA",IF(OR(AND(AI35=1,AJ35=3),AND(AI35=4,AJ35=1),AND(AK35=24)),"ZONA RIESGO MODERADA",IF(AND(AK35&gt;=4,AK35&lt;=16),"ZONA RIESGO BAJA"))))</f>
        <v>0</v>
      </c>
      <c r="AM35" s="415"/>
      <c r="AN35" s="163"/>
      <c r="AO35" s="162"/>
      <c r="AP35" s="168"/>
      <c r="AQ35" s="114"/>
      <c r="AR35" s="145"/>
      <c r="AS35" s="168"/>
      <c r="AT35" s="163"/>
      <c r="AU35" s="168"/>
      <c r="AV35" s="163"/>
      <c r="AW35" s="114"/>
      <c r="AX35" s="145"/>
      <c r="AY35" s="146"/>
      <c r="AZ35" s="145"/>
      <c r="BA35" s="145"/>
      <c r="BB35" s="146"/>
      <c r="BC35" s="114"/>
      <c r="BD35" s="114"/>
      <c r="BE35" s="163"/>
      <c r="BF35" s="163"/>
      <c r="BG35" s="162"/>
      <c r="BH35" s="168"/>
      <c r="BI35" s="168"/>
      <c r="BJ35" s="163"/>
      <c r="BK35" s="163"/>
      <c r="BL35" s="162"/>
      <c r="BM35" s="168"/>
      <c r="BN35" s="168"/>
      <c r="BO35" s="145"/>
      <c r="BP35" s="145"/>
      <c r="BQ35" s="146"/>
      <c r="BR35" s="114"/>
      <c r="BS35" s="114"/>
      <c r="BT35" s="168"/>
      <c r="BU35" s="145"/>
      <c r="BV35" s="145"/>
      <c r="BW35" s="145"/>
      <c r="BX35" s="114"/>
      <c r="BY35" s="145"/>
      <c r="BZ35" s="145"/>
      <c r="CA35" s="114"/>
      <c r="CB35" s="145"/>
      <c r="CC35" s="146"/>
      <c r="CD35" s="145"/>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C35" s="148"/>
      <c r="DD35" s="148"/>
    </row>
    <row r="36" spans="1:108" ht="21" customHeight="1" thickTop="1" thickBot="1">
      <c r="A36" s="421"/>
      <c r="B36" s="423"/>
      <c r="C36" s="423"/>
      <c r="D36" s="423"/>
      <c r="E36" s="424"/>
      <c r="F36" s="423"/>
      <c r="G36" s="423"/>
      <c r="H36" s="423"/>
      <c r="I36" s="423"/>
      <c r="J36" s="421"/>
      <c r="K36" s="421"/>
      <c r="L36" s="411"/>
      <c r="M36" s="413"/>
      <c r="N36" s="162">
        <v>2</v>
      </c>
      <c r="O36" s="166"/>
      <c r="P36" s="171"/>
      <c r="Q36" s="171"/>
      <c r="R36" s="171"/>
      <c r="S36" s="171"/>
      <c r="T36" s="171"/>
      <c r="U36" s="171"/>
      <c r="V36" s="171"/>
      <c r="W36" s="116">
        <f t="shared" si="1"/>
        <v>0</v>
      </c>
      <c r="X36" s="117" t="str">
        <f t="shared" si="0"/>
        <v>DEBIL</v>
      </c>
      <c r="Y36" s="172"/>
      <c r="Z36" s="118" t="str">
        <f t="shared" si="2"/>
        <v/>
      </c>
      <c r="AA36" s="116" t="str">
        <f t="shared" si="3"/>
        <v>SI</v>
      </c>
      <c r="AB36" s="171"/>
      <c r="AC36" s="422"/>
      <c r="AD36" s="422"/>
      <c r="AE36" s="420"/>
      <c r="AF36" s="420"/>
      <c r="AG36" s="418"/>
      <c r="AH36" s="418"/>
      <c r="AI36" s="419"/>
      <c r="AJ36" s="419"/>
      <c r="AK36" s="411"/>
      <c r="AL36" s="413"/>
      <c r="AM36" s="416"/>
      <c r="AN36" s="163"/>
      <c r="AO36" s="162"/>
      <c r="AP36" s="168"/>
      <c r="AQ36" s="114"/>
      <c r="AR36" s="145"/>
      <c r="AS36" s="168"/>
      <c r="AT36" s="163"/>
      <c r="AU36" s="168"/>
      <c r="AV36" s="163"/>
      <c r="AW36" s="114"/>
      <c r="AX36" s="145"/>
      <c r="AY36" s="146"/>
      <c r="AZ36" s="145"/>
      <c r="BA36" s="145"/>
      <c r="BB36" s="146"/>
      <c r="BC36" s="114"/>
      <c r="BD36" s="114"/>
      <c r="BE36" s="163"/>
      <c r="BF36" s="163"/>
      <c r="BG36" s="162"/>
      <c r="BH36" s="168"/>
      <c r="BI36" s="168"/>
      <c r="BJ36" s="163"/>
      <c r="BK36" s="163"/>
      <c r="BL36" s="162"/>
      <c r="BM36" s="168"/>
      <c r="BN36" s="168"/>
      <c r="BO36" s="145"/>
      <c r="BP36" s="145"/>
      <c r="BQ36" s="146"/>
      <c r="BR36" s="114"/>
      <c r="BS36" s="114"/>
      <c r="BT36" s="168"/>
      <c r="BU36" s="145"/>
      <c r="BV36" s="145"/>
      <c r="BW36" s="145"/>
      <c r="BX36" s="114"/>
      <c r="BY36" s="145"/>
      <c r="BZ36" s="145"/>
      <c r="CA36" s="114"/>
      <c r="CB36" s="145"/>
      <c r="CC36" s="146"/>
      <c r="CD36" s="145"/>
      <c r="CE36" s="148"/>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8"/>
    </row>
    <row r="37" spans="1:108" ht="21" customHeight="1" thickTop="1" thickBot="1">
      <c r="A37" s="421"/>
      <c r="B37" s="423"/>
      <c r="C37" s="423"/>
      <c r="D37" s="423"/>
      <c r="E37" s="424"/>
      <c r="F37" s="423"/>
      <c r="G37" s="423"/>
      <c r="H37" s="423"/>
      <c r="I37" s="423"/>
      <c r="J37" s="421"/>
      <c r="K37" s="421"/>
      <c r="L37" s="411"/>
      <c r="M37" s="413"/>
      <c r="N37" s="162">
        <v>3</v>
      </c>
      <c r="O37" s="173"/>
      <c r="P37" s="171"/>
      <c r="Q37" s="171"/>
      <c r="R37" s="171"/>
      <c r="S37" s="171"/>
      <c r="T37" s="171"/>
      <c r="U37" s="171"/>
      <c r="V37" s="171"/>
      <c r="W37" s="116">
        <f t="shared" si="1"/>
        <v>0</v>
      </c>
      <c r="X37" s="117" t="str">
        <f t="shared" si="0"/>
        <v>DEBIL</v>
      </c>
      <c r="Y37" s="172"/>
      <c r="Z37" s="118" t="str">
        <f t="shared" si="2"/>
        <v/>
      </c>
      <c r="AA37" s="116" t="str">
        <f t="shared" si="3"/>
        <v>SI</v>
      </c>
      <c r="AB37" s="171"/>
      <c r="AC37" s="422"/>
      <c r="AD37" s="422"/>
      <c r="AE37" s="420"/>
      <c r="AF37" s="420"/>
      <c r="AG37" s="418"/>
      <c r="AH37" s="418"/>
      <c r="AI37" s="419"/>
      <c r="AJ37" s="419"/>
      <c r="AK37" s="411"/>
      <c r="AL37" s="413"/>
      <c r="AM37" s="416"/>
      <c r="AN37" s="163"/>
      <c r="AO37" s="162"/>
      <c r="AP37" s="168"/>
      <c r="AQ37" s="114"/>
      <c r="AR37" s="145"/>
      <c r="AS37" s="168"/>
      <c r="AT37" s="163"/>
      <c r="AU37" s="168"/>
      <c r="AV37" s="163"/>
      <c r="AW37" s="114"/>
      <c r="AX37" s="145"/>
      <c r="AY37" s="146"/>
      <c r="AZ37" s="145"/>
      <c r="BA37" s="145"/>
      <c r="BB37" s="146"/>
      <c r="BC37" s="114"/>
      <c r="BD37" s="114"/>
      <c r="BE37" s="163"/>
      <c r="BF37" s="163"/>
      <c r="BG37" s="162"/>
      <c r="BH37" s="168"/>
      <c r="BI37" s="168"/>
      <c r="BJ37" s="163"/>
      <c r="BK37" s="163"/>
      <c r="BL37" s="162"/>
      <c r="BM37" s="168"/>
      <c r="BN37" s="168"/>
      <c r="BO37" s="145"/>
      <c r="BP37" s="145"/>
      <c r="BQ37" s="146"/>
      <c r="BR37" s="114"/>
      <c r="BS37" s="114"/>
      <c r="BT37" s="168"/>
      <c r="BU37" s="145"/>
      <c r="BV37" s="145"/>
      <c r="BW37" s="145"/>
      <c r="BX37" s="114"/>
      <c r="BY37" s="145"/>
      <c r="BZ37" s="145"/>
      <c r="CA37" s="114"/>
      <c r="CB37" s="145"/>
      <c r="CC37" s="146"/>
      <c r="CD37" s="145"/>
      <c r="CE37" s="148"/>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row>
    <row r="38" spans="1:108" ht="21" customHeight="1" thickTop="1" thickBot="1">
      <c r="A38" s="421"/>
      <c r="B38" s="423"/>
      <c r="C38" s="423"/>
      <c r="D38" s="423"/>
      <c r="E38" s="424"/>
      <c r="F38" s="423"/>
      <c r="G38" s="423"/>
      <c r="H38" s="423"/>
      <c r="I38" s="423"/>
      <c r="J38" s="421"/>
      <c r="K38" s="421"/>
      <c r="L38" s="411"/>
      <c r="M38" s="413"/>
      <c r="N38" s="162">
        <v>4</v>
      </c>
      <c r="O38" s="166"/>
      <c r="P38" s="171"/>
      <c r="Q38" s="171"/>
      <c r="R38" s="171"/>
      <c r="S38" s="171"/>
      <c r="T38" s="171"/>
      <c r="U38" s="171"/>
      <c r="V38" s="171"/>
      <c r="W38" s="116">
        <f t="shared" si="1"/>
        <v>0</v>
      </c>
      <c r="X38" s="117" t="str">
        <f t="shared" si="0"/>
        <v>DEBIL</v>
      </c>
      <c r="Y38" s="172"/>
      <c r="Z38" s="118" t="str">
        <f t="shared" si="2"/>
        <v/>
      </c>
      <c r="AA38" s="116" t="str">
        <f t="shared" si="3"/>
        <v>SI</v>
      </c>
      <c r="AB38" s="171"/>
      <c r="AC38" s="422"/>
      <c r="AD38" s="422"/>
      <c r="AE38" s="420"/>
      <c r="AF38" s="420"/>
      <c r="AG38" s="418"/>
      <c r="AH38" s="418"/>
      <c r="AI38" s="419"/>
      <c r="AJ38" s="419"/>
      <c r="AK38" s="411"/>
      <c r="AL38" s="413"/>
      <c r="AM38" s="416"/>
      <c r="AN38" s="163"/>
      <c r="AO38" s="162"/>
      <c r="AP38" s="168"/>
      <c r="AQ38" s="114"/>
      <c r="AR38" s="145"/>
      <c r="AS38" s="168"/>
      <c r="AT38" s="163"/>
      <c r="AU38" s="168"/>
      <c r="AV38" s="163"/>
      <c r="AW38" s="114"/>
      <c r="AX38" s="145"/>
      <c r="AY38" s="146"/>
      <c r="AZ38" s="145"/>
      <c r="BA38" s="145"/>
      <c r="BB38" s="146"/>
      <c r="BC38" s="114"/>
      <c r="BD38" s="114"/>
      <c r="BE38" s="163"/>
      <c r="BF38" s="163"/>
      <c r="BG38" s="162"/>
      <c r="BH38" s="168"/>
      <c r="BI38" s="168"/>
      <c r="BJ38" s="163"/>
      <c r="BK38" s="163"/>
      <c r="BL38" s="162"/>
      <c r="BM38" s="168"/>
      <c r="BN38" s="168"/>
      <c r="BO38" s="145"/>
      <c r="BP38" s="145"/>
      <c r="BQ38" s="146"/>
      <c r="BR38" s="114"/>
      <c r="BS38" s="114"/>
      <c r="BT38" s="168"/>
      <c r="BU38" s="145"/>
      <c r="BV38" s="145"/>
      <c r="BW38" s="145"/>
      <c r="BX38" s="114"/>
      <c r="BY38" s="145"/>
      <c r="BZ38" s="145"/>
      <c r="CA38" s="114"/>
      <c r="CB38" s="145"/>
      <c r="CC38" s="146"/>
      <c r="CD38" s="145"/>
      <c r="CE38" s="148"/>
      <c r="CF38" s="148"/>
      <c r="CG38" s="148"/>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148"/>
    </row>
    <row r="39" spans="1:108" ht="21" customHeight="1" thickTop="1" thickBot="1">
      <c r="A39" s="421"/>
      <c r="B39" s="423"/>
      <c r="C39" s="423"/>
      <c r="D39" s="423"/>
      <c r="E39" s="424"/>
      <c r="F39" s="423"/>
      <c r="G39" s="423"/>
      <c r="H39" s="423"/>
      <c r="I39" s="423"/>
      <c r="J39" s="421"/>
      <c r="K39" s="421"/>
      <c r="L39" s="411"/>
      <c r="M39" s="413"/>
      <c r="N39" s="162">
        <v>5</v>
      </c>
      <c r="O39" s="166"/>
      <c r="P39" s="171"/>
      <c r="Q39" s="171"/>
      <c r="R39" s="171"/>
      <c r="S39" s="171"/>
      <c r="T39" s="171"/>
      <c r="U39" s="171"/>
      <c r="V39" s="171"/>
      <c r="W39" s="116">
        <f t="shared" si="1"/>
        <v>0</v>
      </c>
      <c r="X39" s="117" t="str">
        <f t="shared" si="0"/>
        <v>DEBIL</v>
      </c>
      <c r="Y39" s="172"/>
      <c r="Z39" s="118" t="str">
        <f t="shared" si="2"/>
        <v/>
      </c>
      <c r="AA39" s="116" t="str">
        <f t="shared" si="3"/>
        <v>SI</v>
      </c>
      <c r="AB39" s="171"/>
      <c r="AC39" s="422"/>
      <c r="AD39" s="422"/>
      <c r="AE39" s="420"/>
      <c r="AF39" s="420"/>
      <c r="AG39" s="418"/>
      <c r="AH39" s="418"/>
      <c r="AI39" s="419"/>
      <c r="AJ39" s="419"/>
      <c r="AK39" s="411"/>
      <c r="AL39" s="413"/>
      <c r="AM39" s="416"/>
      <c r="AN39" s="163"/>
      <c r="AO39" s="162"/>
      <c r="AP39" s="168"/>
      <c r="AQ39" s="114"/>
      <c r="AR39" s="145"/>
      <c r="AS39" s="168"/>
      <c r="AT39" s="163"/>
      <c r="AU39" s="168"/>
      <c r="AV39" s="163"/>
      <c r="AW39" s="114"/>
      <c r="AX39" s="145"/>
      <c r="AY39" s="146"/>
      <c r="AZ39" s="145"/>
      <c r="BA39" s="145"/>
      <c r="BB39" s="146"/>
      <c r="BC39" s="114"/>
      <c r="BD39" s="114"/>
      <c r="BE39" s="163"/>
      <c r="BF39" s="163"/>
      <c r="BG39" s="162"/>
      <c r="BH39" s="168"/>
      <c r="BI39" s="168"/>
      <c r="BJ39" s="163"/>
      <c r="BK39" s="163"/>
      <c r="BL39" s="162"/>
      <c r="BM39" s="168"/>
      <c r="BN39" s="168"/>
      <c r="BO39" s="145"/>
      <c r="BP39" s="145"/>
      <c r="BQ39" s="146"/>
      <c r="BR39" s="114"/>
      <c r="BS39" s="114"/>
      <c r="BT39" s="168"/>
      <c r="BU39" s="145"/>
      <c r="BV39" s="145"/>
      <c r="BW39" s="145"/>
      <c r="BX39" s="114"/>
      <c r="BY39" s="145"/>
      <c r="BZ39" s="145"/>
      <c r="CA39" s="114"/>
      <c r="CB39" s="145"/>
      <c r="CC39" s="146"/>
      <c r="CD39" s="145"/>
      <c r="CE39" s="148"/>
      <c r="CF39" s="148"/>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8"/>
    </row>
    <row r="40" spans="1:108" ht="21" customHeight="1" thickTop="1" thickBot="1">
      <c r="A40" s="421"/>
      <c r="B40" s="423"/>
      <c r="C40" s="423"/>
      <c r="D40" s="423"/>
      <c r="E40" s="424"/>
      <c r="F40" s="423"/>
      <c r="G40" s="423"/>
      <c r="H40" s="423"/>
      <c r="I40" s="423"/>
      <c r="J40" s="421"/>
      <c r="K40" s="421"/>
      <c r="L40" s="411"/>
      <c r="M40" s="414"/>
      <c r="N40" s="162">
        <v>6</v>
      </c>
      <c r="O40" s="166"/>
      <c r="P40" s="171"/>
      <c r="Q40" s="171"/>
      <c r="R40" s="171"/>
      <c r="S40" s="171"/>
      <c r="T40" s="171"/>
      <c r="U40" s="171"/>
      <c r="V40" s="171"/>
      <c r="W40" s="116">
        <f t="shared" si="1"/>
        <v>0</v>
      </c>
      <c r="X40" s="117" t="str">
        <f t="shared" si="0"/>
        <v>DEBIL</v>
      </c>
      <c r="Y40" s="172"/>
      <c r="Z40" s="118" t="str">
        <f t="shared" si="2"/>
        <v/>
      </c>
      <c r="AA40" s="116" t="str">
        <f t="shared" si="3"/>
        <v>SI</v>
      </c>
      <c r="AB40" s="171"/>
      <c r="AC40" s="422"/>
      <c r="AD40" s="422"/>
      <c r="AE40" s="420"/>
      <c r="AF40" s="420"/>
      <c r="AG40" s="418"/>
      <c r="AH40" s="418"/>
      <c r="AI40" s="419"/>
      <c r="AJ40" s="419"/>
      <c r="AK40" s="411"/>
      <c r="AL40" s="414"/>
      <c r="AM40" s="417"/>
      <c r="AN40" s="163"/>
      <c r="AO40" s="162"/>
      <c r="AP40" s="168"/>
      <c r="AQ40" s="114"/>
      <c r="AR40" s="145"/>
      <c r="AS40" s="168"/>
      <c r="AT40" s="163"/>
      <c r="AU40" s="168"/>
      <c r="AV40" s="163"/>
      <c r="AW40" s="114"/>
      <c r="AX40" s="145"/>
      <c r="AY40" s="146"/>
      <c r="AZ40" s="145"/>
      <c r="BA40" s="145"/>
      <c r="BB40" s="146"/>
      <c r="BC40" s="114"/>
      <c r="BD40" s="114"/>
      <c r="BE40" s="163"/>
      <c r="BF40" s="163"/>
      <c r="BG40" s="162"/>
      <c r="BH40" s="168"/>
      <c r="BI40" s="168"/>
      <c r="BJ40" s="163"/>
      <c r="BK40" s="163"/>
      <c r="BL40" s="162"/>
      <c r="BM40" s="168"/>
      <c r="BN40" s="168"/>
      <c r="BO40" s="145"/>
      <c r="BP40" s="145"/>
      <c r="BQ40" s="146"/>
      <c r="BR40" s="114"/>
      <c r="BS40" s="114"/>
      <c r="BT40" s="168"/>
      <c r="BU40" s="145"/>
      <c r="BV40" s="145"/>
      <c r="BW40" s="145"/>
      <c r="BX40" s="114"/>
      <c r="BY40" s="145"/>
      <c r="BZ40" s="145"/>
      <c r="CA40" s="114"/>
      <c r="CB40" s="145"/>
      <c r="CC40" s="146"/>
      <c r="CD40" s="145"/>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row>
    <row r="41" spans="1:108" ht="21" customHeight="1" thickTop="1" thickBot="1">
      <c r="A41" s="421"/>
      <c r="B41" s="423"/>
      <c r="C41" s="423"/>
      <c r="D41" s="423"/>
      <c r="E41" s="424"/>
      <c r="F41" s="423"/>
      <c r="G41" s="423"/>
      <c r="H41" s="423"/>
      <c r="I41" s="423"/>
      <c r="J41" s="421"/>
      <c r="K41" s="421"/>
      <c r="L41" s="411">
        <f>+(J41*K41)*4</f>
        <v>0</v>
      </c>
      <c r="M41" s="412" t="b">
        <f>IF(OR(AND(J41=3,K41=4),AND(J41=2,K41=5),AND(J41=2,K41=5),AND(L41=20),AND(L41&gt;=52,L41&lt;=100)),"ZONA RIESGO EXTREMA",IF(OR(AND(J41=5,K41=2),AND(J41=4,K41=3),AND(J41=1,K41=4),AND(L41=16),AND(L41&gt;=28,L41&lt;=48)),"ZONA RIESGO ALTA",IF(OR(AND(J41=1,K41=3),AND(J41=4,K41=1),AND(L41=24)),"ZONA RIESGO MODERADA",IF(AND(L41&gt;=4,L41&lt;=16),"ZONA RIESGO BAJA"))))</f>
        <v>0</v>
      </c>
      <c r="N41" s="162">
        <v>1</v>
      </c>
      <c r="O41" s="166"/>
      <c r="P41" s="171"/>
      <c r="Q41" s="171"/>
      <c r="R41" s="171"/>
      <c r="S41" s="171"/>
      <c r="T41" s="171"/>
      <c r="U41" s="171"/>
      <c r="V41" s="171"/>
      <c r="W41" s="116">
        <f t="shared" si="1"/>
        <v>0</v>
      </c>
      <c r="X41" s="117" t="str">
        <f t="shared" si="0"/>
        <v>DEBIL</v>
      </c>
      <c r="Y41" s="172"/>
      <c r="Z41" s="118" t="str">
        <f t="shared" si="2"/>
        <v/>
      </c>
      <c r="AA41" s="116" t="str">
        <f t="shared" si="3"/>
        <v>SI</v>
      </c>
      <c r="AB41" s="171"/>
      <c r="AC41" s="422">
        <f>IF(AND(W41&gt;0,SUM(W42:W46)=0),W41,IF(AND(SUM(W41:W42)&gt;0,SUM(W43:W46)=0),AVERAGE(W41:W42),IF(AND(SUM(W41:W43)&gt;0,SUM(W44:W46)=0),AVERAGE(W41:W43),IF(AND(SUM(W41:W44)&gt;0,SUM(W45:W46)=0),AVERAGE(W41:W44),IF(AND(SUM(W41:W45)&gt;0,W46=0),AVERAGE(W41:W45),AVERAGE(W41:W46))))))</f>
        <v>0</v>
      </c>
      <c r="AD41" s="422" t="str">
        <f>IF(AND(AC41&gt;=50,AC41&lt;=99),"MODERADO",IF(AND(AC41=100), "FUERTE",IF(AND(AC41&lt;50), "DEBIL")))</f>
        <v>DEBIL</v>
      </c>
      <c r="AE41" s="420"/>
      <c r="AF41" s="420"/>
      <c r="AG41" s="418" t="str">
        <f>IFERROR(_xlfn.IFS(AND(AD41="MODERADO",AE41="Directamente"),1,AND(AD41="FUERTE",AE41="Directamente"),2),"0")</f>
        <v>0</v>
      </c>
      <c r="AH41" s="418" t="str">
        <f>IFERROR(_xlfn.IFS(AND(AD41="MODERADO",AF41="Directamente"),1,AND(AD41="FUERTE",AF41="Directamente"),2,AND(AD41="FUERTE",AF41="Indirectamente"),1),"0")</f>
        <v>0</v>
      </c>
      <c r="AI41" s="419"/>
      <c r="AJ41" s="419"/>
      <c r="AK41" s="411">
        <f>+(AI41*AJ41)*4</f>
        <v>0</v>
      </c>
      <c r="AL41" s="412" t="b">
        <f>IF(OR(AND(AI41=3,AJ41=4),AND(AI41=2,AJ41=5),AND(AI41=2,AJ41=5),AND(AK41=20),AND(AK41&gt;=52,AK41&lt;=100)),"ZONA RIESGO EXTREMA",IF(OR(AND(AI41=5,AJ41=2),AND(AI41=4,AJ41=3),AND(AI41=1,AJ41=4),AND(AK41=16),AND(AK41&gt;=28,AK41&lt;=48)),"ZONA RIESGO ALTA",IF(OR(AND(AI41=1,AJ41=3),AND(AI41=4,AJ41=1),AND(AK41=24)),"ZONA RIESGO MODERADA",IF(AND(AK41&gt;=4,AK41&lt;=16),"ZONA RIESGO BAJA"))))</f>
        <v>0</v>
      </c>
      <c r="AM41" s="415"/>
      <c r="AN41" s="163"/>
      <c r="AO41" s="162"/>
      <c r="AP41" s="168"/>
      <c r="AQ41" s="114"/>
      <c r="AR41" s="145"/>
      <c r="AS41" s="168"/>
      <c r="AT41" s="163"/>
      <c r="AU41" s="168"/>
      <c r="AV41" s="163"/>
      <c r="AW41" s="114"/>
      <c r="AX41" s="145"/>
      <c r="AY41" s="146"/>
      <c r="AZ41" s="145"/>
      <c r="BA41" s="145"/>
      <c r="BB41" s="146"/>
      <c r="BC41" s="114"/>
      <c r="BD41" s="114"/>
      <c r="BE41" s="163"/>
      <c r="BF41" s="163"/>
      <c r="BG41" s="162"/>
      <c r="BH41" s="168"/>
      <c r="BI41" s="168"/>
      <c r="BJ41" s="163"/>
      <c r="BK41" s="163"/>
      <c r="BL41" s="162"/>
      <c r="BM41" s="168"/>
      <c r="BN41" s="168"/>
      <c r="BO41" s="145"/>
      <c r="BP41" s="145"/>
      <c r="BQ41" s="146"/>
      <c r="BR41" s="114"/>
      <c r="BS41" s="114"/>
      <c r="BT41" s="168"/>
      <c r="BU41" s="145"/>
      <c r="BV41" s="145"/>
      <c r="BW41" s="145"/>
      <c r="BX41" s="114"/>
      <c r="BY41" s="145"/>
      <c r="BZ41" s="145"/>
      <c r="CA41" s="114"/>
      <c r="CB41" s="145"/>
      <c r="CC41" s="146"/>
      <c r="CD41" s="145"/>
      <c r="CE41" s="148"/>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8"/>
      <c r="DB41" s="148"/>
      <c r="DC41" s="148"/>
      <c r="DD41" s="148"/>
    </row>
    <row r="42" spans="1:108" ht="21" customHeight="1" thickTop="1" thickBot="1">
      <c r="A42" s="421"/>
      <c r="B42" s="423"/>
      <c r="C42" s="423"/>
      <c r="D42" s="423"/>
      <c r="E42" s="424"/>
      <c r="F42" s="423"/>
      <c r="G42" s="423"/>
      <c r="H42" s="423"/>
      <c r="I42" s="423"/>
      <c r="J42" s="421"/>
      <c r="K42" s="421"/>
      <c r="L42" s="411"/>
      <c r="M42" s="413"/>
      <c r="N42" s="162">
        <v>2</v>
      </c>
      <c r="O42" s="166"/>
      <c r="P42" s="171"/>
      <c r="Q42" s="171"/>
      <c r="R42" s="171"/>
      <c r="S42" s="171"/>
      <c r="T42" s="171"/>
      <c r="U42" s="171"/>
      <c r="V42" s="171"/>
      <c r="W42" s="116">
        <f t="shared" si="1"/>
        <v>0</v>
      </c>
      <c r="X42" s="117" t="str">
        <f t="shared" si="0"/>
        <v>DEBIL</v>
      </c>
      <c r="Y42" s="172"/>
      <c r="Z42" s="118" t="str">
        <f t="shared" si="2"/>
        <v/>
      </c>
      <c r="AA42" s="116" t="str">
        <f t="shared" si="3"/>
        <v>SI</v>
      </c>
      <c r="AB42" s="171"/>
      <c r="AC42" s="422"/>
      <c r="AD42" s="422"/>
      <c r="AE42" s="420"/>
      <c r="AF42" s="420"/>
      <c r="AG42" s="418"/>
      <c r="AH42" s="418"/>
      <c r="AI42" s="419"/>
      <c r="AJ42" s="419"/>
      <c r="AK42" s="411"/>
      <c r="AL42" s="413"/>
      <c r="AM42" s="416"/>
      <c r="AN42" s="163"/>
      <c r="AO42" s="162"/>
      <c r="AP42" s="168"/>
      <c r="AQ42" s="114"/>
      <c r="AR42" s="145"/>
      <c r="AS42" s="168"/>
      <c r="AT42" s="163"/>
      <c r="AU42" s="168"/>
      <c r="AV42" s="163"/>
      <c r="AW42" s="114"/>
      <c r="AX42" s="145"/>
      <c r="AY42" s="146"/>
      <c r="AZ42" s="145"/>
      <c r="BA42" s="145"/>
      <c r="BB42" s="146"/>
      <c r="BC42" s="114"/>
      <c r="BD42" s="114"/>
      <c r="BE42" s="163"/>
      <c r="BF42" s="163"/>
      <c r="BG42" s="162"/>
      <c r="BH42" s="168"/>
      <c r="BI42" s="168"/>
      <c r="BJ42" s="163"/>
      <c r="BK42" s="163"/>
      <c r="BL42" s="162"/>
      <c r="BM42" s="168"/>
      <c r="BN42" s="168"/>
      <c r="BO42" s="145"/>
      <c r="BP42" s="145"/>
      <c r="BQ42" s="146"/>
      <c r="BR42" s="114"/>
      <c r="BS42" s="114"/>
      <c r="BT42" s="168"/>
      <c r="BU42" s="145"/>
      <c r="BV42" s="145"/>
      <c r="BW42" s="145"/>
      <c r="BX42" s="114"/>
      <c r="BY42" s="145"/>
      <c r="BZ42" s="145"/>
      <c r="CA42" s="114"/>
      <c r="CB42" s="145"/>
      <c r="CC42" s="146"/>
      <c r="CD42" s="145"/>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row>
    <row r="43" spans="1:108" ht="21" customHeight="1" thickTop="1" thickBot="1">
      <c r="A43" s="421"/>
      <c r="B43" s="423"/>
      <c r="C43" s="423"/>
      <c r="D43" s="423"/>
      <c r="E43" s="424"/>
      <c r="F43" s="423"/>
      <c r="G43" s="423"/>
      <c r="H43" s="423"/>
      <c r="I43" s="423"/>
      <c r="J43" s="421"/>
      <c r="K43" s="421"/>
      <c r="L43" s="411"/>
      <c r="M43" s="413"/>
      <c r="N43" s="162">
        <v>3</v>
      </c>
      <c r="O43" s="173"/>
      <c r="P43" s="171"/>
      <c r="Q43" s="171"/>
      <c r="R43" s="171"/>
      <c r="S43" s="171"/>
      <c r="T43" s="171"/>
      <c r="U43" s="171"/>
      <c r="V43" s="171"/>
      <c r="W43" s="116">
        <f t="shared" si="1"/>
        <v>0</v>
      </c>
      <c r="X43" s="117" t="str">
        <f t="shared" si="0"/>
        <v>DEBIL</v>
      </c>
      <c r="Y43" s="172"/>
      <c r="Z43" s="118" t="str">
        <f t="shared" si="2"/>
        <v/>
      </c>
      <c r="AA43" s="116" t="str">
        <f t="shared" si="3"/>
        <v>SI</v>
      </c>
      <c r="AB43" s="171"/>
      <c r="AC43" s="422"/>
      <c r="AD43" s="422"/>
      <c r="AE43" s="420"/>
      <c r="AF43" s="420"/>
      <c r="AG43" s="418"/>
      <c r="AH43" s="418"/>
      <c r="AI43" s="419"/>
      <c r="AJ43" s="419"/>
      <c r="AK43" s="411"/>
      <c r="AL43" s="413"/>
      <c r="AM43" s="416"/>
      <c r="AN43" s="163"/>
      <c r="AO43" s="162"/>
      <c r="AP43" s="168"/>
      <c r="AQ43" s="114"/>
      <c r="AR43" s="145"/>
      <c r="AS43" s="168"/>
      <c r="AT43" s="163"/>
      <c r="AU43" s="168"/>
      <c r="AV43" s="163"/>
      <c r="AW43" s="114"/>
      <c r="AX43" s="145"/>
      <c r="AY43" s="146"/>
      <c r="AZ43" s="145"/>
      <c r="BA43" s="145"/>
      <c r="BB43" s="146"/>
      <c r="BC43" s="114"/>
      <c r="BD43" s="114"/>
      <c r="BE43" s="163"/>
      <c r="BF43" s="163"/>
      <c r="BG43" s="162"/>
      <c r="BH43" s="168"/>
      <c r="BI43" s="168"/>
      <c r="BJ43" s="163"/>
      <c r="BK43" s="163"/>
      <c r="BL43" s="162"/>
      <c r="BM43" s="168"/>
      <c r="BN43" s="168"/>
      <c r="BO43" s="145"/>
      <c r="BP43" s="145"/>
      <c r="BQ43" s="146"/>
      <c r="BR43" s="114"/>
      <c r="BS43" s="114"/>
      <c r="BT43" s="168"/>
      <c r="BU43" s="145"/>
      <c r="BV43" s="145"/>
      <c r="BW43" s="145"/>
      <c r="BX43" s="114"/>
      <c r="BY43" s="145"/>
      <c r="BZ43" s="145"/>
      <c r="CA43" s="114"/>
      <c r="CB43" s="145"/>
      <c r="CC43" s="146"/>
      <c r="CD43" s="145"/>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row>
    <row r="44" spans="1:108" ht="21" customHeight="1" thickTop="1" thickBot="1">
      <c r="A44" s="421"/>
      <c r="B44" s="423"/>
      <c r="C44" s="423"/>
      <c r="D44" s="423"/>
      <c r="E44" s="424"/>
      <c r="F44" s="423"/>
      <c r="G44" s="423"/>
      <c r="H44" s="423"/>
      <c r="I44" s="423"/>
      <c r="J44" s="421"/>
      <c r="K44" s="421"/>
      <c r="L44" s="411"/>
      <c r="M44" s="413"/>
      <c r="N44" s="162">
        <v>4</v>
      </c>
      <c r="O44" s="166"/>
      <c r="P44" s="171"/>
      <c r="Q44" s="171"/>
      <c r="R44" s="171"/>
      <c r="S44" s="171"/>
      <c r="T44" s="171"/>
      <c r="U44" s="171"/>
      <c r="V44" s="171"/>
      <c r="W44" s="116">
        <f t="shared" si="1"/>
        <v>0</v>
      </c>
      <c r="X44" s="117" t="str">
        <f t="shared" si="0"/>
        <v>DEBIL</v>
      </c>
      <c r="Y44" s="172"/>
      <c r="Z44" s="118" t="str">
        <f t="shared" si="2"/>
        <v/>
      </c>
      <c r="AA44" s="116" t="str">
        <f t="shared" si="3"/>
        <v>SI</v>
      </c>
      <c r="AB44" s="171"/>
      <c r="AC44" s="422"/>
      <c r="AD44" s="422"/>
      <c r="AE44" s="420"/>
      <c r="AF44" s="420"/>
      <c r="AG44" s="418"/>
      <c r="AH44" s="418"/>
      <c r="AI44" s="419"/>
      <c r="AJ44" s="419"/>
      <c r="AK44" s="411"/>
      <c r="AL44" s="413"/>
      <c r="AM44" s="416"/>
      <c r="AN44" s="163"/>
      <c r="AO44" s="162"/>
      <c r="AP44" s="168"/>
      <c r="AQ44" s="114"/>
      <c r="AR44" s="145"/>
      <c r="AS44" s="168"/>
      <c r="AT44" s="163"/>
      <c r="AU44" s="168"/>
      <c r="AV44" s="163"/>
      <c r="AW44" s="114"/>
      <c r="AX44" s="145"/>
      <c r="AY44" s="146"/>
      <c r="AZ44" s="145"/>
      <c r="BA44" s="145"/>
      <c r="BB44" s="146"/>
      <c r="BC44" s="114"/>
      <c r="BD44" s="114"/>
      <c r="BE44" s="163"/>
      <c r="BF44" s="163"/>
      <c r="BG44" s="162"/>
      <c r="BH44" s="168"/>
      <c r="BI44" s="168"/>
      <c r="BJ44" s="163"/>
      <c r="BK44" s="163"/>
      <c r="BL44" s="162"/>
      <c r="BM44" s="168"/>
      <c r="BN44" s="168"/>
      <c r="BO44" s="145"/>
      <c r="BP44" s="145"/>
      <c r="BQ44" s="146"/>
      <c r="BR44" s="114"/>
      <c r="BS44" s="114"/>
      <c r="BT44" s="168"/>
      <c r="BU44" s="145"/>
      <c r="BV44" s="145"/>
      <c r="BW44" s="145"/>
      <c r="BX44" s="114"/>
      <c r="BY44" s="145"/>
      <c r="BZ44" s="145"/>
      <c r="CA44" s="114"/>
      <c r="CB44" s="145"/>
      <c r="CC44" s="146"/>
      <c r="CD44" s="145"/>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row>
    <row r="45" spans="1:108" ht="21" customHeight="1" thickTop="1" thickBot="1">
      <c r="A45" s="421"/>
      <c r="B45" s="423"/>
      <c r="C45" s="423"/>
      <c r="D45" s="423"/>
      <c r="E45" s="424"/>
      <c r="F45" s="423"/>
      <c r="G45" s="423"/>
      <c r="H45" s="423"/>
      <c r="I45" s="423"/>
      <c r="J45" s="421"/>
      <c r="K45" s="421"/>
      <c r="L45" s="411"/>
      <c r="M45" s="413"/>
      <c r="N45" s="162">
        <v>5</v>
      </c>
      <c r="O45" s="166"/>
      <c r="P45" s="171"/>
      <c r="Q45" s="171"/>
      <c r="R45" s="171"/>
      <c r="S45" s="171"/>
      <c r="T45" s="171"/>
      <c r="U45" s="171"/>
      <c r="V45" s="171"/>
      <c r="W45" s="116">
        <f t="shared" si="1"/>
        <v>0</v>
      </c>
      <c r="X45" s="117" t="str">
        <f t="shared" si="0"/>
        <v>DEBIL</v>
      </c>
      <c r="Y45" s="172"/>
      <c r="Z45" s="118" t="str">
        <f t="shared" si="2"/>
        <v/>
      </c>
      <c r="AA45" s="116" t="str">
        <f t="shared" si="3"/>
        <v>SI</v>
      </c>
      <c r="AB45" s="171"/>
      <c r="AC45" s="422"/>
      <c r="AD45" s="422"/>
      <c r="AE45" s="420"/>
      <c r="AF45" s="420"/>
      <c r="AG45" s="418"/>
      <c r="AH45" s="418"/>
      <c r="AI45" s="419"/>
      <c r="AJ45" s="419"/>
      <c r="AK45" s="411"/>
      <c r="AL45" s="413"/>
      <c r="AM45" s="416"/>
      <c r="AN45" s="163"/>
      <c r="AO45" s="162"/>
      <c r="AP45" s="168"/>
      <c r="AQ45" s="114"/>
      <c r="AR45" s="145"/>
      <c r="AS45" s="168"/>
      <c r="AT45" s="163"/>
      <c r="AU45" s="168"/>
      <c r="AV45" s="163"/>
      <c r="AW45" s="114"/>
      <c r="AX45" s="145"/>
      <c r="AY45" s="146"/>
      <c r="AZ45" s="145"/>
      <c r="BA45" s="145"/>
      <c r="BB45" s="146"/>
      <c r="BC45" s="114"/>
      <c r="BD45" s="114"/>
      <c r="BE45" s="163"/>
      <c r="BF45" s="163"/>
      <c r="BG45" s="162"/>
      <c r="BH45" s="168"/>
      <c r="BI45" s="168"/>
      <c r="BJ45" s="163"/>
      <c r="BK45" s="163"/>
      <c r="BL45" s="162"/>
      <c r="BM45" s="168"/>
      <c r="BN45" s="168"/>
      <c r="BO45" s="145"/>
      <c r="BP45" s="145"/>
      <c r="BQ45" s="146"/>
      <c r="BR45" s="114"/>
      <c r="BS45" s="114"/>
      <c r="BT45" s="168"/>
      <c r="BU45" s="145"/>
      <c r="BV45" s="145"/>
      <c r="BW45" s="145"/>
      <c r="BX45" s="114"/>
      <c r="BY45" s="145"/>
      <c r="BZ45" s="145"/>
      <c r="CA45" s="114"/>
      <c r="CB45" s="145"/>
      <c r="CC45" s="146"/>
      <c r="CD45" s="145"/>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row>
    <row r="46" spans="1:108" ht="21" customHeight="1" thickTop="1" thickBot="1">
      <c r="A46" s="421"/>
      <c r="B46" s="423"/>
      <c r="C46" s="423"/>
      <c r="D46" s="423"/>
      <c r="E46" s="424"/>
      <c r="F46" s="423"/>
      <c r="G46" s="423"/>
      <c r="H46" s="423"/>
      <c r="I46" s="423"/>
      <c r="J46" s="421"/>
      <c r="K46" s="421"/>
      <c r="L46" s="411"/>
      <c r="M46" s="414"/>
      <c r="N46" s="162">
        <v>6</v>
      </c>
      <c r="O46" s="166"/>
      <c r="P46" s="171"/>
      <c r="Q46" s="171"/>
      <c r="R46" s="171"/>
      <c r="S46" s="171"/>
      <c r="T46" s="171"/>
      <c r="U46" s="171"/>
      <c r="V46" s="171"/>
      <c r="W46" s="116">
        <f t="shared" si="1"/>
        <v>0</v>
      </c>
      <c r="X46" s="117" t="str">
        <f t="shared" si="0"/>
        <v>DEBIL</v>
      </c>
      <c r="Y46" s="172"/>
      <c r="Z46" s="118" t="str">
        <f t="shared" si="2"/>
        <v/>
      </c>
      <c r="AA46" s="116" t="str">
        <f t="shared" si="3"/>
        <v>SI</v>
      </c>
      <c r="AB46" s="171"/>
      <c r="AC46" s="422"/>
      <c r="AD46" s="422"/>
      <c r="AE46" s="420"/>
      <c r="AF46" s="420"/>
      <c r="AG46" s="418"/>
      <c r="AH46" s="418"/>
      <c r="AI46" s="419"/>
      <c r="AJ46" s="419"/>
      <c r="AK46" s="411"/>
      <c r="AL46" s="414"/>
      <c r="AM46" s="417"/>
      <c r="AN46" s="163"/>
      <c r="AO46" s="162"/>
      <c r="AP46" s="168"/>
      <c r="AQ46" s="114"/>
      <c r="AR46" s="145"/>
      <c r="AS46" s="168"/>
      <c r="AT46" s="163"/>
      <c r="AU46" s="168"/>
      <c r="AV46" s="163"/>
      <c r="AW46" s="114"/>
      <c r="AX46" s="145"/>
      <c r="AY46" s="146"/>
      <c r="AZ46" s="145"/>
      <c r="BA46" s="145"/>
      <c r="BB46" s="146"/>
      <c r="BC46" s="114"/>
      <c r="BD46" s="114"/>
      <c r="BE46" s="163"/>
      <c r="BF46" s="163"/>
      <c r="BG46" s="162"/>
      <c r="BH46" s="168"/>
      <c r="BI46" s="168"/>
      <c r="BJ46" s="163"/>
      <c r="BK46" s="163"/>
      <c r="BL46" s="162"/>
      <c r="BM46" s="168"/>
      <c r="BN46" s="168"/>
      <c r="BO46" s="145"/>
      <c r="BP46" s="145"/>
      <c r="BQ46" s="146"/>
      <c r="BR46" s="114"/>
      <c r="BS46" s="114"/>
      <c r="BT46" s="168"/>
      <c r="BU46" s="145"/>
      <c r="BV46" s="145"/>
      <c r="BW46" s="145"/>
      <c r="BX46" s="114"/>
      <c r="BY46" s="145"/>
      <c r="BZ46" s="145"/>
      <c r="CA46" s="114"/>
      <c r="CB46" s="145"/>
      <c r="CC46" s="146"/>
      <c r="CD46" s="145"/>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row>
    <row r="47" spans="1:108" ht="21" customHeight="1" thickTop="1" thickBot="1">
      <c r="A47" s="421"/>
      <c r="B47" s="423"/>
      <c r="C47" s="423"/>
      <c r="D47" s="423"/>
      <c r="E47" s="424"/>
      <c r="F47" s="423"/>
      <c r="G47" s="423"/>
      <c r="H47" s="423"/>
      <c r="I47" s="423"/>
      <c r="J47" s="421"/>
      <c r="K47" s="421"/>
      <c r="L47" s="411">
        <f>+(J47*K47)*4</f>
        <v>0</v>
      </c>
      <c r="M47" s="412" t="b">
        <f>IF(OR(AND(J47=3,K47=4),AND(J47=2,K47=5),AND(J47=2,K47=5),AND(L47=20),AND(L47&gt;=52,L47&lt;=100)),"ZONA RIESGO EXTREMA",IF(OR(AND(J47=5,K47=2),AND(J47=4,K47=3),AND(J47=1,K47=4),AND(L47=16),AND(L47&gt;=28,L47&lt;=48)),"ZONA RIESGO ALTA",IF(OR(AND(J47=1,K47=3),AND(J47=4,K47=1),AND(L47=24)),"ZONA RIESGO MODERADA",IF(AND(L47&gt;=4,L47&lt;=16),"ZONA RIESGO BAJA"))))</f>
        <v>0</v>
      </c>
      <c r="N47" s="162">
        <v>1</v>
      </c>
      <c r="O47" s="166"/>
      <c r="P47" s="171"/>
      <c r="Q47" s="171"/>
      <c r="R47" s="171"/>
      <c r="S47" s="171"/>
      <c r="T47" s="171"/>
      <c r="U47" s="171"/>
      <c r="V47" s="171"/>
      <c r="W47" s="116">
        <f t="shared" si="1"/>
        <v>0</v>
      </c>
      <c r="X47" s="117" t="str">
        <f t="shared" si="0"/>
        <v>DEBIL</v>
      </c>
      <c r="Y47" s="172"/>
      <c r="Z47" s="118" t="str">
        <f t="shared" si="2"/>
        <v/>
      </c>
      <c r="AA47" s="116" t="str">
        <f t="shared" si="3"/>
        <v>SI</v>
      </c>
      <c r="AB47" s="171"/>
      <c r="AC47" s="422">
        <f>IF(AND(W47&gt;0,SUM(W48:W52)=0),W47,IF(AND(SUM(W47:W48)&gt;0,SUM(W49:W52)=0),AVERAGE(W47:W48),IF(AND(SUM(W47:W49)&gt;0,SUM(W50:W52)=0),AVERAGE(W47:W49),IF(AND(SUM(W47:W50)&gt;0,SUM(W51:W52)=0),AVERAGE(W47:W50),IF(AND(SUM(W47:W51)&gt;0,W52=0),AVERAGE(W47:W51),AVERAGE(W47:W52))))))</f>
        <v>0</v>
      </c>
      <c r="AD47" s="422" t="str">
        <f>IF(AND(AC47&gt;=50,AC47&lt;=99),"MODERADO",IF(AND(AC47=100), "FUERTE",IF(AND(AC47&lt;50), "DEBIL")))</f>
        <v>DEBIL</v>
      </c>
      <c r="AE47" s="420"/>
      <c r="AF47" s="420"/>
      <c r="AG47" s="418" t="str">
        <f>IFERROR(_xlfn.IFS(AND(AD47="MODERADO",AE47="Directamente"),1,AND(AD47="FUERTE",AE47="Directamente"),2),"0")</f>
        <v>0</v>
      </c>
      <c r="AH47" s="418" t="str">
        <f>IFERROR(_xlfn.IFS(AND(AD47="MODERADO",AF47="Directamente"),1,AND(AD47="FUERTE",AF47="Directamente"),2,AND(AD47="FUERTE",AF47="Indirectamente"),1),"0")</f>
        <v>0</v>
      </c>
      <c r="AI47" s="419"/>
      <c r="AJ47" s="419"/>
      <c r="AK47" s="411">
        <f>+(AI47*AJ47)*4</f>
        <v>0</v>
      </c>
      <c r="AL47" s="412" t="b">
        <f>IF(OR(AND(AI47=3,AJ47=4),AND(AI47=2,AJ47=5),AND(AI47=2,AJ47=5),AND(AK47=20),AND(AK47&gt;=52,AK47&lt;=100)),"ZONA RIESGO EXTREMA",IF(OR(AND(AI47=5,AJ47=2),AND(AI47=4,AJ47=3),AND(AI47=1,AJ47=4),AND(AK47=16),AND(AK47&gt;=28,AK47&lt;=48)),"ZONA RIESGO ALTA",IF(OR(AND(AI47=1,AJ47=3),AND(AI47=4,AJ47=1),AND(AK47=24)),"ZONA RIESGO MODERADA",IF(AND(AK47&gt;=4,AK47&lt;=16),"ZONA RIESGO BAJA"))))</f>
        <v>0</v>
      </c>
      <c r="AM47" s="415"/>
      <c r="AN47" s="163"/>
      <c r="AO47" s="162"/>
      <c r="AP47" s="168"/>
      <c r="AQ47" s="114"/>
      <c r="AR47" s="145"/>
      <c r="AS47" s="168"/>
      <c r="AT47" s="163"/>
      <c r="AU47" s="168"/>
      <c r="AV47" s="163"/>
      <c r="AW47" s="114"/>
      <c r="AX47" s="145"/>
      <c r="AY47" s="146"/>
      <c r="AZ47" s="145"/>
      <c r="BA47" s="145"/>
      <c r="BB47" s="146"/>
      <c r="BC47" s="114"/>
      <c r="BD47" s="114"/>
      <c r="BE47" s="163"/>
      <c r="BF47" s="163"/>
      <c r="BG47" s="162"/>
      <c r="BH47" s="168"/>
      <c r="BI47" s="168"/>
      <c r="BJ47" s="163"/>
      <c r="BK47" s="163"/>
      <c r="BL47" s="162"/>
      <c r="BM47" s="168"/>
      <c r="BN47" s="168"/>
      <c r="BO47" s="145"/>
      <c r="BP47" s="145"/>
      <c r="BQ47" s="146"/>
      <c r="BR47" s="114"/>
      <c r="BS47" s="114"/>
      <c r="BT47" s="168"/>
      <c r="BU47" s="145"/>
      <c r="BV47" s="145"/>
      <c r="BW47" s="145"/>
      <c r="BX47" s="114"/>
      <c r="BY47" s="145"/>
      <c r="BZ47" s="145"/>
      <c r="CA47" s="114"/>
      <c r="CB47" s="145"/>
      <c r="CC47" s="146"/>
      <c r="CD47" s="145"/>
      <c r="CE47" s="148"/>
      <c r="CF47" s="148"/>
      <c r="CG47" s="148"/>
      <c r="CH47" s="148"/>
      <c r="CI47" s="148"/>
      <c r="CJ47" s="148"/>
      <c r="CK47" s="148"/>
      <c r="CL47" s="148"/>
      <c r="CM47" s="148"/>
      <c r="CN47" s="148"/>
      <c r="CO47" s="148"/>
      <c r="CP47" s="148"/>
      <c r="CQ47" s="148"/>
      <c r="CR47" s="148"/>
      <c r="CS47" s="148"/>
      <c r="CT47" s="148"/>
      <c r="CU47" s="148"/>
      <c r="CV47" s="148"/>
      <c r="CW47" s="148"/>
      <c r="CX47" s="148"/>
      <c r="CY47" s="148"/>
      <c r="CZ47" s="148"/>
      <c r="DA47" s="148"/>
      <c r="DB47" s="148"/>
      <c r="DC47" s="148"/>
      <c r="DD47" s="148"/>
    </row>
    <row r="48" spans="1:108" ht="21" customHeight="1" thickTop="1" thickBot="1">
      <c r="A48" s="421"/>
      <c r="B48" s="423"/>
      <c r="C48" s="423"/>
      <c r="D48" s="423"/>
      <c r="E48" s="424"/>
      <c r="F48" s="423"/>
      <c r="G48" s="423"/>
      <c r="H48" s="423"/>
      <c r="I48" s="423"/>
      <c r="J48" s="421"/>
      <c r="K48" s="421"/>
      <c r="L48" s="411"/>
      <c r="M48" s="413"/>
      <c r="N48" s="162">
        <v>2</v>
      </c>
      <c r="O48" s="166"/>
      <c r="P48" s="171"/>
      <c r="Q48" s="171"/>
      <c r="R48" s="171"/>
      <c r="S48" s="171"/>
      <c r="T48" s="171"/>
      <c r="U48" s="171"/>
      <c r="V48" s="171"/>
      <c r="W48" s="116">
        <f t="shared" si="1"/>
        <v>0</v>
      </c>
      <c r="X48" s="117" t="str">
        <f t="shared" si="0"/>
        <v>DEBIL</v>
      </c>
      <c r="Y48" s="172"/>
      <c r="Z48" s="118" t="str">
        <f t="shared" si="2"/>
        <v/>
      </c>
      <c r="AA48" s="116" t="str">
        <f t="shared" si="3"/>
        <v>SI</v>
      </c>
      <c r="AB48" s="171"/>
      <c r="AC48" s="422"/>
      <c r="AD48" s="422"/>
      <c r="AE48" s="420"/>
      <c r="AF48" s="420"/>
      <c r="AG48" s="418"/>
      <c r="AH48" s="418"/>
      <c r="AI48" s="419"/>
      <c r="AJ48" s="419"/>
      <c r="AK48" s="411"/>
      <c r="AL48" s="413"/>
      <c r="AM48" s="416"/>
      <c r="AN48" s="163"/>
      <c r="AO48" s="162"/>
      <c r="AP48" s="168"/>
      <c r="AQ48" s="114"/>
      <c r="AR48" s="145"/>
      <c r="AS48" s="168"/>
      <c r="AT48" s="163"/>
      <c r="AU48" s="168"/>
      <c r="AV48" s="163"/>
      <c r="AW48" s="114"/>
      <c r="AX48" s="145"/>
      <c r="AY48" s="146"/>
      <c r="AZ48" s="145"/>
      <c r="BA48" s="145"/>
      <c r="BB48" s="146"/>
      <c r="BC48" s="114"/>
      <c r="BD48" s="114"/>
      <c r="BE48" s="163"/>
      <c r="BF48" s="163"/>
      <c r="BG48" s="162"/>
      <c r="BH48" s="168"/>
      <c r="BI48" s="168"/>
      <c r="BJ48" s="163"/>
      <c r="BK48" s="163"/>
      <c r="BL48" s="162"/>
      <c r="BM48" s="168"/>
      <c r="BN48" s="168"/>
      <c r="BO48" s="145"/>
      <c r="BP48" s="145"/>
      <c r="BQ48" s="146"/>
      <c r="BR48" s="114"/>
      <c r="BS48" s="114"/>
      <c r="BT48" s="168"/>
      <c r="BU48" s="145"/>
      <c r="BV48" s="145"/>
      <c r="BW48" s="145"/>
      <c r="BX48" s="114"/>
      <c r="BY48" s="145"/>
      <c r="BZ48" s="145"/>
      <c r="CA48" s="114"/>
      <c r="CB48" s="145"/>
      <c r="CC48" s="146"/>
      <c r="CD48" s="145"/>
      <c r="CE48" s="148"/>
      <c r="CF48" s="148"/>
      <c r="CG48" s="148"/>
      <c r="CH48" s="148"/>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row>
    <row r="49" spans="1:108" ht="21" customHeight="1" thickTop="1" thickBot="1">
      <c r="A49" s="421"/>
      <c r="B49" s="423"/>
      <c r="C49" s="423"/>
      <c r="D49" s="423"/>
      <c r="E49" s="424"/>
      <c r="F49" s="423"/>
      <c r="G49" s="423"/>
      <c r="H49" s="423"/>
      <c r="I49" s="423"/>
      <c r="J49" s="421"/>
      <c r="K49" s="421"/>
      <c r="L49" s="411"/>
      <c r="M49" s="413"/>
      <c r="N49" s="162">
        <v>3</v>
      </c>
      <c r="O49" s="173"/>
      <c r="P49" s="171"/>
      <c r="Q49" s="171"/>
      <c r="R49" s="171"/>
      <c r="S49" s="171"/>
      <c r="T49" s="171"/>
      <c r="U49" s="171"/>
      <c r="V49" s="171"/>
      <c r="W49" s="116">
        <f t="shared" si="1"/>
        <v>0</v>
      </c>
      <c r="X49" s="117" t="str">
        <f t="shared" si="0"/>
        <v>DEBIL</v>
      </c>
      <c r="Y49" s="172"/>
      <c r="Z49" s="118" t="str">
        <f t="shared" si="2"/>
        <v/>
      </c>
      <c r="AA49" s="116" t="str">
        <f t="shared" si="3"/>
        <v>SI</v>
      </c>
      <c r="AB49" s="171"/>
      <c r="AC49" s="422"/>
      <c r="AD49" s="422"/>
      <c r="AE49" s="420"/>
      <c r="AF49" s="420"/>
      <c r="AG49" s="418"/>
      <c r="AH49" s="418"/>
      <c r="AI49" s="419"/>
      <c r="AJ49" s="419"/>
      <c r="AK49" s="411"/>
      <c r="AL49" s="413"/>
      <c r="AM49" s="416"/>
      <c r="AN49" s="163"/>
      <c r="AO49" s="162"/>
      <c r="AP49" s="168"/>
      <c r="AQ49" s="114"/>
      <c r="AR49" s="145"/>
      <c r="AS49" s="168"/>
      <c r="AT49" s="163"/>
      <c r="AU49" s="168"/>
      <c r="AV49" s="163"/>
      <c r="AW49" s="114"/>
      <c r="AX49" s="145"/>
      <c r="AY49" s="146"/>
      <c r="AZ49" s="145"/>
      <c r="BA49" s="145"/>
      <c r="BB49" s="146"/>
      <c r="BC49" s="114"/>
      <c r="BD49" s="114"/>
      <c r="BE49" s="163"/>
      <c r="BF49" s="163"/>
      <c r="BG49" s="162"/>
      <c r="BH49" s="168"/>
      <c r="BI49" s="168"/>
      <c r="BJ49" s="163"/>
      <c r="BK49" s="163"/>
      <c r="BL49" s="162"/>
      <c r="BM49" s="168"/>
      <c r="BN49" s="168"/>
      <c r="BO49" s="145"/>
      <c r="BP49" s="145"/>
      <c r="BQ49" s="146"/>
      <c r="BR49" s="114"/>
      <c r="BS49" s="114"/>
      <c r="BT49" s="168"/>
      <c r="BU49" s="145"/>
      <c r="BV49" s="145"/>
      <c r="BW49" s="145"/>
      <c r="BX49" s="114"/>
      <c r="BY49" s="145"/>
      <c r="BZ49" s="145"/>
      <c r="CA49" s="114"/>
      <c r="CB49" s="145"/>
      <c r="CC49" s="146"/>
      <c r="CD49" s="145"/>
      <c r="CE49" s="148"/>
      <c r="CF49" s="148"/>
      <c r="CG49" s="148"/>
      <c r="CH49" s="148"/>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row>
    <row r="50" spans="1:108" ht="21" customHeight="1" thickTop="1" thickBot="1">
      <c r="A50" s="421"/>
      <c r="B50" s="423"/>
      <c r="C50" s="423"/>
      <c r="D50" s="423"/>
      <c r="E50" s="424"/>
      <c r="F50" s="423"/>
      <c r="G50" s="423"/>
      <c r="H50" s="423"/>
      <c r="I50" s="423"/>
      <c r="J50" s="421"/>
      <c r="K50" s="421"/>
      <c r="L50" s="411"/>
      <c r="M50" s="413"/>
      <c r="N50" s="162">
        <v>4</v>
      </c>
      <c r="O50" s="166"/>
      <c r="P50" s="171"/>
      <c r="Q50" s="171"/>
      <c r="R50" s="171"/>
      <c r="S50" s="171"/>
      <c r="T50" s="171"/>
      <c r="U50" s="171"/>
      <c r="V50" s="171"/>
      <c r="W50" s="116">
        <f t="shared" si="1"/>
        <v>0</v>
      </c>
      <c r="X50" s="117" t="str">
        <f t="shared" si="0"/>
        <v>DEBIL</v>
      </c>
      <c r="Y50" s="172"/>
      <c r="Z50" s="118" t="str">
        <f t="shared" si="2"/>
        <v/>
      </c>
      <c r="AA50" s="116" t="str">
        <f t="shared" si="3"/>
        <v>SI</v>
      </c>
      <c r="AB50" s="171"/>
      <c r="AC50" s="422"/>
      <c r="AD50" s="422"/>
      <c r="AE50" s="420"/>
      <c r="AF50" s="420"/>
      <c r="AG50" s="418"/>
      <c r="AH50" s="418"/>
      <c r="AI50" s="419"/>
      <c r="AJ50" s="419"/>
      <c r="AK50" s="411"/>
      <c r="AL50" s="413"/>
      <c r="AM50" s="416"/>
      <c r="AN50" s="163"/>
      <c r="AO50" s="162"/>
      <c r="AP50" s="168"/>
      <c r="AQ50" s="114"/>
      <c r="AR50" s="145"/>
      <c r="AS50" s="168"/>
      <c r="AT50" s="163"/>
      <c r="AU50" s="168"/>
      <c r="AV50" s="163"/>
      <c r="AW50" s="114"/>
      <c r="AX50" s="145"/>
      <c r="AY50" s="146"/>
      <c r="AZ50" s="145"/>
      <c r="BA50" s="145"/>
      <c r="BB50" s="146"/>
      <c r="BC50" s="114"/>
      <c r="BD50" s="114"/>
      <c r="BE50" s="163"/>
      <c r="BF50" s="163"/>
      <c r="BG50" s="162"/>
      <c r="BH50" s="168"/>
      <c r="BI50" s="168"/>
      <c r="BJ50" s="163"/>
      <c r="BK50" s="163"/>
      <c r="BL50" s="162"/>
      <c r="BM50" s="168"/>
      <c r="BN50" s="168"/>
      <c r="BO50" s="145"/>
      <c r="BP50" s="145"/>
      <c r="BQ50" s="146"/>
      <c r="BR50" s="114"/>
      <c r="BS50" s="114"/>
      <c r="BT50" s="168"/>
      <c r="BU50" s="145"/>
      <c r="BV50" s="145"/>
      <c r="BW50" s="145"/>
      <c r="BX50" s="114"/>
      <c r="BY50" s="145"/>
      <c r="BZ50" s="145"/>
      <c r="CA50" s="114"/>
      <c r="CB50" s="145"/>
      <c r="CC50" s="146"/>
      <c r="CD50" s="145"/>
      <c r="CE50" s="148"/>
      <c r="CF50" s="148"/>
      <c r="CG50" s="148"/>
      <c r="CH50" s="148"/>
      <c r="CI50" s="148"/>
      <c r="CJ50" s="148"/>
      <c r="CK50" s="148"/>
      <c r="CL50" s="148"/>
      <c r="CM50" s="148"/>
      <c r="CN50" s="148"/>
      <c r="CO50" s="148"/>
      <c r="CP50" s="148"/>
      <c r="CQ50" s="148"/>
      <c r="CR50" s="148"/>
      <c r="CS50" s="148"/>
      <c r="CT50" s="148"/>
      <c r="CU50" s="148"/>
      <c r="CV50" s="148"/>
      <c r="CW50" s="148"/>
      <c r="CX50" s="148"/>
      <c r="CY50" s="148"/>
      <c r="CZ50" s="148"/>
      <c r="DA50" s="148"/>
      <c r="DB50" s="148"/>
      <c r="DC50" s="148"/>
      <c r="DD50" s="148"/>
    </row>
    <row r="51" spans="1:108" ht="21" customHeight="1" thickTop="1" thickBot="1">
      <c r="A51" s="421"/>
      <c r="B51" s="423"/>
      <c r="C51" s="423"/>
      <c r="D51" s="423"/>
      <c r="E51" s="424"/>
      <c r="F51" s="423"/>
      <c r="G51" s="423"/>
      <c r="H51" s="423"/>
      <c r="I51" s="423"/>
      <c r="J51" s="421"/>
      <c r="K51" s="421"/>
      <c r="L51" s="411"/>
      <c r="M51" s="413"/>
      <c r="N51" s="162">
        <v>5</v>
      </c>
      <c r="O51" s="166"/>
      <c r="P51" s="171"/>
      <c r="Q51" s="171"/>
      <c r="R51" s="171"/>
      <c r="S51" s="171"/>
      <c r="T51" s="171"/>
      <c r="U51" s="171"/>
      <c r="V51" s="171"/>
      <c r="W51" s="116">
        <f t="shared" si="1"/>
        <v>0</v>
      </c>
      <c r="X51" s="117" t="str">
        <f t="shared" si="0"/>
        <v>DEBIL</v>
      </c>
      <c r="Y51" s="172"/>
      <c r="Z51" s="118" t="str">
        <f t="shared" si="2"/>
        <v/>
      </c>
      <c r="AA51" s="116" t="str">
        <f t="shared" si="3"/>
        <v>SI</v>
      </c>
      <c r="AB51" s="171"/>
      <c r="AC51" s="422"/>
      <c r="AD51" s="422"/>
      <c r="AE51" s="420"/>
      <c r="AF51" s="420"/>
      <c r="AG51" s="418"/>
      <c r="AH51" s="418"/>
      <c r="AI51" s="419"/>
      <c r="AJ51" s="419"/>
      <c r="AK51" s="411"/>
      <c r="AL51" s="413"/>
      <c r="AM51" s="416"/>
      <c r="AN51" s="163"/>
      <c r="AO51" s="162"/>
      <c r="AP51" s="168"/>
      <c r="AQ51" s="114"/>
      <c r="AR51" s="145"/>
      <c r="AS51" s="168"/>
      <c r="AT51" s="163"/>
      <c r="AU51" s="168"/>
      <c r="AV51" s="163"/>
      <c r="AW51" s="114"/>
      <c r="AX51" s="145"/>
      <c r="AY51" s="146"/>
      <c r="AZ51" s="145"/>
      <c r="BA51" s="145"/>
      <c r="BB51" s="146"/>
      <c r="BC51" s="114"/>
      <c r="BD51" s="114"/>
      <c r="BE51" s="163"/>
      <c r="BF51" s="163"/>
      <c r="BG51" s="162"/>
      <c r="BH51" s="168"/>
      <c r="BI51" s="168"/>
      <c r="BJ51" s="163"/>
      <c r="BK51" s="163"/>
      <c r="BL51" s="162"/>
      <c r="BM51" s="168"/>
      <c r="BN51" s="168"/>
      <c r="BO51" s="145"/>
      <c r="BP51" s="145"/>
      <c r="BQ51" s="146"/>
      <c r="BR51" s="114"/>
      <c r="BS51" s="114"/>
      <c r="BT51" s="168"/>
      <c r="BU51" s="145"/>
      <c r="BV51" s="145"/>
      <c r="BW51" s="145"/>
      <c r="BX51" s="114"/>
      <c r="BY51" s="145"/>
      <c r="BZ51" s="145"/>
      <c r="CA51" s="114"/>
      <c r="CB51" s="145"/>
      <c r="CC51" s="146"/>
      <c r="CD51" s="145"/>
      <c r="CE51" s="148"/>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c r="DC51" s="148"/>
      <c r="DD51" s="148"/>
    </row>
    <row r="52" spans="1:108" ht="21" customHeight="1" thickTop="1" thickBot="1">
      <c r="A52" s="421"/>
      <c r="B52" s="423"/>
      <c r="C52" s="423"/>
      <c r="D52" s="423"/>
      <c r="E52" s="424"/>
      <c r="F52" s="423"/>
      <c r="G52" s="423"/>
      <c r="H52" s="423"/>
      <c r="I52" s="423"/>
      <c r="J52" s="421"/>
      <c r="K52" s="421"/>
      <c r="L52" s="411"/>
      <c r="M52" s="414"/>
      <c r="N52" s="162">
        <v>6</v>
      </c>
      <c r="O52" s="166"/>
      <c r="P52" s="171"/>
      <c r="Q52" s="171"/>
      <c r="R52" s="171"/>
      <c r="S52" s="171"/>
      <c r="T52" s="171"/>
      <c r="U52" s="171"/>
      <c r="V52" s="171"/>
      <c r="W52" s="116">
        <f t="shared" si="1"/>
        <v>0</v>
      </c>
      <c r="X52" s="117" t="str">
        <f t="shared" si="0"/>
        <v>DEBIL</v>
      </c>
      <c r="Y52" s="172"/>
      <c r="Z52" s="118" t="str">
        <f t="shared" si="2"/>
        <v/>
      </c>
      <c r="AA52" s="116" t="str">
        <f t="shared" si="3"/>
        <v>SI</v>
      </c>
      <c r="AB52" s="171"/>
      <c r="AC52" s="422"/>
      <c r="AD52" s="422"/>
      <c r="AE52" s="420"/>
      <c r="AF52" s="420"/>
      <c r="AG52" s="418"/>
      <c r="AH52" s="418"/>
      <c r="AI52" s="419"/>
      <c r="AJ52" s="419"/>
      <c r="AK52" s="411"/>
      <c r="AL52" s="414"/>
      <c r="AM52" s="417"/>
      <c r="AN52" s="163"/>
      <c r="AO52" s="162"/>
      <c r="AP52" s="168"/>
      <c r="AQ52" s="114"/>
      <c r="AR52" s="145"/>
      <c r="AS52" s="168"/>
      <c r="AT52" s="163"/>
      <c r="AU52" s="168"/>
      <c r="AV52" s="163"/>
      <c r="AW52" s="114"/>
      <c r="AX52" s="145"/>
      <c r="AY52" s="146"/>
      <c r="AZ52" s="145"/>
      <c r="BA52" s="145"/>
      <c r="BB52" s="146"/>
      <c r="BC52" s="114"/>
      <c r="BD52" s="114"/>
      <c r="BE52" s="163"/>
      <c r="BF52" s="163"/>
      <c r="BG52" s="162"/>
      <c r="BH52" s="168"/>
      <c r="BI52" s="168"/>
      <c r="BJ52" s="163"/>
      <c r="BK52" s="163"/>
      <c r="BL52" s="162"/>
      <c r="BM52" s="168"/>
      <c r="BN52" s="168"/>
      <c r="BO52" s="145"/>
      <c r="BP52" s="145"/>
      <c r="BQ52" s="146"/>
      <c r="BR52" s="114"/>
      <c r="BS52" s="114"/>
      <c r="BT52" s="168"/>
      <c r="BU52" s="145"/>
      <c r="BV52" s="145"/>
      <c r="BW52" s="145"/>
      <c r="BX52" s="114"/>
      <c r="BY52" s="145"/>
      <c r="BZ52" s="145"/>
      <c r="CA52" s="114"/>
      <c r="CB52" s="145"/>
      <c r="CC52" s="146"/>
      <c r="CD52" s="145"/>
      <c r="CE52" s="148"/>
      <c r="CF52" s="148"/>
      <c r="CG52" s="148"/>
      <c r="CH52" s="148"/>
      <c r="CI52" s="148"/>
      <c r="CJ52" s="148"/>
      <c r="CK52" s="148"/>
      <c r="CL52" s="148"/>
      <c r="CM52" s="148"/>
      <c r="CN52" s="148"/>
      <c r="CO52" s="148"/>
      <c r="CP52" s="148"/>
      <c r="CQ52" s="148"/>
      <c r="CR52" s="148"/>
      <c r="CS52" s="148"/>
      <c r="CT52" s="148"/>
      <c r="CU52" s="148"/>
      <c r="CV52" s="148"/>
      <c r="CW52" s="148"/>
      <c r="CX52" s="148"/>
      <c r="CY52" s="148"/>
      <c r="CZ52" s="148"/>
      <c r="DA52" s="148"/>
      <c r="DB52" s="148"/>
      <c r="DC52" s="148"/>
      <c r="DD52" s="148"/>
    </row>
    <row r="53" spans="1:108" ht="21" customHeight="1" thickTop="1" thickBot="1">
      <c r="A53" s="421"/>
      <c r="B53" s="423"/>
      <c r="C53" s="423"/>
      <c r="D53" s="423"/>
      <c r="E53" s="424"/>
      <c r="F53" s="423"/>
      <c r="G53" s="423"/>
      <c r="H53" s="423"/>
      <c r="I53" s="423"/>
      <c r="J53" s="421"/>
      <c r="K53" s="421"/>
      <c r="L53" s="411">
        <f>+(J53*K53)*4</f>
        <v>0</v>
      </c>
      <c r="M53" s="412" t="b">
        <f>IF(OR(AND(J53=3,K53=4),AND(J53=2,K53=5),AND(J53=2,K53=5),AND(L53=20),AND(L53&gt;=52,L53&lt;=100)),"ZONA RIESGO EXTREMA",IF(OR(AND(J53=5,K53=2),AND(J53=4,K53=3),AND(J53=1,K53=4),AND(L53=16),AND(L53&gt;=28,L53&lt;=48)),"ZONA RIESGO ALTA",IF(OR(AND(J53=1,K53=3),AND(J53=4,K53=1),AND(L53=24)),"ZONA RIESGO MODERADA",IF(AND(L53&gt;=4,L53&lt;=16),"ZONA RIESGO BAJA"))))</f>
        <v>0</v>
      </c>
      <c r="N53" s="162">
        <v>1</v>
      </c>
      <c r="O53" s="166"/>
      <c r="P53" s="171"/>
      <c r="Q53" s="171"/>
      <c r="R53" s="171"/>
      <c r="S53" s="171"/>
      <c r="T53" s="171"/>
      <c r="U53" s="171"/>
      <c r="V53" s="171"/>
      <c r="W53" s="116">
        <f t="shared" si="1"/>
        <v>0</v>
      </c>
      <c r="X53" s="117" t="str">
        <f t="shared" si="0"/>
        <v>DEBIL</v>
      </c>
      <c r="Y53" s="172"/>
      <c r="Z53" s="118" t="str">
        <f t="shared" si="2"/>
        <v/>
      </c>
      <c r="AA53" s="116" t="str">
        <f t="shared" si="3"/>
        <v>SI</v>
      </c>
      <c r="AB53" s="171"/>
      <c r="AC53" s="422">
        <f>IF(AND(W53&gt;0,SUM(W54:W58)=0),W53,IF(AND(SUM(W53:W54)&gt;0,SUM(W55:W58)=0),AVERAGE(W53:W54),IF(AND(SUM(W53:W55)&gt;0,SUM(W56:W58)=0),AVERAGE(W53:W55),IF(AND(SUM(W53:W56)&gt;0,SUM(W57:W58)=0),AVERAGE(W53:W56),IF(AND(SUM(W53:W57)&gt;0,W58=0),AVERAGE(W53:W57),AVERAGE(W53:W58))))))</f>
        <v>0</v>
      </c>
      <c r="AD53" s="422" t="str">
        <f>IF(AND(AC53&gt;=50,AC53&lt;=99),"MODERADO",IF(AND(AC53=100), "FUERTE",IF(AND(AC53&lt;50), "DEBIL")))</f>
        <v>DEBIL</v>
      </c>
      <c r="AE53" s="420"/>
      <c r="AF53" s="420"/>
      <c r="AG53" s="418" t="str">
        <f>IFERROR(_xlfn.IFS(AND(AD53="MODERADO",AE53="Directamente"),1,AND(AD53="FUERTE",AE53="Directamente"),2),"0")</f>
        <v>0</v>
      </c>
      <c r="AH53" s="418" t="str">
        <f>IFERROR(_xlfn.IFS(AND(AD53="MODERADO",AF53="Directamente"),1,AND(AD53="FUERTE",AF53="Directamente"),2,AND(AD53="FUERTE",AF53="Indirectamente"),1),"0")</f>
        <v>0</v>
      </c>
      <c r="AI53" s="419"/>
      <c r="AJ53" s="419"/>
      <c r="AK53" s="411">
        <f>+(AI53*AJ53)*4</f>
        <v>0</v>
      </c>
      <c r="AL53" s="412" t="b">
        <f>IF(OR(AND(AI53=3,AJ53=4),AND(AI53=2,AJ53=5),AND(AI53=2,AJ53=5),AND(AK53=20),AND(AK53&gt;=52,AK53&lt;=100)),"ZONA RIESGO EXTREMA",IF(OR(AND(AI53=5,AJ53=2),AND(AI53=4,AJ53=3),AND(AI53=1,AJ53=4),AND(AK53=16),AND(AK53&gt;=28,AK53&lt;=48)),"ZONA RIESGO ALTA",IF(OR(AND(AI53=1,AJ53=3),AND(AI53=4,AJ53=1),AND(AK53=24)),"ZONA RIESGO MODERADA",IF(AND(AK53&gt;=4,AK53&lt;=16),"ZONA RIESGO BAJA"))))</f>
        <v>0</v>
      </c>
      <c r="AM53" s="415"/>
      <c r="AN53" s="163"/>
      <c r="AO53" s="162"/>
      <c r="AP53" s="168"/>
      <c r="AQ53" s="114"/>
      <c r="AR53" s="145"/>
      <c r="AS53" s="168"/>
      <c r="AT53" s="163"/>
      <c r="AU53" s="168"/>
      <c r="AV53" s="163"/>
      <c r="AW53" s="114"/>
      <c r="AX53" s="145"/>
      <c r="AY53" s="146"/>
      <c r="AZ53" s="145"/>
      <c r="BA53" s="145"/>
      <c r="BB53" s="146"/>
      <c r="BC53" s="114"/>
      <c r="BD53" s="114"/>
      <c r="BE53" s="163"/>
      <c r="BF53" s="163"/>
      <c r="BG53" s="162"/>
      <c r="BH53" s="168"/>
      <c r="BI53" s="168"/>
      <c r="BJ53" s="163"/>
      <c r="BK53" s="163"/>
      <c r="BL53" s="162"/>
      <c r="BM53" s="168"/>
      <c r="BN53" s="168"/>
      <c r="BO53" s="145"/>
      <c r="BP53" s="145"/>
      <c r="BQ53" s="146"/>
      <c r="BR53" s="114"/>
      <c r="BS53" s="114"/>
      <c r="BT53" s="168"/>
      <c r="BU53" s="145"/>
      <c r="BV53" s="145"/>
      <c r="BW53" s="145"/>
      <c r="BX53" s="114"/>
      <c r="BY53" s="145"/>
      <c r="BZ53" s="145"/>
      <c r="CA53" s="114"/>
      <c r="CB53" s="145"/>
      <c r="CC53" s="146"/>
      <c r="CD53" s="145"/>
      <c r="CE53" s="148"/>
      <c r="CF53" s="148"/>
      <c r="CG53" s="148"/>
      <c r="CH53" s="148"/>
      <c r="CI53" s="148"/>
      <c r="CJ53" s="148"/>
      <c r="CK53" s="148"/>
      <c r="CL53" s="148"/>
      <c r="CM53" s="148"/>
      <c r="CN53" s="148"/>
      <c r="CO53" s="148"/>
      <c r="CP53" s="148"/>
      <c r="CQ53" s="148"/>
      <c r="CR53" s="148"/>
      <c r="CS53" s="148"/>
      <c r="CT53" s="148"/>
      <c r="CU53" s="148"/>
      <c r="CV53" s="148"/>
      <c r="CW53" s="148"/>
      <c r="CX53" s="148"/>
      <c r="CY53" s="148"/>
      <c r="CZ53" s="148"/>
      <c r="DA53" s="148"/>
      <c r="DB53" s="148"/>
      <c r="DC53" s="148"/>
      <c r="DD53" s="148"/>
    </row>
    <row r="54" spans="1:108" ht="21" customHeight="1" thickTop="1" thickBot="1">
      <c r="A54" s="421"/>
      <c r="B54" s="423"/>
      <c r="C54" s="423"/>
      <c r="D54" s="423"/>
      <c r="E54" s="424"/>
      <c r="F54" s="423"/>
      <c r="G54" s="423"/>
      <c r="H54" s="423"/>
      <c r="I54" s="423"/>
      <c r="J54" s="421"/>
      <c r="K54" s="421"/>
      <c r="L54" s="411"/>
      <c r="M54" s="413"/>
      <c r="N54" s="162">
        <v>2</v>
      </c>
      <c r="O54" s="166"/>
      <c r="P54" s="171"/>
      <c r="Q54" s="171"/>
      <c r="R54" s="171"/>
      <c r="S54" s="171"/>
      <c r="T54" s="171"/>
      <c r="U54" s="171"/>
      <c r="V54" s="171"/>
      <c r="W54" s="116">
        <f t="shared" si="1"/>
        <v>0</v>
      </c>
      <c r="X54" s="117" t="str">
        <f t="shared" si="0"/>
        <v>DEBIL</v>
      </c>
      <c r="Y54" s="172"/>
      <c r="Z54" s="118" t="str">
        <f t="shared" si="2"/>
        <v/>
      </c>
      <c r="AA54" s="116" t="str">
        <f t="shared" si="3"/>
        <v>SI</v>
      </c>
      <c r="AB54" s="171"/>
      <c r="AC54" s="422"/>
      <c r="AD54" s="422"/>
      <c r="AE54" s="420"/>
      <c r="AF54" s="420"/>
      <c r="AG54" s="418"/>
      <c r="AH54" s="418"/>
      <c r="AI54" s="419"/>
      <c r="AJ54" s="419"/>
      <c r="AK54" s="411"/>
      <c r="AL54" s="413"/>
      <c r="AM54" s="416"/>
      <c r="AN54" s="163"/>
      <c r="AO54" s="162"/>
      <c r="AP54" s="168"/>
      <c r="AQ54" s="114"/>
      <c r="AR54" s="145"/>
      <c r="AS54" s="168"/>
      <c r="AT54" s="163"/>
      <c r="AU54" s="168"/>
      <c r="AV54" s="163"/>
      <c r="AW54" s="114"/>
      <c r="AX54" s="145"/>
      <c r="AY54" s="146"/>
      <c r="AZ54" s="145"/>
      <c r="BA54" s="145"/>
      <c r="BB54" s="146"/>
      <c r="BC54" s="114"/>
      <c r="BD54" s="114"/>
      <c r="BE54" s="163"/>
      <c r="BF54" s="163"/>
      <c r="BG54" s="162"/>
      <c r="BH54" s="168"/>
      <c r="BI54" s="168"/>
      <c r="BJ54" s="163"/>
      <c r="BK54" s="163"/>
      <c r="BL54" s="162"/>
      <c r="BM54" s="168"/>
      <c r="BN54" s="168"/>
      <c r="BO54" s="145"/>
      <c r="BP54" s="145"/>
      <c r="BQ54" s="146"/>
      <c r="BR54" s="114"/>
      <c r="BS54" s="114"/>
      <c r="BT54" s="168"/>
      <c r="BU54" s="145"/>
      <c r="BV54" s="145"/>
      <c r="BW54" s="145"/>
      <c r="BX54" s="114"/>
      <c r="BY54" s="145"/>
      <c r="BZ54" s="145"/>
      <c r="CA54" s="114"/>
      <c r="CB54" s="145"/>
      <c r="CC54" s="146"/>
      <c r="CD54" s="145"/>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row>
    <row r="55" spans="1:108" ht="21" customHeight="1" thickTop="1" thickBot="1">
      <c r="A55" s="421"/>
      <c r="B55" s="423"/>
      <c r="C55" s="423"/>
      <c r="D55" s="423"/>
      <c r="E55" s="424"/>
      <c r="F55" s="423"/>
      <c r="G55" s="423"/>
      <c r="H55" s="423"/>
      <c r="I55" s="423"/>
      <c r="J55" s="421"/>
      <c r="K55" s="421"/>
      <c r="L55" s="411"/>
      <c r="M55" s="413"/>
      <c r="N55" s="162">
        <v>3</v>
      </c>
      <c r="O55" s="173"/>
      <c r="P55" s="171"/>
      <c r="Q55" s="171"/>
      <c r="R55" s="171"/>
      <c r="S55" s="171"/>
      <c r="T55" s="171"/>
      <c r="U55" s="171"/>
      <c r="V55" s="171"/>
      <c r="W55" s="116">
        <f t="shared" si="1"/>
        <v>0</v>
      </c>
      <c r="X55" s="117" t="str">
        <f t="shared" si="0"/>
        <v>DEBIL</v>
      </c>
      <c r="Y55" s="172"/>
      <c r="Z55" s="118" t="str">
        <f t="shared" si="2"/>
        <v/>
      </c>
      <c r="AA55" s="116" t="str">
        <f t="shared" si="3"/>
        <v>SI</v>
      </c>
      <c r="AB55" s="171"/>
      <c r="AC55" s="422"/>
      <c r="AD55" s="422"/>
      <c r="AE55" s="420"/>
      <c r="AF55" s="420"/>
      <c r="AG55" s="418"/>
      <c r="AH55" s="418"/>
      <c r="AI55" s="419"/>
      <c r="AJ55" s="419"/>
      <c r="AK55" s="411"/>
      <c r="AL55" s="413"/>
      <c r="AM55" s="416"/>
      <c r="AN55" s="163"/>
      <c r="AO55" s="162"/>
      <c r="AP55" s="168"/>
      <c r="AQ55" s="114"/>
      <c r="AR55" s="145"/>
      <c r="AS55" s="168"/>
      <c r="AT55" s="163"/>
      <c r="AU55" s="168"/>
      <c r="AV55" s="163"/>
      <c r="AW55" s="114"/>
      <c r="AX55" s="145"/>
      <c r="AY55" s="146"/>
      <c r="AZ55" s="145"/>
      <c r="BA55" s="145"/>
      <c r="BB55" s="146"/>
      <c r="BC55" s="114"/>
      <c r="BD55" s="114"/>
      <c r="BE55" s="163"/>
      <c r="BF55" s="163"/>
      <c r="BG55" s="162"/>
      <c r="BH55" s="168"/>
      <c r="BI55" s="168"/>
      <c r="BJ55" s="163"/>
      <c r="BK55" s="163"/>
      <c r="BL55" s="162"/>
      <c r="BM55" s="168"/>
      <c r="BN55" s="168"/>
      <c r="BO55" s="145"/>
      <c r="BP55" s="145"/>
      <c r="BQ55" s="146"/>
      <c r="BR55" s="114"/>
      <c r="BS55" s="114"/>
      <c r="BT55" s="168"/>
      <c r="BU55" s="145"/>
      <c r="BV55" s="145"/>
      <c r="BW55" s="145"/>
      <c r="BX55" s="114"/>
      <c r="BY55" s="145"/>
      <c r="BZ55" s="145"/>
      <c r="CA55" s="114"/>
      <c r="CB55" s="145"/>
      <c r="CC55" s="146"/>
      <c r="CD55" s="145"/>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row>
    <row r="56" spans="1:108" ht="21" customHeight="1" thickTop="1" thickBot="1">
      <c r="A56" s="421"/>
      <c r="B56" s="423"/>
      <c r="C56" s="423"/>
      <c r="D56" s="423"/>
      <c r="E56" s="424"/>
      <c r="F56" s="423"/>
      <c r="G56" s="423"/>
      <c r="H56" s="423"/>
      <c r="I56" s="423"/>
      <c r="J56" s="421"/>
      <c r="K56" s="421"/>
      <c r="L56" s="411"/>
      <c r="M56" s="413"/>
      <c r="N56" s="162">
        <v>4</v>
      </c>
      <c r="O56" s="166"/>
      <c r="P56" s="171"/>
      <c r="Q56" s="171"/>
      <c r="R56" s="171"/>
      <c r="S56" s="171"/>
      <c r="T56" s="171"/>
      <c r="U56" s="171"/>
      <c r="V56" s="171"/>
      <c r="W56" s="116">
        <f t="shared" si="1"/>
        <v>0</v>
      </c>
      <c r="X56" s="117" t="str">
        <f t="shared" si="0"/>
        <v>DEBIL</v>
      </c>
      <c r="Y56" s="172"/>
      <c r="Z56" s="118" t="str">
        <f t="shared" si="2"/>
        <v/>
      </c>
      <c r="AA56" s="116" t="str">
        <f t="shared" si="3"/>
        <v>SI</v>
      </c>
      <c r="AB56" s="171"/>
      <c r="AC56" s="422"/>
      <c r="AD56" s="422"/>
      <c r="AE56" s="420"/>
      <c r="AF56" s="420"/>
      <c r="AG56" s="418"/>
      <c r="AH56" s="418"/>
      <c r="AI56" s="419"/>
      <c r="AJ56" s="419"/>
      <c r="AK56" s="411"/>
      <c r="AL56" s="413"/>
      <c r="AM56" s="416"/>
      <c r="AN56" s="163"/>
      <c r="AO56" s="162"/>
      <c r="AP56" s="168"/>
      <c r="AQ56" s="114"/>
      <c r="AR56" s="145"/>
      <c r="AS56" s="168"/>
      <c r="AT56" s="163"/>
      <c r="AU56" s="168"/>
      <c r="AV56" s="163"/>
      <c r="AW56" s="114"/>
      <c r="AX56" s="145"/>
      <c r="AY56" s="146"/>
      <c r="AZ56" s="145"/>
      <c r="BA56" s="145"/>
      <c r="BB56" s="146"/>
      <c r="BC56" s="114"/>
      <c r="BD56" s="114"/>
      <c r="BE56" s="163"/>
      <c r="BF56" s="163"/>
      <c r="BG56" s="162"/>
      <c r="BH56" s="168"/>
      <c r="BI56" s="168"/>
      <c r="BJ56" s="163"/>
      <c r="BK56" s="163"/>
      <c r="BL56" s="162"/>
      <c r="BM56" s="168"/>
      <c r="BN56" s="168"/>
      <c r="BO56" s="145"/>
      <c r="BP56" s="145"/>
      <c r="BQ56" s="146"/>
      <c r="BR56" s="114"/>
      <c r="BS56" s="114"/>
      <c r="BT56" s="168"/>
      <c r="BU56" s="145"/>
      <c r="BV56" s="145"/>
      <c r="BW56" s="145"/>
      <c r="BX56" s="114"/>
      <c r="BY56" s="145"/>
      <c r="BZ56" s="145"/>
      <c r="CA56" s="114"/>
      <c r="CB56" s="145"/>
      <c r="CC56" s="146"/>
      <c r="CD56" s="145"/>
      <c r="CE56" s="148"/>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row>
    <row r="57" spans="1:108" ht="21" customHeight="1" thickTop="1" thickBot="1">
      <c r="A57" s="421"/>
      <c r="B57" s="423"/>
      <c r="C57" s="423"/>
      <c r="D57" s="423"/>
      <c r="E57" s="424"/>
      <c r="F57" s="423"/>
      <c r="G57" s="423"/>
      <c r="H57" s="423"/>
      <c r="I57" s="423"/>
      <c r="J57" s="421"/>
      <c r="K57" s="421"/>
      <c r="L57" s="411"/>
      <c r="M57" s="413"/>
      <c r="N57" s="162">
        <v>5</v>
      </c>
      <c r="O57" s="166"/>
      <c r="P57" s="171"/>
      <c r="Q57" s="171"/>
      <c r="R57" s="171"/>
      <c r="S57" s="171"/>
      <c r="T57" s="171"/>
      <c r="U57" s="171"/>
      <c r="V57" s="171"/>
      <c r="W57" s="116">
        <f t="shared" si="1"/>
        <v>0</v>
      </c>
      <c r="X57" s="117" t="str">
        <f t="shared" si="0"/>
        <v>DEBIL</v>
      </c>
      <c r="Y57" s="172"/>
      <c r="Z57" s="118" t="str">
        <f t="shared" si="2"/>
        <v/>
      </c>
      <c r="AA57" s="116" t="str">
        <f t="shared" si="3"/>
        <v>SI</v>
      </c>
      <c r="AB57" s="171"/>
      <c r="AC57" s="422"/>
      <c r="AD57" s="422"/>
      <c r="AE57" s="420"/>
      <c r="AF57" s="420"/>
      <c r="AG57" s="418"/>
      <c r="AH57" s="418"/>
      <c r="AI57" s="419"/>
      <c r="AJ57" s="419"/>
      <c r="AK57" s="411"/>
      <c r="AL57" s="413"/>
      <c r="AM57" s="416"/>
      <c r="AN57" s="163"/>
      <c r="AO57" s="162"/>
      <c r="AP57" s="168"/>
      <c r="AQ57" s="114"/>
      <c r="AR57" s="145"/>
      <c r="AS57" s="168"/>
      <c r="AT57" s="163"/>
      <c r="AU57" s="168"/>
      <c r="AV57" s="163"/>
      <c r="AW57" s="114"/>
      <c r="AX57" s="145"/>
      <c r="AY57" s="146"/>
      <c r="AZ57" s="145"/>
      <c r="BA57" s="145"/>
      <c r="BB57" s="146"/>
      <c r="BC57" s="114"/>
      <c r="BD57" s="114"/>
      <c r="BE57" s="163"/>
      <c r="BF57" s="163"/>
      <c r="BG57" s="162"/>
      <c r="BH57" s="168"/>
      <c r="BI57" s="168"/>
      <c r="BJ57" s="163"/>
      <c r="BK57" s="163"/>
      <c r="BL57" s="162"/>
      <c r="BM57" s="168"/>
      <c r="BN57" s="168"/>
      <c r="BO57" s="145"/>
      <c r="BP57" s="145"/>
      <c r="BQ57" s="146"/>
      <c r="BR57" s="114"/>
      <c r="BS57" s="114"/>
      <c r="BT57" s="168"/>
      <c r="BU57" s="145"/>
      <c r="BV57" s="145"/>
      <c r="BW57" s="145"/>
      <c r="BX57" s="114"/>
      <c r="BY57" s="145"/>
      <c r="BZ57" s="145"/>
      <c r="CA57" s="114"/>
      <c r="CB57" s="145"/>
      <c r="CC57" s="146"/>
      <c r="CD57" s="145"/>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row>
    <row r="58" spans="1:108" ht="21" customHeight="1" thickTop="1" thickBot="1">
      <c r="A58" s="421"/>
      <c r="B58" s="423"/>
      <c r="C58" s="423"/>
      <c r="D58" s="423"/>
      <c r="E58" s="424"/>
      <c r="F58" s="423"/>
      <c r="G58" s="423"/>
      <c r="H58" s="423"/>
      <c r="I58" s="423"/>
      <c r="J58" s="421"/>
      <c r="K58" s="421"/>
      <c r="L58" s="411"/>
      <c r="M58" s="414"/>
      <c r="N58" s="162">
        <v>6</v>
      </c>
      <c r="O58" s="166"/>
      <c r="P58" s="171"/>
      <c r="Q58" s="171"/>
      <c r="R58" s="171"/>
      <c r="S58" s="171"/>
      <c r="T58" s="171"/>
      <c r="U58" s="171"/>
      <c r="V58" s="171"/>
      <c r="W58" s="116">
        <f t="shared" si="1"/>
        <v>0</v>
      </c>
      <c r="X58" s="117" t="str">
        <f t="shared" si="0"/>
        <v>DEBIL</v>
      </c>
      <c r="Y58" s="172"/>
      <c r="Z58" s="118" t="str">
        <f t="shared" si="2"/>
        <v/>
      </c>
      <c r="AA58" s="116" t="str">
        <f t="shared" si="3"/>
        <v>SI</v>
      </c>
      <c r="AB58" s="171"/>
      <c r="AC58" s="422"/>
      <c r="AD58" s="422"/>
      <c r="AE58" s="420"/>
      <c r="AF58" s="420"/>
      <c r="AG58" s="418"/>
      <c r="AH58" s="418"/>
      <c r="AI58" s="419"/>
      <c r="AJ58" s="419"/>
      <c r="AK58" s="411"/>
      <c r="AL58" s="414"/>
      <c r="AM58" s="417"/>
      <c r="AN58" s="163"/>
      <c r="AO58" s="162"/>
      <c r="AP58" s="168"/>
      <c r="AQ58" s="114"/>
      <c r="AR58" s="145"/>
      <c r="AS58" s="168"/>
      <c r="AT58" s="163"/>
      <c r="AU58" s="168"/>
      <c r="AV58" s="163"/>
      <c r="AW58" s="114"/>
      <c r="AX58" s="145"/>
      <c r="AY58" s="146"/>
      <c r="AZ58" s="145"/>
      <c r="BA58" s="145"/>
      <c r="BB58" s="146"/>
      <c r="BC58" s="114"/>
      <c r="BD58" s="114"/>
      <c r="BE58" s="163"/>
      <c r="BF58" s="163"/>
      <c r="BG58" s="162"/>
      <c r="BH58" s="168"/>
      <c r="BI58" s="168"/>
      <c r="BJ58" s="163"/>
      <c r="BK58" s="163"/>
      <c r="BL58" s="162"/>
      <c r="BM58" s="168"/>
      <c r="BN58" s="168"/>
      <c r="BO58" s="145"/>
      <c r="BP58" s="145"/>
      <c r="BQ58" s="146"/>
      <c r="BR58" s="114"/>
      <c r="BS58" s="114"/>
      <c r="BT58" s="168"/>
      <c r="BU58" s="145"/>
      <c r="BV58" s="145"/>
      <c r="BW58" s="145"/>
      <c r="BX58" s="114"/>
      <c r="BY58" s="145"/>
      <c r="BZ58" s="145"/>
      <c r="CA58" s="114"/>
      <c r="CB58" s="145"/>
      <c r="CC58" s="146"/>
      <c r="CD58" s="145"/>
      <c r="CE58" s="148"/>
      <c r="CF58" s="148"/>
      <c r="CG58" s="148"/>
      <c r="CH58" s="148"/>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row>
    <row r="59" spans="1:108" ht="21" customHeight="1" thickTop="1" thickBot="1">
      <c r="A59" s="421"/>
      <c r="B59" s="423"/>
      <c r="C59" s="423"/>
      <c r="D59" s="423"/>
      <c r="E59" s="424"/>
      <c r="F59" s="423"/>
      <c r="G59" s="423"/>
      <c r="H59" s="423"/>
      <c r="I59" s="423"/>
      <c r="J59" s="421"/>
      <c r="K59" s="421"/>
      <c r="L59" s="411">
        <f>+(J59*K59)*4</f>
        <v>0</v>
      </c>
      <c r="M59" s="412" t="b">
        <f>IF(OR(AND(J59=3,K59=4),AND(J59=2,K59=5),AND(J59=2,K59=5),AND(L59=20),AND(L59&gt;=52,L59&lt;=100)),"ZONA RIESGO EXTREMA",IF(OR(AND(J59=5,K59=2),AND(J59=4,K59=3),AND(J59=1,K59=4),AND(L59=16),AND(L59&gt;=28,L59&lt;=48)),"ZONA RIESGO ALTA",IF(OR(AND(J59=1,K59=3),AND(J59=4,K59=1),AND(L59=24)),"ZONA RIESGO MODERADA",IF(AND(L59&gt;=4,L59&lt;=16),"ZONA RIESGO BAJA"))))</f>
        <v>0</v>
      </c>
      <c r="N59" s="162">
        <v>1</v>
      </c>
      <c r="O59" s="166"/>
      <c r="P59" s="171"/>
      <c r="Q59" s="171"/>
      <c r="R59" s="171"/>
      <c r="S59" s="171"/>
      <c r="T59" s="171"/>
      <c r="U59" s="171"/>
      <c r="V59" s="171"/>
      <c r="W59" s="116">
        <f t="shared" si="1"/>
        <v>0</v>
      </c>
      <c r="X59" s="117" t="str">
        <f t="shared" si="0"/>
        <v>DEBIL</v>
      </c>
      <c r="Y59" s="172"/>
      <c r="Z59" s="118" t="str">
        <f t="shared" si="2"/>
        <v/>
      </c>
      <c r="AA59" s="116" t="str">
        <f t="shared" si="3"/>
        <v>SI</v>
      </c>
      <c r="AB59" s="171"/>
      <c r="AC59" s="422">
        <f>IF(AND(W59&gt;0,SUM(W60:W64)=0),W59,IF(AND(SUM(W59:W60)&gt;0,SUM(W61:W64)=0),AVERAGE(W59:W60),IF(AND(SUM(W59:W61)&gt;0,SUM(W62:W64)=0),AVERAGE(W59:W61),IF(AND(SUM(W59:W62)&gt;0,SUM(W63:W64)=0),AVERAGE(W59:W62),IF(AND(SUM(W59:W63)&gt;0,W64=0),AVERAGE(W59:W63),AVERAGE(W59:W64))))))</f>
        <v>0</v>
      </c>
      <c r="AD59" s="422" t="str">
        <f>IF(AND(AC59&gt;=50,AC59&lt;=99),"MODERADO",IF(AND(AC59=100), "FUERTE",IF(AND(AC59&lt;50), "DEBIL")))</f>
        <v>DEBIL</v>
      </c>
      <c r="AE59" s="420"/>
      <c r="AF59" s="420"/>
      <c r="AG59" s="418" t="str">
        <f>IFERROR(_xlfn.IFS(AND(AD59="MODERADO",AE59="Directamente"),1,AND(AD59="FUERTE",AE59="Directamente"),2),"0")</f>
        <v>0</v>
      </c>
      <c r="AH59" s="418" t="str">
        <f>IFERROR(_xlfn.IFS(AND(AD59="MODERADO",AF59="Directamente"),1,AND(AD59="FUERTE",AF59="Directamente"),2,AND(AD59="FUERTE",AF59="Indirectamente"),1),"0")</f>
        <v>0</v>
      </c>
      <c r="AI59" s="419"/>
      <c r="AJ59" s="419"/>
      <c r="AK59" s="411">
        <f>+(AI59*AJ59)*4</f>
        <v>0</v>
      </c>
      <c r="AL59" s="412" t="b">
        <f>IF(OR(AND(AI59=3,AJ59=4),AND(AI59=2,AJ59=5),AND(AI59=2,AJ59=5),AND(AK59=20),AND(AK59&gt;=52,AK59&lt;=100)),"ZONA RIESGO EXTREMA",IF(OR(AND(AI59=5,AJ59=2),AND(AI59=4,AJ59=3),AND(AI59=1,AJ59=4),AND(AK59=16),AND(AK59&gt;=28,AK59&lt;=48)),"ZONA RIESGO ALTA",IF(OR(AND(AI59=1,AJ59=3),AND(AI59=4,AJ59=1),AND(AK59=24)),"ZONA RIESGO MODERADA",IF(AND(AK59&gt;=4,AK59&lt;=16),"ZONA RIESGO BAJA"))))</f>
        <v>0</v>
      </c>
      <c r="AM59" s="415"/>
      <c r="AN59" s="163"/>
      <c r="AO59" s="162"/>
      <c r="AP59" s="168"/>
      <c r="AQ59" s="114"/>
      <c r="AR59" s="145"/>
      <c r="AS59" s="168"/>
      <c r="AT59" s="163"/>
      <c r="AU59" s="168"/>
      <c r="AV59" s="163"/>
      <c r="AW59" s="114"/>
      <c r="AX59" s="145"/>
      <c r="AY59" s="146"/>
      <c r="AZ59" s="145"/>
      <c r="BA59" s="145"/>
      <c r="BB59" s="146"/>
      <c r="BC59" s="114"/>
      <c r="BD59" s="114"/>
      <c r="BE59" s="163"/>
      <c r="BF59" s="163"/>
      <c r="BG59" s="162"/>
      <c r="BH59" s="168"/>
      <c r="BI59" s="168"/>
      <c r="BJ59" s="163"/>
      <c r="BK59" s="163"/>
      <c r="BL59" s="162"/>
      <c r="BM59" s="168"/>
      <c r="BN59" s="168"/>
      <c r="BO59" s="145"/>
      <c r="BP59" s="145"/>
      <c r="BQ59" s="146"/>
      <c r="BR59" s="114"/>
      <c r="BS59" s="114"/>
      <c r="BT59" s="168"/>
      <c r="BU59" s="145"/>
      <c r="BV59" s="145"/>
      <c r="BW59" s="145"/>
      <c r="BX59" s="114"/>
      <c r="BY59" s="145"/>
      <c r="BZ59" s="145"/>
      <c r="CA59" s="114"/>
      <c r="CB59" s="145"/>
      <c r="CC59" s="146"/>
      <c r="CD59" s="145"/>
      <c r="CE59" s="148"/>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row>
    <row r="60" spans="1:108" ht="21" customHeight="1" thickTop="1" thickBot="1">
      <c r="A60" s="421"/>
      <c r="B60" s="423"/>
      <c r="C60" s="423"/>
      <c r="D60" s="423"/>
      <c r="E60" s="424"/>
      <c r="F60" s="423"/>
      <c r="G60" s="423"/>
      <c r="H60" s="423"/>
      <c r="I60" s="423"/>
      <c r="J60" s="421"/>
      <c r="K60" s="421"/>
      <c r="L60" s="411"/>
      <c r="M60" s="413"/>
      <c r="N60" s="162">
        <v>2</v>
      </c>
      <c r="O60" s="166"/>
      <c r="P60" s="171"/>
      <c r="Q60" s="171"/>
      <c r="R60" s="171"/>
      <c r="S60" s="171"/>
      <c r="T60" s="171"/>
      <c r="U60" s="171"/>
      <c r="V60" s="171"/>
      <c r="W60" s="116">
        <f t="shared" si="1"/>
        <v>0</v>
      </c>
      <c r="X60" s="117" t="str">
        <f t="shared" si="0"/>
        <v>DEBIL</v>
      </c>
      <c r="Y60" s="172"/>
      <c r="Z60" s="118" t="str">
        <f t="shared" si="2"/>
        <v/>
      </c>
      <c r="AA60" s="116" t="str">
        <f t="shared" si="3"/>
        <v>SI</v>
      </c>
      <c r="AB60" s="171"/>
      <c r="AC60" s="422"/>
      <c r="AD60" s="422"/>
      <c r="AE60" s="420"/>
      <c r="AF60" s="420"/>
      <c r="AG60" s="418"/>
      <c r="AH60" s="418"/>
      <c r="AI60" s="419"/>
      <c r="AJ60" s="419"/>
      <c r="AK60" s="411"/>
      <c r="AL60" s="413"/>
      <c r="AM60" s="416"/>
      <c r="AN60" s="163"/>
      <c r="AO60" s="162"/>
      <c r="AP60" s="168"/>
      <c r="AQ60" s="114"/>
      <c r="AR60" s="145"/>
      <c r="AS60" s="168"/>
      <c r="AT60" s="163"/>
      <c r="AU60" s="168"/>
      <c r="AV60" s="163"/>
      <c r="AW60" s="114"/>
      <c r="AX60" s="145"/>
      <c r="AY60" s="146"/>
      <c r="AZ60" s="145"/>
      <c r="BA60" s="145"/>
      <c r="BB60" s="146"/>
      <c r="BC60" s="114"/>
      <c r="BD60" s="114"/>
      <c r="BE60" s="163"/>
      <c r="BF60" s="163"/>
      <c r="BG60" s="162"/>
      <c r="BH60" s="168"/>
      <c r="BI60" s="168"/>
      <c r="BJ60" s="163"/>
      <c r="BK60" s="163"/>
      <c r="BL60" s="162"/>
      <c r="BM60" s="168"/>
      <c r="BN60" s="168"/>
      <c r="BO60" s="145"/>
      <c r="BP60" s="145"/>
      <c r="BQ60" s="146"/>
      <c r="BR60" s="114"/>
      <c r="BS60" s="114"/>
      <c r="BT60" s="168"/>
      <c r="BU60" s="145"/>
      <c r="BV60" s="145"/>
      <c r="BW60" s="145"/>
      <c r="BX60" s="114"/>
      <c r="BY60" s="145"/>
      <c r="BZ60" s="145"/>
      <c r="CA60" s="114"/>
      <c r="CB60" s="145"/>
      <c r="CC60" s="146"/>
      <c r="CD60" s="145"/>
    </row>
    <row r="61" spans="1:108" ht="21" customHeight="1" thickTop="1" thickBot="1">
      <c r="A61" s="421"/>
      <c r="B61" s="423"/>
      <c r="C61" s="423"/>
      <c r="D61" s="423"/>
      <c r="E61" s="424"/>
      <c r="F61" s="423"/>
      <c r="G61" s="423"/>
      <c r="H61" s="423"/>
      <c r="I61" s="423"/>
      <c r="J61" s="421"/>
      <c r="K61" s="421"/>
      <c r="L61" s="411"/>
      <c r="M61" s="413"/>
      <c r="N61" s="162">
        <v>3</v>
      </c>
      <c r="O61" s="173"/>
      <c r="P61" s="171"/>
      <c r="Q61" s="171"/>
      <c r="R61" s="171"/>
      <c r="S61" s="171"/>
      <c r="T61" s="171"/>
      <c r="U61" s="171"/>
      <c r="V61" s="171"/>
      <c r="W61" s="116">
        <f t="shared" si="1"/>
        <v>0</v>
      </c>
      <c r="X61" s="117" t="str">
        <f t="shared" si="0"/>
        <v>DEBIL</v>
      </c>
      <c r="Y61" s="172"/>
      <c r="Z61" s="118" t="str">
        <f t="shared" si="2"/>
        <v/>
      </c>
      <c r="AA61" s="116" t="str">
        <f t="shared" si="3"/>
        <v>SI</v>
      </c>
      <c r="AB61" s="171"/>
      <c r="AC61" s="422"/>
      <c r="AD61" s="422"/>
      <c r="AE61" s="420"/>
      <c r="AF61" s="420"/>
      <c r="AG61" s="418"/>
      <c r="AH61" s="418"/>
      <c r="AI61" s="419"/>
      <c r="AJ61" s="419"/>
      <c r="AK61" s="411"/>
      <c r="AL61" s="413"/>
      <c r="AM61" s="416"/>
      <c r="AN61" s="163"/>
      <c r="AO61" s="162"/>
      <c r="AP61" s="168"/>
      <c r="AQ61" s="114"/>
      <c r="AR61" s="145"/>
      <c r="AS61" s="168"/>
      <c r="AT61" s="163"/>
      <c r="AU61" s="168"/>
      <c r="AV61" s="163"/>
      <c r="AW61" s="114"/>
      <c r="AX61" s="145"/>
      <c r="AY61" s="146"/>
      <c r="AZ61" s="145"/>
      <c r="BA61" s="145"/>
      <c r="BB61" s="146"/>
      <c r="BC61" s="114"/>
      <c r="BD61" s="114"/>
      <c r="BE61" s="163"/>
      <c r="BF61" s="163"/>
      <c r="BG61" s="162"/>
      <c r="BH61" s="168"/>
      <c r="BI61" s="168"/>
      <c r="BJ61" s="163"/>
      <c r="BK61" s="163"/>
      <c r="BL61" s="162"/>
      <c r="BM61" s="168"/>
      <c r="BN61" s="168"/>
      <c r="BO61" s="145"/>
      <c r="BP61" s="145"/>
      <c r="BQ61" s="146"/>
      <c r="BR61" s="114"/>
      <c r="BS61" s="114"/>
      <c r="BT61" s="168"/>
      <c r="BU61" s="145"/>
      <c r="BV61" s="145"/>
      <c r="BW61" s="145"/>
      <c r="BX61" s="114"/>
      <c r="BY61" s="145"/>
      <c r="BZ61" s="145"/>
      <c r="CA61" s="114"/>
      <c r="CB61" s="145"/>
      <c r="CC61" s="146"/>
      <c r="CD61" s="145"/>
    </row>
    <row r="62" spans="1:108" ht="21" customHeight="1" thickTop="1" thickBot="1">
      <c r="A62" s="421"/>
      <c r="B62" s="423"/>
      <c r="C62" s="423"/>
      <c r="D62" s="423"/>
      <c r="E62" s="424"/>
      <c r="F62" s="423"/>
      <c r="G62" s="423"/>
      <c r="H62" s="423"/>
      <c r="I62" s="423"/>
      <c r="J62" s="421"/>
      <c r="K62" s="421"/>
      <c r="L62" s="411"/>
      <c r="M62" s="413"/>
      <c r="N62" s="162">
        <v>4</v>
      </c>
      <c r="O62" s="166"/>
      <c r="P62" s="171"/>
      <c r="Q62" s="171"/>
      <c r="R62" s="171"/>
      <c r="S62" s="171"/>
      <c r="T62" s="171"/>
      <c r="U62" s="171"/>
      <c r="V62" s="171"/>
      <c r="W62" s="116">
        <f t="shared" si="1"/>
        <v>0</v>
      </c>
      <c r="X62" s="117" t="str">
        <f t="shared" si="0"/>
        <v>DEBIL</v>
      </c>
      <c r="Y62" s="172"/>
      <c r="Z62" s="118" t="str">
        <f t="shared" si="2"/>
        <v/>
      </c>
      <c r="AA62" s="116" t="str">
        <f t="shared" si="3"/>
        <v>SI</v>
      </c>
      <c r="AB62" s="171"/>
      <c r="AC62" s="422"/>
      <c r="AD62" s="422"/>
      <c r="AE62" s="420"/>
      <c r="AF62" s="420"/>
      <c r="AG62" s="418"/>
      <c r="AH62" s="418"/>
      <c r="AI62" s="419"/>
      <c r="AJ62" s="419"/>
      <c r="AK62" s="411"/>
      <c r="AL62" s="413"/>
      <c r="AM62" s="416"/>
      <c r="AN62" s="163"/>
      <c r="AO62" s="162"/>
      <c r="AP62" s="168"/>
      <c r="AQ62" s="114"/>
      <c r="AR62" s="145"/>
      <c r="AS62" s="168"/>
      <c r="AT62" s="163"/>
      <c r="AU62" s="168"/>
      <c r="AV62" s="163"/>
      <c r="AW62" s="114"/>
      <c r="AX62" s="145"/>
      <c r="AY62" s="146"/>
      <c r="AZ62" s="145"/>
      <c r="BA62" s="145"/>
      <c r="BB62" s="146"/>
      <c r="BC62" s="114"/>
      <c r="BD62" s="114"/>
      <c r="BE62" s="163"/>
      <c r="BF62" s="163"/>
      <c r="BG62" s="162"/>
      <c r="BH62" s="168"/>
      <c r="BI62" s="168"/>
      <c r="BJ62" s="163"/>
      <c r="BK62" s="163"/>
      <c r="BL62" s="162"/>
      <c r="BM62" s="168"/>
      <c r="BN62" s="168"/>
      <c r="BO62" s="145"/>
      <c r="BP62" s="145"/>
      <c r="BQ62" s="146"/>
      <c r="BR62" s="114"/>
      <c r="BS62" s="114"/>
      <c r="BT62" s="168"/>
      <c r="BU62" s="145"/>
      <c r="BV62" s="145"/>
      <c r="BW62" s="145"/>
      <c r="BX62" s="114"/>
      <c r="BY62" s="145"/>
      <c r="BZ62" s="145"/>
      <c r="CA62" s="114"/>
      <c r="CB62" s="145"/>
      <c r="CC62" s="146"/>
      <c r="CD62" s="145"/>
    </row>
    <row r="63" spans="1:108" ht="21" customHeight="1" thickTop="1" thickBot="1">
      <c r="A63" s="421"/>
      <c r="B63" s="423"/>
      <c r="C63" s="423"/>
      <c r="D63" s="423"/>
      <c r="E63" s="424"/>
      <c r="F63" s="423"/>
      <c r="G63" s="423"/>
      <c r="H63" s="423"/>
      <c r="I63" s="423"/>
      <c r="J63" s="421"/>
      <c r="K63" s="421"/>
      <c r="L63" s="411"/>
      <c r="M63" s="413"/>
      <c r="N63" s="162">
        <v>5</v>
      </c>
      <c r="O63" s="166"/>
      <c r="P63" s="171"/>
      <c r="Q63" s="171"/>
      <c r="R63" s="171"/>
      <c r="S63" s="171"/>
      <c r="T63" s="171"/>
      <c r="U63" s="171"/>
      <c r="V63" s="171"/>
      <c r="W63" s="116">
        <f t="shared" si="1"/>
        <v>0</v>
      </c>
      <c r="X63" s="117" t="str">
        <f t="shared" si="0"/>
        <v>DEBIL</v>
      </c>
      <c r="Y63" s="172"/>
      <c r="Z63" s="118" t="str">
        <f t="shared" si="2"/>
        <v/>
      </c>
      <c r="AA63" s="116" t="str">
        <f t="shared" si="3"/>
        <v>SI</v>
      </c>
      <c r="AB63" s="171"/>
      <c r="AC63" s="422"/>
      <c r="AD63" s="422"/>
      <c r="AE63" s="420"/>
      <c r="AF63" s="420"/>
      <c r="AG63" s="418"/>
      <c r="AH63" s="418"/>
      <c r="AI63" s="419"/>
      <c r="AJ63" s="419"/>
      <c r="AK63" s="411"/>
      <c r="AL63" s="413"/>
      <c r="AM63" s="416"/>
      <c r="AN63" s="163"/>
      <c r="AO63" s="162"/>
      <c r="AP63" s="168"/>
      <c r="AQ63" s="114"/>
      <c r="AR63" s="145"/>
      <c r="AS63" s="114"/>
      <c r="AT63" s="145"/>
      <c r="AU63" s="168"/>
      <c r="AV63" s="163"/>
      <c r="AW63" s="114"/>
      <c r="AX63" s="145"/>
      <c r="AY63" s="146"/>
      <c r="AZ63" s="145"/>
      <c r="BA63" s="145"/>
      <c r="BB63" s="146"/>
      <c r="BC63" s="114"/>
      <c r="BD63" s="114"/>
      <c r="BE63" s="163"/>
      <c r="BF63" s="163"/>
      <c r="BG63" s="162"/>
      <c r="BH63" s="168"/>
      <c r="BI63" s="168"/>
      <c r="BJ63" s="163"/>
      <c r="BK63" s="163"/>
      <c r="BL63" s="162"/>
      <c r="BM63" s="168"/>
      <c r="BN63" s="168"/>
      <c r="BO63" s="145"/>
      <c r="BP63" s="145"/>
      <c r="BQ63" s="146"/>
      <c r="BR63" s="114"/>
      <c r="BS63" s="114"/>
      <c r="BT63" s="168"/>
      <c r="BU63" s="145"/>
      <c r="BV63" s="145"/>
      <c r="BW63" s="145"/>
      <c r="BX63" s="114"/>
      <c r="BY63" s="145"/>
      <c r="BZ63" s="145"/>
      <c r="CA63" s="114"/>
      <c r="CB63" s="145"/>
      <c r="CC63" s="146"/>
      <c r="CD63" s="145"/>
    </row>
    <row r="64" spans="1:108" ht="21" customHeight="1" thickTop="1" thickBot="1">
      <c r="A64" s="421"/>
      <c r="B64" s="423"/>
      <c r="C64" s="423"/>
      <c r="D64" s="423"/>
      <c r="E64" s="424"/>
      <c r="F64" s="423"/>
      <c r="G64" s="423"/>
      <c r="H64" s="423"/>
      <c r="I64" s="423"/>
      <c r="J64" s="421"/>
      <c r="K64" s="421"/>
      <c r="L64" s="411"/>
      <c r="M64" s="414"/>
      <c r="N64" s="162">
        <v>6</v>
      </c>
      <c r="O64" s="166"/>
      <c r="P64" s="171"/>
      <c r="Q64" s="171"/>
      <c r="R64" s="171"/>
      <c r="S64" s="171"/>
      <c r="T64" s="171"/>
      <c r="U64" s="171"/>
      <c r="V64" s="171"/>
      <c r="W64" s="116">
        <f t="shared" si="1"/>
        <v>0</v>
      </c>
      <c r="X64" s="117" t="str">
        <f t="shared" si="0"/>
        <v>DEBIL</v>
      </c>
      <c r="Y64" s="172"/>
      <c r="Z64" s="118" t="str">
        <f t="shared" si="2"/>
        <v/>
      </c>
      <c r="AA64" s="116" t="str">
        <f t="shared" si="3"/>
        <v>SI</v>
      </c>
      <c r="AB64" s="171"/>
      <c r="AC64" s="422"/>
      <c r="AD64" s="422"/>
      <c r="AE64" s="420"/>
      <c r="AF64" s="420"/>
      <c r="AG64" s="418"/>
      <c r="AH64" s="418"/>
      <c r="AI64" s="419"/>
      <c r="AJ64" s="419"/>
      <c r="AK64" s="411"/>
      <c r="AL64" s="414"/>
      <c r="AM64" s="417"/>
      <c r="AN64" s="163"/>
      <c r="AO64" s="162"/>
      <c r="AP64" s="168"/>
      <c r="AQ64" s="114"/>
      <c r="AR64" s="145"/>
      <c r="AS64" s="114"/>
      <c r="AT64" s="145"/>
      <c r="AU64" s="168"/>
      <c r="AV64" s="163"/>
      <c r="AW64" s="114"/>
      <c r="AX64" s="145"/>
      <c r="AY64" s="146"/>
      <c r="AZ64" s="145"/>
      <c r="BA64" s="145"/>
      <c r="BB64" s="146"/>
      <c r="BC64" s="114"/>
      <c r="BD64" s="114"/>
      <c r="BE64" s="163"/>
      <c r="BF64" s="163"/>
      <c r="BG64" s="162"/>
      <c r="BH64" s="168"/>
      <c r="BI64" s="168"/>
      <c r="BJ64" s="163"/>
      <c r="BK64" s="163"/>
      <c r="BL64" s="162"/>
      <c r="BM64" s="168"/>
      <c r="BN64" s="168"/>
      <c r="BO64" s="145"/>
      <c r="BP64" s="145"/>
      <c r="BQ64" s="146"/>
      <c r="BR64" s="114"/>
      <c r="BS64" s="114"/>
      <c r="BT64" s="168"/>
      <c r="BU64" s="145"/>
      <c r="BV64" s="145"/>
      <c r="BW64" s="145"/>
      <c r="BX64" s="114"/>
      <c r="BY64" s="145"/>
      <c r="BZ64" s="145"/>
      <c r="CA64" s="114"/>
      <c r="CB64" s="145"/>
      <c r="CC64" s="146"/>
      <c r="CD64" s="145"/>
    </row>
    <row r="65" ht="21" customHeight="1" thickTop="1"/>
  </sheetData>
  <sheetProtection algorithmName="SHA-512" hashValue="XN35B/sI3BnrPZKwqGFBGBeC/Cn9fbC3kYdMMpUwC8xn+ywe+rVpAhiCZG63yv2++HAFumBM8JAJTfucZ2zh/Q==" saltValue="WW9r7MvYwvaPxg/BvA8mGg==" spinCount="100000" sheet="1" objects="1" scenarios="1" formatCells="0" formatColumns="0" formatRows="0"/>
  <mergeCells count="333">
    <mergeCell ref="AN2:AY2"/>
    <mergeCell ref="AZ2:BD2"/>
    <mergeCell ref="BE2:BI2"/>
    <mergeCell ref="W3:W4"/>
    <mergeCell ref="Z3:Z4"/>
    <mergeCell ref="AA3:AA4"/>
    <mergeCell ref="BT2:BW2"/>
    <mergeCell ref="A3:A4"/>
    <mergeCell ref="B3:B4"/>
    <mergeCell ref="C3:C4"/>
    <mergeCell ref="D3:D4"/>
    <mergeCell ref="F3:F4"/>
    <mergeCell ref="G3:G4"/>
    <mergeCell ref="H3:H4"/>
    <mergeCell ref="E3:E4"/>
    <mergeCell ref="P3:P4"/>
    <mergeCell ref="Q3:Q4"/>
    <mergeCell ref="Y3:Y4"/>
    <mergeCell ref="AB3:AB4"/>
    <mergeCell ref="AE3:AE4"/>
    <mergeCell ref="AF3:AF4"/>
    <mergeCell ref="AM3:AM4"/>
    <mergeCell ref="R3:R4"/>
    <mergeCell ref="U3:U4"/>
    <mergeCell ref="N3:N4"/>
    <mergeCell ref="O3:O4"/>
    <mergeCell ref="I3:I4"/>
    <mergeCell ref="T3:T4"/>
    <mergeCell ref="S3:S4"/>
    <mergeCell ref="V3:V4"/>
    <mergeCell ref="CB3:CB4"/>
    <mergeCell ref="CC3:CC4"/>
    <mergeCell ref="AI5:AI10"/>
    <mergeCell ref="AJ5:AJ10"/>
    <mergeCell ref="AG5:AG10"/>
    <mergeCell ref="AC3:AD4"/>
    <mergeCell ref="AD5:AD10"/>
    <mergeCell ref="M3:M4"/>
    <mergeCell ref="M5:M10"/>
    <mergeCell ref="BO3:BO4"/>
    <mergeCell ref="BP3:BP4"/>
    <mergeCell ref="BT3:BT4"/>
    <mergeCell ref="BU3:BU4"/>
    <mergeCell ref="J3:J4"/>
    <mergeCell ref="K3:K4"/>
    <mergeCell ref="AH5:AH10"/>
    <mergeCell ref="H5:H10"/>
    <mergeCell ref="E5:E10"/>
    <mergeCell ref="I5:I10"/>
    <mergeCell ref="J5:J10"/>
    <mergeCell ref="K5:K10"/>
    <mergeCell ref="L3:L4"/>
    <mergeCell ref="J11:J16"/>
    <mergeCell ref="K11:K16"/>
    <mergeCell ref="A11:A16"/>
    <mergeCell ref="B11:B16"/>
    <mergeCell ref="C11:C16"/>
    <mergeCell ref="D11:D16"/>
    <mergeCell ref="F11:F16"/>
    <mergeCell ref="A5:A10"/>
    <mergeCell ref="B5:B10"/>
    <mergeCell ref="C5:C10"/>
    <mergeCell ref="D5:D10"/>
    <mergeCell ref="F5:F10"/>
    <mergeCell ref="G5:G10"/>
    <mergeCell ref="G11:G16"/>
    <mergeCell ref="H11:H16"/>
    <mergeCell ref="E11:E16"/>
    <mergeCell ref="I11:I16"/>
    <mergeCell ref="CD3:CD4"/>
    <mergeCell ref="BV3:BV4"/>
    <mergeCell ref="BW3:BW4"/>
    <mergeCell ref="CA3:CA4"/>
    <mergeCell ref="AG3:AG4"/>
    <mergeCell ref="AH3:AH4"/>
    <mergeCell ref="AI3:AI4"/>
    <mergeCell ref="AJ3:AJ4"/>
    <mergeCell ref="AK3:AK4"/>
    <mergeCell ref="BS3:BS4"/>
    <mergeCell ref="BH3:BH4"/>
    <mergeCell ref="BI3:BI4"/>
    <mergeCell ref="BJ3:BJ4"/>
    <mergeCell ref="BK3:BK4"/>
    <mergeCell ref="BL3:BL4"/>
    <mergeCell ref="BM3:BM4"/>
    <mergeCell ref="BN3:BN4"/>
    <mergeCell ref="J17:J22"/>
    <mergeCell ref="K17:K22"/>
    <mergeCell ref="A17:A22"/>
    <mergeCell ref="B17:B22"/>
    <mergeCell ref="C17:C22"/>
    <mergeCell ref="D17:D22"/>
    <mergeCell ref="F17:F22"/>
    <mergeCell ref="G17:G22"/>
    <mergeCell ref="L17:L22"/>
    <mergeCell ref="H17:H22"/>
    <mergeCell ref="E17:E22"/>
    <mergeCell ref="I17:I22"/>
    <mergeCell ref="K29:K34"/>
    <mergeCell ref="A29:A34"/>
    <mergeCell ref="B29:B34"/>
    <mergeCell ref="C29:C34"/>
    <mergeCell ref="D29:D34"/>
    <mergeCell ref="F29:F34"/>
    <mergeCell ref="G29:G34"/>
    <mergeCell ref="G23:G28"/>
    <mergeCell ref="H23:H28"/>
    <mergeCell ref="E23:E28"/>
    <mergeCell ref="I23:I28"/>
    <mergeCell ref="J23:J28"/>
    <mergeCell ref="K23:K28"/>
    <mergeCell ref="A23:A28"/>
    <mergeCell ref="B23:B28"/>
    <mergeCell ref="C23:C28"/>
    <mergeCell ref="D23:D28"/>
    <mergeCell ref="F23:F28"/>
    <mergeCell ref="H29:H34"/>
    <mergeCell ref="E29:E34"/>
    <mergeCell ref="I29:I34"/>
    <mergeCell ref="J29:J34"/>
    <mergeCell ref="A41:A46"/>
    <mergeCell ref="B41:B46"/>
    <mergeCell ref="C41:C46"/>
    <mergeCell ref="D41:D46"/>
    <mergeCell ref="F41:F46"/>
    <mergeCell ref="G41:G46"/>
    <mergeCell ref="G35:G40"/>
    <mergeCell ref="H35:H40"/>
    <mergeCell ref="E35:E40"/>
    <mergeCell ref="A35:A40"/>
    <mergeCell ref="B35:B40"/>
    <mergeCell ref="C35:C40"/>
    <mergeCell ref="D35:D40"/>
    <mergeCell ref="F35:F40"/>
    <mergeCell ref="I59:I64"/>
    <mergeCell ref="J59:J64"/>
    <mergeCell ref="K59:K64"/>
    <mergeCell ref="A59:A64"/>
    <mergeCell ref="B59:B64"/>
    <mergeCell ref="C59:C64"/>
    <mergeCell ref="D59:D64"/>
    <mergeCell ref="F59:F64"/>
    <mergeCell ref="G47:G52"/>
    <mergeCell ref="H47:H52"/>
    <mergeCell ref="E47:E52"/>
    <mergeCell ref="I47:I52"/>
    <mergeCell ref="J47:J52"/>
    <mergeCell ref="K47:K52"/>
    <mergeCell ref="A47:A52"/>
    <mergeCell ref="B47:B52"/>
    <mergeCell ref="C47:C52"/>
    <mergeCell ref="D47:D52"/>
    <mergeCell ref="F47:F52"/>
    <mergeCell ref="A53:A58"/>
    <mergeCell ref="B53:B58"/>
    <mergeCell ref="C53:C58"/>
    <mergeCell ref="D53:D58"/>
    <mergeCell ref="F53:F58"/>
    <mergeCell ref="G53:G58"/>
    <mergeCell ref="G59:G64"/>
    <mergeCell ref="H59:H64"/>
    <mergeCell ref="E59:E64"/>
    <mergeCell ref="L5:L10"/>
    <mergeCell ref="AC5:AC10"/>
    <mergeCell ref="AE5:AE10"/>
    <mergeCell ref="AF5:AF10"/>
    <mergeCell ref="AC17:AC22"/>
    <mergeCell ref="AC23:AC28"/>
    <mergeCell ref="AC29:AC34"/>
    <mergeCell ref="H53:H58"/>
    <mergeCell ref="E53:E58"/>
    <mergeCell ref="I53:I58"/>
    <mergeCell ref="J53:J58"/>
    <mergeCell ref="K53:K58"/>
    <mergeCell ref="H41:H46"/>
    <mergeCell ref="E41:E46"/>
    <mergeCell ref="I41:I46"/>
    <mergeCell ref="J41:J46"/>
    <mergeCell ref="K41:K46"/>
    <mergeCell ref="I35:I40"/>
    <mergeCell ref="J35:J40"/>
    <mergeCell ref="K35:K40"/>
    <mergeCell ref="AF35:AF40"/>
    <mergeCell ref="AE41:AE46"/>
    <mergeCell ref="AF41:AF46"/>
    <mergeCell ref="AF47:AF52"/>
    <mergeCell ref="AH11:AH16"/>
    <mergeCell ref="AH17:AH22"/>
    <mergeCell ref="AH23:AH28"/>
    <mergeCell ref="AH29:AH34"/>
    <mergeCell ref="AH35:AH40"/>
    <mergeCell ref="AH41:AH46"/>
    <mergeCell ref="AH47:AH52"/>
    <mergeCell ref="AG35:AG40"/>
    <mergeCell ref="AG41:AG46"/>
    <mergeCell ref="AG47:AG52"/>
    <mergeCell ref="L53:L58"/>
    <mergeCell ref="L59:L64"/>
    <mergeCell ref="M59:M64"/>
    <mergeCell ref="M35:M40"/>
    <mergeCell ref="M41:M46"/>
    <mergeCell ref="M47:M52"/>
    <mergeCell ref="M53:M58"/>
    <mergeCell ref="M11:M16"/>
    <mergeCell ref="M17:M22"/>
    <mergeCell ref="M23:M28"/>
    <mergeCell ref="M29:M34"/>
    <mergeCell ref="L23:L28"/>
    <mergeCell ref="L29:L34"/>
    <mergeCell ref="L35:L40"/>
    <mergeCell ref="L41:L46"/>
    <mergeCell ref="L47:L52"/>
    <mergeCell ref="L11:L16"/>
    <mergeCell ref="AG53:AG58"/>
    <mergeCell ref="AG59:AG64"/>
    <mergeCell ref="AC53:AC58"/>
    <mergeCell ref="AC59:AC64"/>
    <mergeCell ref="AD11:AD16"/>
    <mergeCell ref="AE11:AE16"/>
    <mergeCell ref="AF11:AF16"/>
    <mergeCell ref="AD17:AD22"/>
    <mergeCell ref="AE17:AE22"/>
    <mergeCell ref="AF17:AF22"/>
    <mergeCell ref="AD23:AD28"/>
    <mergeCell ref="AE23:AE28"/>
    <mergeCell ref="AD41:AD46"/>
    <mergeCell ref="AC35:AC40"/>
    <mergeCell ref="AC41:AC46"/>
    <mergeCell ref="AC47:AC52"/>
    <mergeCell ref="AD47:AD52"/>
    <mergeCell ref="AE47:AE52"/>
    <mergeCell ref="AD53:AD58"/>
    <mergeCell ref="AE53:AE58"/>
    <mergeCell ref="AF53:AF58"/>
    <mergeCell ref="AD59:AD64"/>
    <mergeCell ref="AE59:AE64"/>
    <mergeCell ref="AF59:AF64"/>
    <mergeCell ref="AK53:AK58"/>
    <mergeCell ref="AL53:AL58"/>
    <mergeCell ref="AL3:AL4"/>
    <mergeCell ref="AK5:AK10"/>
    <mergeCell ref="AL5:AL10"/>
    <mergeCell ref="AK11:AK16"/>
    <mergeCell ref="AL11:AL16"/>
    <mergeCell ref="AK17:AK22"/>
    <mergeCell ref="AL17:AL22"/>
    <mergeCell ref="AK23:AK28"/>
    <mergeCell ref="AL23:AL28"/>
    <mergeCell ref="AK59:AK64"/>
    <mergeCell ref="AL59:AL64"/>
    <mergeCell ref="J2:M2"/>
    <mergeCell ref="N2:AH2"/>
    <mergeCell ref="AI2:AL2"/>
    <mergeCell ref="AM5:AM10"/>
    <mergeCell ref="BX2:BZ2"/>
    <mergeCell ref="BX3:BX4"/>
    <mergeCell ref="BY3:BY4"/>
    <mergeCell ref="BZ3:BZ4"/>
    <mergeCell ref="AM11:AM16"/>
    <mergeCell ref="AM17:AM22"/>
    <mergeCell ref="AM23:AM28"/>
    <mergeCell ref="AM29:AM34"/>
    <mergeCell ref="AM35:AM40"/>
    <mergeCell ref="AM41:AM46"/>
    <mergeCell ref="AM47:AM52"/>
    <mergeCell ref="AM53:AM58"/>
    <mergeCell ref="AM59:AM64"/>
    <mergeCell ref="AG11:AG16"/>
    <mergeCell ref="AG17:AG22"/>
    <mergeCell ref="AG23:AG28"/>
    <mergeCell ref="AG29:AG34"/>
    <mergeCell ref="AK29:AK34"/>
    <mergeCell ref="AJ53:AJ58"/>
    <mergeCell ref="AJ59:AJ64"/>
    <mergeCell ref="AH53:AH58"/>
    <mergeCell ref="AH59:AH64"/>
    <mergeCell ref="AI11:AI16"/>
    <mergeCell ref="AI17:AI22"/>
    <mergeCell ref="AI23:AI28"/>
    <mergeCell ref="AI29:AI34"/>
    <mergeCell ref="AI35:AI40"/>
    <mergeCell ref="AI41:AI46"/>
    <mergeCell ref="AI47:AI52"/>
    <mergeCell ref="AI53:AI58"/>
    <mergeCell ref="AI59:AI64"/>
    <mergeCell ref="CA2:CD2"/>
    <mergeCell ref="A2:I2"/>
    <mergeCell ref="AJ11:AJ16"/>
    <mergeCell ref="AJ17:AJ22"/>
    <mergeCell ref="AJ23:AJ28"/>
    <mergeCell ref="AJ29:AJ34"/>
    <mergeCell ref="AJ35:AJ40"/>
    <mergeCell ref="AJ41:AJ46"/>
    <mergeCell ref="AJ47:AJ52"/>
    <mergeCell ref="AL29:AL34"/>
    <mergeCell ref="AK35:AK40"/>
    <mergeCell ref="AL35:AL40"/>
    <mergeCell ref="AK41:AK46"/>
    <mergeCell ref="AL41:AL46"/>
    <mergeCell ref="AK47:AK52"/>
    <mergeCell ref="AL47:AL52"/>
    <mergeCell ref="X3:X4"/>
    <mergeCell ref="AC11:AC16"/>
    <mergeCell ref="AF23:AF28"/>
    <mergeCell ref="AD29:AD34"/>
    <mergeCell ref="AE29:AE34"/>
    <mergeCell ref="AF29:AF34"/>
    <mergeCell ref="AD35:AD40"/>
    <mergeCell ref="AE35:AE40"/>
    <mergeCell ref="BJ2:BN2"/>
    <mergeCell ref="BO2:BS2"/>
    <mergeCell ref="AN3:AN4"/>
    <mergeCell ref="AO3:AO4"/>
    <mergeCell ref="AP3:AP4"/>
    <mergeCell ref="AQ3:AQ4"/>
    <mergeCell ref="AR3:AR4"/>
    <mergeCell ref="AS3:AS4"/>
    <mergeCell ref="AT3:AT4"/>
    <mergeCell ref="AU3:AU4"/>
    <mergeCell ref="AV3:AV4"/>
    <mergeCell ref="AW3:AW4"/>
    <mergeCell ref="AX3:AX4"/>
    <mergeCell ref="AY3:AY4"/>
    <mergeCell ref="AZ3:AZ4"/>
    <mergeCell ref="BA3:BA4"/>
    <mergeCell ref="BB3:BB4"/>
    <mergeCell ref="BC3:BC4"/>
    <mergeCell ref="BD3:BD4"/>
    <mergeCell ref="BE3:BE4"/>
    <mergeCell ref="BF3:BF4"/>
    <mergeCell ref="BG3:BG4"/>
    <mergeCell ref="BQ3:BQ4"/>
    <mergeCell ref="BR3:BR4"/>
  </mergeCells>
  <conditionalFormatting sqref="M5 M11 M17 M23 M29 M35 M41 M47 M53 M59">
    <cfRule type="cellIs" dxfId="577" priority="32" stopIfTrue="1" operator="equal">
      <formula>"Muy Alta"</formula>
    </cfRule>
    <cfRule type="containsText" dxfId="576" priority="33" operator="containsText" text="ZONA RIESGO ALTA">
      <formula>NOT(ISERROR(SEARCH("ZONA RIESGO ALTA",M5)))</formula>
    </cfRule>
    <cfRule type="containsText" dxfId="575" priority="34" operator="containsText" text="ZONA RIESGO MODERADA">
      <formula>NOT(ISERROR(SEARCH("ZONA RIESGO MODERADA",M5)))</formula>
    </cfRule>
    <cfRule type="containsText" dxfId="574" priority="35" operator="containsText" text="ZONA RIESGO BAJA">
      <formula>NOT(ISERROR(SEARCH("ZONA RIESGO BAJA",M5)))</formula>
    </cfRule>
    <cfRule type="cellIs" dxfId="573" priority="36" operator="equal">
      <formula>"Muy Baja"</formula>
    </cfRule>
  </conditionalFormatting>
  <conditionalFormatting sqref="M5:M64">
    <cfRule type="containsText" dxfId="572" priority="31" operator="containsText" text="ZONA RIESGO EXTREMA">
      <formula>NOT(ISERROR(SEARCH("ZONA RIESGO EXTREMA",M5)))</formula>
    </cfRule>
  </conditionalFormatting>
  <conditionalFormatting sqref="X5:X64">
    <cfRule type="containsText" dxfId="571" priority="28" operator="containsText" text="DEBIL">
      <formula>NOT(ISERROR(SEARCH("DEBIL",X5)))</formula>
    </cfRule>
    <cfRule type="containsText" dxfId="570" priority="29" operator="containsText" text="MODERADO">
      <formula>NOT(ISERROR(SEARCH("MODERADO",X5)))</formula>
    </cfRule>
    <cfRule type="containsText" dxfId="569" priority="30" operator="containsText" text="FUERTE">
      <formula>NOT(ISERROR(SEARCH("FUERTE",X5)))</formula>
    </cfRule>
  </conditionalFormatting>
  <conditionalFormatting sqref="AC5 AC11 AC17 AC23 AC41 AC59 AC29 AC47 AC35 AC53">
    <cfRule type="containsText" dxfId="568" priority="25" operator="containsText" text="DEBIL">
      <formula>NOT(ISERROR(SEARCH("DEBIL",AC5)))</formula>
    </cfRule>
    <cfRule type="containsText" dxfId="567" priority="26" operator="containsText" text="MODERADO">
      <formula>NOT(ISERROR(SEARCH("MODERADO",AC5)))</formula>
    </cfRule>
    <cfRule type="containsText" dxfId="566" priority="27" operator="containsText" text="FUERTE">
      <formula>NOT(ISERROR(SEARCH("FUERTE",AC5)))</formula>
    </cfRule>
  </conditionalFormatting>
  <conditionalFormatting sqref="AI5 AI11 AI17 AI23 AI29 AI35 AI41 AI47 AI53 AI59">
    <cfRule type="containsText" dxfId="565" priority="20" operator="containsText" text="casi seguro">
      <formula>NOT(ISERROR(SEARCH("casi seguro",AI5)))</formula>
    </cfRule>
    <cfRule type="containsText" dxfId="564" priority="21" operator="containsText" text="PROBABLE">
      <formula>NOT(ISERROR(SEARCH("PROBABLE",AI5)))</formula>
    </cfRule>
    <cfRule type="containsText" dxfId="563" priority="22" operator="containsText" text="posible">
      <formula>NOT(ISERROR(SEARCH("posible",AI5)))</formula>
    </cfRule>
    <cfRule type="containsText" dxfId="562" priority="23" operator="containsText" text="Improbable">
      <formula>NOT(ISERROR(SEARCH("Improbable",AI5)))</formula>
    </cfRule>
    <cfRule type="containsText" dxfId="561" priority="24" operator="containsText" text="Rara vez">
      <formula>NOT(ISERROR(SEARCH("Rara vez",AI5)))</formula>
    </cfRule>
  </conditionalFormatting>
  <conditionalFormatting sqref="AD5 AD11 AD17 AD23 AD41 AD59 AD29 AD47 AD35 AD53">
    <cfRule type="containsText" dxfId="560" priority="17" operator="containsText" text="DEBIL">
      <formula>NOT(ISERROR(SEARCH("DEBIL",AD5)))</formula>
    </cfRule>
    <cfRule type="containsText" dxfId="559" priority="18" operator="containsText" text="MODERADO">
      <formula>NOT(ISERROR(SEARCH("MODERADO",AD5)))</formula>
    </cfRule>
    <cfRule type="containsText" dxfId="558" priority="19" operator="containsText" text="FUERTE">
      <formula>NOT(ISERROR(SEARCH("FUERTE",AD5)))</formula>
    </cfRule>
  </conditionalFormatting>
  <conditionalFormatting sqref="AL5 AL11 AL17 AL23 AL29 AL35 AL41 AL47 AL53 AL59">
    <cfRule type="cellIs" dxfId="557" priority="12" stopIfTrue="1" operator="equal">
      <formula>"Muy Alta"</formula>
    </cfRule>
    <cfRule type="containsText" dxfId="556" priority="13" operator="containsText" text="ZONA RIESGO ALTA">
      <formula>NOT(ISERROR(SEARCH("ZONA RIESGO ALTA",AL5)))</formula>
    </cfRule>
    <cfRule type="containsText" dxfId="555" priority="14" operator="containsText" text="ZONA RIESGO MODERADA">
      <formula>NOT(ISERROR(SEARCH("ZONA RIESGO MODERADA",AL5)))</formula>
    </cfRule>
    <cfRule type="containsText" dxfId="554" priority="15" operator="containsText" text="ZONA RIESGO BAJA">
      <formula>NOT(ISERROR(SEARCH("ZONA RIESGO BAJA",AL5)))</formula>
    </cfRule>
    <cfRule type="cellIs" dxfId="553" priority="16" operator="equal">
      <formula>"Muy Baja"</formula>
    </cfRule>
  </conditionalFormatting>
  <conditionalFormatting sqref="AL5:AL64">
    <cfRule type="containsText" dxfId="552" priority="11" operator="containsText" text="ZONA RIESGO EXTREMA">
      <formula>NOT(ISERROR(SEARCH("ZONA RIESGO EXTREMA",AL5)))</formula>
    </cfRule>
  </conditionalFormatting>
  <conditionalFormatting sqref="AJ5 AJ11 AJ17 AJ23 AJ29 AJ35 AJ41 AJ47 AJ53 AJ59">
    <cfRule type="containsText" dxfId="551" priority="1" operator="containsText" text="casi seguro">
      <formula>NOT(ISERROR(SEARCH("casi seguro",AJ5)))</formula>
    </cfRule>
    <cfRule type="containsText" dxfId="550" priority="2" operator="containsText" text="PROBABLE">
      <formula>NOT(ISERROR(SEARCH("PROBABLE",AJ5)))</formula>
    </cfRule>
    <cfRule type="containsText" dxfId="549" priority="3" operator="containsText" text="posible">
      <formula>NOT(ISERROR(SEARCH("posible",AJ5)))</formula>
    </cfRule>
    <cfRule type="containsText" dxfId="548" priority="4" operator="containsText" text="Improbable">
      <formula>NOT(ISERROR(SEARCH("Improbable",AJ5)))</formula>
    </cfRule>
    <cfRule type="containsText" dxfId="547" priority="5" operator="containsText" text="Rara vez">
      <formula>NOT(ISERROR(SEARCH("Rara vez",AJ5)))</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64" xr:uid="{CDA47DC9-BEE1-4BF6-B501-57E6A4035779}"/>
  </dataValidations>
  <pageMargins left="0.70866141732283472" right="0.70866141732283472" top="0.74803149606299213" bottom="0.74803149606299213" header="0.31496062992125984" footer="0.31496062992125984"/>
  <pageSetup paperSize="9" scale="23" orientation="landscape" r:id="rId1"/>
  <headerFooter>
    <oddHeader>&amp;L&amp;G&amp;C&amp;"Arial,Negrita"&amp;12MAPA Y PLAN DE MANEJO DE RIESGOS Y OPORTUNIDADES</oddHeader>
    <oddFooter>&amp;L&amp;G&amp;C&amp;N&amp;RDES-FM-12
V11</oddFooter>
  </headerFooter>
  <legacyDrawing r:id="rId2"/>
  <legacyDrawingHF r:id="rId3"/>
  <extLst>
    <ext xmlns:x14="http://schemas.microsoft.com/office/spreadsheetml/2009/9/main" uri="{78C0D931-6437-407d-A8EE-F0AAD7539E65}">
      <x14:conditionalFormattings>
        <x14:conditionalFormatting xmlns:xm="http://schemas.microsoft.com/office/excel/2006/main">
          <x14:cfRule type="containsText" priority="37" operator="containsText" id="{EBBD3A34-DCCE-4BF4-83CB-C07B092AB35A}">
            <xm:f>NOT(ISERROR(SEARCH(#REF!,AI5)))</xm:f>
            <xm:f>#REF!</xm:f>
            <x14:dxf>
              <fill>
                <gradientFill degree="180">
                  <stop position="0">
                    <color rgb="FF008744"/>
                  </stop>
                  <stop position="1">
                    <color theme="0"/>
                  </stop>
                </gradientFill>
              </fill>
            </x14:dxf>
          </x14:cfRule>
          <x14:cfRule type="containsText" priority="38" operator="containsText" id="{3B55109B-5D44-4A41-A2AB-38AD6F1B46FC}">
            <xm:f>NOT(ISERROR(SEARCH(#REF!,AI5)))</xm:f>
            <xm:f>#REF!</xm:f>
            <x14:dxf>
              <fill>
                <gradientFill degree="180">
                  <stop position="0">
                    <color rgb="FF008744"/>
                  </stop>
                  <stop position="1">
                    <color theme="0"/>
                  </stop>
                </gradientFill>
              </fill>
            </x14:dxf>
          </x14:cfRule>
          <x14:cfRule type="containsText" priority="39" operator="containsText" id="{A0DCF7A7-016D-4DFC-9E2E-055DD5B2BA28}">
            <xm:f>NOT(ISERROR(SEARCH(#REF!,AI5)))</xm:f>
            <xm:f>#REF!</xm:f>
            <x14:dxf>
              <fill>
                <gradientFill degree="180">
                  <stop position="0">
                    <color rgb="FF008744"/>
                  </stop>
                  <stop position="1">
                    <color rgb="FFFFFFFF"/>
                  </stop>
                </gradientFill>
              </fill>
            </x14:dxf>
          </x14:cfRule>
          <x14:cfRule type="containsText" priority="40" operator="containsText" id="{FB4ECCE1-DC6A-4C93-9560-D10FA9669175}">
            <xm:f>NOT(ISERROR(SEARCH(#REF!,AI5)))</xm:f>
            <xm:f>#REF!</xm:f>
            <x14:dxf>
              <fill>
                <gradientFill>
                  <stop position="0">
                    <color theme="0"/>
                  </stop>
                  <stop position="1">
                    <color rgb="FFFFFF00"/>
                  </stop>
                </gradientFill>
              </fill>
            </x14:dxf>
          </x14:cfRule>
          <x14:cfRule type="containsText" priority="41" operator="containsText" id="{33278D51-8B45-427C-B999-486B2DC7D348}">
            <xm:f>NOT(ISERROR(SEARCH(#REF!,AI5)))</xm:f>
            <xm:f>#REF!</xm:f>
            <x14:dxf>
              <fill>
                <gradientFill degree="180">
                  <stop position="0">
                    <color rgb="FFFFA700"/>
                  </stop>
                  <stop position="1">
                    <color theme="0"/>
                  </stop>
                </gradientFill>
              </fill>
            </x14:dxf>
          </x14:cfRule>
          <xm:sqref>AI5 AI11 AI17 AI23 AI29 AI35 AI41 AI47 AI53 AI59</xm:sqref>
        </x14:conditionalFormatting>
        <x14:conditionalFormatting xmlns:xm="http://schemas.microsoft.com/office/excel/2006/main">
          <x14:cfRule type="containsText" priority="6" operator="containsText" id="{AD203612-25EC-4686-BFE9-6479FC2C2B07}">
            <xm:f>NOT(ISERROR(SEARCH(#REF!,AJ5)))</xm:f>
            <xm:f>#REF!</xm:f>
            <x14:dxf>
              <fill>
                <gradientFill degree="180">
                  <stop position="0">
                    <color rgb="FF008744"/>
                  </stop>
                  <stop position="1">
                    <color theme="0"/>
                  </stop>
                </gradientFill>
              </fill>
            </x14:dxf>
          </x14:cfRule>
          <x14:cfRule type="containsText" priority="7" operator="containsText" id="{9B93CB95-00B9-461A-A6F2-AAD7248D1CF4}">
            <xm:f>NOT(ISERROR(SEARCH(#REF!,AJ5)))</xm:f>
            <xm:f>#REF!</xm:f>
            <x14:dxf>
              <fill>
                <gradientFill degree="180">
                  <stop position="0">
                    <color rgb="FF008744"/>
                  </stop>
                  <stop position="1">
                    <color theme="0"/>
                  </stop>
                </gradientFill>
              </fill>
            </x14:dxf>
          </x14:cfRule>
          <x14:cfRule type="containsText" priority="8" operator="containsText" id="{DA000740-0671-441C-928E-6090D22BF798}">
            <xm:f>NOT(ISERROR(SEARCH(#REF!,AJ5)))</xm:f>
            <xm:f>#REF!</xm:f>
            <x14:dxf>
              <fill>
                <gradientFill degree="180">
                  <stop position="0">
                    <color rgb="FF008744"/>
                  </stop>
                  <stop position="1">
                    <color rgb="FFFFFFFF"/>
                  </stop>
                </gradientFill>
              </fill>
            </x14:dxf>
          </x14:cfRule>
          <x14:cfRule type="containsText" priority="9" operator="containsText" id="{4967739F-55D5-41FA-8786-9A66FF772A44}">
            <xm:f>NOT(ISERROR(SEARCH(#REF!,AJ5)))</xm:f>
            <xm:f>#REF!</xm:f>
            <x14:dxf>
              <fill>
                <gradientFill>
                  <stop position="0">
                    <color theme="0"/>
                  </stop>
                  <stop position="1">
                    <color rgb="FFFFFF00"/>
                  </stop>
                </gradientFill>
              </fill>
            </x14:dxf>
          </x14:cfRule>
          <x14:cfRule type="containsText" priority="10" operator="containsText" id="{415CE5F9-37B2-4B45-A599-4D477427DE99}">
            <xm:f>NOT(ISERROR(SEARCH(#REF!,AJ5)))</xm:f>
            <xm:f>#REF!</xm:f>
            <x14:dxf>
              <fill>
                <gradientFill degree="180">
                  <stop position="0">
                    <color rgb="FFFFA700"/>
                  </stop>
                  <stop position="1">
                    <color theme="0"/>
                  </stop>
                </gradientFill>
              </fill>
            </x14:dxf>
          </x14:cfRule>
          <xm:sqref>AJ5 AJ11 AJ17 AJ23 AJ29 AJ35 AJ41 AJ47 AJ53 AJ59</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49DB6158-6A13-4E5D-9AC6-2D6B222A4CB4}">
          <x14:formula1>
            <xm:f>Hoja1!$A$26:$A$39</xm:f>
          </x14:formula1>
          <xm:sqref>B5:B64</xm:sqref>
        </x14:dataValidation>
        <x14:dataValidation type="list" allowBlank="1" showInputMessage="1" showErrorMessage="1" xr:uid="{92ED92C5-324C-402B-A60A-04BC3C806C94}">
          <x14:formula1>
            <xm:f>Hoja1!$B$26:$B$39</xm:f>
          </x14:formula1>
          <xm:sqref>C5:C64</xm:sqref>
        </x14:dataValidation>
        <x14:dataValidation type="list" allowBlank="1" showInputMessage="1" showErrorMessage="1" xr:uid="{86723610-28F4-4075-BDFA-0099D43FD7A1}">
          <x14:formula1>
            <xm:f>'Opciones Tratamiento'!$E$2:$E$4</xm:f>
          </x14:formula1>
          <xm:sqref>F5:F64</xm:sqref>
        </x14:dataValidation>
        <x14:dataValidation type="list" allowBlank="1" showInputMessage="1" showErrorMessage="1" xr:uid="{18AFC08B-4FD0-406A-8C6D-23CFC049DF41}">
          <x14:formula1>
            <xm:f>'Opciones Tratamiento'!$B$24:$B$27</xm:f>
          </x14:formula1>
          <xm:sqref>I5:I64</xm:sqref>
        </x14:dataValidation>
        <x14:dataValidation type="list" allowBlank="1" showInputMessage="1" showErrorMessage="1" xr:uid="{BF5E8BFD-9A2A-417A-B1BF-4B2B6935D014}">
          <x14:formula1>
            <xm:f>Hoja1!$A$43:$A$47</xm:f>
          </x14:formula1>
          <xm:sqref>J5:J64 AI5:AI64</xm:sqref>
        </x14:dataValidation>
        <x14:dataValidation type="list" allowBlank="1" showInputMessage="1" showErrorMessage="1" xr:uid="{2A266D6D-7963-480F-BFC1-27A7A2B60A4D}">
          <x14:formula1>
            <xm:f>Hoja1!$B$45:$B$47</xm:f>
          </x14:formula1>
          <xm:sqref>K5:K64 AJ5:AJ64</xm:sqref>
        </x14:dataValidation>
        <x14:dataValidation type="list" allowBlank="1" showInputMessage="1" showErrorMessage="1" xr:uid="{2E8ACB5A-7C52-4D35-A316-B7B729C30508}">
          <x14:formula1>
            <xm:f>Hoja1!$A$52:$A$54</xm:f>
          </x14:formula1>
          <xm:sqref>P5:P64</xm:sqref>
        </x14:dataValidation>
        <x14:dataValidation type="list" allowBlank="1" showInputMessage="1" showErrorMessage="1" xr:uid="{FDEB5476-AA0C-486C-988A-1D939D97F111}">
          <x14:formula1>
            <xm:f>Hoja1!$B$52:$B$53</xm:f>
          </x14:formula1>
          <xm:sqref>Q5:U64</xm:sqref>
        </x14:dataValidation>
        <x14:dataValidation type="list" allowBlank="1" showInputMessage="1" showErrorMessage="1" xr:uid="{CDA8CDAB-6774-401C-AC21-6C4D2DDA430C}">
          <x14:formula1>
            <xm:f>Hoja1!$C$52:$C$54</xm:f>
          </x14:formula1>
          <xm:sqref>V5:V64</xm:sqref>
        </x14:dataValidation>
        <x14:dataValidation type="list" allowBlank="1" showInputMessage="1" showErrorMessage="1" xr:uid="{8333B0D8-328B-400E-A02A-56512965B7F4}">
          <x14:formula1>
            <xm:f>Hoja1!$A$56:$A$58</xm:f>
          </x14:formula1>
          <xm:sqref>Y5:Y64</xm:sqref>
        </x14:dataValidation>
        <x14:dataValidation type="list" allowBlank="1" showInputMessage="1" showErrorMessage="1" xr:uid="{08F858F7-A64D-45DD-B769-7EFC66C44FEA}">
          <x14:formula1>
            <xm:f>Hoja1!$B$60:$B$62</xm:f>
          </x14:formula1>
          <xm:sqref>AE5:AF64</xm:sqref>
        </x14:dataValidation>
        <x14:dataValidation type="list" allowBlank="1" showInputMessage="1" showErrorMessage="1" xr:uid="{966999B3-FCAD-4A72-AAE8-B03A2C1CD78A}">
          <x14:formula1>
            <xm:f>Hoja1!$A$64:$A$66</xm:f>
          </x14:formula1>
          <xm:sqref>AM5:AM64</xm:sqref>
        </x14:dataValidation>
        <x14:dataValidation type="list" allowBlank="1" showInputMessage="1" showErrorMessage="1" xr:uid="{076F224C-E017-4ECB-95BA-84FF5D2A5920}">
          <x14:formula1>
            <xm:f>'Opciones Tratamiento'!$B$20:$B$22</xm:f>
          </x14:formula1>
          <xm:sqref>AY5:AY64</xm:sqref>
        </x14:dataValidation>
        <x14:dataValidation type="list" allowBlank="1" showInputMessage="1" showErrorMessage="1" xr:uid="{839850E5-79EC-4688-B708-D770704F85D2}">
          <x14:formula1>
            <xm:f>Hoja1!$A$23:$A$24</xm:f>
          </x14:formula1>
          <xm:sqref>BN13:BN64 BD13:BD64 BI13:BI64 BI6:BI10 BN6:BN10 BS6:BS10 BS13:BS64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6DA2A-E86D-41E5-A5B9-964FE40E5081}">
  <dimension ref="A1:DD65"/>
  <sheetViews>
    <sheetView topLeftCell="BO1" workbookViewId="0">
      <selection activeCell="CC6" sqref="CC6"/>
    </sheetView>
  </sheetViews>
  <sheetFormatPr baseColWidth="10" defaultColWidth="11.42578125" defaultRowHeight="16.5"/>
  <cols>
    <col min="1" max="1" width="4" style="152" bestFit="1" customWidth="1"/>
    <col min="2" max="2" width="18.7109375" style="153" customWidth="1"/>
    <col min="3" max="3" width="39.42578125" style="153" customWidth="1"/>
    <col min="4" max="4" width="18.7109375" style="153" customWidth="1"/>
    <col min="5" max="5" width="32.42578125" style="149" customWidth="1"/>
    <col min="6" max="6" width="14.140625" style="152" customWidth="1"/>
    <col min="7" max="7" width="20.42578125" style="152" customWidth="1"/>
    <col min="8" max="8" width="16.140625" style="152" customWidth="1"/>
    <col min="9" max="9" width="19" style="154" customWidth="1"/>
    <col min="10" max="12" width="17.85546875" style="149" customWidth="1"/>
    <col min="13" max="13" width="16.5703125" style="149" customWidth="1"/>
    <col min="14" max="14" width="5.85546875" style="149" customWidth="1"/>
    <col min="15" max="15" width="48.42578125" style="149" customWidth="1"/>
    <col min="16" max="24" width="31" style="149" hidden="1" customWidth="1"/>
    <col min="25" max="25" width="31" style="155" hidden="1" customWidth="1"/>
    <col min="26" max="26" width="31" style="156" hidden="1" customWidth="1"/>
    <col min="27" max="36" width="31" style="149" hidden="1" customWidth="1"/>
    <col min="37" max="37" width="17.85546875" style="149" hidden="1" customWidth="1"/>
    <col min="38" max="38" width="16.5703125" style="149" hidden="1" customWidth="1"/>
    <col min="39" max="39" width="31" style="149" hidden="1" customWidth="1"/>
    <col min="40" max="40" width="23" style="149" customWidth="1"/>
    <col min="41" max="41" width="18.85546875" style="149" hidden="1" customWidth="1"/>
    <col min="42" max="42" width="22.140625" style="149" hidden="1" customWidth="1"/>
    <col min="43" max="43" width="20.5703125" style="149" hidden="1" customWidth="1"/>
    <col min="44" max="44" width="61.42578125" style="149" hidden="1" customWidth="1"/>
    <col min="45" max="45" width="20.5703125" style="149" hidden="1" customWidth="1"/>
    <col min="46" max="46" width="35.28515625" style="149" hidden="1" customWidth="1"/>
    <col min="47" max="47" width="20.5703125" style="1" customWidth="1"/>
    <col min="48" max="48" width="46.28515625" style="1" customWidth="1"/>
    <col min="49" max="49" width="20.5703125" style="149" customWidth="1"/>
    <col min="50" max="50" width="47.28515625" style="149" customWidth="1"/>
    <col min="51" max="51" width="21" style="149" customWidth="1"/>
    <col min="52" max="52" width="23" style="1" hidden="1" customWidth="1"/>
    <col min="53" max="53" width="38.7109375" style="1" hidden="1" customWidth="1"/>
    <col min="54" max="54" width="28.28515625" style="1" hidden="1" customWidth="1"/>
    <col min="55" max="55" width="29.85546875" style="1" hidden="1" customWidth="1"/>
    <col min="56" max="56" width="19.5703125" style="1" hidden="1" customWidth="1"/>
    <col min="57" max="57" width="23" style="1" hidden="1" customWidth="1"/>
    <col min="58" max="58" width="53" style="1" hidden="1" customWidth="1"/>
    <col min="59" max="59" width="18.85546875" style="1" hidden="1" customWidth="1"/>
    <col min="60" max="60" width="23.28515625" style="1" hidden="1" customWidth="1"/>
    <col min="61" max="61" width="19.5703125" style="1" hidden="1" customWidth="1"/>
    <col min="62" max="62" width="16.42578125" style="1" hidden="1" customWidth="1"/>
    <col min="63" max="63" width="53.140625" style="1" hidden="1" customWidth="1"/>
    <col min="64" max="64" width="18.85546875" style="1" hidden="1" customWidth="1"/>
    <col min="65" max="65" width="21.85546875" style="1" hidden="1" customWidth="1"/>
    <col min="66" max="66" width="14.140625" style="1" hidden="1" customWidth="1"/>
    <col min="67" max="67" width="23" style="149" customWidth="1"/>
    <col min="68" max="68" width="46.85546875" style="149" customWidth="1"/>
    <col min="69" max="69" width="18.85546875" style="149" customWidth="1"/>
    <col min="70" max="70" width="32" style="149" customWidth="1"/>
    <col min="71" max="71" width="19.5703125" style="149" customWidth="1"/>
    <col min="72" max="72" width="20.5703125" style="149" customWidth="1"/>
    <col min="73" max="74" width="23" style="149" hidden="1" customWidth="1"/>
    <col min="75" max="75" width="18.5703125" style="149" hidden="1" customWidth="1"/>
    <col min="76" max="76" width="20.5703125" style="1" customWidth="1"/>
    <col min="77" max="77" width="36.28515625" style="1" customWidth="1"/>
    <col min="78" max="78" width="18.5703125" style="1" customWidth="1"/>
    <col min="79" max="79" width="20.5703125" style="149" customWidth="1"/>
    <col min="80" max="80" width="36.7109375" style="149" customWidth="1"/>
    <col min="81" max="81" width="34" style="149" customWidth="1"/>
    <col min="82" max="82" width="49.85546875" style="149" customWidth="1"/>
    <col min="83" max="16384" width="11.42578125" style="149"/>
  </cols>
  <sheetData>
    <row r="1" spans="1:108" ht="21" customHeight="1">
      <c r="AN1" s="148"/>
      <c r="AO1" s="148"/>
      <c r="AP1" s="148"/>
      <c r="AQ1" s="148"/>
      <c r="AR1" s="148"/>
      <c r="AS1" s="148"/>
      <c r="AT1" s="148"/>
      <c r="AU1" s="148"/>
      <c r="AV1" s="148"/>
      <c r="AW1" s="148"/>
      <c r="AX1" s="148"/>
      <c r="AY1" s="148"/>
      <c r="AZ1" s="2"/>
      <c r="BA1" s="2"/>
      <c r="BB1" s="2"/>
      <c r="BC1" s="2"/>
      <c r="BD1" s="2"/>
      <c r="BE1" s="2"/>
      <c r="BF1" s="2"/>
      <c r="BG1" s="2"/>
      <c r="BH1" s="2"/>
      <c r="BI1" s="2"/>
      <c r="BJ1" s="2"/>
      <c r="BK1" s="2"/>
      <c r="BL1" s="2"/>
      <c r="BM1" s="2"/>
      <c r="BN1" s="2"/>
      <c r="BO1" s="148"/>
      <c r="BP1" s="148"/>
      <c r="BQ1" s="148"/>
      <c r="BR1" s="148"/>
      <c r="BS1" s="148"/>
    </row>
    <row r="2" spans="1:108" ht="21" customHeight="1">
      <c r="A2" s="448" t="s">
        <v>66</v>
      </c>
      <c r="B2" s="449"/>
      <c r="C2" s="449"/>
      <c r="D2" s="449"/>
      <c r="E2" s="449"/>
      <c r="F2" s="449"/>
      <c r="G2" s="449"/>
      <c r="H2" s="449"/>
      <c r="I2" s="450"/>
      <c r="J2" s="448" t="s">
        <v>67</v>
      </c>
      <c r="K2" s="449"/>
      <c r="L2" s="449"/>
      <c r="M2" s="450"/>
      <c r="N2" s="448" t="s">
        <v>68</v>
      </c>
      <c r="O2" s="449"/>
      <c r="P2" s="449"/>
      <c r="Q2" s="449"/>
      <c r="R2" s="449"/>
      <c r="S2" s="449"/>
      <c r="T2" s="449"/>
      <c r="U2" s="449"/>
      <c r="V2" s="449"/>
      <c r="W2" s="449"/>
      <c r="X2" s="449"/>
      <c r="Y2" s="449"/>
      <c r="Z2" s="449"/>
      <c r="AA2" s="449"/>
      <c r="AB2" s="449"/>
      <c r="AC2" s="449"/>
      <c r="AD2" s="449"/>
      <c r="AE2" s="449"/>
      <c r="AF2" s="449"/>
      <c r="AG2" s="449"/>
      <c r="AH2" s="450"/>
      <c r="AI2" s="448" t="s">
        <v>120</v>
      </c>
      <c r="AJ2" s="449"/>
      <c r="AK2" s="449"/>
      <c r="AL2" s="450"/>
      <c r="AM2" s="161"/>
      <c r="AN2" s="451" t="s">
        <v>69</v>
      </c>
      <c r="AO2" s="451"/>
      <c r="AP2" s="451"/>
      <c r="AQ2" s="451"/>
      <c r="AR2" s="451"/>
      <c r="AS2" s="451"/>
      <c r="AT2" s="451"/>
      <c r="AU2" s="451"/>
      <c r="AV2" s="451"/>
      <c r="AW2" s="451"/>
      <c r="AX2" s="451"/>
      <c r="AY2" s="451"/>
      <c r="AZ2" s="441" t="s">
        <v>70</v>
      </c>
      <c r="BA2" s="441"/>
      <c r="BB2" s="441"/>
      <c r="BC2" s="441"/>
      <c r="BD2" s="441"/>
      <c r="BE2" s="441" t="s">
        <v>71</v>
      </c>
      <c r="BF2" s="441"/>
      <c r="BG2" s="441"/>
      <c r="BH2" s="441"/>
      <c r="BI2" s="441"/>
      <c r="BJ2" s="441" t="s">
        <v>72</v>
      </c>
      <c r="BK2" s="441"/>
      <c r="BL2" s="441"/>
      <c r="BM2" s="441"/>
      <c r="BN2" s="441"/>
      <c r="BO2" s="441" t="s">
        <v>73</v>
      </c>
      <c r="BP2" s="441"/>
      <c r="BQ2" s="441"/>
      <c r="BR2" s="441"/>
      <c r="BS2" s="441"/>
      <c r="BT2" s="443" t="s">
        <v>74</v>
      </c>
      <c r="BU2" s="443"/>
      <c r="BV2" s="443"/>
      <c r="BW2" s="443"/>
      <c r="BX2" s="444" t="s">
        <v>75</v>
      </c>
      <c r="BY2" s="444"/>
      <c r="BZ2" s="444"/>
      <c r="CA2" s="445" t="s">
        <v>76</v>
      </c>
      <c r="CB2" s="446"/>
      <c r="CC2" s="446"/>
      <c r="CD2" s="447"/>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row>
    <row r="3" spans="1:108" s="158" customFormat="1" ht="21" customHeight="1">
      <c r="A3" s="439" t="s">
        <v>77</v>
      </c>
      <c r="B3" s="434" t="s">
        <v>7</v>
      </c>
      <c r="C3" s="434" t="s">
        <v>9</v>
      </c>
      <c r="D3" s="434" t="s">
        <v>11</v>
      </c>
      <c r="E3" s="440" t="s">
        <v>21</v>
      </c>
      <c r="F3" s="440" t="s">
        <v>15</v>
      </c>
      <c r="G3" s="434" t="s">
        <v>17</v>
      </c>
      <c r="H3" s="434" t="s">
        <v>19</v>
      </c>
      <c r="I3" s="434" t="s">
        <v>23</v>
      </c>
      <c r="J3" s="434" t="s">
        <v>121</v>
      </c>
      <c r="K3" s="434" t="s">
        <v>15</v>
      </c>
      <c r="L3" s="434" t="s">
        <v>122</v>
      </c>
      <c r="M3" s="432" t="s">
        <v>29</v>
      </c>
      <c r="N3" s="442" t="s">
        <v>78</v>
      </c>
      <c r="O3" s="434" t="s">
        <v>31</v>
      </c>
      <c r="P3" s="434" t="s">
        <v>123</v>
      </c>
      <c r="Q3" s="432" t="s">
        <v>80</v>
      </c>
      <c r="R3" s="434" t="s">
        <v>80</v>
      </c>
      <c r="S3" s="434" t="s">
        <v>124</v>
      </c>
      <c r="T3" s="434" t="s">
        <v>125</v>
      </c>
      <c r="U3" s="434" t="s">
        <v>126</v>
      </c>
      <c r="V3" s="434" t="s">
        <v>127</v>
      </c>
      <c r="W3" s="434" t="s">
        <v>128</v>
      </c>
      <c r="X3" s="434" t="s">
        <v>129</v>
      </c>
      <c r="Y3" s="434" t="s">
        <v>130</v>
      </c>
      <c r="Z3" s="434" t="s">
        <v>131</v>
      </c>
      <c r="AA3" s="434" t="s">
        <v>132</v>
      </c>
      <c r="AB3" s="434" t="s">
        <v>133</v>
      </c>
      <c r="AC3" s="435" t="s">
        <v>134</v>
      </c>
      <c r="AD3" s="436"/>
      <c r="AE3" s="434" t="s">
        <v>135</v>
      </c>
      <c r="AF3" s="434" t="s">
        <v>136</v>
      </c>
      <c r="AG3" s="434" t="s">
        <v>137</v>
      </c>
      <c r="AH3" s="434" t="s">
        <v>138</v>
      </c>
      <c r="AI3" s="434" t="s">
        <v>121</v>
      </c>
      <c r="AJ3" s="434" t="s">
        <v>15</v>
      </c>
      <c r="AK3" s="434" t="s">
        <v>122</v>
      </c>
      <c r="AL3" s="432" t="s">
        <v>139</v>
      </c>
      <c r="AM3" s="434" t="s">
        <v>140</v>
      </c>
      <c r="AN3" s="431" t="s">
        <v>79</v>
      </c>
      <c r="AO3" s="431" t="s">
        <v>80</v>
      </c>
      <c r="AP3" s="431" t="s">
        <v>81</v>
      </c>
      <c r="AQ3" s="431" t="s">
        <v>82</v>
      </c>
      <c r="AR3" s="431" t="s">
        <v>83</v>
      </c>
      <c r="AS3" s="431" t="s">
        <v>82</v>
      </c>
      <c r="AT3" s="429" t="s">
        <v>84</v>
      </c>
      <c r="AU3" s="431" t="s">
        <v>82</v>
      </c>
      <c r="AV3" s="431" t="s">
        <v>85</v>
      </c>
      <c r="AW3" s="431" t="s">
        <v>82</v>
      </c>
      <c r="AX3" s="429" t="s">
        <v>86</v>
      </c>
      <c r="AY3" s="431" t="s">
        <v>53</v>
      </c>
      <c r="AZ3" s="428" t="s">
        <v>87</v>
      </c>
      <c r="BA3" s="428" t="s">
        <v>88</v>
      </c>
      <c r="BB3" s="428" t="s">
        <v>80</v>
      </c>
      <c r="BC3" s="428" t="s">
        <v>89</v>
      </c>
      <c r="BD3" s="428" t="s">
        <v>90</v>
      </c>
      <c r="BE3" s="428" t="s">
        <v>87</v>
      </c>
      <c r="BF3" s="428" t="s">
        <v>88</v>
      </c>
      <c r="BG3" s="428" t="s">
        <v>80</v>
      </c>
      <c r="BH3" s="428" t="s">
        <v>89</v>
      </c>
      <c r="BI3" s="428" t="s">
        <v>90</v>
      </c>
      <c r="BJ3" s="428" t="s">
        <v>87</v>
      </c>
      <c r="BK3" s="428" t="s">
        <v>88</v>
      </c>
      <c r="BL3" s="428" t="s">
        <v>80</v>
      </c>
      <c r="BM3" s="428" t="s">
        <v>89</v>
      </c>
      <c r="BN3" s="428" t="s">
        <v>90</v>
      </c>
      <c r="BO3" s="428" t="s">
        <v>87</v>
      </c>
      <c r="BP3" s="428" t="s">
        <v>88</v>
      </c>
      <c r="BQ3" s="428" t="s">
        <v>80</v>
      </c>
      <c r="BR3" s="428" t="s">
        <v>89</v>
      </c>
      <c r="BS3" s="428" t="s">
        <v>90</v>
      </c>
      <c r="BT3" s="426" t="s">
        <v>141</v>
      </c>
      <c r="BU3" s="426" t="s">
        <v>91</v>
      </c>
      <c r="BV3" s="426" t="s">
        <v>92</v>
      </c>
      <c r="BW3" s="426" t="s">
        <v>88</v>
      </c>
      <c r="BX3" s="427" t="s">
        <v>82</v>
      </c>
      <c r="BY3" s="427" t="s">
        <v>93</v>
      </c>
      <c r="BZ3" s="427" t="s">
        <v>94</v>
      </c>
      <c r="CA3" s="425" t="s">
        <v>95</v>
      </c>
      <c r="CB3" s="425" t="s">
        <v>96</v>
      </c>
      <c r="CC3" s="425" t="s">
        <v>97</v>
      </c>
      <c r="CD3" s="425" t="s">
        <v>98</v>
      </c>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row>
    <row r="4" spans="1:108" s="160" customFormat="1" ht="49.5" customHeight="1" thickBot="1">
      <c r="A4" s="439"/>
      <c r="B4" s="434"/>
      <c r="C4" s="434"/>
      <c r="D4" s="434"/>
      <c r="E4" s="440"/>
      <c r="F4" s="440"/>
      <c r="G4" s="434"/>
      <c r="H4" s="434"/>
      <c r="I4" s="434"/>
      <c r="J4" s="434"/>
      <c r="K4" s="434"/>
      <c r="L4" s="434"/>
      <c r="M4" s="433"/>
      <c r="N4" s="442"/>
      <c r="O4" s="434"/>
      <c r="P4" s="434"/>
      <c r="Q4" s="433"/>
      <c r="R4" s="434" t="s">
        <v>80</v>
      </c>
      <c r="S4" s="434"/>
      <c r="T4" s="434"/>
      <c r="U4" s="434"/>
      <c r="V4" s="434"/>
      <c r="W4" s="434" t="s">
        <v>128</v>
      </c>
      <c r="X4" s="434"/>
      <c r="Y4" s="434" t="s">
        <v>128</v>
      </c>
      <c r="Z4" s="434"/>
      <c r="AA4" s="434" t="s">
        <v>132</v>
      </c>
      <c r="AB4" s="434"/>
      <c r="AC4" s="437"/>
      <c r="AD4" s="438"/>
      <c r="AE4" s="434"/>
      <c r="AF4" s="434"/>
      <c r="AG4" s="434"/>
      <c r="AH4" s="434"/>
      <c r="AI4" s="434"/>
      <c r="AJ4" s="434"/>
      <c r="AK4" s="434"/>
      <c r="AL4" s="433"/>
      <c r="AM4" s="434"/>
      <c r="AN4" s="431"/>
      <c r="AO4" s="431"/>
      <c r="AP4" s="431"/>
      <c r="AQ4" s="431"/>
      <c r="AR4" s="431"/>
      <c r="AS4" s="431"/>
      <c r="AT4" s="430"/>
      <c r="AU4" s="431"/>
      <c r="AV4" s="431"/>
      <c r="AW4" s="431"/>
      <c r="AX4" s="430"/>
      <c r="AY4" s="431"/>
      <c r="AZ4" s="428"/>
      <c r="BA4" s="428"/>
      <c r="BB4" s="428"/>
      <c r="BC4" s="428"/>
      <c r="BD4" s="428"/>
      <c r="BE4" s="428"/>
      <c r="BF4" s="428"/>
      <c r="BG4" s="428"/>
      <c r="BH4" s="428"/>
      <c r="BI4" s="428"/>
      <c r="BJ4" s="428"/>
      <c r="BK4" s="428"/>
      <c r="BL4" s="428"/>
      <c r="BM4" s="428"/>
      <c r="BN4" s="428"/>
      <c r="BO4" s="428"/>
      <c r="BP4" s="428"/>
      <c r="BQ4" s="428"/>
      <c r="BR4" s="428"/>
      <c r="BS4" s="428"/>
      <c r="BT4" s="426"/>
      <c r="BU4" s="426"/>
      <c r="BV4" s="426"/>
      <c r="BW4" s="426"/>
      <c r="BX4" s="427"/>
      <c r="BY4" s="427"/>
      <c r="BZ4" s="427"/>
      <c r="CA4" s="425"/>
      <c r="CB4" s="425"/>
      <c r="CC4" s="425"/>
      <c r="CD4" s="425"/>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row>
    <row r="5" spans="1:108" s="151" customFormat="1" ht="235.5" customHeight="1" thickTop="1" thickBot="1">
      <c r="A5" s="421">
        <v>1</v>
      </c>
      <c r="B5" s="423" t="s">
        <v>482</v>
      </c>
      <c r="C5" s="460" t="s">
        <v>483</v>
      </c>
      <c r="D5" s="423" t="s">
        <v>496</v>
      </c>
      <c r="E5" s="424" t="s">
        <v>497</v>
      </c>
      <c r="F5" s="423" t="s">
        <v>104</v>
      </c>
      <c r="G5" s="461" t="s">
        <v>498</v>
      </c>
      <c r="H5" s="423" t="s">
        <v>499</v>
      </c>
      <c r="I5" s="423" t="s">
        <v>144</v>
      </c>
      <c r="J5" s="421">
        <v>1</v>
      </c>
      <c r="K5" s="421">
        <v>5</v>
      </c>
      <c r="L5" s="411">
        <v>20</v>
      </c>
      <c r="M5" s="412" t="s">
        <v>500</v>
      </c>
      <c r="N5" s="162">
        <v>1</v>
      </c>
      <c r="O5" s="167" t="s">
        <v>501</v>
      </c>
      <c r="P5" s="171">
        <v>15</v>
      </c>
      <c r="Q5" s="171">
        <v>15</v>
      </c>
      <c r="R5" s="171">
        <v>15</v>
      </c>
      <c r="S5" s="171">
        <v>15</v>
      </c>
      <c r="T5" s="171">
        <v>15</v>
      </c>
      <c r="U5" s="171">
        <v>15</v>
      </c>
      <c r="V5" s="171">
        <v>10</v>
      </c>
      <c r="W5" s="116">
        <v>100</v>
      </c>
      <c r="X5" s="117" t="s">
        <v>146</v>
      </c>
      <c r="Y5" s="172" t="s">
        <v>146</v>
      </c>
      <c r="Z5" s="118" t="s">
        <v>146</v>
      </c>
      <c r="AA5" s="116" t="s">
        <v>502</v>
      </c>
      <c r="AB5" s="171" t="s">
        <v>210</v>
      </c>
      <c r="AC5" s="422">
        <v>100</v>
      </c>
      <c r="AD5" s="422" t="s">
        <v>146</v>
      </c>
      <c r="AE5" s="420" t="s">
        <v>147</v>
      </c>
      <c r="AF5" s="420" t="s">
        <v>147</v>
      </c>
      <c r="AG5" s="418">
        <v>2</v>
      </c>
      <c r="AH5" s="418">
        <v>2</v>
      </c>
      <c r="AI5" s="419">
        <v>1</v>
      </c>
      <c r="AJ5" s="419">
        <v>4</v>
      </c>
      <c r="AK5" s="411">
        <v>16</v>
      </c>
      <c r="AL5" s="412" t="s">
        <v>503</v>
      </c>
      <c r="AM5" s="415" t="s">
        <v>148</v>
      </c>
      <c r="AN5" s="238" t="s">
        <v>504</v>
      </c>
      <c r="AO5" s="163" t="s">
        <v>505</v>
      </c>
      <c r="AP5" s="168">
        <v>44926</v>
      </c>
      <c r="AQ5" s="170" t="s">
        <v>506</v>
      </c>
      <c r="AR5" s="237" t="s">
        <v>507</v>
      </c>
      <c r="AS5" s="170" t="s">
        <v>508</v>
      </c>
      <c r="AT5" s="237" t="s">
        <v>509</v>
      </c>
      <c r="AU5" s="170" t="s">
        <v>510</v>
      </c>
      <c r="AV5" s="231" t="s">
        <v>511</v>
      </c>
      <c r="AW5" s="240" t="s">
        <v>512</v>
      </c>
      <c r="AX5" s="198" t="s">
        <v>513</v>
      </c>
      <c r="AY5" s="146" t="s">
        <v>115</v>
      </c>
      <c r="AZ5" s="170" t="s">
        <v>506</v>
      </c>
      <c r="BA5" s="237" t="s">
        <v>514</v>
      </c>
      <c r="BB5" s="163" t="s">
        <v>505</v>
      </c>
      <c r="BC5" s="170" t="s">
        <v>515</v>
      </c>
      <c r="BD5" s="168" t="s">
        <v>116</v>
      </c>
      <c r="BE5" s="170" t="s">
        <v>508</v>
      </c>
      <c r="BF5" s="237" t="s">
        <v>516</v>
      </c>
      <c r="BG5" s="163" t="s">
        <v>505</v>
      </c>
      <c r="BH5" s="170" t="s">
        <v>515</v>
      </c>
      <c r="BI5" s="168" t="s">
        <v>116</v>
      </c>
      <c r="BJ5" s="170" t="s">
        <v>517</v>
      </c>
      <c r="BK5" s="239" t="s">
        <v>518</v>
      </c>
      <c r="BL5" s="163" t="s">
        <v>505</v>
      </c>
      <c r="BM5" s="170" t="s">
        <v>519</v>
      </c>
      <c r="BN5" s="168" t="s">
        <v>116</v>
      </c>
      <c r="BO5" s="240" t="s">
        <v>512</v>
      </c>
      <c r="BP5" s="241" t="s">
        <v>520</v>
      </c>
      <c r="BQ5" s="242" t="s">
        <v>505</v>
      </c>
      <c r="BR5" s="240" t="s">
        <v>521</v>
      </c>
      <c r="BS5" s="114" t="s">
        <v>116</v>
      </c>
      <c r="BT5" s="239" t="s">
        <v>522</v>
      </c>
      <c r="BU5" s="145"/>
      <c r="BV5" s="145"/>
      <c r="BW5" s="145"/>
      <c r="BX5" s="170" t="s">
        <v>523</v>
      </c>
      <c r="BY5" s="163" t="s">
        <v>524</v>
      </c>
      <c r="BZ5" s="163" t="s">
        <v>525</v>
      </c>
      <c r="CA5" s="232" t="s">
        <v>539</v>
      </c>
      <c r="CB5" s="222" t="s">
        <v>540</v>
      </c>
      <c r="CC5" s="222" t="s">
        <v>541</v>
      </c>
      <c r="CD5" s="221" t="s">
        <v>542</v>
      </c>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50"/>
      <c r="DD5" s="150"/>
    </row>
    <row r="6" spans="1:108" ht="241.5" customHeight="1" thickTop="1" thickBot="1">
      <c r="A6" s="421"/>
      <c r="B6" s="423"/>
      <c r="C6" s="460"/>
      <c r="D6" s="423"/>
      <c r="E6" s="424"/>
      <c r="F6" s="423"/>
      <c r="G6" s="461"/>
      <c r="H6" s="423"/>
      <c r="I6" s="423"/>
      <c r="J6" s="421"/>
      <c r="K6" s="421"/>
      <c r="L6" s="411"/>
      <c r="M6" s="413"/>
      <c r="N6" s="162">
        <v>2</v>
      </c>
      <c r="O6" s="167" t="s">
        <v>526</v>
      </c>
      <c r="P6" s="171">
        <v>15</v>
      </c>
      <c r="Q6" s="171">
        <v>15</v>
      </c>
      <c r="R6" s="171">
        <v>15</v>
      </c>
      <c r="S6" s="171">
        <v>15</v>
      </c>
      <c r="T6" s="171">
        <v>15</v>
      </c>
      <c r="U6" s="171">
        <v>15</v>
      </c>
      <c r="V6" s="171">
        <v>10</v>
      </c>
      <c r="W6" s="116">
        <v>100</v>
      </c>
      <c r="X6" s="117" t="s">
        <v>146</v>
      </c>
      <c r="Y6" s="172" t="s">
        <v>146</v>
      </c>
      <c r="Z6" s="118" t="s">
        <v>146</v>
      </c>
      <c r="AA6" s="116" t="s">
        <v>502</v>
      </c>
      <c r="AB6" s="171" t="s">
        <v>210</v>
      </c>
      <c r="AC6" s="422"/>
      <c r="AD6" s="422"/>
      <c r="AE6" s="420"/>
      <c r="AF6" s="420"/>
      <c r="AG6" s="418"/>
      <c r="AH6" s="418"/>
      <c r="AI6" s="419"/>
      <c r="AJ6" s="419"/>
      <c r="AK6" s="411"/>
      <c r="AL6" s="413"/>
      <c r="AM6" s="416"/>
      <c r="AN6" s="163"/>
      <c r="AO6" s="162"/>
      <c r="AP6" s="168"/>
      <c r="AQ6" s="202"/>
      <c r="AR6" s="237"/>
      <c r="AS6" s="168"/>
      <c r="AT6" s="163"/>
      <c r="AU6" s="168"/>
      <c r="AV6" s="163"/>
      <c r="AW6" s="114"/>
      <c r="AX6" s="145"/>
      <c r="AY6" s="146"/>
      <c r="AZ6" s="170" t="s">
        <v>506</v>
      </c>
      <c r="BA6" s="238" t="s">
        <v>527</v>
      </c>
      <c r="BB6" s="163" t="s">
        <v>505</v>
      </c>
      <c r="BC6" s="170" t="s">
        <v>528</v>
      </c>
      <c r="BD6" s="168" t="s">
        <v>116</v>
      </c>
      <c r="BE6" s="170" t="s">
        <v>508</v>
      </c>
      <c r="BF6" s="238" t="s">
        <v>529</v>
      </c>
      <c r="BG6" s="163" t="s">
        <v>505</v>
      </c>
      <c r="BH6" s="170" t="s">
        <v>530</v>
      </c>
      <c r="BI6" s="168" t="s">
        <v>116</v>
      </c>
      <c r="BJ6" s="170" t="s">
        <v>517</v>
      </c>
      <c r="BK6" s="239" t="s">
        <v>531</v>
      </c>
      <c r="BL6" s="163" t="s">
        <v>505</v>
      </c>
      <c r="BM6" s="170" t="s">
        <v>532</v>
      </c>
      <c r="BN6" s="168" t="s">
        <v>116</v>
      </c>
      <c r="BO6" s="240" t="s">
        <v>512</v>
      </c>
      <c r="BP6" s="241" t="s">
        <v>533</v>
      </c>
      <c r="BQ6" s="242" t="s">
        <v>505</v>
      </c>
      <c r="BR6" s="240" t="s">
        <v>534</v>
      </c>
      <c r="BS6" s="114" t="s">
        <v>116</v>
      </c>
      <c r="BT6" s="168"/>
      <c r="BU6" s="145"/>
      <c r="BV6" s="145"/>
      <c r="BW6" s="145"/>
      <c r="BX6" s="170" t="s">
        <v>523</v>
      </c>
      <c r="BY6" s="163" t="s">
        <v>535</v>
      </c>
      <c r="BZ6" s="163"/>
      <c r="CA6" s="232" t="s">
        <v>539</v>
      </c>
      <c r="CB6" s="222" t="s">
        <v>543</v>
      </c>
      <c r="CC6" s="221" t="s">
        <v>544</v>
      </c>
      <c r="CD6" s="221" t="s">
        <v>210</v>
      </c>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row>
    <row r="7" spans="1:108" ht="21" customHeight="1" thickTop="1" thickBot="1">
      <c r="A7" s="421"/>
      <c r="B7" s="423"/>
      <c r="C7" s="460"/>
      <c r="D7" s="423"/>
      <c r="E7" s="424"/>
      <c r="F7" s="423"/>
      <c r="G7" s="461"/>
      <c r="H7" s="423"/>
      <c r="I7" s="423"/>
      <c r="J7" s="421"/>
      <c r="K7" s="421"/>
      <c r="L7" s="411"/>
      <c r="M7" s="413"/>
      <c r="N7" s="162">
        <v>3</v>
      </c>
      <c r="O7" s="173"/>
      <c r="P7" s="171"/>
      <c r="Q7" s="171"/>
      <c r="R7" s="171"/>
      <c r="S7" s="171"/>
      <c r="T7" s="171"/>
      <c r="U7" s="171"/>
      <c r="V7" s="171"/>
      <c r="W7" s="116">
        <v>0</v>
      </c>
      <c r="X7" s="117" t="s">
        <v>485</v>
      </c>
      <c r="Y7" s="172"/>
      <c r="Z7" s="118" t="s">
        <v>536</v>
      </c>
      <c r="AA7" s="116" t="s">
        <v>537</v>
      </c>
      <c r="AB7" s="171"/>
      <c r="AC7" s="422"/>
      <c r="AD7" s="422"/>
      <c r="AE7" s="420"/>
      <c r="AF7" s="420"/>
      <c r="AG7" s="418"/>
      <c r="AH7" s="418"/>
      <c r="AI7" s="419"/>
      <c r="AJ7" s="419"/>
      <c r="AK7" s="411"/>
      <c r="AL7" s="413"/>
      <c r="AM7" s="416"/>
      <c r="AN7" s="163"/>
      <c r="AO7" s="162"/>
      <c r="AP7" s="168"/>
      <c r="AQ7" s="168"/>
      <c r="AR7" s="163"/>
      <c r="AS7" s="168"/>
      <c r="AT7" s="163"/>
      <c r="AU7" s="168"/>
      <c r="AV7" s="163"/>
      <c r="AW7" s="114"/>
      <c r="AX7" s="145"/>
      <c r="AY7" s="146"/>
      <c r="AZ7" s="163"/>
      <c r="BA7" s="163"/>
      <c r="BB7" s="162"/>
      <c r="BC7" s="168"/>
      <c r="BD7" s="168"/>
      <c r="BE7" s="163"/>
      <c r="BF7" s="163"/>
      <c r="BG7" s="162"/>
      <c r="BH7" s="168"/>
      <c r="BI7" s="168"/>
      <c r="BJ7" s="163"/>
      <c r="BK7" s="163"/>
      <c r="BL7" s="162"/>
      <c r="BM7" s="168"/>
      <c r="BN7" s="168"/>
      <c r="BO7" s="145"/>
      <c r="BP7" s="145"/>
      <c r="BQ7" s="146"/>
      <c r="BR7" s="114"/>
      <c r="BS7" s="114"/>
      <c r="BT7" s="168"/>
      <c r="BU7" s="145"/>
      <c r="BV7" s="145"/>
      <c r="BW7" s="145"/>
      <c r="BX7" s="168"/>
      <c r="BY7" s="163"/>
      <c r="BZ7" s="163"/>
      <c r="CA7" s="114"/>
      <c r="CB7" s="145"/>
      <c r="CC7" s="146"/>
      <c r="CD7" s="145"/>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row>
    <row r="8" spans="1:108" ht="21" customHeight="1" thickTop="1" thickBot="1">
      <c r="A8" s="421"/>
      <c r="B8" s="423"/>
      <c r="C8" s="460"/>
      <c r="D8" s="423"/>
      <c r="E8" s="424"/>
      <c r="F8" s="423"/>
      <c r="G8" s="461"/>
      <c r="H8" s="423"/>
      <c r="I8" s="423"/>
      <c r="J8" s="421"/>
      <c r="K8" s="421"/>
      <c r="L8" s="411"/>
      <c r="M8" s="413"/>
      <c r="N8" s="162">
        <v>4</v>
      </c>
      <c r="O8" s="166"/>
      <c r="P8" s="171"/>
      <c r="Q8" s="171"/>
      <c r="R8" s="171"/>
      <c r="S8" s="171"/>
      <c r="T8" s="171"/>
      <c r="U8" s="171"/>
      <c r="V8" s="171"/>
      <c r="W8" s="116">
        <v>0</v>
      </c>
      <c r="X8" s="117" t="s">
        <v>485</v>
      </c>
      <c r="Y8" s="172"/>
      <c r="Z8" s="118" t="s">
        <v>536</v>
      </c>
      <c r="AA8" s="116" t="s">
        <v>537</v>
      </c>
      <c r="AB8" s="171"/>
      <c r="AC8" s="422"/>
      <c r="AD8" s="422"/>
      <c r="AE8" s="420"/>
      <c r="AF8" s="420"/>
      <c r="AG8" s="418"/>
      <c r="AH8" s="418"/>
      <c r="AI8" s="419"/>
      <c r="AJ8" s="419"/>
      <c r="AK8" s="411"/>
      <c r="AL8" s="413"/>
      <c r="AM8" s="416"/>
      <c r="AN8" s="163"/>
      <c r="AO8" s="162"/>
      <c r="AP8" s="168"/>
      <c r="AQ8" s="168"/>
      <c r="AR8" s="163"/>
      <c r="AS8" s="168"/>
      <c r="AT8" s="163"/>
      <c r="AU8" s="168"/>
      <c r="AV8" s="163"/>
      <c r="AW8" s="114"/>
      <c r="AX8" s="145"/>
      <c r="AY8" s="146"/>
      <c r="AZ8" s="163"/>
      <c r="BA8" s="163"/>
      <c r="BB8" s="162"/>
      <c r="BC8" s="168"/>
      <c r="BD8" s="168"/>
      <c r="BE8" s="163"/>
      <c r="BF8" s="163"/>
      <c r="BG8" s="162"/>
      <c r="BH8" s="168"/>
      <c r="BI8" s="168"/>
      <c r="BJ8" s="163"/>
      <c r="BK8" s="163"/>
      <c r="BL8" s="162"/>
      <c r="BM8" s="168"/>
      <c r="BN8" s="168"/>
      <c r="BO8" s="145"/>
      <c r="BP8" s="145"/>
      <c r="BQ8" s="146"/>
      <c r="BR8" s="114"/>
      <c r="BS8" s="114"/>
      <c r="BT8" s="168"/>
      <c r="BU8" s="145"/>
      <c r="BV8" s="145"/>
      <c r="BW8" s="145"/>
      <c r="BX8" s="168"/>
      <c r="BY8" s="163"/>
      <c r="BZ8" s="163"/>
      <c r="CA8" s="114"/>
      <c r="CB8" s="145"/>
      <c r="CC8" s="146"/>
      <c r="CD8" s="145"/>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row>
    <row r="9" spans="1:108" ht="21" customHeight="1" thickTop="1" thickBot="1">
      <c r="A9" s="421"/>
      <c r="B9" s="423"/>
      <c r="C9" s="460"/>
      <c r="D9" s="423"/>
      <c r="E9" s="424"/>
      <c r="F9" s="423"/>
      <c r="G9" s="461"/>
      <c r="H9" s="423"/>
      <c r="I9" s="423"/>
      <c r="J9" s="421"/>
      <c r="K9" s="421"/>
      <c r="L9" s="411"/>
      <c r="M9" s="413"/>
      <c r="N9" s="162">
        <v>5</v>
      </c>
      <c r="O9" s="166"/>
      <c r="P9" s="171"/>
      <c r="Q9" s="171"/>
      <c r="R9" s="171"/>
      <c r="S9" s="171"/>
      <c r="T9" s="171"/>
      <c r="U9" s="171"/>
      <c r="V9" s="171"/>
      <c r="W9" s="116">
        <v>0</v>
      </c>
      <c r="X9" s="117" t="s">
        <v>485</v>
      </c>
      <c r="Y9" s="172"/>
      <c r="Z9" s="118" t="s">
        <v>536</v>
      </c>
      <c r="AA9" s="116" t="s">
        <v>537</v>
      </c>
      <c r="AB9" s="171"/>
      <c r="AC9" s="422"/>
      <c r="AD9" s="422"/>
      <c r="AE9" s="420"/>
      <c r="AF9" s="420"/>
      <c r="AG9" s="418"/>
      <c r="AH9" s="418"/>
      <c r="AI9" s="419"/>
      <c r="AJ9" s="419"/>
      <c r="AK9" s="411"/>
      <c r="AL9" s="413"/>
      <c r="AM9" s="416"/>
      <c r="AN9" s="163"/>
      <c r="AO9" s="162"/>
      <c r="AP9" s="168"/>
      <c r="AQ9" s="168"/>
      <c r="AR9" s="163"/>
      <c r="AS9" s="168"/>
      <c r="AT9" s="163"/>
      <c r="AU9" s="168"/>
      <c r="AV9" s="163"/>
      <c r="AW9" s="114"/>
      <c r="AX9" s="145"/>
      <c r="AY9" s="146"/>
      <c r="AZ9" s="163"/>
      <c r="BA9" s="163"/>
      <c r="BB9" s="162"/>
      <c r="BC9" s="168"/>
      <c r="BD9" s="168"/>
      <c r="BE9" s="163"/>
      <c r="BF9" s="163"/>
      <c r="BG9" s="162"/>
      <c r="BH9" s="168"/>
      <c r="BI9" s="168"/>
      <c r="BJ9" s="163"/>
      <c r="BK9" s="163"/>
      <c r="BL9" s="162"/>
      <c r="BM9" s="168"/>
      <c r="BN9" s="168"/>
      <c r="BO9" s="145"/>
      <c r="BP9" s="145"/>
      <c r="BQ9" s="146"/>
      <c r="BR9" s="114"/>
      <c r="BS9" s="114"/>
      <c r="BT9" s="168"/>
      <c r="BU9" s="145"/>
      <c r="BV9" s="145"/>
      <c r="BW9" s="145"/>
      <c r="BX9" s="168"/>
      <c r="BY9" s="163"/>
      <c r="BZ9" s="163"/>
      <c r="CA9" s="114"/>
      <c r="CB9" s="145"/>
      <c r="CC9" s="146"/>
      <c r="CD9" s="145"/>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row>
    <row r="10" spans="1:108" ht="21" customHeight="1" thickTop="1" thickBot="1">
      <c r="A10" s="421"/>
      <c r="B10" s="423"/>
      <c r="C10" s="460"/>
      <c r="D10" s="423"/>
      <c r="E10" s="424"/>
      <c r="F10" s="423"/>
      <c r="G10" s="461"/>
      <c r="H10" s="423"/>
      <c r="I10" s="423"/>
      <c r="J10" s="421"/>
      <c r="K10" s="421"/>
      <c r="L10" s="411"/>
      <c r="M10" s="414"/>
      <c r="N10" s="162">
        <v>6</v>
      </c>
      <c r="O10" s="166"/>
      <c r="P10" s="171"/>
      <c r="Q10" s="171"/>
      <c r="R10" s="171"/>
      <c r="S10" s="171"/>
      <c r="T10" s="171"/>
      <c r="U10" s="171"/>
      <c r="V10" s="171"/>
      <c r="W10" s="116">
        <v>0</v>
      </c>
      <c r="X10" s="117" t="s">
        <v>485</v>
      </c>
      <c r="Y10" s="172"/>
      <c r="Z10" s="118" t="s">
        <v>536</v>
      </c>
      <c r="AA10" s="116" t="s">
        <v>537</v>
      </c>
      <c r="AB10" s="171"/>
      <c r="AC10" s="422"/>
      <c r="AD10" s="422"/>
      <c r="AE10" s="420"/>
      <c r="AF10" s="420"/>
      <c r="AG10" s="418"/>
      <c r="AH10" s="418"/>
      <c r="AI10" s="419"/>
      <c r="AJ10" s="419"/>
      <c r="AK10" s="411"/>
      <c r="AL10" s="414"/>
      <c r="AM10" s="417"/>
      <c r="AN10" s="163"/>
      <c r="AO10" s="162"/>
      <c r="AP10" s="168"/>
      <c r="AQ10" s="168"/>
      <c r="AR10" s="163"/>
      <c r="AS10" s="168"/>
      <c r="AT10" s="163"/>
      <c r="AU10" s="168"/>
      <c r="AV10" s="163"/>
      <c r="AW10" s="114"/>
      <c r="AX10" s="145"/>
      <c r="AY10" s="146"/>
      <c r="AZ10" s="163"/>
      <c r="BA10" s="163"/>
      <c r="BB10" s="162"/>
      <c r="BC10" s="168"/>
      <c r="BD10" s="168"/>
      <c r="BE10" s="163"/>
      <c r="BF10" s="163"/>
      <c r="BG10" s="162"/>
      <c r="BH10" s="168"/>
      <c r="BI10" s="168"/>
      <c r="BJ10" s="163"/>
      <c r="BK10" s="163"/>
      <c r="BL10" s="162"/>
      <c r="BM10" s="168"/>
      <c r="BN10" s="168"/>
      <c r="BO10" s="145"/>
      <c r="BP10" s="145"/>
      <c r="BQ10" s="146"/>
      <c r="BR10" s="114"/>
      <c r="BS10" s="114"/>
      <c r="BT10" s="168"/>
      <c r="BU10" s="145"/>
      <c r="BV10" s="145"/>
      <c r="BW10" s="145"/>
      <c r="BX10" s="168"/>
      <c r="BY10" s="163"/>
      <c r="BZ10" s="163"/>
      <c r="CA10" s="114"/>
      <c r="CB10" s="145"/>
      <c r="CC10" s="146"/>
      <c r="CD10" s="145"/>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row>
    <row r="11" spans="1:108" ht="21" customHeight="1" thickTop="1" thickBot="1">
      <c r="A11" s="421">
        <v>2</v>
      </c>
      <c r="B11" s="423"/>
      <c r="C11" s="423"/>
      <c r="D11" s="423"/>
      <c r="E11" s="424"/>
      <c r="F11" s="423"/>
      <c r="G11" s="423"/>
      <c r="H11" s="423"/>
      <c r="I11" s="423"/>
      <c r="J11" s="421"/>
      <c r="K11" s="421"/>
      <c r="L11" s="411">
        <v>0</v>
      </c>
      <c r="M11" s="412" t="b">
        <v>0</v>
      </c>
      <c r="N11" s="162">
        <v>1</v>
      </c>
      <c r="O11" s="166"/>
      <c r="P11" s="171"/>
      <c r="Q11" s="171"/>
      <c r="R11" s="171"/>
      <c r="S11" s="171"/>
      <c r="T11" s="171"/>
      <c r="U11" s="171"/>
      <c r="V11" s="171"/>
      <c r="W11" s="116">
        <v>0</v>
      </c>
      <c r="X11" s="117" t="s">
        <v>485</v>
      </c>
      <c r="Y11" s="172"/>
      <c r="Z11" s="118" t="s">
        <v>536</v>
      </c>
      <c r="AA11" s="116" t="s">
        <v>537</v>
      </c>
      <c r="AB11" s="171"/>
      <c r="AC11" s="422">
        <v>0</v>
      </c>
      <c r="AD11" s="422" t="s">
        <v>485</v>
      </c>
      <c r="AE11" s="420"/>
      <c r="AF11" s="420"/>
      <c r="AG11" s="418" t="s">
        <v>538</v>
      </c>
      <c r="AH11" s="418" t="s">
        <v>538</v>
      </c>
      <c r="AI11" s="419"/>
      <c r="AJ11" s="419"/>
      <c r="AK11" s="411">
        <v>0</v>
      </c>
      <c r="AL11" s="412" t="b">
        <v>0</v>
      </c>
      <c r="AM11" s="415"/>
      <c r="AN11" s="163"/>
      <c r="AO11" s="162"/>
      <c r="AP11" s="168"/>
      <c r="AQ11" s="168"/>
      <c r="AR11" s="163"/>
      <c r="AS11" s="168"/>
      <c r="AT11" s="163"/>
      <c r="AU11" s="168"/>
      <c r="AV11" s="163"/>
      <c r="AW11" s="114"/>
      <c r="AX11" s="145"/>
      <c r="AY11" s="146"/>
      <c r="AZ11" s="163"/>
      <c r="BA11" s="163"/>
      <c r="BB11" s="162"/>
      <c r="BC11" s="168"/>
      <c r="BD11" s="168"/>
      <c r="BE11" s="163"/>
      <c r="BF11" s="163"/>
      <c r="BG11" s="162"/>
      <c r="BH11" s="168"/>
      <c r="BI11" s="168"/>
      <c r="BJ11" s="163"/>
      <c r="BK11" s="163"/>
      <c r="BL11" s="162"/>
      <c r="BM11" s="168"/>
      <c r="BN11" s="168"/>
      <c r="BO11" s="145"/>
      <c r="BP11" s="145"/>
      <c r="BQ11" s="146"/>
      <c r="BR11" s="114"/>
      <c r="BS11" s="114"/>
      <c r="BT11" s="168"/>
      <c r="BU11" s="145"/>
      <c r="BV11" s="145"/>
      <c r="BW11" s="145"/>
      <c r="BX11" s="168"/>
      <c r="BY11" s="163"/>
      <c r="BZ11" s="163"/>
      <c r="CA11" s="114"/>
      <c r="CB11" s="145"/>
      <c r="CC11" s="146"/>
      <c r="CD11" s="145"/>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row>
    <row r="12" spans="1:108" ht="21" customHeight="1" thickTop="1" thickBot="1">
      <c r="A12" s="421"/>
      <c r="B12" s="423"/>
      <c r="C12" s="423"/>
      <c r="D12" s="423"/>
      <c r="E12" s="424"/>
      <c r="F12" s="423"/>
      <c r="G12" s="423"/>
      <c r="H12" s="423"/>
      <c r="I12" s="423"/>
      <c r="J12" s="421"/>
      <c r="K12" s="421"/>
      <c r="L12" s="411"/>
      <c r="M12" s="413"/>
      <c r="N12" s="162">
        <v>2</v>
      </c>
      <c r="O12" s="166"/>
      <c r="P12" s="171"/>
      <c r="Q12" s="171"/>
      <c r="R12" s="171"/>
      <c r="S12" s="171"/>
      <c r="T12" s="171"/>
      <c r="U12" s="171"/>
      <c r="V12" s="171"/>
      <c r="W12" s="116">
        <v>0</v>
      </c>
      <c r="X12" s="117" t="s">
        <v>485</v>
      </c>
      <c r="Y12" s="172"/>
      <c r="Z12" s="118" t="s">
        <v>536</v>
      </c>
      <c r="AA12" s="116" t="s">
        <v>537</v>
      </c>
      <c r="AB12" s="171"/>
      <c r="AC12" s="422"/>
      <c r="AD12" s="422"/>
      <c r="AE12" s="420"/>
      <c r="AF12" s="420"/>
      <c r="AG12" s="418"/>
      <c r="AH12" s="418"/>
      <c r="AI12" s="419"/>
      <c r="AJ12" s="419"/>
      <c r="AK12" s="411"/>
      <c r="AL12" s="413"/>
      <c r="AM12" s="416"/>
      <c r="AN12" s="163"/>
      <c r="AO12" s="162"/>
      <c r="AP12" s="168"/>
      <c r="AQ12" s="168"/>
      <c r="AR12" s="163"/>
      <c r="AS12" s="168"/>
      <c r="AT12" s="163"/>
      <c r="AU12" s="168"/>
      <c r="AV12" s="163"/>
      <c r="AW12" s="114"/>
      <c r="AX12" s="145"/>
      <c r="AY12" s="146"/>
      <c r="AZ12" s="163"/>
      <c r="BA12" s="163"/>
      <c r="BB12" s="162"/>
      <c r="BC12" s="168"/>
      <c r="BD12" s="168"/>
      <c r="BE12" s="163"/>
      <c r="BF12" s="163"/>
      <c r="BG12" s="162"/>
      <c r="BH12" s="168"/>
      <c r="BI12" s="168"/>
      <c r="BJ12" s="163"/>
      <c r="BK12" s="163"/>
      <c r="BL12" s="162"/>
      <c r="BM12" s="168"/>
      <c r="BN12" s="168"/>
      <c r="BO12" s="145"/>
      <c r="BP12" s="145"/>
      <c r="BQ12" s="146"/>
      <c r="BR12" s="114"/>
      <c r="BS12" s="114"/>
      <c r="BT12" s="168"/>
      <c r="BU12" s="145"/>
      <c r="BV12" s="145"/>
      <c r="BW12" s="145"/>
      <c r="BX12" s="168"/>
      <c r="BY12" s="163"/>
      <c r="BZ12" s="163"/>
      <c r="CA12" s="114"/>
      <c r="CB12" s="145"/>
      <c r="CC12" s="146"/>
      <c r="CD12" s="145"/>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row>
    <row r="13" spans="1:108" ht="21" customHeight="1" thickTop="1" thickBot="1">
      <c r="A13" s="421"/>
      <c r="B13" s="423"/>
      <c r="C13" s="423"/>
      <c r="D13" s="423"/>
      <c r="E13" s="424"/>
      <c r="F13" s="423"/>
      <c r="G13" s="423"/>
      <c r="H13" s="423"/>
      <c r="I13" s="423"/>
      <c r="J13" s="421"/>
      <c r="K13" s="421"/>
      <c r="L13" s="411"/>
      <c r="M13" s="413"/>
      <c r="N13" s="162">
        <v>3</v>
      </c>
      <c r="O13" s="173"/>
      <c r="P13" s="171"/>
      <c r="Q13" s="171"/>
      <c r="R13" s="171"/>
      <c r="S13" s="171"/>
      <c r="T13" s="171"/>
      <c r="U13" s="171"/>
      <c r="V13" s="171"/>
      <c r="W13" s="116">
        <v>0</v>
      </c>
      <c r="X13" s="117" t="s">
        <v>485</v>
      </c>
      <c r="Y13" s="172"/>
      <c r="Z13" s="118" t="s">
        <v>536</v>
      </c>
      <c r="AA13" s="116" t="s">
        <v>537</v>
      </c>
      <c r="AB13" s="171"/>
      <c r="AC13" s="422"/>
      <c r="AD13" s="422"/>
      <c r="AE13" s="420"/>
      <c r="AF13" s="420"/>
      <c r="AG13" s="418"/>
      <c r="AH13" s="418"/>
      <c r="AI13" s="419"/>
      <c r="AJ13" s="419"/>
      <c r="AK13" s="411"/>
      <c r="AL13" s="413"/>
      <c r="AM13" s="416"/>
      <c r="AN13" s="163"/>
      <c r="AO13" s="162"/>
      <c r="AP13" s="168"/>
      <c r="AQ13" s="168"/>
      <c r="AR13" s="163"/>
      <c r="AS13" s="168"/>
      <c r="AT13" s="163"/>
      <c r="AU13" s="168"/>
      <c r="AV13" s="163"/>
      <c r="AW13" s="114"/>
      <c r="AX13" s="145"/>
      <c r="AY13" s="146"/>
      <c r="AZ13" s="163"/>
      <c r="BA13" s="163"/>
      <c r="BB13" s="162"/>
      <c r="BC13" s="168"/>
      <c r="BD13" s="168"/>
      <c r="BE13" s="163"/>
      <c r="BF13" s="163"/>
      <c r="BG13" s="162"/>
      <c r="BH13" s="168"/>
      <c r="BI13" s="168"/>
      <c r="BJ13" s="163"/>
      <c r="BK13" s="163"/>
      <c r="BL13" s="162"/>
      <c r="BM13" s="168"/>
      <c r="BN13" s="168"/>
      <c r="BO13" s="145"/>
      <c r="BP13" s="145"/>
      <c r="BQ13" s="146"/>
      <c r="BR13" s="114"/>
      <c r="BS13" s="114"/>
      <c r="BT13" s="168"/>
      <c r="BU13" s="145"/>
      <c r="BV13" s="145"/>
      <c r="BW13" s="145"/>
      <c r="BX13" s="168"/>
      <c r="BY13" s="163"/>
      <c r="BZ13" s="163"/>
      <c r="CA13" s="114"/>
      <c r="CB13" s="145"/>
      <c r="CC13" s="146"/>
      <c r="CD13" s="145"/>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row>
    <row r="14" spans="1:108" ht="21" customHeight="1" thickTop="1" thickBot="1">
      <c r="A14" s="421"/>
      <c r="B14" s="423"/>
      <c r="C14" s="423"/>
      <c r="D14" s="423"/>
      <c r="E14" s="424"/>
      <c r="F14" s="423"/>
      <c r="G14" s="423"/>
      <c r="H14" s="423"/>
      <c r="I14" s="423"/>
      <c r="J14" s="421"/>
      <c r="K14" s="421"/>
      <c r="L14" s="411"/>
      <c r="M14" s="413"/>
      <c r="N14" s="162">
        <v>4</v>
      </c>
      <c r="O14" s="166"/>
      <c r="P14" s="171"/>
      <c r="Q14" s="171"/>
      <c r="R14" s="171"/>
      <c r="S14" s="171"/>
      <c r="T14" s="171"/>
      <c r="U14" s="171"/>
      <c r="V14" s="171"/>
      <c r="W14" s="116">
        <v>0</v>
      </c>
      <c r="X14" s="117" t="s">
        <v>485</v>
      </c>
      <c r="Y14" s="172"/>
      <c r="Z14" s="118" t="s">
        <v>536</v>
      </c>
      <c r="AA14" s="116" t="s">
        <v>537</v>
      </c>
      <c r="AB14" s="171"/>
      <c r="AC14" s="422"/>
      <c r="AD14" s="422"/>
      <c r="AE14" s="420"/>
      <c r="AF14" s="420"/>
      <c r="AG14" s="418"/>
      <c r="AH14" s="418"/>
      <c r="AI14" s="419"/>
      <c r="AJ14" s="419"/>
      <c r="AK14" s="411"/>
      <c r="AL14" s="413"/>
      <c r="AM14" s="416"/>
      <c r="AN14" s="163"/>
      <c r="AO14" s="162"/>
      <c r="AP14" s="168"/>
      <c r="AQ14" s="168"/>
      <c r="AR14" s="163"/>
      <c r="AS14" s="168"/>
      <c r="AT14" s="163"/>
      <c r="AU14" s="168"/>
      <c r="AV14" s="163"/>
      <c r="AW14" s="114"/>
      <c r="AX14" s="145"/>
      <c r="AY14" s="146"/>
      <c r="AZ14" s="163"/>
      <c r="BA14" s="163"/>
      <c r="BB14" s="162"/>
      <c r="BC14" s="168"/>
      <c r="BD14" s="168"/>
      <c r="BE14" s="163"/>
      <c r="BF14" s="163"/>
      <c r="BG14" s="162"/>
      <c r="BH14" s="168"/>
      <c r="BI14" s="168"/>
      <c r="BJ14" s="163"/>
      <c r="BK14" s="163"/>
      <c r="BL14" s="162"/>
      <c r="BM14" s="168"/>
      <c r="BN14" s="168"/>
      <c r="BO14" s="145"/>
      <c r="BP14" s="145"/>
      <c r="BQ14" s="146"/>
      <c r="BR14" s="114"/>
      <c r="BS14" s="114"/>
      <c r="BT14" s="168"/>
      <c r="BU14" s="145"/>
      <c r="BV14" s="145"/>
      <c r="BW14" s="145"/>
      <c r="BX14" s="168"/>
      <c r="BY14" s="163"/>
      <c r="BZ14" s="163"/>
      <c r="CA14" s="114"/>
      <c r="CB14" s="145"/>
      <c r="CC14" s="146"/>
      <c r="CD14" s="145"/>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row>
    <row r="15" spans="1:108" ht="21" customHeight="1" thickTop="1" thickBot="1">
      <c r="A15" s="421"/>
      <c r="B15" s="423"/>
      <c r="C15" s="423"/>
      <c r="D15" s="423"/>
      <c r="E15" s="424"/>
      <c r="F15" s="423"/>
      <c r="G15" s="423"/>
      <c r="H15" s="423"/>
      <c r="I15" s="423"/>
      <c r="J15" s="421"/>
      <c r="K15" s="421"/>
      <c r="L15" s="411"/>
      <c r="M15" s="413"/>
      <c r="N15" s="162">
        <v>5</v>
      </c>
      <c r="O15" s="166"/>
      <c r="P15" s="171"/>
      <c r="Q15" s="171"/>
      <c r="R15" s="171"/>
      <c r="S15" s="171"/>
      <c r="T15" s="171"/>
      <c r="U15" s="171"/>
      <c r="V15" s="171"/>
      <c r="W15" s="116">
        <v>0</v>
      </c>
      <c r="X15" s="117" t="s">
        <v>485</v>
      </c>
      <c r="Y15" s="172"/>
      <c r="Z15" s="118" t="s">
        <v>536</v>
      </c>
      <c r="AA15" s="116" t="s">
        <v>537</v>
      </c>
      <c r="AB15" s="171"/>
      <c r="AC15" s="422"/>
      <c r="AD15" s="422"/>
      <c r="AE15" s="420"/>
      <c r="AF15" s="420"/>
      <c r="AG15" s="418"/>
      <c r="AH15" s="418"/>
      <c r="AI15" s="419"/>
      <c r="AJ15" s="419"/>
      <c r="AK15" s="411"/>
      <c r="AL15" s="413"/>
      <c r="AM15" s="416"/>
      <c r="AN15" s="163"/>
      <c r="AO15" s="162"/>
      <c r="AP15" s="168"/>
      <c r="AQ15" s="168"/>
      <c r="AR15" s="163"/>
      <c r="AS15" s="168"/>
      <c r="AT15" s="163"/>
      <c r="AU15" s="168"/>
      <c r="AV15" s="163"/>
      <c r="AW15" s="114"/>
      <c r="AX15" s="145"/>
      <c r="AY15" s="146"/>
      <c r="AZ15" s="163"/>
      <c r="BA15" s="163"/>
      <c r="BB15" s="162"/>
      <c r="BC15" s="168"/>
      <c r="BD15" s="168"/>
      <c r="BE15" s="163"/>
      <c r="BF15" s="163"/>
      <c r="BG15" s="162"/>
      <c r="BH15" s="168"/>
      <c r="BI15" s="168"/>
      <c r="BJ15" s="163"/>
      <c r="BK15" s="163"/>
      <c r="BL15" s="162"/>
      <c r="BM15" s="168"/>
      <c r="BN15" s="168"/>
      <c r="BO15" s="145"/>
      <c r="BP15" s="145"/>
      <c r="BQ15" s="146"/>
      <c r="BR15" s="114"/>
      <c r="BS15" s="114"/>
      <c r="BT15" s="168"/>
      <c r="BU15" s="145"/>
      <c r="BV15" s="145"/>
      <c r="BW15" s="145"/>
      <c r="BX15" s="168"/>
      <c r="BY15" s="163"/>
      <c r="BZ15" s="163"/>
      <c r="CA15" s="114"/>
      <c r="CB15" s="145"/>
      <c r="CC15" s="146"/>
      <c r="CD15" s="145"/>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row>
    <row r="16" spans="1:108" ht="21" customHeight="1" thickTop="1" thickBot="1">
      <c r="A16" s="421"/>
      <c r="B16" s="423"/>
      <c r="C16" s="423"/>
      <c r="D16" s="423"/>
      <c r="E16" s="424"/>
      <c r="F16" s="423"/>
      <c r="G16" s="423"/>
      <c r="H16" s="423"/>
      <c r="I16" s="423"/>
      <c r="J16" s="421"/>
      <c r="K16" s="421"/>
      <c r="L16" s="411"/>
      <c r="M16" s="414"/>
      <c r="N16" s="162">
        <v>6</v>
      </c>
      <c r="O16" s="166"/>
      <c r="P16" s="171"/>
      <c r="Q16" s="171"/>
      <c r="R16" s="171"/>
      <c r="S16" s="171"/>
      <c r="T16" s="171"/>
      <c r="U16" s="171"/>
      <c r="V16" s="171"/>
      <c r="W16" s="116">
        <v>0</v>
      </c>
      <c r="X16" s="117" t="s">
        <v>485</v>
      </c>
      <c r="Y16" s="172"/>
      <c r="Z16" s="118" t="s">
        <v>536</v>
      </c>
      <c r="AA16" s="116" t="s">
        <v>537</v>
      </c>
      <c r="AB16" s="171"/>
      <c r="AC16" s="422"/>
      <c r="AD16" s="422"/>
      <c r="AE16" s="420"/>
      <c r="AF16" s="420"/>
      <c r="AG16" s="418"/>
      <c r="AH16" s="418"/>
      <c r="AI16" s="419"/>
      <c r="AJ16" s="419"/>
      <c r="AK16" s="411"/>
      <c r="AL16" s="414"/>
      <c r="AM16" s="417"/>
      <c r="AN16" s="163"/>
      <c r="AO16" s="162"/>
      <c r="AP16" s="168"/>
      <c r="AQ16" s="168"/>
      <c r="AR16" s="163"/>
      <c r="AS16" s="168"/>
      <c r="AT16" s="163"/>
      <c r="AU16" s="168"/>
      <c r="AV16" s="163"/>
      <c r="AW16" s="114"/>
      <c r="AX16" s="145"/>
      <c r="AY16" s="146"/>
      <c r="AZ16" s="163"/>
      <c r="BA16" s="163"/>
      <c r="BB16" s="162"/>
      <c r="BC16" s="168"/>
      <c r="BD16" s="168"/>
      <c r="BE16" s="163"/>
      <c r="BF16" s="163"/>
      <c r="BG16" s="162"/>
      <c r="BH16" s="168"/>
      <c r="BI16" s="168"/>
      <c r="BJ16" s="163"/>
      <c r="BK16" s="163"/>
      <c r="BL16" s="162"/>
      <c r="BM16" s="168"/>
      <c r="BN16" s="168"/>
      <c r="BO16" s="145"/>
      <c r="BP16" s="145"/>
      <c r="BQ16" s="146"/>
      <c r="BR16" s="114"/>
      <c r="BS16" s="114"/>
      <c r="BT16" s="168"/>
      <c r="BU16" s="145"/>
      <c r="BV16" s="145"/>
      <c r="BW16" s="145"/>
      <c r="BX16" s="168"/>
      <c r="BY16" s="163"/>
      <c r="BZ16" s="163"/>
      <c r="CA16" s="114"/>
      <c r="CB16" s="145"/>
      <c r="CC16" s="146"/>
      <c r="CD16" s="145"/>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row>
    <row r="17" spans="1:108" ht="21" customHeight="1" thickTop="1" thickBot="1">
      <c r="A17" s="421">
        <v>3</v>
      </c>
      <c r="B17" s="423"/>
      <c r="C17" s="423"/>
      <c r="D17" s="423"/>
      <c r="E17" s="424"/>
      <c r="F17" s="423"/>
      <c r="G17" s="423"/>
      <c r="H17" s="423"/>
      <c r="I17" s="423"/>
      <c r="J17" s="421"/>
      <c r="K17" s="421"/>
      <c r="L17" s="411">
        <v>0</v>
      </c>
      <c r="M17" s="412" t="b">
        <v>0</v>
      </c>
      <c r="N17" s="162">
        <v>1</v>
      </c>
      <c r="O17" s="166"/>
      <c r="P17" s="171"/>
      <c r="Q17" s="171"/>
      <c r="R17" s="171"/>
      <c r="S17" s="171"/>
      <c r="T17" s="171"/>
      <c r="U17" s="171"/>
      <c r="V17" s="171"/>
      <c r="W17" s="116">
        <v>0</v>
      </c>
      <c r="X17" s="117" t="s">
        <v>485</v>
      </c>
      <c r="Y17" s="172"/>
      <c r="Z17" s="118" t="s">
        <v>536</v>
      </c>
      <c r="AA17" s="116" t="s">
        <v>537</v>
      </c>
      <c r="AB17" s="171"/>
      <c r="AC17" s="422">
        <v>0</v>
      </c>
      <c r="AD17" s="422" t="s">
        <v>485</v>
      </c>
      <c r="AE17" s="420"/>
      <c r="AF17" s="420"/>
      <c r="AG17" s="418" t="s">
        <v>538</v>
      </c>
      <c r="AH17" s="418" t="s">
        <v>538</v>
      </c>
      <c r="AI17" s="419"/>
      <c r="AJ17" s="419"/>
      <c r="AK17" s="411">
        <v>0</v>
      </c>
      <c r="AL17" s="412" t="b">
        <v>0</v>
      </c>
      <c r="AM17" s="415"/>
      <c r="AN17" s="163"/>
      <c r="AO17" s="162"/>
      <c r="AP17" s="168"/>
      <c r="AQ17" s="168"/>
      <c r="AR17" s="163"/>
      <c r="AS17" s="168"/>
      <c r="AT17" s="163"/>
      <c r="AU17" s="168"/>
      <c r="AV17" s="163"/>
      <c r="AW17" s="114"/>
      <c r="AX17" s="145"/>
      <c r="AY17" s="146"/>
      <c r="AZ17" s="163"/>
      <c r="BA17" s="163"/>
      <c r="BB17" s="162"/>
      <c r="BC17" s="168"/>
      <c r="BD17" s="168"/>
      <c r="BE17" s="163"/>
      <c r="BF17" s="163"/>
      <c r="BG17" s="162"/>
      <c r="BH17" s="168"/>
      <c r="BI17" s="168"/>
      <c r="BJ17" s="163"/>
      <c r="BK17" s="163"/>
      <c r="BL17" s="162"/>
      <c r="BM17" s="168"/>
      <c r="BN17" s="168"/>
      <c r="BO17" s="145"/>
      <c r="BP17" s="145"/>
      <c r="BQ17" s="146"/>
      <c r="BR17" s="114"/>
      <c r="BS17" s="114"/>
      <c r="BT17" s="168"/>
      <c r="BU17" s="145"/>
      <c r="BV17" s="145"/>
      <c r="BW17" s="145"/>
      <c r="BX17" s="168"/>
      <c r="BY17" s="163"/>
      <c r="BZ17" s="163"/>
      <c r="CA17" s="114"/>
      <c r="CB17" s="145"/>
      <c r="CC17" s="146"/>
      <c r="CD17" s="145"/>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row>
    <row r="18" spans="1:108" ht="21" customHeight="1" thickTop="1" thickBot="1">
      <c r="A18" s="421"/>
      <c r="B18" s="423"/>
      <c r="C18" s="423"/>
      <c r="D18" s="423"/>
      <c r="E18" s="424"/>
      <c r="F18" s="423"/>
      <c r="G18" s="423"/>
      <c r="H18" s="423"/>
      <c r="I18" s="423"/>
      <c r="J18" s="421"/>
      <c r="K18" s="421"/>
      <c r="L18" s="411"/>
      <c r="M18" s="413"/>
      <c r="N18" s="162">
        <v>2</v>
      </c>
      <c r="O18" s="166"/>
      <c r="P18" s="171"/>
      <c r="Q18" s="171"/>
      <c r="R18" s="171"/>
      <c r="S18" s="171"/>
      <c r="T18" s="171"/>
      <c r="U18" s="171"/>
      <c r="V18" s="171"/>
      <c r="W18" s="116">
        <v>0</v>
      </c>
      <c r="X18" s="117" t="s">
        <v>485</v>
      </c>
      <c r="Y18" s="172"/>
      <c r="Z18" s="118" t="s">
        <v>536</v>
      </c>
      <c r="AA18" s="116" t="s">
        <v>537</v>
      </c>
      <c r="AB18" s="171"/>
      <c r="AC18" s="422"/>
      <c r="AD18" s="422"/>
      <c r="AE18" s="420"/>
      <c r="AF18" s="420"/>
      <c r="AG18" s="418"/>
      <c r="AH18" s="418"/>
      <c r="AI18" s="419"/>
      <c r="AJ18" s="419"/>
      <c r="AK18" s="411"/>
      <c r="AL18" s="413"/>
      <c r="AM18" s="416"/>
      <c r="AN18" s="163"/>
      <c r="AO18" s="162"/>
      <c r="AP18" s="168"/>
      <c r="AQ18" s="168"/>
      <c r="AR18" s="163"/>
      <c r="AS18" s="168"/>
      <c r="AT18" s="163"/>
      <c r="AU18" s="168"/>
      <c r="AV18" s="163"/>
      <c r="AW18" s="114"/>
      <c r="AX18" s="145"/>
      <c r="AY18" s="146"/>
      <c r="AZ18" s="163"/>
      <c r="BA18" s="163"/>
      <c r="BB18" s="162"/>
      <c r="BC18" s="168"/>
      <c r="BD18" s="168"/>
      <c r="BE18" s="163"/>
      <c r="BF18" s="163"/>
      <c r="BG18" s="162"/>
      <c r="BH18" s="168"/>
      <c r="BI18" s="168"/>
      <c r="BJ18" s="163"/>
      <c r="BK18" s="163"/>
      <c r="BL18" s="162"/>
      <c r="BM18" s="168"/>
      <c r="BN18" s="168"/>
      <c r="BO18" s="145"/>
      <c r="BP18" s="145"/>
      <c r="BQ18" s="146"/>
      <c r="BR18" s="114"/>
      <c r="BS18" s="114"/>
      <c r="BT18" s="168"/>
      <c r="BU18" s="145"/>
      <c r="BV18" s="145"/>
      <c r="BW18" s="145"/>
      <c r="BX18" s="168"/>
      <c r="BY18" s="163"/>
      <c r="BZ18" s="163"/>
      <c r="CA18" s="114"/>
      <c r="CB18" s="145"/>
      <c r="CC18" s="146"/>
      <c r="CD18" s="145"/>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row>
    <row r="19" spans="1:108" ht="21" customHeight="1" thickTop="1" thickBot="1">
      <c r="A19" s="421"/>
      <c r="B19" s="423"/>
      <c r="C19" s="423"/>
      <c r="D19" s="423"/>
      <c r="E19" s="424"/>
      <c r="F19" s="423"/>
      <c r="G19" s="423"/>
      <c r="H19" s="423"/>
      <c r="I19" s="423"/>
      <c r="J19" s="421"/>
      <c r="K19" s="421"/>
      <c r="L19" s="411"/>
      <c r="M19" s="413"/>
      <c r="N19" s="162">
        <v>3</v>
      </c>
      <c r="O19" s="173"/>
      <c r="P19" s="171"/>
      <c r="Q19" s="171"/>
      <c r="R19" s="171"/>
      <c r="S19" s="171"/>
      <c r="T19" s="171"/>
      <c r="U19" s="171"/>
      <c r="V19" s="171"/>
      <c r="W19" s="116">
        <v>0</v>
      </c>
      <c r="X19" s="117" t="s">
        <v>485</v>
      </c>
      <c r="Y19" s="172"/>
      <c r="Z19" s="118" t="s">
        <v>536</v>
      </c>
      <c r="AA19" s="116" t="s">
        <v>537</v>
      </c>
      <c r="AB19" s="171"/>
      <c r="AC19" s="422"/>
      <c r="AD19" s="422"/>
      <c r="AE19" s="420"/>
      <c r="AF19" s="420"/>
      <c r="AG19" s="418"/>
      <c r="AH19" s="418"/>
      <c r="AI19" s="419"/>
      <c r="AJ19" s="419"/>
      <c r="AK19" s="411"/>
      <c r="AL19" s="413"/>
      <c r="AM19" s="416"/>
      <c r="AN19" s="163"/>
      <c r="AO19" s="162"/>
      <c r="AP19" s="168"/>
      <c r="AQ19" s="168"/>
      <c r="AR19" s="163"/>
      <c r="AS19" s="168"/>
      <c r="AT19" s="163"/>
      <c r="AU19" s="168"/>
      <c r="AV19" s="163"/>
      <c r="AW19" s="114"/>
      <c r="AX19" s="145"/>
      <c r="AY19" s="146"/>
      <c r="AZ19" s="163"/>
      <c r="BA19" s="163"/>
      <c r="BB19" s="162"/>
      <c r="BC19" s="168"/>
      <c r="BD19" s="168"/>
      <c r="BE19" s="163"/>
      <c r="BF19" s="163"/>
      <c r="BG19" s="162"/>
      <c r="BH19" s="168"/>
      <c r="BI19" s="168"/>
      <c r="BJ19" s="163"/>
      <c r="BK19" s="163"/>
      <c r="BL19" s="162"/>
      <c r="BM19" s="168"/>
      <c r="BN19" s="168"/>
      <c r="BO19" s="145"/>
      <c r="BP19" s="145"/>
      <c r="BQ19" s="146"/>
      <c r="BR19" s="114"/>
      <c r="BS19" s="114"/>
      <c r="BT19" s="168"/>
      <c r="BU19" s="145"/>
      <c r="BV19" s="145"/>
      <c r="BW19" s="145"/>
      <c r="BX19" s="168"/>
      <c r="BY19" s="163"/>
      <c r="BZ19" s="163"/>
      <c r="CA19" s="114"/>
      <c r="CB19" s="145"/>
      <c r="CC19" s="146"/>
      <c r="CD19" s="145"/>
      <c r="CE19" s="148"/>
      <c r="CF19" s="148"/>
      <c r="CG19" s="148"/>
      <c r="CH19" s="148"/>
      <c r="CI19" s="148"/>
      <c r="CJ19" s="148"/>
      <c r="CK19" s="148"/>
      <c r="CL19" s="148"/>
      <c r="CM19" s="148"/>
      <c r="CN19" s="148"/>
      <c r="CO19" s="148"/>
      <c r="CP19" s="148"/>
      <c r="CQ19" s="148"/>
      <c r="CR19" s="148"/>
      <c r="CS19" s="148"/>
      <c r="CT19" s="148"/>
      <c r="CU19" s="148"/>
      <c r="CV19" s="148"/>
      <c r="CW19" s="148"/>
      <c r="CX19" s="148"/>
      <c r="CY19" s="148"/>
      <c r="CZ19" s="148"/>
      <c r="DA19" s="148"/>
      <c r="DB19" s="148"/>
      <c r="DC19" s="148"/>
      <c r="DD19" s="148"/>
    </row>
    <row r="20" spans="1:108" ht="21" customHeight="1" thickTop="1" thickBot="1">
      <c r="A20" s="421"/>
      <c r="B20" s="423"/>
      <c r="C20" s="423"/>
      <c r="D20" s="423"/>
      <c r="E20" s="424"/>
      <c r="F20" s="423"/>
      <c r="G20" s="423"/>
      <c r="H20" s="423"/>
      <c r="I20" s="423"/>
      <c r="J20" s="421"/>
      <c r="K20" s="421"/>
      <c r="L20" s="411"/>
      <c r="M20" s="413"/>
      <c r="N20" s="162">
        <v>4</v>
      </c>
      <c r="O20" s="166"/>
      <c r="P20" s="171"/>
      <c r="Q20" s="171"/>
      <c r="R20" s="171"/>
      <c r="S20" s="171"/>
      <c r="T20" s="171"/>
      <c r="U20" s="171"/>
      <c r="V20" s="171"/>
      <c r="W20" s="116">
        <v>0</v>
      </c>
      <c r="X20" s="117" t="s">
        <v>485</v>
      </c>
      <c r="Y20" s="172"/>
      <c r="Z20" s="118" t="s">
        <v>536</v>
      </c>
      <c r="AA20" s="116" t="s">
        <v>537</v>
      </c>
      <c r="AB20" s="171"/>
      <c r="AC20" s="422"/>
      <c r="AD20" s="422"/>
      <c r="AE20" s="420"/>
      <c r="AF20" s="420"/>
      <c r="AG20" s="418"/>
      <c r="AH20" s="418"/>
      <c r="AI20" s="419"/>
      <c r="AJ20" s="419"/>
      <c r="AK20" s="411"/>
      <c r="AL20" s="413"/>
      <c r="AM20" s="416"/>
      <c r="AN20" s="163"/>
      <c r="AO20" s="162"/>
      <c r="AP20" s="168"/>
      <c r="AQ20" s="168"/>
      <c r="AR20" s="163"/>
      <c r="AS20" s="168"/>
      <c r="AT20" s="163"/>
      <c r="AU20" s="168"/>
      <c r="AV20" s="163"/>
      <c r="AW20" s="114"/>
      <c r="AX20" s="145"/>
      <c r="AY20" s="146"/>
      <c r="AZ20" s="163"/>
      <c r="BA20" s="163"/>
      <c r="BB20" s="162"/>
      <c r="BC20" s="168"/>
      <c r="BD20" s="168"/>
      <c r="BE20" s="163"/>
      <c r="BF20" s="163"/>
      <c r="BG20" s="162"/>
      <c r="BH20" s="168"/>
      <c r="BI20" s="168"/>
      <c r="BJ20" s="163"/>
      <c r="BK20" s="163"/>
      <c r="BL20" s="162"/>
      <c r="BM20" s="168"/>
      <c r="BN20" s="168"/>
      <c r="BO20" s="145"/>
      <c r="BP20" s="145"/>
      <c r="BQ20" s="146"/>
      <c r="BR20" s="114"/>
      <c r="BS20" s="114"/>
      <c r="BT20" s="168"/>
      <c r="BU20" s="145"/>
      <c r="BV20" s="145"/>
      <c r="BW20" s="145"/>
      <c r="BX20" s="168"/>
      <c r="BY20" s="163"/>
      <c r="BZ20" s="163"/>
      <c r="CA20" s="114"/>
      <c r="CB20" s="145"/>
      <c r="CC20" s="146"/>
      <c r="CD20" s="145"/>
      <c r="CE20" s="148"/>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row>
    <row r="21" spans="1:108" ht="21" customHeight="1" thickTop="1" thickBot="1">
      <c r="A21" s="421"/>
      <c r="B21" s="423"/>
      <c r="C21" s="423"/>
      <c r="D21" s="423"/>
      <c r="E21" s="424"/>
      <c r="F21" s="423"/>
      <c r="G21" s="423"/>
      <c r="H21" s="423"/>
      <c r="I21" s="423"/>
      <c r="J21" s="421"/>
      <c r="K21" s="421"/>
      <c r="L21" s="411"/>
      <c r="M21" s="413"/>
      <c r="N21" s="162">
        <v>5</v>
      </c>
      <c r="O21" s="166"/>
      <c r="P21" s="171"/>
      <c r="Q21" s="171"/>
      <c r="R21" s="171"/>
      <c r="S21" s="171"/>
      <c r="T21" s="171"/>
      <c r="U21" s="171"/>
      <c r="V21" s="171"/>
      <c r="W21" s="116">
        <v>0</v>
      </c>
      <c r="X21" s="117" t="s">
        <v>485</v>
      </c>
      <c r="Y21" s="172"/>
      <c r="Z21" s="118" t="s">
        <v>536</v>
      </c>
      <c r="AA21" s="116" t="s">
        <v>537</v>
      </c>
      <c r="AB21" s="171"/>
      <c r="AC21" s="422"/>
      <c r="AD21" s="422"/>
      <c r="AE21" s="420"/>
      <c r="AF21" s="420"/>
      <c r="AG21" s="418"/>
      <c r="AH21" s="418"/>
      <c r="AI21" s="419"/>
      <c r="AJ21" s="419"/>
      <c r="AK21" s="411"/>
      <c r="AL21" s="413"/>
      <c r="AM21" s="416"/>
      <c r="AN21" s="163"/>
      <c r="AO21" s="162"/>
      <c r="AP21" s="168"/>
      <c r="AQ21" s="168"/>
      <c r="AR21" s="163"/>
      <c r="AS21" s="168"/>
      <c r="AT21" s="163"/>
      <c r="AU21" s="168"/>
      <c r="AV21" s="163"/>
      <c r="AW21" s="114"/>
      <c r="AX21" s="145"/>
      <c r="AY21" s="146"/>
      <c r="AZ21" s="163"/>
      <c r="BA21" s="163"/>
      <c r="BB21" s="162"/>
      <c r="BC21" s="168"/>
      <c r="BD21" s="168"/>
      <c r="BE21" s="163"/>
      <c r="BF21" s="163"/>
      <c r="BG21" s="162"/>
      <c r="BH21" s="168"/>
      <c r="BI21" s="168"/>
      <c r="BJ21" s="163"/>
      <c r="BK21" s="163"/>
      <c r="BL21" s="162"/>
      <c r="BM21" s="168"/>
      <c r="BN21" s="168"/>
      <c r="BO21" s="145"/>
      <c r="BP21" s="145"/>
      <c r="BQ21" s="146"/>
      <c r="BR21" s="114"/>
      <c r="BS21" s="114"/>
      <c r="BT21" s="168"/>
      <c r="BU21" s="145"/>
      <c r="BV21" s="145"/>
      <c r="BW21" s="145"/>
      <c r="BX21" s="168"/>
      <c r="BY21" s="163"/>
      <c r="BZ21" s="163"/>
      <c r="CA21" s="114"/>
      <c r="CB21" s="145"/>
      <c r="CC21" s="146"/>
      <c r="CD21" s="145"/>
      <c r="CE21" s="148"/>
      <c r="CF21" s="148"/>
      <c r="CG21" s="148"/>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row>
    <row r="22" spans="1:108" ht="21" customHeight="1" thickTop="1" thickBot="1">
      <c r="A22" s="421"/>
      <c r="B22" s="423"/>
      <c r="C22" s="423"/>
      <c r="D22" s="423"/>
      <c r="E22" s="424"/>
      <c r="F22" s="423"/>
      <c r="G22" s="423"/>
      <c r="H22" s="423"/>
      <c r="I22" s="423"/>
      <c r="J22" s="421"/>
      <c r="K22" s="421"/>
      <c r="L22" s="411"/>
      <c r="M22" s="414"/>
      <c r="N22" s="162">
        <v>6</v>
      </c>
      <c r="O22" s="166"/>
      <c r="P22" s="171"/>
      <c r="Q22" s="171"/>
      <c r="R22" s="171"/>
      <c r="S22" s="171"/>
      <c r="T22" s="171"/>
      <c r="U22" s="171"/>
      <c r="V22" s="171"/>
      <c r="W22" s="116">
        <v>0</v>
      </c>
      <c r="X22" s="117" t="s">
        <v>485</v>
      </c>
      <c r="Y22" s="172"/>
      <c r="Z22" s="118" t="s">
        <v>536</v>
      </c>
      <c r="AA22" s="116" t="s">
        <v>537</v>
      </c>
      <c r="AB22" s="171"/>
      <c r="AC22" s="422"/>
      <c r="AD22" s="422"/>
      <c r="AE22" s="420"/>
      <c r="AF22" s="420"/>
      <c r="AG22" s="418"/>
      <c r="AH22" s="418"/>
      <c r="AI22" s="419"/>
      <c r="AJ22" s="419"/>
      <c r="AK22" s="411"/>
      <c r="AL22" s="414"/>
      <c r="AM22" s="417"/>
      <c r="AN22" s="163"/>
      <c r="AO22" s="162"/>
      <c r="AP22" s="168"/>
      <c r="AQ22" s="168"/>
      <c r="AR22" s="163"/>
      <c r="AS22" s="168"/>
      <c r="AT22" s="163"/>
      <c r="AU22" s="168"/>
      <c r="AV22" s="163"/>
      <c r="AW22" s="114"/>
      <c r="AX22" s="145"/>
      <c r="AY22" s="146"/>
      <c r="AZ22" s="163"/>
      <c r="BA22" s="163"/>
      <c r="BB22" s="162"/>
      <c r="BC22" s="168"/>
      <c r="BD22" s="168"/>
      <c r="BE22" s="163"/>
      <c r="BF22" s="163"/>
      <c r="BG22" s="162"/>
      <c r="BH22" s="168"/>
      <c r="BI22" s="168"/>
      <c r="BJ22" s="163"/>
      <c r="BK22" s="163"/>
      <c r="BL22" s="162"/>
      <c r="BM22" s="168"/>
      <c r="BN22" s="168"/>
      <c r="BO22" s="145"/>
      <c r="BP22" s="145"/>
      <c r="BQ22" s="146"/>
      <c r="BR22" s="114"/>
      <c r="BS22" s="114"/>
      <c r="BT22" s="168"/>
      <c r="BU22" s="145"/>
      <c r="BV22" s="145"/>
      <c r="BW22" s="145"/>
      <c r="BX22" s="168"/>
      <c r="BY22" s="163"/>
      <c r="BZ22" s="163"/>
      <c r="CA22" s="114"/>
      <c r="CB22" s="145"/>
      <c r="CC22" s="146"/>
      <c r="CD22" s="145"/>
      <c r="CE22" s="148"/>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row>
    <row r="23" spans="1:108" ht="21" customHeight="1" thickTop="1" thickBot="1">
      <c r="A23" s="421">
        <v>4</v>
      </c>
      <c r="B23" s="423"/>
      <c r="C23" s="423"/>
      <c r="D23" s="423"/>
      <c r="E23" s="424"/>
      <c r="F23" s="423"/>
      <c r="G23" s="423"/>
      <c r="H23" s="423"/>
      <c r="I23" s="423"/>
      <c r="J23" s="421"/>
      <c r="K23" s="421"/>
      <c r="L23" s="411">
        <v>0</v>
      </c>
      <c r="M23" s="412" t="b">
        <v>0</v>
      </c>
      <c r="N23" s="162">
        <v>1</v>
      </c>
      <c r="O23" s="166"/>
      <c r="P23" s="171"/>
      <c r="Q23" s="171"/>
      <c r="R23" s="171"/>
      <c r="S23" s="171"/>
      <c r="T23" s="171"/>
      <c r="U23" s="171"/>
      <c r="V23" s="171"/>
      <c r="W23" s="116">
        <v>0</v>
      </c>
      <c r="X23" s="117" t="s">
        <v>485</v>
      </c>
      <c r="Y23" s="172"/>
      <c r="Z23" s="118" t="s">
        <v>536</v>
      </c>
      <c r="AA23" s="116" t="s">
        <v>537</v>
      </c>
      <c r="AB23" s="171"/>
      <c r="AC23" s="422">
        <v>0</v>
      </c>
      <c r="AD23" s="422" t="s">
        <v>485</v>
      </c>
      <c r="AE23" s="420"/>
      <c r="AF23" s="420"/>
      <c r="AG23" s="418" t="s">
        <v>538</v>
      </c>
      <c r="AH23" s="418" t="s">
        <v>538</v>
      </c>
      <c r="AI23" s="419"/>
      <c r="AJ23" s="419"/>
      <c r="AK23" s="411">
        <v>0</v>
      </c>
      <c r="AL23" s="412" t="b">
        <v>0</v>
      </c>
      <c r="AM23" s="415"/>
      <c r="AN23" s="163"/>
      <c r="AO23" s="162"/>
      <c r="AP23" s="168"/>
      <c r="AQ23" s="168"/>
      <c r="AR23" s="163"/>
      <c r="AS23" s="168"/>
      <c r="AT23" s="163"/>
      <c r="AU23" s="168"/>
      <c r="AV23" s="163"/>
      <c r="AW23" s="114"/>
      <c r="AX23" s="145"/>
      <c r="AY23" s="146"/>
      <c r="AZ23" s="163"/>
      <c r="BA23" s="163"/>
      <c r="BB23" s="162"/>
      <c r="BC23" s="168"/>
      <c r="BD23" s="168"/>
      <c r="BE23" s="163"/>
      <c r="BF23" s="163"/>
      <c r="BG23" s="162"/>
      <c r="BH23" s="168"/>
      <c r="BI23" s="168"/>
      <c r="BJ23" s="163"/>
      <c r="BK23" s="163"/>
      <c r="BL23" s="162"/>
      <c r="BM23" s="168"/>
      <c r="BN23" s="168"/>
      <c r="BO23" s="145"/>
      <c r="BP23" s="145"/>
      <c r="BQ23" s="146"/>
      <c r="BR23" s="114"/>
      <c r="BS23" s="114"/>
      <c r="BT23" s="168"/>
      <c r="BU23" s="145"/>
      <c r="BV23" s="145"/>
      <c r="BW23" s="145"/>
      <c r="BX23" s="168"/>
      <c r="BY23" s="163"/>
      <c r="BZ23" s="163"/>
      <c r="CA23" s="114"/>
      <c r="CB23" s="145"/>
      <c r="CC23" s="146"/>
      <c r="CD23" s="145"/>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row>
    <row r="24" spans="1:108" ht="21" customHeight="1" thickTop="1" thickBot="1">
      <c r="A24" s="421"/>
      <c r="B24" s="423"/>
      <c r="C24" s="423"/>
      <c r="D24" s="423"/>
      <c r="E24" s="424"/>
      <c r="F24" s="423"/>
      <c r="G24" s="423"/>
      <c r="H24" s="423"/>
      <c r="I24" s="423"/>
      <c r="J24" s="421"/>
      <c r="K24" s="421"/>
      <c r="L24" s="411"/>
      <c r="M24" s="413"/>
      <c r="N24" s="162">
        <v>2</v>
      </c>
      <c r="O24" s="166"/>
      <c r="P24" s="171"/>
      <c r="Q24" s="171"/>
      <c r="R24" s="171"/>
      <c r="S24" s="171"/>
      <c r="T24" s="171"/>
      <c r="U24" s="171"/>
      <c r="V24" s="171"/>
      <c r="W24" s="116">
        <v>0</v>
      </c>
      <c r="X24" s="117" t="s">
        <v>485</v>
      </c>
      <c r="Y24" s="172"/>
      <c r="Z24" s="118" t="s">
        <v>536</v>
      </c>
      <c r="AA24" s="116" t="s">
        <v>537</v>
      </c>
      <c r="AB24" s="171"/>
      <c r="AC24" s="422"/>
      <c r="AD24" s="422"/>
      <c r="AE24" s="420"/>
      <c r="AF24" s="420"/>
      <c r="AG24" s="418"/>
      <c r="AH24" s="418"/>
      <c r="AI24" s="419"/>
      <c r="AJ24" s="419"/>
      <c r="AK24" s="411"/>
      <c r="AL24" s="413"/>
      <c r="AM24" s="416"/>
      <c r="AN24" s="163"/>
      <c r="AO24" s="162"/>
      <c r="AP24" s="168"/>
      <c r="AQ24" s="168"/>
      <c r="AR24" s="163"/>
      <c r="AS24" s="168"/>
      <c r="AT24" s="163"/>
      <c r="AU24" s="168"/>
      <c r="AV24" s="163"/>
      <c r="AW24" s="114"/>
      <c r="AX24" s="145"/>
      <c r="AY24" s="146"/>
      <c r="AZ24" s="163"/>
      <c r="BA24" s="163"/>
      <c r="BB24" s="162"/>
      <c r="BC24" s="168"/>
      <c r="BD24" s="168"/>
      <c r="BE24" s="163"/>
      <c r="BF24" s="163"/>
      <c r="BG24" s="162"/>
      <c r="BH24" s="168"/>
      <c r="BI24" s="168"/>
      <c r="BJ24" s="163"/>
      <c r="BK24" s="163"/>
      <c r="BL24" s="162"/>
      <c r="BM24" s="168"/>
      <c r="BN24" s="168"/>
      <c r="BO24" s="145"/>
      <c r="BP24" s="145"/>
      <c r="BQ24" s="146"/>
      <c r="BR24" s="114"/>
      <c r="BS24" s="114"/>
      <c r="BT24" s="168"/>
      <c r="BU24" s="145"/>
      <c r="BV24" s="145"/>
      <c r="BW24" s="145"/>
      <c r="BX24" s="168"/>
      <c r="BY24" s="163"/>
      <c r="BZ24" s="163"/>
      <c r="CA24" s="114"/>
      <c r="CB24" s="145"/>
      <c r="CC24" s="146"/>
      <c r="CD24" s="145"/>
      <c r="CE24" s="148"/>
      <c r="CF24" s="148"/>
      <c r="CG24" s="148"/>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row>
    <row r="25" spans="1:108" ht="21" customHeight="1" thickTop="1" thickBot="1">
      <c r="A25" s="421"/>
      <c r="B25" s="423"/>
      <c r="C25" s="423"/>
      <c r="D25" s="423"/>
      <c r="E25" s="424"/>
      <c r="F25" s="423"/>
      <c r="G25" s="423"/>
      <c r="H25" s="423"/>
      <c r="I25" s="423"/>
      <c r="J25" s="421"/>
      <c r="K25" s="421"/>
      <c r="L25" s="411"/>
      <c r="M25" s="413"/>
      <c r="N25" s="162">
        <v>3</v>
      </c>
      <c r="O25" s="173"/>
      <c r="P25" s="171"/>
      <c r="Q25" s="171"/>
      <c r="R25" s="171"/>
      <c r="S25" s="171"/>
      <c r="T25" s="171"/>
      <c r="U25" s="171"/>
      <c r="V25" s="171"/>
      <c r="W25" s="116">
        <v>0</v>
      </c>
      <c r="X25" s="117" t="s">
        <v>485</v>
      </c>
      <c r="Y25" s="172"/>
      <c r="Z25" s="118" t="s">
        <v>536</v>
      </c>
      <c r="AA25" s="116" t="s">
        <v>537</v>
      </c>
      <c r="AB25" s="171"/>
      <c r="AC25" s="422"/>
      <c r="AD25" s="422"/>
      <c r="AE25" s="420"/>
      <c r="AF25" s="420"/>
      <c r="AG25" s="418"/>
      <c r="AH25" s="418"/>
      <c r="AI25" s="419"/>
      <c r="AJ25" s="419"/>
      <c r="AK25" s="411"/>
      <c r="AL25" s="413"/>
      <c r="AM25" s="416"/>
      <c r="AN25" s="163"/>
      <c r="AO25" s="162"/>
      <c r="AP25" s="168"/>
      <c r="AQ25" s="168"/>
      <c r="AR25" s="163"/>
      <c r="AS25" s="168"/>
      <c r="AT25" s="163"/>
      <c r="AU25" s="168"/>
      <c r="AV25" s="163"/>
      <c r="AW25" s="114"/>
      <c r="AX25" s="145"/>
      <c r="AY25" s="146"/>
      <c r="AZ25" s="163"/>
      <c r="BA25" s="163"/>
      <c r="BB25" s="162"/>
      <c r="BC25" s="168"/>
      <c r="BD25" s="168"/>
      <c r="BE25" s="163"/>
      <c r="BF25" s="163"/>
      <c r="BG25" s="162"/>
      <c r="BH25" s="168"/>
      <c r="BI25" s="168"/>
      <c r="BJ25" s="163"/>
      <c r="BK25" s="163"/>
      <c r="BL25" s="162"/>
      <c r="BM25" s="168"/>
      <c r="BN25" s="168"/>
      <c r="BO25" s="145"/>
      <c r="BP25" s="145"/>
      <c r="BQ25" s="146"/>
      <c r="BR25" s="114"/>
      <c r="BS25" s="114"/>
      <c r="BT25" s="168"/>
      <c r="BU25" s="145"/>
      <c r="BV25" s="145"/>
      <c r="BW25" s="145"/>
      <c r="BX25" s="168"/>
      <c r="BY25" s="163"/>
      <c r="BZ25" s="163"/>
      <c r="CA25" s="114"/>
      <c r="CB25" s="145"/>
      <c r="CC25" s="146"/>
      <c r="CD25" s="145"/>
      <c r="CE25" s="148"/>
      <c r="CF25" s="148"/>
      <c r="CG25" s="148"/>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row>
    <row r="26" spans="1:108" ht="21" customHeight="1" thickTop="1" thickBot="1">
      <c r="A26" s="421"/>
      <c r="B26" s="423"/>
      <c r="C26" s="423"/>
      <c r="D26" s="423"/>
      <c r="E26" s="424"/>
      <c r="F26" s="423"/>
      <c r="G26" s="423"/>
      <c r="H26" s="423"/>
      <c r="I26" s="423"/>
      <c r="J26" s="421"/>
      <c r="K26" s="421"/>
      <c r="L26" s="411"/>
      <c r="M26" s="413"/>
      <c r="N26" s="162">
        <v>4</v>
      </c>
      <c r="O26" s="166"/>
      <c r="P26" s="171"/>
      <c r="Q26" s="171"/>
      <c r="R26" s="171"/>
      <c r="S26" s="171"/>
      <c r="T26" s="171"/>
      <c r="U26" s="171"/>
      <c r="V26" s="171"/>
      <c r="W26" s="116">
        <v>0</v>
      </c>
      <c r="X26" s="117" t="s">
        <v>485</v>
      </c>
      <c r="Y26" s="172"/>
      <c r="Z26" s="118" t="s">
        <v>536</v>
      </c>
      <c r="AA26" s="116" t="s">
        <v>537</v>
      </c>
      <c r="AB26" s="171"/>
      <c r="AC26" s="422"/>
      <c r="AD26" s="422"/>
      <c r="AE26" s="420"/>
      <c r="AF26" s="420"/>
      <c r="AG26" s="418"/>
      <c r="AH26" s="418"/>
      <c r="AI26" s="419"/>
      <c r="AJ26" s="419"/>
      <c r="AK26" s="411"/>
      <c r="AL26" s="413"/>
      <c r="AM26" s="416"/>
      <c r="AN26" s="163"/>
      <c r="AO26" s="162"/>
      <c r="AP26" s="168"/>
      <c r="AQ26" s="168"/>
      <c r="AR26" s="163"/>
      <c r="AS26" s="168"/>
      <c r="AT26" s="163"/>
      <c r="AU26" s="168"/>
      <c r="AV26" s="163"/>
      <c r="AW26" s="114"/>
      <c r="AX26" s="145"/>
      <c r="AY26" s="146"/>
      <c r="AZ26" s="163"/>
      <c r="BA26" s="163"/>
      <c r="BB26" s="162"/>
      <c r="BC26" s="168"/>
      <c r="BD26" s="168"/>
      <c r="BE26" s="163"/>
      <c r="BF26" s="163"/>
      <c r="BG26" s="162"/>
      <c r="BH26" s="168"/>
      <c r="BI26" s="168"/>
      <c r="BJ26" s="163"/>
      <c r="BK26" s="163"/>
      <c r="BL26" s="162"/>
      <c r="BM26" s="168"/>
      <c r="BN26" s="168"/>
      <c r="BO26" s="145"/>
      <c r="BP26" s="145"/>
      <c r="BQ26" s="146"/>
      <c r="BR26" s="114"/>
      <c r="BS26" s="114"/>
      <c r="BT26" s="168"/>
      <c r="BU26" s="145"/>
      <c r="BV26" s="145"/>
      <c r="BW26" s="145"/>
      <c r="BX26" s="168"/>
      <c r="BY26" s="163"/>
      <c r="BZ26" s="163"/>
      <c r="CA26" s="114"/>
      <c r="CB26" s="145"/>
      <c r="CC26" s="146"/>
      <c r="CD26" s="145"/>
      <c r="CE26" s="148"/>
      <c r="CF26" s="148"/>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row>
    <row r="27" spans="1:108" ht="21" customHeight="1" thickTop="1" thickBot="1">
      <c r="A27" s="421"/>
      <c r="B27" s="423"/>
      <c r="C27" s="423"/>
      <c r="D27" s="423"/>
      <c r="E27" s="424"/>
      <c r="F27" s="423"/>
      <c r="G27" s="423"/>
      <c r="H27" s="423"/>
      <c r="I27" s="423"/>
      <c r="J27" s="421"/>
      <c r="K27" s="421"/>
      <c r="L27" s="411"/>
      <c r="M27" s="413"/>
      <c r="N27" s="162">
        <v>5</v>
      </c>
      <c r="O27" s="166"/>
      <c r="P27" s="171"/>
      <c r="Q27" s="171"/>
      <c r="R27" s="171"/>
      <c r="S27" s="171"/>
      <c r="T27" s="171"/>
      <c r="U27" s="171"/>
      <c r="V27" s="171"/>
      <c r="W27" s="116">
        <v>0</v>
      </c>
      <c r="X27" s="117" t="s">
        <v>485</v>
      </c>
      <c r="Y27" s="172"/>
      <c r="Z27" s="118" t="s">
        <v>536</v>
      </c>
      <c r="AA27" s="116" t="s">
        <v>537</v>
      </c>
      <c r="AB27" s="171"/>
      <c r="AC27" s="422"/>
      <c r="AD27" s="422"/>
      <c r="AE27" s="420"/>
      <c r="AF27" s="420"/>
      <c r="AG27" s="418"/>
      <c r="AH27" s="418"/>
      <c r="AI27" s="419"/>
      <c r="AJ27" s="419"/>
      <c r="AK27" s="411"/>
      <c r="AL27" s="413"/>
      <c r="AM27" s="416"/>
      <c r="AN27" s="163"/>
      <c r="AO27" s="162"/>
      <c r="AP27" s="168"/>
      <c r="AQ27" s="168"/>
      <c r="AR27" s="163"/>
      <c r="AS27" s="168"/>
      <c r="AT27" s="163"/>
      <c r="AU27" s="168"/>
      <c r="AV27" s="163"/>
      <c r="AW27" s="114"/>
      <c r="AX27" s="145"/>
      <c r="AY27" s="146"/>
      <c r="AZ27" s="163"/>
      <c r="BA27" s="163"/>
      <c r="BB27" s="162"/>
      <c r="BC27" s="168"/>
      <c r="BD27" s="168"/>
      <c r="BE27" s="163"/>
      <c r="BF27" s="163"/>
      <c r="BG27" s="162"/>
      <c r="BH27" s="168"/>
      <c r="BI27" s="168"/>
      <c r="BJ27" s="163"/>
      <c r="BK27" s="163"/>
      <c r="BL27" s="162"/>
      <c r="BM27" s="168"/>
      <c r="BN27" s="168"/>
      <c r="BO27" s="145"/>
      <c r="BP27" s="145"/>
      <c r="BQ27" s="146"/>
      <c r="BR27" s="114"/>
      <c r="BS27" s="114"/>
      <c r="BT27" s="168"/>
      <c r="BU27" s="145"/>
      <c r="BV27" s="145"/>
      <c r="BW27" s="145"/>
      <c r="BX27" s="168"/>
      <c r="BY27" s="163"/>
      <c r="BZ27" s="163"/>
      <c r="CA27" s="114"/>
      <c r="CB27" s="145"/>
      <c r="CC27" s="146"/>
      <c r="CD27" s="145"/>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row>
    <row r="28" spans="1:108" ht="21" customHeight="1" thickTop="1" thickBot="1">
      <c r="A28" s="421"/>
      <c r="B28" s="423"/>
      <c r="C28" s="423"/>
      <c r="D28" s="423"/>
      <c r="E28" s="424"/>
      <c r="F28" s="423"/>
      <c r="G28" s="423"/>
      <c r="H28" s="423"/>
      <c r="I28" s="423"/>
      <c r="J28" s="421"/>
      <c r="K28" s="421"/>
      <c r="L28" s="411"/>
      <c r="M28" s="414"/>
      <c r="N28" s="162">
        <v>6</v>
      </c>
      <c r="O28" s="166"/>
      <c r="P28" s="171"/>
      <c r="Q28" s="171"/>
      <c r="R28" s="171"/>
      <c r="S28" s="171"/>
      <c r="T28" s="171"/>
      <c r="U28" s="171"/>
      <c r="V28" s="171"/>
      <c r="W28" s="116">
        <v>0</v>
      </c>
      <c r="X28" s="117" t="s">
        <v>485</v>
      </c>
      <c r="Y28" s="172"/>
      <c r="Z28" s="118" t="s">
        <v>536</v>
      </c>
      <c r="AA28" s="116" t="s">
        <v>537</v>
      </c>
      <c r="AB28" s="171"/>
      <c r="AC28" s="422"/>
      <c r="AD28" s="422"/>
      <c r="AE28" s="420"/>
      <c r="AF28" s="420"/>
      <c r="AG28" s="418"/>
      <c r="AH28" s="418"/>
      <c r="AI28" s="419"/>
      <c r="AJ28" s="419"/>
      <c r="AK28" s="411"/>
      <c r="AL28" s="414"/>
      <c r="AM28" s="417"/>
      <c r="AN28" s="163"/>
      <c r="AO28" s="162"/>
      <c r="AP28" s="168"/>
      <c r="AQ28" s="168"/>
      <c r="AR28" s="163"/>
      <c r="AS28" s="168"/>
      <c r="AT28" s="163"/>
      <c r="AU28" s="168"/>
      <c r="AV28" s="163"/>
      <c r="AW28" s="114"/>
      <c r="AX28" s="145"/>
      <c r="AY28" s="146"/>
      <c r="AZ28" s="163"/>
      <c r="BA28" s="163"/>
      <c r="BB28" s="162"/>
      <c r="BC28" s="168"/>
      <c r="BD28" s="168"/>
      <c r="BE28" s="163"/>
      <c r="BF28" s="163"/>
      <c r="BG28" s="162"/>
      <c r="BH28" s="168"/>
      <c r="BI28" s="168"/>
      <c r="BJ28" s="163"/>
      <c r="BK28" s="163"/>
      <c r="BL28" s="162"/>
      <c r="BM28" s="168"/>
      <c r="BN28" s="168"/>
      <c r="BO28" s="145"/>
      <c r="BP28" s="145"/>
      <c r="BQ28" s="146"/>
      <c r="BR28" s="114"/>
      <c r="BS28" s="114"/>
      <c r="BT28" s="168"/>
      <c r="BU28" s="145"/>
      <c r="BV28" s="145"/>
      <c r="BW28" s="145"/>
      <c r="BX28" s="168"/>
      <c r="BY28" s="163"/>
      <c r="BZ28" s="163"/>
      <c r="CA28" s="114"/>
      <c r="CB28" s="145"/>
      <c r="CC28" s="146"/>
      <c r="CD28" s="145"/>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row>
    <row r="29" spans="1:108" ht="21" customHeight="1" thickTop="1" thickBot="1">
      <c r="A29" s="421">
        <v>5</v>
      </c>
      <c r="B29" s="423"/>
      <c r="C29" s="423"/>
      <c r="D29" s="423"/>
      <c r="E29" s="424"/>
      <c r="F29" s="423"/>
      <c r="G29" s="423"/>
      <c r="H29" s="423"/>
      <c r="I29" s="423"/>
      <c r="J29" s="421"/>
      <c r="K29" s="421"/>
      <c r="L29" s="411">
        <v>0</v>
      </c>
      <c r="M29" s="412" t="b">
        <v>0</v>
      </c>
      <c r="N29" s="162">
        <v>1</v>
      </c>
      <c r="O29" s="166"/>
      <c r="P29" s="171"/>
      <c r="Q29" s="171"/>
      <c r="R29" s="171"/>
      <c r="S29" s="171"/>
      <c r="T29" s="171"/>
      <c r="U29" s="171"/>
      <c r="V29" s="171"/>
      <c r="W29" s="116">
        <v>0</v>
      </c>
      <c r="X29" s="117" t="s">
        <v>485</v>
      </c>
      <c r="Y29" s="172"/>
      <c r="Z29" s="118" t="s">
        <v>536</v>
      </c>
      <c r="AA29" s="116" t="s">
        <v>537</v>
      </c>
      <c r="AB29" s="171"/>
      <c r="AC29" s="422">
        <v>0</v>
      </c>
      <c r="AD29" s="422" t="s">
        <v>485</v>
      </c>
      <c r="AE29" s="420"/>
      <c r="AF29" s="420"/>
      <c r="AG29" s="418" t="s">
        <v>538</v>
      </c>
      <c r="AH29" s="418" t="s">
        <v>538</v>
      </c>
      <c r="AI29" s="419"/>
      <c r="AJ29" s="419"/>
      <c r="AK29" s="411">
        <v>0</v>
      </c>
      <c r="AL29" s="412" t="b">
        <v>0</v>
      </c>
      <c r="AM29" s="415"/>
      <c r="AN29" s="163"/>
      <c r="AO29" s="162"/>
      <c r="AP29" s="168"/>
      <c r="AQ29" s="168"/>
      <c r="AR29" s="163"/>
      <c r="AS29" s="168"/>
      <c r="AT29" s="163"/>
      <c r="AU29" s="168"/>
      <c r="AV29" s="163"/>
      <c r="AW29" s="114"/>
      <c r="AX29" s="145"/>
      <c r="AY29" s="146"/>
      <c r="AZ29" s="163"/>
      <c r="BA29" s="163"/>
      <c r="BB29" s="162"/>
      <c r="BC29" s="168"/>
      <c r="BD29" s="168"/>
      <c r="BE29" s="163"/>
      <c r="BF29" s="163"/>
      <c r="BG29" s="162"/>
      <c r="BH29" s="168"/>
      <c r="BI29" s="168"/>
      <c r="BJ29" s="163"/>
      <c r="BK29" s="163"/>
      <c r="BL29" s="162"/>
      <c r="BM29" s="168"/>
      <c r="BN29" s="168"/>
      <c r="BO29" s="145"/>
      <c r="BP29" s="145"/>
      <c r="BQ29" s="146"/>
      <c r="BR29" s="114"/>
      <c r="BS29" s="114"/>
      <c r="BT29" s="168"/>
      <c r="BU29" s="145"/>
      <c r="BV29" s="145"/>
      <c r="BW29" s="145"/>
      <c r="BX29" s="168"/>
      <c r="BY29" s="163"/>
      <c r="BZ29" s="163"/>
      <c r="CA29" s="114"/>
      <c r="CB29" s="145"/>
      <c r="CC29" s="146"/>
      <c r="CD29" s="145"/>
      <c r="CE29" s="148"/>
      <c r="CF29" s="148"/>
      <c r="CG29" s="148"/>
      <c r="CH29" s="148"/>
      <c r="CI29" s="148"/>
      <c r="CJ29" s="148"/>
      <c r="CK29" s="148"/>
      <c r="CL29" s="148"/>
      <c r="CM29" s="148"/>
      <c r="CN29" s="148"/>
      <c r="CO29" s="148"/>
      <c r="CP29" s="148"/>
      <c r="CQ29" s="148"/>
      <c r="CR29" s="148"/>
      <c r="CS29" s="148"/>
      <c r="CT29" s="148"/>
      <c r="CU29" s="148"/>
      <c r="CV29" s="148"/>
      <c r="CW29" s="148"/>
      <c r="CX29" s="148"/>
      <c r="CY29" s="148"/>
      <c r="CZ29" s="148"/>
      <c r="DA29" s="148"/>
      <c r="DB29" s="148"/>
      <c r="DC29" s="148"/>
      <c r="DD29" s="148"/>
    </row>
    <row r="30" spans="1:108" ht="21" customHeight="1" thickTop="1" thickBot="1">
      <c r="A30" s="421"/>
      <c r="B30" s="423"/>
      <c r="C30" s="423"/>
      <c r="D30" s="423"/>
      <c r="E30" s="424"/>
      <c r="F30" s="423"/>
      <c r="G30" s="423"/>
      <c r="H30" s="423"/>
      <c r="I30" s="423"/>
      <c r="J30" s="421"/>
      <c r="K30" s="421"/>
      <c r="L30" s="411"/>
      <c r="M30" s="413"/>
      <c r="N30" s="162">
        <v>2</v>
      </c>
      <c r="O30" s="166"/>
      <c r="P30" s="171"/>
      <c r="Q30" s="171"/>
      <c r="R30" s="171"/>
      <c r="S30" s="171"/>
      <c r="T30" s="171"/>
      <c r="U30" s="171"/>
      <c r="V30" s="171"/>
      <c r="W30" s="116">
        <v>0</v>
      </c>
      <c r="X30" s="117" t="s">
        <v>485</v>
      </c>
      <c r="Y30" s="172"/>
      <c r="Z30" s="118" t="s">
        <v>536</v>
      </c>
      <c r="AA30" s="116" t="s">
        <v>537</v>
      </c>
      <c r="AB30" s="171"/>
      <c r="AC30" s="422"/>
      <c r="AD30" s="422"/>
      <c r="AE30" s="420"/>
      <c r="AF30" s="420"/>
      <c r="AG30" s="418"/>
      <c r="AH30" s="418"/>
      <c r="AI30" s="419"/>
      <c r="AJ30" s="419"/>
      <c r="AK30" s="411"/>
      <c r="AL30" s="413"/>
      <c r="AM30" s="416"/>
      <c r="AN30" s="163"/>
      <c r="AO30" s="162"/>
      <c r="AP30" s="168"/>
      <c r="AQ30" s="168"/>
      <c r="AR30" s="163"/>
      <c r="AS30" s="168"/>
      <c r="AT30" s="163"/>
      <c r="AU30" s="168"/>
      <c r="AV30" s="163"/>
      <c r="AW30" s="114"/>
      <c r="AX30" s="145"/>
      <c r="AY30" s="146"/>
      <c r="AZ30" s="163"/>
      <c r="BA30" s="163"/>
      <c r="BB30" s="162"/>
      <c r="BC30" s="168"/>
      <c r="BD30" s="168"/>
      <c r="BE30" s="163"/>
      <c r="BF30" s="163"/>
      <c r="BG30" s="162"/>
      <c r="BH30" s="168"/>
      <c r="BI30" s="168"/>
      <c r="BJ30" s="163"/>
      <c r="BK30" s="163"/>
      <c r="BL30" s="162"/>
      <c r="BM30" s="168"/>
      <c r="BN30" s="168"/>
      <c r="BO30" s="145"/>
      <c r="BP30" s="145"/>
      <c r="BQ30" s="146"/>
      <c r="BR30" s="114"/>
      <c r="BS30" s="114"/>
      <c r="BT30" s="168"/>
      <c r="BU30" s="145"/>
      <c r="BV30" s="145"/>
      <c r="BW30" s="145"/>
      <c r="BX30" s="168"/>
      <c r="BY30" s="163"/>
      <c r="BZ30" s="163"/>
      <c r="CA30" s="114"/>
      <c r="CB30" s="145"/>
      <c r="CC30" s="146"/>
      <c r="CD30" s="145"/>
      <c r="CE30" s="148"/>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row>
    <row r="31" spans="1:108" ht="21" customHeight="1" thickTop="1" thickBot="1">
      <c r="A31" s="421"/>
      <c r="B31" s="423"/>
      <c r="C31" s="423"/>
      <c r="D31" s="423"/>
      <c r="E31" s="424"/>
      <c r="F31" s="423"/>
      <c r="G31" s="423"/>
      <c r="H31" s="423"/>
      <c r="I31" s="423"/>
      <c r="J31" s="421"/>
      <c r="K31" s="421"/>
      <c r="L31" s="411"/>
      <c r="M31" s="413"/>
      <c r="N31" s="162">
        <v>3</v>
      </c>
      <c r="O31" s="173"/>
      <c r="P31" s="171"/>
      <c r="Q31" s="171"/>
      <c r="R31" s="171"/>
      <c r="S31" s="171"/>
      <c r="T31" s="171"/>
      <c r="U31" s="171"/>
      <c r="V31" s="171"/>
      <c r="W31" s="116">
        <v>0</v>
      </c>
      <c r="X31" s="117" t="s">
        <v>485</v>
      </c>
      <c r="Y31" s="172"/>
      <c r="Z31" s="118" t="s">
        <v>536</v>
      </c>
      <c r="AA31" s="116" t="s">
        <v>537</v>
      </c>
      <c r="AB31" s="171"/>
      <c r="AC31" s="422"/>
      <c r="AD31" s="422"/>
      <c r="AE31" s="420"/>
      <c r="AF31" s="420"/>
      <c r="AG31" s="418"/>
      <c r="AH31" s="418"/>
      <c r="AI31" s="419"/>
      <c r="AJ31" s="419"/>
      <c r="AK31" s="411"/>
      <c r="AL31" s="413"/>
      <c r="AM31" s="416"/>
      <c r="AN31" s="163"/>
      <c r="AO31" s="162"/>
      <c r="AP31" s="168"/>
      <c r="AQ31" s="168"/>
      <c r="AR31" s="163"/>
      <c r="AS31" s="168"/>
      <c r="AT31" s="163"/>
      <c r="AU31" s="168"/>
      <c r="AV31" s="163"/>
      <c r="AW31" s="114"/>
      <c r="AX31" s="145"/>
      <c r="AY31" s="146"/>
      <c r="AZ31" s="163"/>
      <c r="BA31" s="163"/>
      <c r="BB31" s="162"/>
      <c r="BC31" s="168"/>
      <c r="BD31" s="168"/>
      <c r="BE31" s="163"/>
      <c r="BF31" s="163"/>
      <c r="BG31" s="162"/>
      <c r="BH31" s="168"/>
      <c r="BI31" s="168"/>
      <c r="BJ31" s="163"/>
      <c r="BK31" s="163"/>
      <c r="BL31" s="162"/>
      <c r="BM31" s="168"/>
      <c r="BN31" s="168"/>
      <c r="BO31" s="145"/>
      <c r="BP31" s="145"/>
      <c r="BQ31" s="146"/>
      <c r="BR31" s="114"/>
      <c r="BS31" s="114"/>
      <c r="BT31" s="168"/>
      <c r="BU31" s="145"/>
      <c r="BV31" s="145"/>
      <c r="BW31" s="145"/>
      <c r="BX31" s="168"/>
      <c r="BY31" s="163"/>
      <c r="BZ31" s="163"/>
      <c r="CA31" s="114"/>
      <c r="CB31" s="145"/>
      <c r="CC31" s="146"/>
      <c r="CD31" s="145"/>
      <c r="CE31" s="148"/>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row>
    <row r="32" spans="1:108" ht="21" customHeight="1" thickTop="1" thickBot="1">
      <c r="A32" s="421"/>
      <c r="B32" s="423"/>
      <c r="C32" s="423"/>
      <c r="D32" s="423"/>
      <c r="E32" s="424"/>
      <c r="F32" s="423"/>
      <c r="G32" s="423"/>
      <c r="H32" s="423"/>
      <c r="I32" s="423"/>
      <c r="J32" s="421"/>
      <c r="K32" s="421"/>
      <c r="L32" s="411"/>
      <c r="M32" s="413"/>
      <c r="N32" s="162">
        <v>4</v>
      </c>
      <c r="O32" s="166"/>
      <c r="P32" s="171"/>
      <c r="Q32" s="171"/>
      <c r="R32" s="171"/>
      <c r="S32" s="171"/>
      <c r="T32" s="171"/>
      <c r="U32" s="171"/>
      <c r="V32" s="171"/>
      <c r="W32" s="116">
        <v>0</v>
      </c>
      <c r="X32" s="117" t="s">
        <v>485</v>
      </c>
      <c r="Y32" s="172"/>
      <c r="Z32" s="118" t="s">
        <v>536</v>
      </c>
      <c r="AA32" s="116" t="s">
        <v>537</v>
      </c>
      <c r="AB32" s="171"/>
      <c r="AC32" s="422"/>
      <c r="AD32" s="422"/>
      <c r="AE32" s="420"/>
      <c r="AF32" s="420"/>
      <c r="AG32" s="418"/>
      <c r="AH32" s="418"/>
      <c r="AI32" s="419"/>
      <c r="AJ32" s="419"/>
      <c r="AK32" s="411"/>
      <c r="AL32" s="413"/>
      <c r="AM32" s="416"/>
      <c r="AN32" s="163"/>
      <c r="AO32" s="162"/>
      <c r="AP32" s="168"/>
      <c r="AQ32" s="168"/>
      <c r="AR32" s="163"/>
      <c r="AS32" s="168"/>
      <c r="AT32" s="163"/>
      <c r="AU32" s="168"/>
      <c r="AV32" s="163"/>
      <c r="AW32" s="114"/>
      <c r="AX32" s="145"/>
      <c r="AY32" s="146"/>
      <c r="AZ32" s="163"/>
      <c r="BA32" s="163"/>
      <c r="BB32" s="162"/>
      <c r="BC32" s="168"/>
      <c r="BD32" s="168"/>
      <c r="BE32" s="163"/>
      <c r="BF32" s="163"/>
      <c r="BG32" s="162"/>
      <c r="BH32" s="168"/>
      <c r="BI32" s="168"/>
      <c r="BJ32" s="163"/>
      <c r="BK32" s="163"/>
      <c r="BL32" s="162"/>
      <c r="BM32" s="168"/>
      <c r="BN32" s="168"/>
      <c r="BO32" s="145"/>
      <c r="BP32" s="145"/>
      <c r="BQ32" s="146"/>
      <c r="BR32" s="114"/>
      <c r="BS32" s="114"/>
      <c r="BT32" s="168"/>
      <c r="BU32" s="145"/>
      <c r="BV32" s="145"/>
      <c r="BW32" s="145"/>
      <c r="BX32" s="168"/>
      <c r="BY32" s="163"/>
      <c r="BZ32" s="163"/>
      <c r="CA32" s="114"/>
      <c r="CB32" s="145"/>
      <c r="CC32" s="146"/>
      <c r="CD32" s="145"/>
      <c r="CE32" s="148"/>
      <c r="CF32" s="148"/>
      <c r="CG32" s="148"/>
      <c r="CH32" s="148"/>
      <c r="CI32" s="148"/>
      <c r="CJ32" s="148"/>
      <c r="CK32" s="148"/>
      <c r="CL32" s="148"/>
      <c r="CM32" s="148"/>
      <c r="CN32" s="148"/>
      <c r="CO32" s="148"/>
      <c r="CP32" s="148"/>
      <c r="CQ32" s="148"/>
      <c r="CR32" s="148"/>
      <c r="CS32" s="148"/>
      <c r="CT32" s="148"/>
      <c r="CU32" s="148"/>
      <c r="CV32" s="148"/>
      <c r="CW32" s="148"/>
      <c r="CX32" s="148"/>
      <c r="CY32" s="148"/>
      <c r="CZ32" s="148"/>
      <c r="DA32" s="148"/>
      <c r="DB32" s="148"/>
      <c r="DC32" s="148"/>
      <c r="DD32" s="148"/>
    </row>
    <row r="33" spans="1:108" ht="21" customHeight="1" thickTop="1" thickBot="1">
      <c r="A33" s="421"/>
      <c r="B33" s="423"/>
      <c r="C33" s="423"/>
      <c r="D33" s="423"/>
      <c r="E33" s="424"/>
      <c r="F33" s="423"/>
      <c r="G33" s="423"/>
      <c r="H33" s="423"/>
      <c r="I33" s="423"/>
      <c r="J33" s="421"/>
      <c r="K33" s="421"/>
      <c r="L33" s="411"/>
      <c r="M33" s="413"/>
      <c r="N33" s="162">
        <v>5</v>
      </c>
      <c r="O33" s="166"/>
      <c r="P33" s="171"/>
      <c r="Q33" s="171"/>
      <c r="R33" s="171"/>
      <c r="S33" s="171"/>
      <c r="T33" s="171"/>
      <c r="U33" s="171"/>
      <c r="V33" s="171"/>
      <c r="W33" s="116">
        <v>0</v>
      </c>
      <c r="X33" s="117" t="s">
        <v>485</v>
      </c>
      <c r="Y33" s="172"/>
      <c r="Z33" s="118" t="s">
        <v>536</v>
      </c>
      <c r="AA33" s="116" t="s">
        <v>537</v>
      </c>
      <c r="AB33" s="171"/>
      <c r="AC33" s="422"/>
      <c r="AD33" s="422"/>
      <c r="AE33" s="420"/>
      <c r="AF33" s="420"/>
      <c r="AG33" s="418"/>
      <c r="AH33" s="418"/>
      <c r="AI33" s="419"/>
      <c r="AJ33" s="419"/>
      <c r="AK33" s="411"/>
      <c r="AL33" s="413"/>
      <c r="AM33" s="416"/>
      <c r="AN33" s="163"/>
      <c r="AO33" s="162"/>
      <c r="AP33" s="168"/>
      <c r="AQ33" s="168"/>
      <c r="AR33" s="163"/>
      <c r="AS33" s="168"/>
      <c r="AT33" s="163"/>
      <c r="AU33" s="168"/>
      <c r="AV33" s="163"/>
      <c r="AW33" s="114"/>
      <c r="AX33" s="145"/>
      <c r="AY33" s="146"/>
      <c r="AZ33" s="163"/>
      <c r="BA33" s="163"/>
      <c r="BB33" s="162"/>
      <c r="BC33" s="168"/>
      <c r="BD33" s="168"/>
      <c r="BE33" s="163"/>
      <c r="BF33" s="163"/>
      <c r="BG33" s="162"/>
      <c r="BH33" s="168"/>
      <c r="BI33" s="168"/>
      <c r="BJ33" s="163"/>
      <c r="BK33" s="163"/>
      <c r="BL33" s="162"/>
      <c r="BM33" s="168"/>
      <c r="BN33" s="168"/>
      <c r="BO33" s="145"/>
      <c r="BP33" s="145"/>
      <c r="BQ33" s="146"/>
      <c r="BR33" s="114"/>
      <c r="BS33" s="114"/>
      <c r="BT33" s="168"/>
      <c r="BU33" s="145"/>
      <c r="BV33" s="145"/>
      <c r="BW33" s="145"/>
      <c r="BX33" s="168"/>
      <c r="BY33" s="163"/>
      <c r="BZ33" s="163"/>
      <c r="CA33" s="114"/>
      <c r="CB33" s="145"/>
      <c r="CC33" s="146"/>
      <c r="CD33" s="145"/>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row>
    <row r="34" spans="1:108" ht="21" customHeight="1" thickTop="1" thickBot="1">
      <c r="A34" s="421"/>
      <c r="B34" s="423"/>
      <c r="C34" s="423"/>
      <c r="D34" s="423"/>
      <c r="E34" s="424"/>
      <c r="F34" s="423"/>
      <c r="G34" s="423"/>
      <c r="H34" s="423"/>
      <c r="I34" s="423"/>
      <c r="J34" s="421"/>
      <c r="K34" s="421"/>
      <c r="L34" s="411"/>
      <c r="M34" s="414"/>
      <c r="N34" s="162">
        <v>6</v>
      </c>
      <c r="O34" s="166"/>
      <c r="P34" s="171"/>
      <c r="Q34" s="171"/>
      <c r="R34" s="171"/>
      <c r="S34" s="171"/>
      <c r="T34" s="171"/>
      <c r="U34" s="171"/>
      <c r="V34" s="171"/>
      <c r="W34" s="116">
        <v>0</v>
      </c>
      <c r="X34" s="117" t="s">
        <v>485</v>
      </c>
      <c r="Y34" s="172"/>
      <c r="Z34" s="118" t="s">
        <v>536</v>
      </c>
      <c r="AA34" s="116" t="s">
        <v>537</v>
      </c>
      <c r="AB34" s="171"/>
      <c r="AC34" s="422"/>
      <c r="AD34" s="422"/>
      <c r="AE34" s="420"/>
      <c r="AF34" s="420"/>
      <c r="AG34" s="418"/>
      <c r="AH34" s="418"/>
      <c r="AI34" s="419"/>
      <c r="AJ34" s="419"/>
      <c r="AK34" s="411"/>
      <c r="AL34" s="414"/>
      <c r="AM34" s="417"/>
      <c r="AN34" s="163"/>
      <c r="AO34" s="162"/>
      <c r="AP34" s="168"/>
      <c r="AQ34" s="168"/>
      <c r="AR34" s="163"/>
      <c r="AS34" s="168"/>
      <c r="AT34" s="163"/>
      <c r="AU34" s="168"/>
      <c r="AV34" s="163"/>
      <c r="AW34" s="114"/>
      <c r="AX34" s="145"/>
      <c r="AY34" s="146"/>
      <c r="AZ34" s="163"/>
      <c r="BA34" s="163"/>
      <c r="BB34" s="162"/>
      <c r="BC34" s="168"/>
      <c r="BD34" s="168"/>
      <c r="BE34" s="163"/>
      <c r="BF34" s="163"/>
      <c r="BG34" s="162"/>
      <c r="BH34" s="168"/>
      <c r="BI34" s="168"/>
      <c r="BJ34" s="163"/>
      <c r="BK34" s="163"/>
      <c r="BL34" s="162"/>
      <c r="BM34" s="168"/>
      <c r="BN34" s="168"/>
      <c r="BO34" s="145"/>
      <c r="BP34" s="145"/>
      <c r="BQ34" s="146"/>
      <c r="BR34" s="114"/>
      <c r="BS34" s="114"/>
      <c r="BT34" s="168"/>
      <c r="BU34" s="145"/>
      <c r="BV34" s="145"/>
      <c r="BW34" s="145"/>
      <c r="BX34" s="168"/>
      <c r="BY34" s="163"/>
      <c r="BZ34" s="163"/>
      <c r="CA34" s="114"/>
      <c r="CB34" s="145"/>
      <c r="CC34" s="146"/>
      <c r="CD34" s="145"/>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row>
    <row r="35" spans="1:108" ht="21" customHeight="1" thickTop="1" thickBot="1">
      <c r="A35" s="421">
        <v>6</v>
      </c>
      <c r="B35" s="423"/>
      <c r="C35" s="423"/>
      <c r="D35" s="423"/>
      <c r="E35" s="424"/>
      <c r="F35" s="423"/>
      <c r="G35" s="423"/>
      <c r="H35" s="423"/>
      <c r="I35" s="423"/>
      <c r="J35" s="421"/>
      <c r="K35" s="421"/>
      <c r="L35" s="411">
        <v>0</v>
      </c>
      <c r="M35" s="412" t="b">
        <v>0</v>
      </c>
      <c r="N35" s="162">
        <v>1</v>
      </c>
      <c r="O35" s="166"/>
      <c r="P35" s="171"/>
      <c r="Q35" s="171"/>
      <c r="R35" s="171"/>
      <c r="S35" s="171"/>
      <c r="T35" s="171"/>
      <c r="U35" s="171"/>
      <c r="V35" s="171"/>
      <c r="W35" s="116">
        <v>0</v>
      </c>
      <c r="X35" s="117" t="s">
        <v>485</v>
      </c>
      <c r="Y35" s="172"/>
      <c r="Z35" s="118" t="s">
        <v>536</v>
      </c>
      <c r="AA35" s="116" t="s">
        <v>537</v>
      </c>
      <c r="AB35" s="171"/>
      <c r="AC35" s="422">
        <v>0</v>
      </c>
      <c r="AD35" s="422" t="s">
        <v>485</v>
      </c>
      <c r="AE35" s="420"/>
      <c r="AF35" s="420"/>
      <c r="AG35" s="418" t="s">
        <v>538</v>
      </c>
      <c r="AH35" s="418" t="s">
        <v>538</v>
      </c>
      <c r="AI35" s="419"/>
      <c r="AJ35" s="419"/>
      <c r="AK35" s="411">
        <v>0</v>
      </c>
      <c r="AL35" s="412" t="b">
        <v>0</v>
      </c>
      <c r="AM35" s="415"/>
      <c r="AN35" s="163"/>
      <c r="AO35" s="162"/>
      <c r="AP35" s="168"/>
      <c r="AQ35" s="168"/>
      <c r="AR35" s="163"/>
      <c r="AS35" s="168"/>
      <c r="AT35" s="163"/>
      <c r="AU35" s="168"/>
      <c r="AV35" s="163"/>
      <c r="AW35" s="114"/>
      <c r="AX35" s="145"/>
      <c r="AY35" s="146"/>
      <c r="AZ35" s="163"/>
      <c r="BA35" s="163"/>
      <c r="BB35" s="162"/>
      <c r="BC35" s="168"/>
      <c r="BD35" s="168"/>
      <c r="BE35" s="163"/>
      <c r="BF35" s="163"/>
      <c r="BG35" s="162"/>
      <c r="BH35" s="168"/>
      <c r="BI35" s="168"/>
      <c r="BJ35" s="163"/>
      <c r="BK35" s="163"/>
      <c r="BL35" s="162"/>
      <c r="BM35" s="168"/>
      <c r="BN35" s="168"/>
      <c r="BO35" s="145"/>
      <c r="BP35" s="145"/>
      <c r="BQ35" s="146"/>
      <c r="BR35" s="114"/>
      <c r="BS35" s="114"/>
      <c r="BT35" s="168"/>
      <c r="BU35" s="145"/>
      <c r="BV35" s="145"/>
      <c r="BW35" s="145"/>
      <c r="BX35" s="168"/>
      <c r="BY35" s="163"/>
      <c r="BZ35" s="163"/>
      <c r="CA35" s="114"/>
      <c r="CB35" s="145"/>
      <c r="CC35" s="146"/>
      <c r="CD35" s="145"/>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C35" s="148"/>
      <c r="DD35" s="148"/>
    </row>
    <row r="36" spans="1:108" ht="21" customHeight="1" thickTop="1" thickBot="1">
      <c r="A36" s="421"/>
      <c r="B36" s="423"/>
      <c r="C36" s="423"/>
      <c r="D36" s="423"/>
      <c r="E36" s="424"/>
      <c r="F36" s="423"/>
      <c r="G36" s="423"/>
      <c r="H36" s="423"/>
      <c r="I36" s="423"/>
      <c r="J36" s="421"/>
      <c r="K36" s="421"/>
      <c r="L36" s="411"/>
      <c r="M36" s="413"/>
      <c r="N36" s="162">
        <v>2</v>
      </c>
      <c r="O36" s="166"/>
      <c r="P36" s="171"/>
      <c r="Q36" s="171"/>
      <c r="R36" s="171"/>
      <c r="S36" s="171"/>
      <c r="T36" s="171"/>
      <c r="U36" s="171"/>
      <c r="V36" s="171"/>
      <c r="W36" s="116">
        <v>0</v>
      </c>
      <c r="X36" s="117" t="s">
        <v>485</v>
      </c>
      <c r="Y36" s="172"/>
      <c r="Z36" s="118" t="s">
        <v>536</v>
      </c>
      <c r="AA36" s="116" t="s">
        <v>537</v>
      </c>
      <c r="AB36" s="171"/>
      <c r="AC36" s="422"/>
      <c r="AD36" s="422"/>
      <c r="AE36" s="420"/>
      <c r="AF36" s="420"/>
      <c r="AG36" s="418"/>
      <c r="AH36" s="418"/>
      <c r="AI36" s="419"/>
      <c r="AJ36" s="419"/>
      <c r="AK36" s="411"/>
      <c r="AL36" s="413"/>
      <c r="AM36" s="416"/>
      <c r="AN36" s="163"/>
      <c r="AO36" s="162"/>
      <c r="AP36" s="168"/>
      <c r="AQ36" s="168"/>
      <c r="AR36" s="163"/>
      <c r="AS36" s="168"/>
      <c r="AT36" s="163"/>
      <c r="AU36" s="168"/>
      <c r="AV36" s="163"/>
      <c r="AW36" s="114"/>
      <c r="AX36" s="145"/>
      <c r="AY36" s="146"/>
      <c r="AZ36" s="163"/>
      <c r="BA36" s="163"/>
      <c r="BB36" s="162"/>
      <c r="BC36" s="168"/>
      <c r="BD36" s="168"/>
      <c r="BE36" s="163"/>
      <c r="BF36" s="163"/>
      <c r="BG36" s="162"/>
      <c r="BH36" s="168"/>
      <c r="BI36" s="168"/>
      <c r="BJ36" s="163"/>
      <c r="BK36" s="163"/>
      <c r="BL36" s="162"/>
      <c r="BM36" s="168"/>
      <c r="BN36" s="168"/>
      <c r="BO36" s="145"/>
      <c r="BP36" s="145"/>
      <c r="BQ36" s="146"/>
      <c r="BR36" s="114"/>
      <c r="BS36" s="114"/>
      <c r="BT36" s="168"/>
      <c r="BU36" s="145"/>
      <c r="BV36" s="145"/>
      <c r="BW36" s="145"/>
      <c r="BX36" s="168"/>
      <c r="BY36" s="163"/>
      <c r="BZ36" s="163"/>
      <c r="CA36" s="114"/>
      <c r="CB36" s="145"/>
      <c r="CC36" s="146"/>
      <c r="CD36" s="145"/>
      <c r="CE36" s="148"/>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8"/>
    </row>
    <row r="37" spans="1:108" ht="21" customHeight="1" thickTop="1" thickBot="1">
      <c r="A37" s="421"/>
      <c r="B37" s="423"/>
      <c r="C37" s="423"/>
      <c r="D37" s="423"/>
      <c r="E37" s="424"/>
      <c r="F37" s="423"/>
      <c r="G37" s="423"/>
      <c r="H37" s="423"/>
      <c r="I37" s="423"/>
      <c r="J37" s="421"/>
      <c r="K37" s="421"/>
      <c r="L37" s="411"/>
      <c r="M37" s="413"/>
      <c r="N37" s="162">
        <v>3</v>
      </c>
      <c r="O37" s="173"/>
      <c r="P37" s="171"/>
      <c r="Q37" s="171"/>
      <c r="R37" s="171"/>
      <c r="S37" s="171"/>
      <c r="T37" s="171"/>
      <c r="U37" s="171"/>
      <c r="V37" s="171"/>
      <c r="W37" s="116">
        <v>0</v>
      </c>
      <c r="X37" s="117" t="s">
        <v>485</v>
      </c>
      <c r="Y37" s="172"/>
      <c r="Z37" s="118" t="s">
        <v>536</v>
      </c>
      <c r="AA37" s="116" t="s">
        <v>537</v>
      </c>
      <c r="AB37" s="171"/>
      <c r="AC37" s="422"/>
      <c r="AD37" s="422"/>
      <c r="AE37" s="420"/>
      <c r="AF37" s="420"/>
      <c r="AG37" s="418"/>
      <c r="AH37" s="418"/>
      <c r="AI37" s="419"/>
      <c r="AJ37" s="419"/>
      <c r="AK37" s="411"/>
      <c r="AL37" s="413"/>
      <c r="AM37" s="416"/>
      <c r="AN37" s="163"/>
      <c r="AO37" s="162"/>
      <c r="AP37" s="168"/>
      <c r="AQ37" s="168"/>
      <c r="AR37" s="163"/>
      <c r="AS37" s="168"/>
      <c r="AT37" s="163"/>
      <c r="AU37" s="168"/>
      <c r="AV37" s="163"/>
      <c r="AW37" s="114"/>
      <c r="AX37" s="145"/>
      <c r="AY37" s="146"/>
      <c r="AZ37" s="163"/>
      <c r="BA37" s="163"/>
      <c r="BB37" s="162"/>
      <c r="BC37" s="168"/>
      <c r="BD37" s="168"/>
      <c r="BE37" s="163"/>
      <c r="BF37" s="163"/>
      <c r="BG37" s="162"/>
      <c r="BH37" s="168"/>
      <c r="BI37" s="168"/>
      <c r="BJ37" s="163"/>
      <c r="BK37" s="163"/>
      <c r="BL37" s="162"/>
      <c r="BM37" s="168"/>
      <c r="BN37" s="168"/>
      <c r="BO37" s="145"/>
      <c r="BP37" s="145"/>
      <c r="BQ37" s="146"/>
      <c r="BR37" s="114"/>
      <c r="BS37" s="114"/>
      <c r="BT37" s="168"/>
      <c r="BU37" s="145"/>
      <c r="BV37" s="145"/>
      <c r="BW37" s="145"/>
      <c r="BX37" s="168"/>
      <c r="BY37" s="163"/>
      <c r="BZ37" s="163"/>
      <c r="CA37" s="114"/>
      <c r="CB37" s="145"/>
      <c r="CC37" s="146"/>
      <c r="CD37" s="145"/>
      <c r="CE37" s="148"/>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row>
    <row r="38" spans="1:108" ht="21" customHeight="1" thickTop="1" thickBot="1">
      <c r="A38" s="421"/>
      <c r="B38" s="423"/>
      <c r="C38" s="423"/>
      <c r="D38" s="423"/>
      <c r="E38" s="424"/>
      <c r="F38" s="423"/>
      <c r="G38" s="423"/>
      <c r="H38" s="423"/>
      <c r="I38" s="423"/>
      <c r="J38" s="421"/>
      <c r="K38" s="421"/>
      <c r="L38" s="411"/>
      <c r="M38" s="413"/>
      <c r="N38" s="162">
        <v>4</v>
      </c>
      <c r="O38" s="166"/>
      <c r="P38" s="171"/>
      <c r="Q38" s="171"/>
      <c r="R38" s="171"/>
      <c r="S38" s="171"/>
      <c r="T38" s="171"/>
      <c r="U38" s="171"/>
      <c r="V38" s="171"/>
      <c r="W38" s="116">
        <v>0</v>
      </c>
      <c r="X38" s="117" t="s">
        <v>485</v>
      </c>
      <c r="Y38" s="172"/>
      <c r="Z38" s="118" t="s">
        <v>536</v>
      </c>
      <c r="AA38" s="116" t="s">
        <v>537</v>
      </c>
      <c r="AB38" s="171"/>
      <c r="AC38" s="422"/>
      <c r="AD38" s="422"/>
      <c r="AE38" s="420"/>
      <c r="AF38" s="420"/>
      <c r="AG38" s="418"/>
      <c r="AH38" s="418"/>
      <c r="AI38" s="419"/>
      <c r="AJ38" s="419"/>
      <c r="AK38" s="411"/>
      <c r="AL38" s="413"/>
      <c r="AM38" s="416"/>
      <c r="AN38" s="163"/>
      <c r="AO38" s="162"/>
      <c r="AP38" s="168"/>
      <c r="AQ38" s="168"/>
      <c r="AR38" s="163"/>
      <c r="AS38" s="168"/>
      <c r="AT38" s="163"/>
      <c r="AU38" s="168"/>
      <c r="AV38" s="163"/>
      <c r="AW38" s="114"/>
      <c r="AX38" s="145"/>
      <c r="AY38" s="146"/>
      <c r="AZ38" s="163"/>
      <c r="BA38" s="163"/>
      <c r="BB38" s="162"/>
      <c r="BC38" s="168"/>
      <c r="BD38" s="168"/>
      <c r="BE38" s="163"/>
      <c r="BF38" s="163"/>
      <c r="BG38" s="162"/>
      <c r="BH38" s="168"/>
      <c r="BI38" s="168"/>
      <c r="BJ38" s="163"/>
      <c r="BK38" s="163"/>
      <c r="BL38" s="162"/>
      <c r="BM38" s="168"/>
      <c r="BN38" s="168"/>
      <c r="BO38" s="145"/>
      <c r="BP38" s="145"/>
      <c r="BQ38" s="146"/>
      <c r="BR38" s="114"/>
      <c r="BS38" s="114"/>
      <c r="BT38" s="168"/>
      <c r="BU38" s="145"/>
      <c r="BV38" s="145"/>
      <c r="BW38" s="145"/>
      <c r="BX38" s="168"/>
      <c r="BY38" s="163"/>
      <c r="BZ38" s="163"/>
      <c r="CA38" s="114"/>
      <c r="CB38" s="145"/>
      <c r="CC38" s="146"/>
      <c r="CD38" s="145"/>
      <c r="CE38" s="148"/>
      <c r="CF38" s="148"/>
      <c r="CG38" s="148"/>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148"/>
    </row>
    <row r="39" spans="1:108" ht="21" customHeight="1" thickTop="1" thickBot="1">
      <c r="A39" s="421"/>
      <c r="B39" s="423"/>
      <c r="C39" s="423"/>
      <c r="D39" s="423"/>
      <c r="E39" s="424"/>
      <c r="F39" s="423"/>
      <c r="G39" s="423"/>
      <c r="H39" s="423"/>
      <c r="I39" s="423"/>
      <c r="J39" s="421"/>
      <c r="K39" s="421"/>
      <c r="L39" s="411"/>
      <c r="M39" s="413"/>
      <c r="N39" s="162">
        <v>5</v>
      </c>
      <c r="O39" s="166"/>
      <c r="P39" s="171"/>
      <c r="Q39" s="171"/>
      <c r="R39" s="171"/>
      <c r="S39" s="171"/>
      <c r="T39" s="171"/>
      <c r="U39" s="171"/>
      <c r="V39" s="171"/>
      <c r="W39" s="116">
        <v>0</v>
      </c>
      <c r="X39" s="117" t="s">
        <v>485</v>
      </c>
      <c r="Y39" s="172"/>
      <c r="Z39" s="118" t="s">
        <v>536</v>
      </c>
      <c r="AA39" s="116" t="s">
        <v>537</v>
      </c>
      <c r="AB39" s="171"/>
      <c r="AC39" s="422"/>
      <c r="AD39" s="422"/>
      <c r="AE39" s="420"/>
      <c r="AF39" s="420"/>
      <c r="AG39" s="418"/>
      <c r="AH39" s="418"/>
      <c r="AI39" s="419"/>
      <c r="AJ39" s="419"/>
      <c r="AK39" s="411"/>
      <c r="AL39" s="413"/>
      <c r="AM39" s="416"/>
      <c r="AN39" s="163"/>
      <c r="AO39" s="162"/>
      <c r="AP39" s="168"/>
      <c r="AQ39" s="114"/>
      <c r="AR39" s="145"/>
      <c r="AS39" s="168"/>
      <c r="AT39" s="163"/>
      <c r="AU39" s="168"/>
      <c r="AV39" s="163"/>
      <c r="AW39" s="114"/>
      <c r="AX39" s="145"/>
      <c r="AY39" s="146"/>
      <c r="AZ39" s="163"/>
      <c r="BA39" s="163"/>
      <c r="BB39" s="162"/>
      <c r="BC39" s="168"/>
      <c r="BD39" s="168"/>
      <c r="BE39" s="163"/>
      <c r="BF39" s="163"/>
      <c r="BG39" s="162"/>
      <c r="BH39" s="168"/>
      <c r="BI39" s="168"/>
      <c r="BJ39" s="163"/>
      <c r="BK39" s="163"/>
      <c r="BL39" s="162"/>
      <c r="BM39" s="168"/>
      <c r="BN39" s="168"/>
      <c r="BO39" s="145"/>
      <c r="BP39" s="145"/>
      <c r="BQ39" s="146"/>
      <c r="BR39" s="114"/>
      <c r="BS39" s="114"/>
      <c r="BT39" s="168"/>
      <c r="BU39" s="145"/>
      <c r="BV39" s="145"/>
      <c r="BW39" s="145"/>
      <c r="BX39" s="168"/>
      <c r="BY39" s="163"/>
      <c r="BZ39" s="163"/>
      <c r="CA39" s="114"/>
      <c r="CB39" s="145"/>
      <c r="CC39" s="146"/>
      <c r="CD39" s="145"/>
      <c r="CE39" s="148"/>
      <c r="CF39" s="148"/>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8"/>
    </row>
    <row r="40" spans="1:108" ht="21" customHeight="1" thickTop="1" thickBot="1">
      <c r="A40" s="421"/>
      <c r="B40" s="423"/>
      <c r="C40" s="423"/>
      <c r="D40" s="423"/>
      <c r="E40" s="424"/>
      <c r="F40" s="423"/>
      <c r="G40" s="423"/>
      <c r="H40" s="423"/>
      <c r="I40" s="423"/>
      <c r="J40" s="421"/>
      <c r="K40" s="421"/>
      <c r="L40" s="411"/>
      <c r="M40" s="414"/>
      <c r="N40" s="162">
        <v>6</v>
      </c>
      <c r="O40" s="166"/>
      <c r="P40" s="171"/>
      <c r="Q40" s="171"/>
      <c r="R40" s="171"/>
      <c r="S40" s="171"/>
      <c r="T40" s="171"/>
      <c r="U40" s="171"/>
      <c r="V40" s="171"/>
      <c r="W40" s="116">
        <v>0</v>
      </c>
      <c r="X40" s="117" t="s">
        <v>485</v>
      </c>
      <c r="Y40" s="172"/>
      <c r="Z40" s="118" t="s">
        <v>536</v>
      </c>
      <c r="AA40" s="116" t="s">
        <v>537</v>
      </c>
      <c r="AB40" s="171"/>
      <c r="AC40" s="422"/>
      <c r="AD40" s="422"/>
      <c r="AE40" s="420"/>
      <c r="AF40" s="420"/>
      <c r="AG40" s="418"/>
      <c r="AH40" s="418"/>
      <c r="AI40" s="419"/>
      <c r="AJ40" s="419"/>
      <c r="AK40" s="411"/>
      <c r="AL40" s="414"/>
      <c r="AM40" s="417"/>
      <c r="AN40" s="163"/>
      <c r="AO40" s="162"/>
      <c r="AP40" s="168"/>
      <c r="AQ40" s="114"/>
      <c r="AR40" s="145"/>
      <c r="AS40" s="168"/>
      <c r="AT40" s="163"/>
      <c r="AU40" s="168"/>
      <c r="AV40" s="163"/>
      <c r="AW40" s="114"/>
      <c r="AX40" s="145"/>
      <c r="AY40" s="146"/>
      <c r="AZ40" s="163"/>
      <c r="BA40" s="163"/>
      <c r="BB40" s="162"/>
      <c r="BC40" s="168"/>
      <c r="BD40" s="168"/>
      <c r="BE40" s="163"/>
      <c r="BF40" s="163"/>
      <c r="BG40" s="162"/>
      <c r="BH40" s="168"/>
      <c r="BI40" s="168"/>
      <c r="BJ40" s="163"/>
      <c r="BK40" s="163"/>
      <c r="BL40" s="162"/>
      <c r="BM40" s="168"/>
      <c r="BN40" s="168"/>
      <c r="BO40" s="145"/>
      <c r="BP40" s="145"/>
      <c r="BQ40" s="146"/>
      <c r="BR40" s="114"/>
      <c r="BS40" s="114"/>
      <c r="BT40" s="168"/>
      <c r="BU40" s="145"/>
      <c r="BV40" s="145"/>
      <c r="BW40" s="145"/>
      <c r="BX40" s="168"/>
      <c r="BY40" s="163"/>
      <c r="BZ40" s="163"/>
      <c r="CA40" s="114"/>
      <c r="CB40" s="145"/>
      <c r="CC40" s="146"/>
      <c r="CD40" s="145"/>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row>
    <row r="41" spans="1:108" ht="21" customHeight="1" thickTop="1" thickBot="1">
      <c r="A41" s="421">
        <v>7</v>
      </c>
      <c r="B41" s="423"/>
      <c r="C41" s="423"/>
      <c r="D41" s="423"/>
      <c r="E41" s="424"/>
      <c r="F41" s="423"/>
      <c r="G41" s="423"/>
      <c r="H41" s="423"/>
      <c r="I41" s="423"/>
      <c r="J41" s="421"/>
      <c r="K41" s="421"/>
      <c r="L41" s="411">
        <v>0</v>
      </c>
      <c r="M41" s="412" t="b">
        <v>0</v>
      </c>
      <c r="N41" s="162">
        <v>1</v>
      </c>
      <c r="O41" s="166"/>
      <c r="P41" s="171"/>
      <c r="Q41" s="171"/>
      <c r="R41" s="171"/>
      <c r="S41" s="171"/>
      <c r="T41" s="171"/>
      <c r="U41" s="171"/>
      <c r="V41" s="171"/>
      <c r="W41" s="116">
        <v>0</v>
      </c>
      <c r="X41" s="117" t="s">
        <v>485</v>
      </c>
      <c r="Y41" s="172"/>
      <c r="Z41" s="118" t="s">
        <v>536</v>
      </c>
      <c r="AA41" s="116" t="s">
        <v>537</v>
      </c>
      <c r="AB41" s="171"/>
      <c r="AC41" s="422">
        <v>0</v>
      </c>
      <c r="AD41" s="422" t="s">
        <v>485</v>
      </c>
      <c r="AE41" s="420"/>
      <c r="AF41" s="420"/>
      <c r="AG41" s="418" t="s">
        <v>538</v>
      </c>
      <c r="AH41" s="418" t="s">
        <v>538</v>
      </c>
      <c r="AI41" s="419"/>
      <c r="AJ41" s="419"/>
      <c r="AK41" s="411">
        <v>0</v>
      </c>
      <c r="AL41" s="412" t="b">
        <v>0</v>
      </c>
      <c r="AM41" s="415"/>
      <c r="AN41" s="163"/>
      <c r="AO41" s="162"/>
      <c r="AP41" s="168"/>
      <c r="AQ41" s="114"/>
      <c r="AR41" s="145"/>
      <c r="AS41" s="168"/>
      <c r="AT41" s="163"/>
      <c r="AU41" s="168"/>
      <c r="AV41" s="163"/>
      <c r="AW41" s="114"/>
      <c r="AX41" s="145"/>
      <c r="AY41" s="146"/>
      <c r="AZ41" s="163"/>
      <c r="BA41" s="163"/>
      <c r="BB41" s="162"/>
      <c r="BC41" s="168"/>
      <c r="BD41" s="168"/>
      <c r="BE41" s="163"/>
      <c r="BF41" s="163"/>
      <c r="BG41" s="162"/>
      <c r="BH41" s="168"/>
      <c r="BI41" s="168"/>
      <c r="BJ41" s="163"/>
      <c r="BK41" s="163"/>
      <c r="BL41" s="162"/>
      <c r="BM41" s="168"/>
      <c r="BN41" s="168"/>
      <c r="BO41" s="145"/>
      <c r="BP41" s="145"/>
      <c r="BQ41" s="146"/>
      <c r="BR41" s="114"/>
      <c r="BS41" s="114"/>
      <c r="BT41" s="168"/>
      <c r="BU41" s="145"/>
      <c r="BV41" s="145"/>
      <c r="BW41" s="145"/>
      <c r="BX41" s="168"/>
      <c r="BY41" s="163"/>
      <c r="BZ41" s="163"/>
      <c r="CA41" s="114"/>
      <c r="CB41" s="145"/>
      <c r="CC41" s="146"/>
      <c r="CD41" s="145"/>
      <c r="CE41" s="148"/>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8"/>
      <c r="DB41" s="148"/>
      <c r="DC41" s="148"/>
      <c r="DD41" s="148"/>
    </row>
    <row r="42" spans="1:108" ht="21" customHeight="1" thickTop="1" thickBot="1">
      <c r="A42" s="421"/>
      <c r="B42" s="423"/>
      <c r="C42" s="423"/>
      <c r="D42" s="423"/>
      <c r="E42" s="424"/>
      <c r="F42" s="423"/>
      <c r="G42" s="423"/>
      <c r="H42" s="423"/>
      <c r="I42" s="423"/>
      <c r="J42" s="421"/>
      <c r="K42" s="421"/>
      <c r="L42" s="411"/>
      <c r="M42" s="413"/>
      <c r="N42" s="162">
        <v>2</v>
      </c>
      <c r="O42" s="166"/>
      <c r="P42" s="171"/>
      <c r="Q42" s="171"/>
      <c r="R42" s="171"/>
      <c r="S42" s="171"/>
      <c r="T42" s="171"/>
      <c r="U42" s="171"/>
      <c r="V42" s="171"/>
      <c r="W42" s="116">
        <v>0</v>
      </c>
      <c r="X42" s="117" t="s">
        <v>485</v>
      </c>
      <c r="Y42" s="172"/>
      <c r="Z42" s="118" t="s">
        <v>536</v>
      </c>
      <c r="AA42" s="116" t="s">
        <v>537</v>
      </c>
      <c r="AB42" s="171"/>
      <c r="AC42" s="422"/>
      <c r="AD42" s="422"/>
      <c r="AE42" s="420"/>
      <c r="AF42" s="420"/>
      <c r="AG42" s="418"/>
      <c r="AH42" s="418"/>
      <c r="AI42" s="419"/>
      <c r="AJ42" s="419"/>
      <c r="AK42" s="411"/>
      <c r="AL42" s="413"/>
      <c r="AM42" s="416"/>
      <c r="AN42" s="163"/>
      <c r="AO42" s="162"/>
      <c r="AP42" s="168"/>
      <c r="AQ42" s="114"/>
      <c r="AR42" s="145"/>
      <c r="AS42" s="168"/>
      <c r="AT42" s="163"/>
      <c r="AU42" s="168"/>
      <c r="AV42" s="163"/>
      <c r="AW42" s="114"/>
      <c r="AX42" s="145"/>
      <c r="AY42" s="146"/>
      <c r="AZ42" s="163"/>
      <c r="BA42" s="163"/>
      <c r="BB42" s="162"/>
      <c r="BC42" s="168"/>
      <c r="BD42" s="168"/>
      <c r="BE42" s="163"/>
      <c r="BF42" s="163"/>
      <c r="BG42" s="162"/>
      <c r="BH42" s="168"/>
      <c r="BI42" s="168"/>
      <c r="BJ42" s="163"/>
      <c r="BK42" s="163"/>
      <c r="BL42" s="162"/>
      <c r="BM42" s="168"/>
      <c r="BN42" s="168"/>
      <c r="BO42" s="145"/>
      <c r="BP42" s="145"/>
      <c r="BQ42" s="146"/>
      <c r="BR42" s="114"/>
      <c r="BS42" s="114"/>
      <c r="BT42" s="168"/>
      <c r="BU42" s="145"/>
      <c r="BV42" s="145"/>
      <c r="BW42" s="145"/>
      <c r="BX42" s="168"/>
      <c r="BY42" s="163"/>
      <c r="BZ42" s="163"/>
      <c r="CA42" s="114"/>
      <c r="CB42" s="145"/>
      <c r="CC42" s="146"/>
      <c r="CD42" s="145"/>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row>
    <row r="43" spans="1:108" ht="21" customHeight="1" thickTop="1" thickBot="1">
      <c r="A43" s="421"/>
      <c r="B43" s="423"/>
      <c r="C43" s="423"/>
      <c r="D43" s="423"/>
      <c r="E43" s="424"/>
      <c r="F43" s="423"/>
      <c r="G43" s="423"/>
      <c r="H43" s="423"/>
      <c r="I43" s="423"/>
      <c r="J43" s="421"/>
      <c r="K43" s="421"/>
      <c r="L43" s="411"/>
      <c r="M43" s="413"/>
      <c r="N43" s="162">
        <v>3</v>
      </c>
      <c r="O43" s="173"/>
      <c r="P43" s="171"/>
      <c r="Q43" s="171"/>
      <c r="R43" s="171"/>
      <c r="S43" s="171"/>
      <c r="T43" s="171"/>
      <c r="U43" s="171"/>
      <c r="V43" s="171"/>
      <c r="W43" s="116">
        <v>0</v>
      </c>
      <c r="X43" s="117" t="s">
        <v>485</v>
      </c>
      <c r="Y43" s="172"/>
      <c r="Z43" s="118" t="s">
        <v>536</v>
      </c>
      <c r="AA43" s="116" t="s">
        <v>537</v>
      </c>
      <c r="AB43" s="171"/>
      <c r="AC43" s="422"/>
      <c r="AD43" s="422"/>
      <c r="AE43" s="420"/>
      <c r="AF43" s="420"/>
      <c r="AG43" s="418"/>
      <c r="AH43" s="418"/>
      <c r="AI43" s="419"/>
      <c r="AJ43" s="419"/>
      <c r="AK43" s="411"/>
      <c r="AL43" s="413"/>
      <c r="AM43" s="416"/>
      <c r="AN43" s="163"/>
      <c r="AO43" s="162"/>
      <c r="AP43" s="168"/>
      <c r="AQ43" s="114"/>
      <c r="AR43" s="145"/>
      <c r="AS43" s="168"/>
      <c r="AT43" s="163"/>
      <c r="AU43" s="168"/>
      <c r="AV43" s="163"/>
      <c r="AW43" s="114"/>
      <c r="AX43" s="145"/>
      <c r="AY43" s="146"/>
      <c r="AZ43" s="163"/>
      <c r="BA43" s="163"/>
      <c r="BB43" s="162"/>
      <c r="BC43" s="168"/>
      <c r="BD43" s="168"/>
      <c r="BE43" s="163"/>
      <c r="BF43" s="163"/>
      <c r="BG43" s="162"/>
      <c r="BH43" s="168"/>
      <c r="BI43" s="168"/>
      <c r="BJ43" s="163"/>
      <c r="BK43" s="163"/>
      <c r="BL43" s="162"/>
      <c r="BM43" s="168"/>
      <c r="BN43" s="168"/>
      <c r="BO43" s="145"/>
      <c r="BP43" s="145"/>
      <c r="BQ43" s="146"/>
      <c r="BR43" s="114"/>
      <c r="BS43" s="114"/>
      <c r="BT43" s="168"/>
      <c r="BU43" s="145"/>
      <c r="BV43" s="145"/>
      <c r="BW43" s="145"/>
      <c r="BX43" s="168"/>
      <c r="BY43" s="163"/>
      <c r="BZ43" s="163"/>
      <c r="CA43" s="114"/>
      <c r="CB43" s="145"/>
      <c r="CC43" s="146"/>
      <c r="CD43" s="145"/>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row>
    <row r="44" spans="1:108" ht="21" customHeight="1" thickTop="1" thickBot="1">
      <c r="A44" s="421"/>
      <c r="B44" s="423"/>
      <c r="C44" s="423"/>
      <c r="D44" s="423"/>
      <c r="E44" s="424"/>
      <c r="F44" s="423"/>
      <c r="G44" s="423"/>
      <c r="H44" s="423"/>
      <c r="I44" s="423"/>
      <c r="J44" s="421"/>
      <c r="K44" s="421"/>
      <c r="L44" s="411"/>
      <c r="M44" s="413"/>
      <c r="N44" s="162">
        <v>4</v>
      </c>
      <c r="O44" s="166"/>
      <c r="P44" s="171"/>
      <c r="Q44" s="171"/>
      <c r="R44" s="171"/>
      <c r="S44" s="171"/>
      <c r="T44" s="171"/>
      <c r="U44" s="171"/>
      <c r="V44" s="171"/>
      <c r="W44" s="116">
        <v>0</v>
      </c>
      <c r="X44" s="117" t="s">
        <v>485</v>
      </c>
      <c r="Y44" s="172"/>
      <c r="Z44" s="118" t="s">
        <v>536</v>
      </c>
      <c r="AA44" s="116" t="s">
        <v>537</v>
      </c>
      <c r="AB44" s="171"/>
      <c r="AC44" s="422"/>
      <c r="AD44" s="422"/>
      <c r="AE44" s="420"/>
      <c r="AF44" s="420"/>
      <c r="AG44" s="418"/>
      <c r="AH44" s="418"/>
      <c r="AI44" s="419"/>
      <c r="AJ44" s="419"/>
      <c r="AK44" s="411"/>
      <c r="AL44" s="413"/>
      <c r="AM44" s="416"/>
      <c r="AN44" s="163"/>
      <c r="AO44" s="162"/>
      <c r="AP44" s="168"/>
      <c r="AQ44" s="114"/>
      <c r="AR44" s="145"/>
      <c r="AS44" s="168"/>
      <c r="AT44" s="163"/>
      <c r="AU44" s="168"/>
      <c r="AV44" s="163"/>
      <c r="AW44" s="114"/>
      <c r="AX44" s="145"/>
      <c r="AY44" s="146"/>
      <c r="AZ44" s="163"/>
      <c r="BA44" s="163"/>
      <c r="BB44" s="162"/>
      <c r="BC44" s="168"/>
      <c r="BD44" s="168"/>
      <c r="BE44" s="163"/>
      <c r="BF44" s="163"/>
      <c r="BG44" s="162"/>
      <c r="BH44" s="168"/>
      <c r="BI44" s="168"/>
      <c r="BJ44" s="163"/>
      <c r="BK44" s="163"/>
      <c r="BL44" s="162"/>
      <c r="BM44" s="168"/>
      <c r="BN44" s="168"/>
      <c r="BO44" s="145"/>
      <c r="BP44" s="145"/>
      <c r="BQ44" s="146"/>
      <c r="BR44" s="114"/>
      <c r="BS44" s="114"/>
      <c r="BT44" s="168"/>
      <c r="BU44" s="145"/>
      <c r="BV44" s="145"/>
      <c r="BW44" s="145"/>
      <c r="BX44" s="168"/>
      <c r="BY44" s="163"/>
      <c r="BZ44" s="163"/>
      <c r="CA44" s="114"/>
      <c r="CB44" s="145"/>
      <c r="CC44" s="146"/>
      <c r="CD44" s="145"/>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row>
    <row r="45" spans="1:108" ht="21" customHeight="1" thickTop="1" thickBot="1">
      <c r="A45" s="421"/>
      <c r="B45" s="423"/>
      <c r="C45" s="423"/>
      <c r="D45" s="423"/>
      <c r="E45" s="424"/>
      <c r="F45" s="423"/>
      <c r="G45" s="423"/>
      <c r="H45" s="423"/>
      <c r="I45" s="423"/>
      <c r="J45" s="421"/>
      <c r="K45" s="421"/>
      <c r="L45" s="411"/>
      <c r="M45" s="413"/>
      <c r="N45" s="162">
        <v>5</v>
      </c>
      <c r="O45" s="166"/>
      <c r="P45" s="171"/>
      <c r="Q45" s="171"/>
      <c r="R45" s="171"/>
      <c r="S45" s="171"/>
      <c r="T45" s="171"/>
      <c r="U45" s="171"/>
      <c r="V45" s="171"/>
      <c r="W45" s="116">
        <v>0</v>
      </c>
      <c r="X45" s="117" t="s">
        <v>485</v>
      </c>
      <c r="Y45" s="172"/>
      <c r="Z45" s="118" t="s">
        <v>536</v>
      </c>
      <c r="AA45" s="116" t="s">
        <v>537</v>
      </c>
      <c r="AB45" s="171"/>
      <c r="AC45" s="422"/>
      <c r="AD45" s="422"/>
      <c r="AE45" s="420"/>
      <c r="AF45" s="420"/>
      <c r="AG45" s="418"/>
      <c r="AH45" s="418"/>
      <c r="AI45" s="419"/>
      <c r="AJ45" s="419"/>
      <c r="AK45" s="411"/>
      <c r="AL45" s="413"/>
      <c r="AM45" s="416"/>
      <c r="AN45" s="163"/>
      <c r="AO45" s="162"/>
      <c r="AP45" s="168"/>
      <c r="AQ45" s="114"/>
      <c r="AR45" s="145"/>
      <c r="AS45" s="168"/>
      <c r="AT45" s="163"/>
      <c r="AU45" s="168"/>
      <c r="AV45" s="163"/>
      <c r="AW45" s="114"/>
      <c r="AX45" s="145"/>
      <c r="AY45" s="146"/>
      <c r="AZ45" s="163"/>
      <c r="BA45" s="163"/>
      <c r="BB45" s="162"/>
      <c r="BC45" s="168"/>
      <c r="BD45" s="168"/>
      <c r="BE45" s="163"/>
      <c r="BF45" s="163"/>
      <c r="BG45" s="162"/>
      <c r="BH45" s="168"/>
      <c r="BI45" s="168"/>
      <c r="BJ45" s="163"/>
      <c r="BK45" s="163"/>
      <c r="BL45" s="162"/>
      <c r="BM45" s="168"/>
      <c r="BN45" s="168"/>
      <c r="BO45" s="145"/>
      <c r="BP45" s="145"/>
      <c r="BQ45" s="146"/>
      <c r="BR45" s="114"/>
      <c r="BS45" s="114"/>
      <c r="BT45" s="168"/>
      <c r="BU45" s="145"/>
      <c r="BV45" s="145"/>
      <c r="BW45" s="145"/>
      <c r="BX45" s="168"/>
      <c r="BY45" s="163"/>
      <c r="BZ45" s="163"/>
      <c r="CA45" s="114"/>
      <c r="CB45" s="145"/>
      <c r="CC45" s="146"/>
      <c r="CD45" s="145"/>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row>
    <row r="46" spans="1:108" ht="21" customHeight="1" thickTop="1" thickBot="1">
      <c r="A46" s="421"/>
      <c r="B46" s="423"/>
      <c r="C46" s="423"/>
      <c r="D46" s="423"/>
      <c r="E46" s="424"/>
      <c r="F46" s="423"/>
      <c r="G46" s="423"/>
      <c r="H46" s="423"/>
      <c r="I46" s="423"/>
      <c r="J46" s="421"/>
      <c r="K46" s="421"/>
      <c r="L46" s="411"/>
      <c r="M46" s="414"/>
      <c r="N46" s="162">
        <v>6</v>
      </c>
      <c r="O46" s="166"/>
      <c r="P46" s="171"/>
      <c r="Q46" s="171"/>
      <c r="R46" s="171"/>
      <c r="S46" s="171"/>
      <c r="T46" s="171"/>
      <c r="U46" s="171"/>
      <c r="V46" s="171"/>
      <c r="W46" s="116">
        <v>0</v>
      </c>
      <c r="X46" s="117" t="s">
        <v>485</v>
      </c>
      <c r="Y46" s="172"/>
      <c r="Z46" s="118" t="s">
        <v>536</v>
      </c>
      <c r="AA46" s="116" t="s">
        <v>537</v>
      </c>
      <c r="AB46" s="171"/>
      <c r="AC46" s="422"/>
      <c r="AD46" s="422"/>
      <c r="AE46" s="420"/>
      <c r="AF46" s="420"/>
      <c r="AG46" s="418"/>
      <c r="AH46" s="418"/>
      <c r="AI46" s="419"/>
      <c r="AJ46" s="419"/>
      <c r="AK46" s="411"/>
      <c r="AL46" s="414"/>
      <c r="AM46" s="417"/>
      <c r="AN46" s="163"/>
      <c r="AO46" s="162"/>
      <c r="AP46" s="168"/>
      <c r="AQ46" s="114"/>
      <c r="AR46" s="145"/>
      <c r="AS46" s="168"/>
      <c r="AT46" s="163"/>
      <c r="AU46" s="168"/>
      <c r="AV46" s="163"/>
      <c r="AW46" s="114"/>
      <c r="AX46" s="145"/>
      <c r="AY46" s="146"/>
      <c r="AZ46" s="163"/>
      <c r="BA46" s="163"/>
      <c r="BB46" s="162"/>
      <c r="BC46" s="168"/>
      <c r="BD46" s="168"/>
      <c r="BE46" s="163"/>
      <c r="BF46" s="163"/>
      <c r="BG46" s="162"/>
      <c r="BH46" s="168"/>
      <c r="BI46" s="168"/>
      <c r="BJ46" s="163"/>
      <c r="BK46" s="163"/>
      <c r="BL46" s="162"/>
      <c r="BM46" s="168"/>
      <c r="BN46" s="168"/>
      <c r="BO46" s="145"/>
      <c r="BP46" s="145"/>
      <c r="BQ46" s="146"/>
      <c r="BR46" s="114"/>
      <c r="BS46" s="114"/>
      <c r="BT46" s="168"/>
      <c r="BU46" s="145"/>
      <c r="BV46" s="145"/>
      <c r="BW46" s="145"/>
      <c r="BX46" s="168"/>
      <c r="BY46" s="163"/>
      <c r="BZ46" s="163"/>
      <c r="CA46" s="114"/>
      <c r="CB46" s="145"/>
      <c r="CC46" s="146"/>
      <c r="CD46" s="145"/>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row>
    <row r="47" spans="1:108" ht="21" customHeight="1" thickTop="1" thickBot="1">
      <c r="A47" s="421">
        <v>8</v>
      </c>
      <c r="B47" s="423"/>
      <c r="C47" s="423"/>
      <c r="D47" s="423"/>
      <c r="E47" s="424"/>
      <c r="F47" s="423"/>
      <c r="G47" s="423"/>
      <c r="H47" s="423"/>
      <c r="I47" s="423"/>
      <c r="J47" s="421"/>
      <c r="K47" s="421"/>
      <c r="L47" s="411">
        <v>0</v>
      </c>
      <c r="M47" s="412" t="b">
        <v>0</v>
      </c>
      <c r="N47" s="162">
        <v>1</v>
      </c>
      <c r="O47" s="166"/>
      <c r="P47" s="171"/>
      <c r="Q47" s="171"/>
      <c r="R47" s="171"/>
      <c r="S47" s="171"/>
      <c r="T47" s="171"/>
      <c r="U47" s="171"/>
      <c r="V47" s="171"/>
      <c r="W47" s="116">
        <v>0</v>
      </c>
      <c r="X47" s="117" t="s">
        <v>485</v>
      </c>
      <c r="Y47" s="172"/>
      <c r="Z47" s="118" t="s">
        <v>536</v>
      </c>
      <c r="AA47" s="116" t="s">
        <v>537</v>
      </c>
      <c r="AB47" s="171"/>
      <c r="AC47" s="422">
        <v>0</v>
      </c>
      <c r="AD47" s="422" t="s">
        <v>485</v>
      </c>
      <c r="AE47" s="420"/>
      <c r="AF47" s="420"/>
      <c r="AG47" s="418" t="s">
        <v>538</v>
      </c>
      <c r="AH47" s="418" t="s">
        <v>538</v>
      </c>
      <c r="AI47" s="419"/>
      <c r="AJ47" s="419"/>
      <c r="AK47" s="411">
        <v>0</v>
      </c>
      <c r="AL47" s="412" t="b">
        <v>0</v>
      </c>
      <c r="AM47" s="415"/>
      <c r="AN47" s="163"/>
      <c r="AO47" s="162"/>
      <c r="AP47" s="168"/>
      <c r="AQ47" s="114"/>
      <c r="AR47" s="145"/>
      <c r="AS47" s="168"/>
      <c r="AT47" s="163"/>
      <c r="AU47" s="168"/>
      <c r="AV47" s="163"/>
      <c r="AW47" s="114"/>
      <c r="AX47" s="145"/>
      <c r="AY47" s="146"/>
      <c r="AZ47" s="163"/>
      <c r="BA47" s="163"/>
      <c r="BB47" s="162"/>
      <c r="BC47" s="168"/>
      <c r="BD47" s="168"/>
      <c r="BE47" s="163"/>
      <c r="BF47" s="163"/>
      <c r="BG47" s="162"/>
      <c r="BH47" s="168"/>
      <c r="BI47" s="168"/>
      <c r="BJ47" s="163"/>
      <c r="BK47" s="163"/>
      <c r="BL47" s="162"/>
      <c r="BM47" s="168"/>
      <c r="BN47" s="168"/>
      <c r="BO47" s="145"/>
      <c r="BP47" s="145"/>
      <c r="BQ47" s="146"/>
      <c r="BR47" s="114"/>
      <c r="BS47" s="114"/>
      <c r="BT47" s="168"/>
      <c r="BU47" s="145"/>
      <c r="BV47" s="145"/>
      <c r="BW47" s="145"/>
      <c r="BX47" s="168"/>
      <c r="BY47" s="163"/>
      <c r="BZ47" s="163"/>
      <c r="CA47" s="114"/>
      <c r="CB47" s="145"/>
      <c r="CC47" s="146"/>
      <c r="CD47" s="145"/>
      <c r="CE47" s="148"/>
      <c r="CF47" s="148"/>
      <c r="CG47" s="148"/>
      <c r="CH47" s="148"/>
      <c r="CI47" s="148"/>
      <c r="CJ47" s="148"/>
      <c r="CK47" s="148"/>
      <c r="CL47" s="148"/>
      <c r="CM47" s="148"/>
      <c r="CN47" s="148"/>
      <c r="CO47" s="148"/>
      <c r="CP47" s="148"/>
      <c r="CQ47" s="148"/>
      <c r="CR47" s="148"/>
      <c r="CS47" s="148"/>
      <c r="CT47" s="148"/>
      <c r="CU47" s="148"/>
      <c r="CV47" s="148"/>
      <c r="CW47" s="148"/>
      <c r="CX47" s="148"/>
      <c r="CY47" s="148"/>
      <c r="CZ47" s="148"/>
      <c r="DA47" s="148"/>
      <c r="DB47" s="148"/>
      <c r="DC47" s="148"/>
      <c r="DD47" s="148"/>
    </row>
    <row r="48" spans="1:108" ht="21" customHeight="1" thickTop="1" thickBot="1">
      <c r="A48" s="421"/>
      <c r="B48" s="423"/>
      <c r="C48" s="423"/>
      <c r="D48" s="423"/>
      <c r="E48" s="424"/>
      <c r="F48" s="423"/>
      <c r="G48" s="423"/>
      <c r="H48" s="423"/>
      <c r="I48" s="423"/>
      <c r="J48" s="421"/>
      <c r="K48" s="421"/>
      <c r="L48" s="411"/>
      <c r="M48" s="413"/>
      <c r="N48" s="162">
        <v>2</v>
      </c>
      <c r="O48" s="166"/>
      <c r="P48" s="171"/>
      <c r="Q48" s="171"/>
      <c r="R48" s="171"/>
      <c r="S48" s="171"/>
      <c r="T48" s="171"/>
      <c r="U48" s="171"/>
      <c r="V48" s="171"/>
      <c r="W48" s="116">
        <v>0</v>
      </c>
      <c r="X48" s="117" t="s">
        <v>485</v>
      </c>
      <c r="Y48" s="172"/>
      <c r="Z48" s="118" t="s">
        <v>536</v>
      </c>
      <c r="AA48" s="116" t="s">
        <v>537</v>
      </c>
      <c r="AB48" s="171"/>
      <c r="AC48" s="422"/>
      <c r="AD48" s="422"/>
      <c r="AE48" s="420"/>
      <c r="AF48" s="420"/>
      <c r="AG48" s="418"/>
      <c r="AH48" s="418"/>
      <c r="AI48" s="419"/>
      <c r="AJ48" s="419"/>
      <c r="AK48" s="411"/>
      <c r="AL48" s="413"/>
      <c r="AM48" s="416"/>
      <c r="AN48" s="163"/>
      <c r="AO48" s="162"/>
      <c r="AP48" s="168"/>
      <c r="AQ48" s="114"/>
      <c r="AR48" s="145"/>
      <c r="AS48" s="168"/>
      <c r="AT48" s="163"/>
      <c r="AU48" s="168"/>
      <c r="AV48" s="163"/>
      <c r="AW48" s="114"/>
      <c r="AX48" s="145"/>
      <c r="AY48" s="146"/>
      <c r="AZ48" s="163"/>
      <c r="BA48" s="163"/>
      <c r="BB48" s="162"/>
      <c r="BC48" s="168"/>
      <c r="BD48" s="168"/>
      <c r="BE48" s="163"/>
      <c r="BF48" s="163"/>
      <c r="BG48" s="162"/>
      <c r="BH48" s="168"/>
      <c r="BI48" s="168"/>
      <c r="BJ48" s="163"/>
      <c r="BK48" s="163"/>
      <c r="BL48" s="162"/>
      <c r="BM48" s="168"/>
      <c r="BN48" s="168"/>
      <c r="BO48" s="145"/>
      <c r="BP48" s="145"/>
      <c r="BQ48" s="146"/>
      <c r="BR48" s="114"/>
      <c r="BS48" s="114"/>
      <c r="BT48" s="168"/>
      <c r="BU48" s="145"/>
      <c r="BV48" s="145"/>
      <c r="BW48" s="145"/>
      <c r="BX48" s="168"/>
      <c r="BY48" s="163"/>
      <c r="BZ48" s="163"/>
      <c r="CA48" s="114"/>
      <c r="CB48" s="145"/>
      <c r="CC48" s="146"/>
      <c r="CD48" s="145"/>
      <c r="CE48" s="148"/>
      <c r="CF48" s="148"/>
      <c r="CG48" s="148"/>
      <c r="CH48" s="148"/>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row>
    <row r="49" spans="1:108" ht="21" customHeight="1" thickTop="1" thickBot="1">
      <c r="A49" s="421"/>
      <c r="B49" s="423"/>
      <c r="C49" s="423"/>
      <c r="D49" s="423"/>
      <c r="E49" s="424"/>
      <c r="F49" s="423"/>
      <c r="G49" s="423"/>
      <c r="H49" s="423"/>
      <c r="I49" s="423"/>
      <c r="J49" s="421"/>
      <c r="K49" s="421"/>
      <c r="L49" s="411"/>
      <c r="M49" s="413"/>
      <c r="N49" s="162">
        <v>3</v>
      </c>
      <c r="O49" s="173"/>
      <c r="P49" s="171"/>
      <c r="Q49" s="171"/>
      <c r="R49" s="171"/>
      <c r="S49" s="171"/>
      <c r="T49" s="171"/>
      <c r="U49" s="171"/>
      <c r="V49" s="171"/>
      <c r="W49" s="116">
        <v>0</v>
      </c>
      <c r="X49" s="117" t="s">
        <v>485</v>
      </c>
      <c r="Y49" s="172"/>
      <c r="Z49" s="118" t="s">
        <v>536</v>
      </c>
      <c r="AA49" s="116" t="s">
        <v>537</v>
      </c>
      <c r="AB49" s="171"/>
      <c r="AC49" s="422"/>
      <c r="AD49" s="422"/>
      <c r="AE49" s="420"/>
      <c r="AF49" s="420"/>
      <c r="AG49" s="418"/>
      <c r="AH49" s="418"/>
      <c r="AI49" s="419"/>
      <c r="AJ49" s="419"/>
      <c r="AK49" s="411"/>
      <c r="AL49" s="413"/>
      <c r="AM49" s="416"/>
      <c r="AN49" s="163"/>
      <c r="AO49" s="162"/>
      <c r="AP49" s="168"/>
      <c r="AQ49" s="114"/>
      <c r="AR49" s="145"/>
      <c r="AS49" s="168"/>
      <c r="AT49" s="163"/>
      <c r="AU49" s="168"/>
      <c r="AV49" s="163"/>
      <c r="AW49" s="114"/>
      <c r="AX49" s="145"/>
      <c r="AY49" s="146"/>
      <c r="AZ49" s="163"/>
      <c r="BA49" s="163"/>
      <c r="BB49" s="162"/>
      <c r="BC49" s="168"/>
      <c r="BD49" s="168"/>
      <c r="BE49" s="163"/>
      <c r="BF49" s="163"/>
      <c r="BG49" s="162"/>
      <c r="BH49" s="168"/>
      <c r="BI49" s="168"/>
      <c r="BJ49" s="163"/>
      <c r="BK49" s="163"/>
      <c r="BL49" s="162"/>
      <c r="BM49" s="168"/>
      <c r="BN49" s="168"/>
      <c r="BO49" s="145"/>
      <c r="BP49" s="145"/>
      <c r="BQ49" s="146"/>
      <c r="BR49" s="114"/>
      <c r="BS49" s="114"/>
      <c r="BT49" s="168"/>
      <c r="BU49" s="145"/>
      <c r="BV49" s="145"/>
      <c r="BW49" s="145"/>
      <c r="BX49" s="168"/>
      <c r="BY49" s="163"/>
      <c r="BZ49" s="163"/>
      <c r="CA49" s="114"/>
      <c r="CB49" s="145"/>
      <c r="CC49" s="146"/>
      <c r="CD49" s="145"/>
      <c r="CE49" s="148"/>
      <c r="CF49" s="148"/>
      <c r="CG49" s="148"/>
      <c r="CH49" s="148"/>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row>
    <row r="50" spans="1:108" ht="21" customHeight="1" thickTop="1" thickBot="1">
      <c r="A50" s="421"/>
      <c r="B50" s="423"/>
      <c r="C50" s="423"/>
      <c r="D50" s="423"/>
      <c r="E50" s="424"/>
      <c r="F50" s="423"/>
      <c r="G50" s="423"/>
      <c r="H50" s="423"/>
      <c r="I50" s="423"/>
      <c r="J50" s="421"/>
      <c r="K50" s="421"/>
      <c r="L50" s="411"/>
      <c r="M50" s="413"/>
      <c r="N50" s="162">
        <v>4</v>
      </c>
      <c r="O50" s="166"/>
      <c r="P50" s="171"/>
      <c r="Q50" s="171"/>
      <c r="R50" s="171"/>
      <c r="S50" s="171"/>
      <c r="T50" s="171"/>
      <c r="U50" s="171"/>
      <c r="V50" s="171"/>
      <c r="W50" s="116">
        <v>0</v>
      </c>
      <c r="X50" s="117" t="s">
        <v>485</v>
      </c>
      <c r="Y50" s="172"/>
      <c r="Z50" s="118" t="s">
        <v>536</v>
      </c>
      <c r="AA50" s="116" t="s">
        <v>537</v>
      </c>
      <c r="AB50" s="171"/>
      <c r="AC50" s="422"/>
      <c r="AD50" s="422"/>
      <c r="AE50" s="420"/>
      <c r="AF50" s="420"/>
      <c r="AG50" s="418"/>
      <c r="AH50" s="418"/>
      <c r="AI50" s="419"/>
      <c r="AJ50" s="419"/>
      <c r="AK50" s="411"/>
      <c r="AL50" s="413"/>
      <c r="AM50" s="416"/>
      <c r="AN50" s="163"/>
      <c r="AO50" s="162"/>
      <c r="AP50" s="168"/>
      <c r="AQ50" s="114"/>
      <c r="AR50" s="145"/>
      <c r="AS50" s="168"/>
      <c r="AT50" s="163"/>
      <c r="AU50" s="168"/>
      <c r="AV50" s="163"/>
      <c r="AW50" s="114"/>
      <c r="AX50" s="145"/>
      <c r="AY50" s="146"/>
      <c r="AZ50" s="163"/>
      <c r="BA50" s="163"/>
      <c r="BB50" s="162"/>
      <c r="BC50" s="168"/>
      <c r="BD50" s="168"/>
      <c r="BE50" s="163"/>
      <c r="BF50" s="163"/>
      <c r="BG50" s="162"/>
      <c r="BH50" s="168"/>
      <c r="BI50" s="168"/>
      <c r="BJ50" s="163"/>
      <c r="BK50" s="163"/>
      <c r="BL50" s="162"/>
      <c r="BM50" s="168"/>
      <c r="BN50" s="168"/>
      <c r="BO50" s="145"/>
      <c r="BP50" s="145"/>
      <c r="BQ50" s="146"/>
      <c r="BR50" s="114"/>
      <c r="BS50" s="114"/>
      <c r="BT50" s="168"/>
      <c r="BU50" s="145"/>
      <c r="BV50" s="145"/>
      <c r="BW50" s="145"/>
      <c r="BX50" s="168"/>
      <c r="BY50" s="163"/>
      <c r="BZ50" s="163"/>
      <c r="CA50" s="114"/>
      <c r="CB50" s="145"/>
      <c r="CC50" s="146"/>
      <c r="CD50" s="145"/>
      <c r="CE50" s="148"/>
      <c r="CF50" s="148"/>
      <c r="CG50" s="148"/>
      <c r="CH50" s="148"/>
      <c r="CI50" s="148"/>
      <c r="CJ50" s="148"/>
      <c r="CK50" s="148"/>
      <c r="CL50" s="148"/>
      <c r="CM50" s="148"/>
      <c r="CN50" s="148"/>
      <c r="CO50" s="148"/>
      <c r="CP50" s="148"/>
      <c r="CQ50" s="148"/>
      <c r="CR50" s="148"/>
      <c r="CS50" s="148"/>
      <c r="CT50" s="148"/>
      <c r="CU50" s="148"/>
      <c r="CV50" s="148"/>
      <c r="CW50" s="148"/>
      <c r="CX50" s="148"/>
      <c r="CY50" s="148"/>
      <c r="CZ50" s="148"/>
      <c r="DA50" s="148"/>
      <c r="DB50" s="148"/>
      <c r="DC50" s="148"/>
      <c r="DD50" s="148"/>
    </row>
    <row r="51" spans="1:108" ht="21" customHeight="1" thickTop="1" thickBot="1">
      <c r="A51" s="421"/>
      <c r="B51" s="423"/>
      <c r="C51" s="423"/>
      <c r="D51" s="423"/>
      <c r="E51" s="424"/>
      <c r="F51" s="423"/>
      <c r="G51" s="423"/>
      <c r="H51" s="423"/>
      <c r="I51" s="423"/>
      <c r="J51" s="421"/>
      <c r="K51" s="421"/>
      <c r="L51" s="411"/>
      <c r="M51" s="413"/>
      <c r="N51" s="162">
        <v>5</v>
      </c>
      <c r="O51" s="166"/>
      <c r="P51" s="171"/>
      <c r="Q51" s="171"/>
      <c r="R51" s="171"/>
      <c r="S51" s="171"/>
      <c r="T51" s="171"/>
      <c r="U51" s="171"/>
      <c r="V51" s="171"/>
      <c r="W51" s="116">
        <v>0</v>
      </c>
      <c r="X51" s="117" t="s">
        <v>485</v>
      </c>
      <c r="Y51" s="172"/>
      <c r="Z51" s="118" t="s">
        <v>536</v>
      </c>
      <c r="AA51" s="116" t="s">
        <v>537</v>
      </c>
      <c r="AB51" s="171"/>
      <c r="AC51" s="422"/>
      <c r="AD51" s="422"/>
      <c r="AE51" s="420"/>
      <c r="AF51" s="420"/>
      <c r="AG51" s="418"/>
      <c r="AH51" s="418"/>
      <c r="AI51" s="419"/>
      <c r="AJ51" s="419"/>
      <c r="AK51" s="411"/>
      <c r="AL51" s="413"/>
      <c r="AM51" s="416"/>
      <c r="AN51" s="163"/>
      <c r="AO51" s="162"/>
      <c r="AP51" s="168"/>
      <c r="AQ51" s="114"/>
      <c r="AR51" s="145"/>
      <c r="AS51" s="168"/>
      <c r="AT51" s="163"/>
      <c r="AU51" s="168"/>
      <c r="AV51" s="163"/>
      <c r="AW51" s="114"/>
      <c r="AX51" s="145"/>
      <c r="AY51" s="146"/>
      <c r="AZ51" s="163"/>
      <c r="BA51" s="163"/>
      <c r="BB51" s="162"/>
      <c r="BC51" s="168"/>
      <c r="BD51" s="168"/>
      <c r="BE51" s="163"/>
      <c r="BF51" s="163"/>
      <c r="BG51" s="162"/>
      <c r="BH51" s="168"/>
      <c r="BI51" s="168"/>
      <c r="BJ51" s="163"/>
      <c r="BK51" s="163"/>
      <c r="BL51" s="162"/>
      <c r="BM51" s="168"/>
      <c r="BN51" s="168"/>
      <c r="BO51" s="145"/>
      <c r="BP51" s="145"/>
      <c r="BQ51" s="146"/>
      <c r="BR51" s="114"/>
      <c r="BS51" s="114"/>
      <c r="BT51" s="168"/>
      <c r="BU51" s="145"/>
      <c r="BV51" s="145"/>
      <c r="BW51" s="145"/>
      <c r="BX51" s="168"/>
      <c r="BY51" s="163"/>
      <c r="BZ51" s="163"/>
      <c r="CA51" s="114"/>
      <c r="CB51" s="145"/>
      <c r="CC51" s="146"/>
      <c r="CD51" s="145"/>
      <c r="CE51" s="148"/>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c r="DC51" s="148"/>
      <c r="DD51" s="148"/>
    </row>
    <row r="52" spans="1:108" ht="21" customHeight="1" thickTop="1" thickBot="1">
      <c r="A52" s="421"/>
      <c r="B52" s="423"/>
      <c r="C52" s="423"/>
      <c r="D52" s="423"/>
      <c r="E52" s="424"/>
      <c r="F52" s="423"/>
      <c r="G52" s="423"/>
      <c r="H52" s="423"/>
      <c r="I52" s="423"/>
      <c r="J52" s="421"/>
      <c r="K52" s="421"/>
      <c r="L52" s="411"/>
      <c r="M52" s="414"/>
      <c r="N52" s="162">
        <v>6</v>
      </c>
      <c r="O52" s="166"/>
      <c r="P52" s="171"/>
      <c r="Q52" s="171"/>
      <c r="R52" s="171"/>
      <c r="S52" s="171"/>
      <c r="T52" s="171"/>
      <c r="U52" s="171"/>
      <c r="V52" s="171"/>
      <c r="W52" s="116">
        <v>0</v>
      </c>
      <c r="X52" s="117" t="s">
        <v>485</v>
      </c>
      <c r="Y52" s="172"/>
      <c r="Z52" s="118" t="s">
        <v>536</v>
      </c>
      <c r="AA52" s="116" t="s">
        <v>537</v>
      </c>
      <c r="AB52" s="171"/>
      <c r="AC52" s="422"/>
      <c r="AD52" s="422"/>
      <c r="AE52" s="420"/>
      <c r="AF52" s="420"/>
      <c r="AG52" s="418"/>
      <c r="AH52" s="418"/>
      <c r="AI52" s="419"/>
      <c r="AJ52" s="419"/>
      <c r="AK52" s="411"/>
      <c r="AL52" s="414"/>
      <c r="AM52" s="417"/>
      <c r="AN52" s="163"/>
      <c r="AO52" s="162"/>
      <c r="AP52" s="168"/>
      <c r="AQ52" s="114"/>
      <c r="AR52" s="145"/>
      <c r="AS52" s="168"/>
      <c r="AT52" s="163"/>
      <c r="AU52" s="168"/>
      <c r="AV52" s="163"/>
      <c r="AW52" s="114"/>
      <c r="AX52" s="145"/>
      <c r="AY52" s="146"/>
      <c r="AZ52" s="163"/>
      <c r="BA52" s="163"/>
      <c r="BB52" s="162"/>
      <c r="BC52" s="168"/>
      <c r="BD52" s="168"/>
      <c r="BE52" s="163"/>
      <c r="BF52" s="163"/>
      <c r="BG52" s="162"/>
      <c r="BH52" s="168"/>
      <c r="BI52" s="168"/>
      <c r="BJ52" s="163"/>
      <c r="BK52" s="163"/>
      <c r="BL52" s="162"/>
      <c r="BM52" s="168"/>
      <c r="BN52" s="168"/>
      <c r="BO52" s="145"/>
      <c r="BP52" s="145"/>
      <c r="BQ52" s="146"/>
      <c r="BR52" s="114"/>
      <c r="BS52" s="114"/>
      <c r="BT52" s="168"/>
      <c r="BU52" s="145"/>
      <c r="BV52" s="145"/>
      <c r="BW52" s="145"/>
      <c r="BX52" s="168"/>
      <c r="BY52" s="163"/>
      <c r="BZ52" s="163"/>
      <c r="CA52" s="114"/>
      <c r="CB52" s="145"/>
      <c r="CC52" s="146"/>
      <c r="CD52" s="145"/>
      <c r="CE52" s="148"/>
      <c r="CF52" s="148"/>
      <c r="CG52" s="148"/>
      <c r="CH52" s="148"/>
      <c r="CI52" s="148"/>
      <c r="CJ52" s="148"/>
      <c r="CK52" s="148"/>
      <c r="CL52" s="148"/>
      <c r="CM52" s="148"/>
      <c r="CN52" s="148"/>
      <c r="CO52" s="148"/>
      <c r="CP52" s="148"/>
      <c r="CQ52" s="148"/>
      <c r="CR52" s="148"/>
      <c r="CS52" s="148"/>
      <c r="CT52" s="148"/>
      <c r="CU52" s="148"/>
      <c r="CV52" s="148"/>
      <c r="CW52" s="148"/>
      <c r="CX52" s="148"/>
      <c r="CY52" s="148"/>
      <c r="CZ52" s="148"/>
      <c r="DA52" s="148"/>
      <c r="DB52" s="148"/>
      <c r="DC52" s="148"/>
      <c r="DD52" s="148"/>
    </row>
    <row r="53" spans="1:108" ht="21" customHeight="1" thickTop="1" thickBot="1">
      <c r="A53" s="421">
        <v>9</v>
      </c>
      <c r="B53" s="423"/>
      <c r="C53" s="423"/>
      <c r="D53" s="423"/>
      <c r="E53" s="424"/>
      <c r="F53" s="423"/>
      <c r="G53" s="423"/>
      <c r="H53" s="423"/>
      <c r="I53" s="423"/>
      <c r="J53" s="421"/>
      <c r="K53" s="421"/>
      <c r="L53" s="411">
        <v>0</v>
      </c>
      <c r="M53" s="412" t="b">
        <v>0</v>
      </c>
      <c r="N53" s="162">
        <v>1</v>
      </c>
      <c r="O53" s="166"/>
      <c r="P53" s="171"/>
      <c r="Q53" s="171"/>
      <c r="R53" s="171"/>
      <c r="S53" s="171"/>
      <c r="T53" s="171"/>
      <c r="U53" s="171"/>
      <c r="V53" s="171"/>
      <c r="W53" s="116">
        <v>0</v>
      </c>
      <c r="X53" s="117" t="s">
        <v>485</v>
      </c>
      <c r="Y53" s="172"/>
      <c r="Z53" s="118" t="s">
        <v>536</v>
      </c>
      <c r="AA53" s="116" t="s">
        <v>537</v>
      </c>
      <c r="AB53" s="171"/>
      <c r="AC53" s="422">
        <v>0</v>
      </c>
      <c r="AD53" s="422" t="s">
        <v>485</v>
      </c>
      <c r="AE53" s="420"/>
      <c r="AF53" s="420"/>
      <c r="AG53" s="418" t="s">
        <v>538</v>
      </c>
      <c r="AH53" s="418" t="s">
        <v>538</v>
      </c>
      <c r="AI53" s="419"/>
      <c r="AJ53" s="419"/>
      <c r="AK53" s="411">
        <v>0</v>
      </c>
      <c r="AL53" s="412" t="b">
        <v>0</v>
      </c>
      <c r="AM53" s="415"/>
      <c r="AN53" s="163"/>
      <c r="AO53" s="162"/>
      <c r="AP53" s="168"/>
      <c r="AQ53" s="114"/>
      <c r="AR53" s="145"/>
      <c r="AS53" s="168"/>
      <c r="AT53" s="163"/>
      <c r="AU53" s="168"/>
      <c r="AV53" s="163"/>
      <c r="AW53" s="114"/>
      <c r="AX53" s="145"/>
      <c r="AY53" s="146"/>
      <c r="AZ53" s="163"/>
      <c r="BA53" s="163"/>
      <c r="BB53" s="162"/>
      <c r="BC53" s="168"/>
      <c r="BD53" s="168"/>
      <c r="BE53" s="163"/>
      <c r="BF53" s="163"/>
      <c r="BG53" s="162"/>
      <c r="BH53" s="168"/>
      <c r="BI53" s="168"/>
      <c r="BJ53" s="163"/>
      <c r="BK53" s="163"/>
      <c r="BL53" s="162"/>
      <c r="BM53" s="168"/>
      <c r="BN53" s="168"/>
      <c r="BO53" s="145"/>
      <c r="BP53" s="145"/>
      <c r="BQ53" s="146"/>
      <c r="BR53" s="114"/>
      <c r="BS53" s="114"/>
      <c r="BT53" s="168"/>
      <c r="BU53" s="145"/>
      <c r="BV53" s="145"/>
      <c r="BW53" s="145"/>
      <c r="BX53" s="168"/>
      <c r="BY53" s="163"/>
      <c r="BZ53" s="163"/>
      <c r="CA53" s="114"/>
      <c r="CB53" s="145"/>
      <c r="CC53" s="146"/>
      <c r="CD53" s="145"/>
      <c r="CE53" s="148"/>
      <c r="CF53" s="148"/>
      <c r="CG53" s="148"/>
      <c r="CH53" s="148"/>
      <c r="CI53" s="148"/>
      <c r="CJ53" s="148"/>
      <c r="CK53" s="148"/>
      <c r="CL53" s="148"/>
      <c r="CM53" s="148"/>
      <c r="CN53" s="148"/>
      <c r="CO53" s="148"/>
      <c r="CP53" s="148"/>
      <c r="CQ53" s="148"/>
      <c r="CR53" s="148"/>
      <c r="CS53" s="148"/>
      <c r="CT53" s="148"/>
      <c r="CU53" s="148"/>
      <c r="CV53" s="148"/>
      <c r="CW53" s="148"/>
      <c r="CX53" s="148"/>
      <c r="CY53" s="148"/>
      <c r="CZ53" s="148"/>
      <c r="DA53" s="148"/>
      <c r="DB53" s="148"/>
      <c r="DC53" s="148"/>
      <c r="DD53" s="148"/>
    </row>
    <row r="54" spans="1:108" ht="21" customHeight="1" thickTop="1" thickBot="1">
      <c r="A54" s="421"/>
      <c r="B54" s="423"/>
      <c r="C54" s="423"/>
      <c r="D54" s="423"/>
      <c r="E54" s="424"/>
      <c r="F54" s="423"/>
      <c r="G54" s="423"/>
      <c r="H54" s="423"/>
      <c r="I54" s="423"/>
      <c r="J54" s="421"/>
      <c r="K54" s="421"/>
      <c r="L54" s="411"/>
      <c r="M54" s="413"/>
      <c r="N54" s="162">
        <v>2</v>
      </c>
      <c r="O54" s="166"/>
      <c r="P54" s="171"/>
      <c r="Q54" s="171"/>
      <c r="R54" s="171"/>
      <c r="S54" s="171"/>
      <c r="T54" s="171"/>
      <c r="U54" s="171"/>
      <c r="V54" s="171"/>
      <c r="W54" s="116">
        <v>0</v>
      </c>
      <c r="X54" s="117" t="s">
        <v>485</v>
      </c>
      <c r="Y54" s="172"/>
      <c r="Z54" s="118" t="s">
        <v>536</v>
      </c>
      <c r="AA54" s="116" t="s">
        <v>537</v>
      </c>
      <c r="AB54" s="171"/>
      <c r="AC54" s="422"/>
      <c r="AD54" s="422"/>
      <c r="AE54" s="420"/>
      <c r="AF54" s="420"/>
      <c r="AG54" s="418"/>
      <c r="AH54" s="418"/>
      <c r="AI54" s="419"/>
      <c r="AJ54" s="419"/>
      <c r="AK54" s="411"/>
      <c r="AL54" s="413"/>
      <c r="AM54" s="416"/>
      <c r="AN54" s="163"/>
      <c r="AO54" s="162"/>
      <c r="AP54" s="168"/>
      <c r="AQ54" s="114"/>
      <c r="AR54" s="145"/>
      <c r="AS54" s="168"/>
      <c r="AT54" s="163"/>
      <c r="AU54" s="168"/>
      <c r="AV54" s="163"/>
      <c r="AW54" s="114"/>
      <c r="AX54" s="145"/>
      <c r="AY54" s="146"/>
      <c r="AZ54" s="163"/>
      <c r="BA54" s="163"/>
      <c r="BB54" s="162"/>
      <c r="BC54" s="168"/>
      <c r="BD54" s="168"/>
      <c r="BE54" s="163"/>
      <c r="BF54" s="163"/>
      <c r="BG54" s="162"/>
      <c r="BH54" s="168"/>
      <c r="BI54" s="168"/>
      <c r="BJ54" s="163"/>
      <c r="BK54" s="163"/>
      <c r="BL54" s="162"/>
      <c r="BM54" s="168"/>
      <c r="BN54" s="168"/>
      <c r="BO54" s="145"/>
      <c r="BP54" s="145"/>
      <c r="BQ54" s="146"/>
      <c r="BR54" s="114"/>
      <c r="BS54" s="114"/>
      <c r="BT54" s="168"/>
      <c r="BU54" s="145"/>
      <c r="BV54" s="145"/>
      <c r="BW54" s="145"/>
      <c r="BX54" s="168"/>
      <c r="BY54" s="163"/>
      <c r="BZ54" s="163"/>
      <c r="CA54" s="114"/>
      <c r="CB54" s="145"/>
      <c r="CC54" s="146"/>
      <c r="CD54" s="145"/>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row>
    <row r="55" spans="1:108" ht="21" customHeight="1" thickTop="1" thickBot="1">
      <c r="A55" s="421"/>
      <c r="B55" s="423"/>
      <c r="C55" s="423"/>
      <c r="D55" s="423"/>
      <c r="E55" s="424"/>
      <c r="F55" s="423"/>
      <c r="G55" s="423"/>
      <c r="H55" s="423"/>
      <c r="I55" s="423"/>
      <c r="J55" s="421"/>
      <c r="K55" s="421"/>
      <c r="L55" s="411"/>
      <c r="M55" s="413"/>
      <c r="N55" s="162">
        <v>3</v>
      </c>
      <c r="O55" s="173"/>
      <c r="P55" s="171"/>
      <c r="Q55" s="171"/>
      <c r="R55" s="171"/>
      <c r="S55" s="171"/>
      <c r="T55" s="171"/>
      <c r="U55" s="171"/>
      <c r="V55" s="171"/>
      <c r="W55" s="116">
        <v>0</v>
      </c>
      <c r="X55" s="117" t="s">
        <v>485</v>
      </c>
      <c r="Y55" s="172"/>
      <c r="Z55" s="118" t="s">
        <v>536</v>
      </c>
      <c r="AA55" s="116" t="s">
        <v>537</v>
      </c>
      <c r="AB55" s="171"/>
      <c r="AC55" s="422"/>
      <c r="AD55" s="422"/>
      <c r="AE55" s="420"/>
      <c r="AF55" s="420"/>
      <c r="AG55" s="418"/>
      <c r="AH55" s="418"/>
      <c r="AI55" s="419"/>
      <c r="AJ55" s="419"/>
      <c r="AK55" s="411"/>
      <c r="AL55" s="413"/>
      <c r="AM55" s="416"/>
      <c r="AN55" s="163"/>
      <c r="AO55" s="162"/>
      <c r="AP55" s="168"/>
      <c r="AQ55" s="114"/>
      <c r="AR55" s="145"/>
      <c r="AS55" s="168"/>
      <c r="AT55" s="163"/>
      <c r="AU55" s="168"/>
      <c r="AV55" s="163"/>
      <c r="AW55" s="114"/>
      <c r="AX55" s="145"/>
      <c r="AY55" s="146"/>
      <c r="AZ55" s="163"/>
      <c r="BA55" s="163"/>
      <c r="BB55" s="162"/>
      <c r="BC55" s="168"/>
      <c r="BD55" s="168"/>
      <c r="BE55" s="163"/>
      <c r="BF55" s="163"/>
      <c r="BG55" s="162"/>
      <c r="BH55" s="168"/>
      <c r="BI55" s="168"/>
      <c r="BJ55" s="163"/>
      <c r="BK55" s="163"/>
      <c r="BL55" s="162"/>
      <c r="BM55" s="168"/>
      <c r="BN55" s="168"/>
      <c r="BO55" s="145"/>
      <c r="BP55" s="145"/>
      <c r="BQ55" s="146"/>
      <c r="BR55" s="114"/>
      <c r="BS55" s="114"/>
      <c r="BT55" s="168"/>
      <c r="BU55" s="145"/>
      <c r="BV55" s="145"/>
      <c r="BW55" s="145"/>
      <c r="BX55" s="168"/>
      <c r="BY55" s="163"/>
      <c r="BZ55" s="163"/>
      <c r="CA55" s="114"/>
      <c r="CB55" s="145"/>
      <c r="CC55" s="146"/>
      <c r="CD55" s="145"/>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row>
    <row r="56" spans="1:108" ht="21" customHeight="1" thickTop="1" thickBot="1">
      <c r="A56" s="421"/>
      <c r="B56" s="423"/>
      <c r="C56" s="423"/>
      <c r="D56" s="423"/>
      <c r="E56" s="424"/>
      <c r="F56" s="423"/>
      <c r="G56" s="423"/>
      <c r="H56" s="423"/>
      <c r="I56" s="423"/>
      <c r="J56" s="421"/>
      <c r="K56" s="421"/>
      <c r="L56" s="411"/>
      <c r="M56" s="413"/>
      <c r="N56" s="162">
        <v>4</v>
      </c>
      <c r="O56" s="166"/>
      <c r="P56" s="171"/>
      <c r="Q56" s="171"/>
      <c r="R56" s="171"/>
      <c r="S56" s="171"/>
      <c r="T56" s="171"/>
      <c r="U56" s="171"/>
      <c r="V56" s="171"/>
      <c r="W56" s="116">
        <v>0</v>
      </c>
      <c r="X56" s="117" t="s">
        <v>485</v>
      </c>
      <c r="Y56" s="172"/>
      <c r="Z56" s="118" t="s">
        <v>536</v>
      </c>
      <c r="AA56" s="116" t="s">
        <v>537</v>
      </c>
      <c r="AB56" s="171"/>
      <c r="AC56" s="422"/>
      <c r="AD56" s="422"/>
      <c r="AE56" s="420"/>
      <c r="AF56" s="420"/>
      <c r="AG56" s="418"/>
      <c r="AH56" s="418"/>
      <c r="AI56" s="419"/>
      <c r="AJ56" s="419"/>
      <c r="AK56" s="411"/>
      <c r="AL56" s="413"/>
      <c r="AM56" s="416"/>
      <c r="AN56" s="163"/>
      <c r="AO56" s="162"/>
      <c r="AP56" s="168"/>
      <c r="AQ56" s="114"/>
      <c r="AR56" s="145"/>
      <c r="AS56" s="168"/>
      <c r="AT56" s="163"/>
      <c r="AU56" s="168"/>
      <c r="AV56" s="163"/>
      <c r="AW56" s="114"/>
      <c r="AX56" s="145"/>
      <c r="AY56" s="146"/>
      <c r="AZ56" s="163"/>
      <c r="BA56" s="163"/>
      <c r="BB56" s="162"/>
      <c r="BC56" s="168"/>
      <c r="BD56" s="168"/>
      <c r="BE56" s="163"/>
      <c r="BF56" s="163"/>
      <c r="BG56" s="162"/>
      <c r="BH56" s="168"/>
      <c r="BI56" s="168"/>
      <c r="BJ56" s="163"/>
      <c r="BK56" s="163"/>
      <c r="BL56" s="162"/>
      <c r="BM56" s="168"/>
      <c r="BN56" s="168"/>
      <c r="BO56" s="145"/>
      <c r="BP56" s="145"/>
      <c r="BQ56" s="146"/>
      <c r="BR56" s="114"/>
      <c r="BS56" s="114"/>
      <c r="BT56" s="168"/>
      <c r="BU56" s="145"/>
      <c r="BV56" s="145"/>
      <c r="BW56" s="145"/>
      <c r="BX56" s="168"/>
      <c r="BY56" s="163"/>
      <c r="BZ56" s="163"/>
      <c r="CA56" s="114"/>
      <c r="CB56" s="145"/>
      <c r="CC56" s="146"/>
      <c r="CD56" s="145"/>
      <c r="CE56" s="148"/>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row>
    <row r="57" spans="1:108" ht="21" customHeight="1" thickTop="1" thickBot="1">
      <c r="A57" s="421"/>
      <c r="B57" s="423"/>
      <c r="C57" s="423"/>
      <c r="D57" s="423"/>
      <c r="E57" s="424"/>
      <c r="F57" s="423"/>
      <c r="G57" s="423"/>
      <c r="H57" s="423"/>
      <c r="I57" s="423"/>
      <c r="J57" s="421"/>
      <c r="K57" s="421"/>
      <c r="L57" s="411"/>
      <c r="M57" s="413"/>
      <c r="N57" s="162">
        <v>5</v>
      </c>
      <c r="O57" s="166"/>
      <c r="P57" s="171"/>
      <c r="Q57" s="171"/>
      <c r="R57" s="171"/>
      <c r="S57" s="171"/>
      <c r="T57" s="171"/>
      <c r="U57" s="171"/>
      <c r="V57" s="171"/>
      <c r="W57" s="116">
        <v>0</v>
      </c>
      <c r="X57" s="117" t="s">
        <v>485</v>
      </c>
      <c r="Y57" s="172"/>
      <c r="Z57" s="118" t="s">
        <v>536</v>
      </c>
      <c r="AA57" s="116" t="s">
        <v>537</v>
      </c>
      <c r="AB57" s="171"/>
      <c r="AC57" s="422"/>
      <c r="AD57" s="422"/>
      <c r="AE57" s="420"/>
      <c r="AF57" s="420"/>
      <c r="AG57" s="418"/>
      <c r="AH57" s="418"/>
      <c r="AI57" s="419"/>
      <c r="AJ57" s="419"/>
      <c r="AK57" s="411"/>
      <c r="AL57" s="413"/>
      <c r="AM57" s="416"/>
      <c r="AN57" s="163"/>
      <c r="AO57" s="162"/>
      <c r="AP57" s="168"/>
      <c r="AQ57" s="114"/>
      <c r="AR57" s="145"/>
      <c r="AS57" s="114"/>
      <c r="AT57" s="145"/>
      <c r="AU57" s="168"/>
      <c r="AV57" s="163"/>
      <c r="AW57" s="114"/>
      <c r="AX57" s="145"/>
      <c r="AY57" s="146"/>
      <c r="AZ57" s="163"/>
      <c r="BA57" s="163"/>
      <c r="BB57" s="162"/>
      <c r="BC57" s="168"/>
      <c r="BD57" s="168"/>
      <c r="BE57" s="163"/>
      <c r="BF57" s="163"/>
      <c r="BG57" s="162"/>
      <c r="BH57" s="168"/>
      <c r="BI57" s="168"/>
      <c r="BJ57" s="163"/>
      <c r="BK57" s="163"/>
      <c r="BL57" s="162"/>
      <c r="BM57" s="168"/>
      <c r="BN57" s="168"/>
      <c r="BO57" s="145"/>
      <c r="BP57" s="145"/>
      <c r="BQ57" s="146"/>
      <c r="BR57" s="114"/>
      <c r="BS57" s="114"/>
      <c r="BT57" s="168"/>
      <c r="BU57" s="145"/>
      <c r="BV57" s="145"/>
      <c r="BW57" s="145"/>
      <c r="BX57" s="168"/>
      <c r="BY57" s="163"/>
      <c r="BZ57" s="163"/>
      <c r="CA57" s="114"/>
      <c r="CB57" s="145"/>
      <c r="CC57" s="146"/>
      <c r="CD57" s="145"/>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row>
    <row r="58" spans="1:108" ht="21" customHeight="1" thickTop="1" thickBot="1">
      <c r="A58" s="421"/>
      <c r="B58" s="423"/>
      <c r="C58" s="423"/>
      <c r="D58" s="423"/>
      <c r="E58" s="424"/>
      <c r="F58" s="423"/>
      <c r="G58" s="423"/>
      <c r="H58" s="423"/>
      <c r="I58" s="423"/>
      <c r="J58" s="421"/>
      <c r="K58" s="421"/>
      <c r="L58" s="411"/>
      <c r="M58" s="414"/>
      <c r="N58" s="162">
        <v>6</v>
      </c>
      <c r="O58" s="166"/>
      <c r="P58" s="171"/>
      <c r="Q58" s="171"/>
      <c r="R58" s="171"/>
      <c r="S58" s="171"/>
      <c r="T58" s="171"/>
      <c r="U58" s="171"/>
      <c r="V58" s="171"/>
      <c r="W58" s="116">
        <v>0</v>
      </c>
      <c r="X58" s="117" t="s">
        <v>485</v>
      </c>
      <c r="Y58" s="172"/>
      <c r="Z58" s="118" t="s">
        <v>536</v>
      </c>
      <c r="AA58" s="116" t="s">
        <v>537</v>
      </c>
      <c r="AB58" s="171"/>
      <c r="AC58" s="422"/>
      <c r="AD58" s="422"/>
      <c r="AE58" s="420"/>
      <c r="AF58" s="420"/>
      <c r="AG58" s="418"/>
      <c r="AH58" s="418"/>
      <c r="AI58" s="419"/>
      <c r="AJ58" s="419"/>
      <c r="AK58" s="411"/>
      <c r="AL58" s="414"/>
      <c r="AM58" s="417"/>
      <c r="AN58" s="163"/>
      <c r="AO58" s="162"/>
      <c r="AP58" s="168"/>
      <c r="AQ58" s="114"/>
      <c r="AR58" s="145"/>
      <c r="AS58" s="114"/>
      <c r="AT58" s="145"/>
      <c r="AU58" s="168"/>
      <c r="AV58" s="163"/>
      <c r="AW58" s="114"/>
      <c r="AX58" s="145"/>
      <c r="AY58" s="146"/>
      <c r="AZ58" s="163"/>
      <c r="BA58" s="163"/>
      <c r="BB58" s="162"/>
      <c r="BC58" s="168"/>
      <c r="BD58" s="168"/>
      <c r="BE58" s="163"/>
      <c r="BF58" s="163"/>
      <c r="BG58" s="162"/>
      <c r="BH58" s="168"/>
      <c r="BI58" s="168"/>
      <c r="BJ58" s="163"/>
      <c r="BK58" s="163"/>
      <c r="BL58" s="162"/>
      <c r="BM58" s="168"/>
      <c r="BN58" s="168"/>
      <c r="BO58" s="145"/>
      <c r="BP58" s="145"/>
      <c r="BQ58" s="146"/>
      <c r="BR58" s="114"/>
      <c r="BS58" s="114"/>
      <c r="BT58" s="168"/>
      <c r="BU58" s="145"/>
      <c r="BV58" s="145"/>
      <c r="BW58" s="145"/>
      <c r="BX58" s="168"/>
      <c r="BY58" s="163"/>
      <c r="BZ58" s="163"/>
      <c r="CA58" s="114"/>
      <c r="CB58" s="145"/>
      <c r="CC58" s="146"/>
      <c r="CD58" s="145"/>
      <c r="CE58" s="148"/>
      <c r="CF58" s="148"/>
      <c r="CG58" s="148"/>
      <c r="CH58" s="148"/>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row>
    <row r="59" spans="1:108" ht="21" customHeight="1" thickTop="1" thickBot="1">
      <c r="A59" s="421">
        <v>10</v>
      </c>
      <c r="B59" s="423"/>
      <c r="C59" s="423"/>
      <c r="D59" s="423"/>
      <c r="E59" s="424"/>
      <c r="F59" s="423"/>
      <c r="G59" s="423"/>
      <c r="H59" s="423"/>
      <c r="I59" s="423"/>
      <c r="J59" s="421"/>
      <c r="K59" s="421"/>
      <c r="L59" s="411">
        <v>0</v>
      </c>
      <c r="M59" s="412" t="b">
        <v>0</v>
      </c>
      <c r="N59" s="162">
        <v>1</v>
      </c>
      <c r="O59" s="166"/>
      <c r="P59" s="171"/>
      <c r="Q59" s="171"/>
      <c r="R59" s="171"/>
      <c r="S59" s="171"/>
      <c r="T59" s="171"/>
      <c r="U59" s="171"/>
      <c r="V59" s="171"/>
      <c r="W59" s="116">
        <v>0</v>
      </c>
      <c r="X59" s="117" t="s">
        <v>485</v>
      </c>
      <c r="Y59" s="172"/>
      <c r="Z59" s="118" t="s">
        <v>536</v>
      </c>
      <c r="AA59" s="116" t="s">
        <v>537</v>
      </c>
      <c r="AB59" s="171"/>
      <c r="AC59" s="422">
        <v>0</v>
      </c>
      <c r="AD59" s="422" t="s">
        <v>485</v>
      </c>
      <c r="AE59" s="420"/>
      <c r="AF59" s="420"/>
      <c r="AG59" s="418" t="s">
        <v>538</v>
      </c>
      <c r="AH59" s="418" t="s">
        <v>538</v>
      </c>
      <c r="AI59" s="419"/>
      <c r="AJ59" s="419"/>
      <c r="AK59" s="411">
        <v>0</v>
      </c>
      <c r="AL59" s="412" t="b">
        <v>0</v>
      </c>
      <c r="AM59" s="415"/>
      <c r="AN59" s="163"/>
      <c r="AO59" s="162"/>
      <c r="AP59" s="168"/>
      <c r="AQ59" s="114"/>
      <c r="AR59" s="145"/>
      <c r="AS59" s="114"/>
      <c r="AT59" s="145"/>
      <c r="AU59" s="168"/>
      <c r="AV59" s="163"/>
      <c r="AW59" s="114"/>
      <c r="AX59" s="145"/>
      <c r="AY59" s="146"/>
      <c r="AZ59" s="163"/>
      <c r="BA59" s="163"/>
      <c r="BB59" s="162"/>
      <c r="BC59" s="168"/>
      <c r="BD59" s="168"/>
      <c r="BE59" s="163"/>
      <c r="BF59" s="163"/>
      <c r="BG59" s="162"/>
      <c r="BH59" s="168"/>
      <c r="BI59" s="168"/>
      <c r="BJ59" s="163"/>
      <c r="BK59" s="163"/>
      <c r="BL59" s="162"/>
      <c r="BM59" s="168"/>
      <c r="BN59" s="168"/>
      <c r="BO59" s="145"/>
      <c r="BP59" s="145"/>
      <c r="BQ59" s="146"/>
      <c r="BR59" s="114"/>
      <c r="BS59" s="114"/>
      <c r="BT59" s="168"/>
      <c r="BU59" s="145"/>
      <c r="BV59" s="145"/>
      <c r="BW59" s="145"/>
      <c r="BX59" s="168"/>
      <c r="BY59" s="163"/>
      <c r="BZ59" s="163"/>
      <c r="CA59" s="114"/>
      <c r="CB59" s="145"/>
      <c r="CC59" s="146"/>
      <c r="CD59" s="145"/>
      <c r="CE59" s="148"/>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row>
    <row r="60" spans="1:108" ht="21" customHeight="1" thickTop="1" thickBot="1">
      <c r="A60" s="421"/>
      <c r="B60" s="423"/>
      <c r="C60" s="423"/>
      <c r="D60" s="423"/>
      <c r="E60" s="424"/>
      <c r="F60" s="423"/>
      <c r="G60" s="423"/>
      <c r="H60" s="423"/>
      <c r="I60" s="423"/>
      <c r="J60" s="421"/>
      <c r="K60" s="421"/>
      <c r="L60" s="411"/>
      <c r="M60" s="413"/>
      <c r="N60" s="162">
        <v>2</v>
      </c>
      <c r="O60" s="166"/>
      <c r="P60" s="171"/>
      <c r="Q60" s="171"/>
      <c r="R60" s="171"/>
      <c r="S60" s="171"/>
      <c r="T60" s="171"/>
      <c r="U60" s="171"/>
      <c r="V60" s="171"/>
      <c r="W60" s="116">
        <v>0</v>
      </c>
      <c r="X60" s="117" t="s">
        <v>485</v>
      </c>
      <c r="Y60" s="172"/>
      <c r="Z60" s="118" t="s">
        <v>536</v>
      </c>
      <c r="AA60" s="116" t="s">
        <v>537</v>
      </c>
      <c r="AB60" s="171"/>
      <c r="AC60" s="422"/>
      <c r="AD60" s="422"/>
      <c r="AE60" s="420"/>
      <c r="AF60" s="420"/>
      <c r="AG60" s="418"/>
      <c r="AH60" s="418"/>
      <c r="AI60" s="419"/>
      <c r="AJ60" s="419"/>
      <c r="AK60" s="411"/>
      <c r="AL60" s="413"/>
      <c r="AM60" s="416"/>
      <c r="AN60" s="163"/>
      <c r="AO60" s="162"/>
      <c r="AP60" s="168"/>
      <c r="AQ60" s="114"/>
      <c r="AR60" s="145"/>
      <c r="AS60" s="114"/>
      <c r="AT60" s="145"/>
      <c r="AU60" s="168"/>
      <c r="AV60" s="163"/>
      <c r="AW60" s="114"/>
      <c r="AX60" s="145"/>
      <c r="AY60" s="146"/>
      <c r="AZ60" s="163"/>
      <c r="BA60" s="163"/>
      <c r="BB60" s="162"/>
      <c r="BC60" s="168"/>
      <c r="BD60" s="168"/>
      <c r="BE60" s="163"/>
      <c r="BF60" s="163"/>
      <c r="BG60" s="162"/>
      <c r="BH60" s="168"/>
      <c r="BI60" s="168"/>
      <c r="BJ60" s="163"/>
      <c r="BK60" s="163"/>
      <c r="BL60" s="162"/>
      <c r="BM60" s="168"/>
      <c r="BN60" s="168"/>
      <c r="BO60" s="145"/>
      <c r="BP60" s="145"/>
      <c r="BQ60" s="146"/>
      <c r="BR60" s="114"/>
      <c r="BS60" s="114"/>
      <c r="BT60" s="168"/>
      <c r="BU60" s="145"/>
      <c r="BV60" s="145"/>
      <c r="BW60" s="145"/>
      <c r="BX60" s="168"/>
      <c r="BY60" s="163"/>
      <c r="BZ60" s="163"/>
      <c r="CA60" s="114"/>
      <c r="CB60" s="145"/>
      <c r="CC60" s="146"/>
      <c r="CD60" s="145"/>
    </row>
    <row r="61" spans="1:108" ht="21" customHeight="1" thickTop="1" thickBot="1">
      <c r="A61" s="421"/>
      <c r="B61" s="423"/>
      <c r="C61" s="423"/>
      <c r="D61" s="423"/>
      <c r="E61" s="424"/>
      <c r="F61" s="423"/>
      <c r="G61" s="423"/>
      <c r="H61" s="423"/>
      <c r="I61" s="423"/>
      <c r="J61" s="421"/>
      <c r="K61" s="421"/>
      <c r="L61" s="411"/>
      <c r="M61" s="413"/>
      <c r="N61" s="162">
        <v>3</v>
      </c>
      <c r="O61" s="173"/>
      <c r="P61" s="171"/>
      <c r="Q61" s="171"/>
      <c r="R61" s="171"/>
      <c r="S61" s="171"/>
      <c r="T61" s="171"/>
      <c r="U61" s="171"/>
      <c r="V61" s="171"/>
      <c r="W61" s="116">
        <v>0</v>
      </c>
      <c r="X61" s="117" t="s">
        <v>485</v>
      </c>
      <c r="Y61" s="172"/>
      <c r="Z61" s="118" t="s">
        <v>536</v>
      </c>
      <c r="AA61" s="116" t="s">
        <v>537</v>
      </c>
      <c r="AB61" s="171"/>
      <c r="AC61" s="422"/>
      <c r="AD61" s="422"/>
      <c r="AE61" s="420"/>
      <c r="AF61" s="420"/>
      <c r="AG61" s="418"/>
      <c r="AH61" s="418"/>
      <c r="AI61" s="419"/>
      <c r="AJ61" s="419"/>
      <c r="AK61" s="411"/>
      <c r="AL61" s="413"/>
      <c r="AM61" s="416"/>
      <c r="AN61" s="163"/>
      <c r="AO61" s="162"/>
      <c r="AP61" s="168"/>
      <c r="AQ61" s="114"/>
      <c r="AR61" s="145"/>
      <c r="AS61" s="114"/>
      <c r="AT61" s="145"/>
      <c r="AU61" s="168"/>
      <c r="AV61" s="163"/>
      <c r="AW61" s="114"/>
      <c r="AX61" s="145"/>
      <c r="AY61" s="146"/>
      <c r="AZ61" s="163"/>
      <c r="BA61" s="163"/>
      <c r="BB61" s="162"/>
      <c r="BC61" s="168"/>
      <c r="BD61" s="168"/>
      <c r="BE61" s="163"/>
      <c r="BF61" s="163"/>
      <c r="BG61" s="162"/>
      <c r="BH61" s="168"/>
      <c r="BI61" s="168"/>
      <c r="BJ61" s="163"/>
      <c r="BK61" s="163"/>
      <c r="BL61" s="162"/>
      <c r="BM61" s="168"/>
      <c r="BN61" s="168"/>
      <c r="BO61" s="145"/>
      <c r="BP61" s="145"/>
      <c r="BQ61" s="146"/>
      <c r="BR61" s="114"/>
      <c r="BS61" s="114"/>
      <c r="BT61" s="168"/>
      <c r="BU61" s="145"/>
      <c r="BV61" s="145"/>
      <c r="BW61" s="145"/>
      <c r="BX61" s="168"/>
      <c r="BY61" s="163"/>
      <c r="BZ61" s="163"/>
      <c r="CA61" s="114"/>
      <c r="CB61" s="145"/>
      <c r="CC61" s="146"/>
      <c r="CD61" s="145"/>
    </row>
    <row r="62" spans="1:108" ht="21" customHeight="1" thickTop="1" thickBot="1">
      <c r="A62" s="421"/>
      <c r="B62" s="423"/>
      <c r="C62" s="423"/>
      <c r="D62" s="423"/>
      <c r="E62" s="424"/>
      <c r="F62" s="423"/>
      <c r="G62" s="423"/>
      <c r="H62" s="423"/>
      <c r="I62" s="423"/>
      <c r="J62" s="421"/>
      <c r="K62" s="421"/>
      <c r="L62" s="411"/>
      <c r="M62" s="413"/>
      <c r="N62" s="162">
        <v>4</v>
      </c>
      <c r="O62" s="166"/>
      <c r="P62" s="171"/>
      <c r="Q62" s="171"/>
      <c r="R62" s="171"/>
      <c r="S62" s="171"/>
      <c r="T62" s="171"/>
      <c r="U62" s="171"/>
      <c r="V62" s="171"/>
      <c r="W62" s="116">
        <v>0</v>
      </c>
      <c r="X62" s="117" t="s">
        <v>485</v>
      </c>
      <c r="Y62" s="172"/>
      <c r="Z62" s="118" t="s">
        <v>536</v>
      </c>
      <c r="AA62" s="116" t="s">
        <v>537</v>
      </c>
      <c r="AB62" s="171"/>
      <c r="AC62" s="422"/>
      <c r="AD62" s="422"/>
      <c r="AE62" s="420"/>
      <c r="AF62" s="420"/>
      <c r="AG62" s="418"/>
      <c r="AH62" s="418"/>
      <c r="AI62" s="419"/>
      <c r="AJ62" s="419"/>
      <c r="AK62" s="411"/>
      <c r="AL62" s="413"/>
      <c r="AM62" s="416"/>
      <c r="AN62" s="163"/>
      <c r="AO62" s="162"/>
      <c r="AP62" s="168"/>
      <c r="AQ62" s="114"/>
      <c r="AR62" s="145"/>
      <c r="AS62" s="114"/>
      <c r="AT62" s="145"/>
      <c r="AU62" s="168"/>
      <c r="AV62" s="163"/>
      <c r="AW62" s="114"/>
      <c r="AX62" s="145"/>
      <c r="AY62" s="146"/>
      <c r="AZ62" s="163"/>
      <c r="BA62" s="163"/>
      <c r="BB62" s="162"/>
      <c r="BC62" s="168"/>
      <c r="BD62" s="168"/>
      <c r="BE62" s="163"/>
      <c r="BF62" s="163"/>
      <c r="BG62" s="162"/>
      <c r="BH62" s="168"/>
      <c r="BI62" s="168"/>
      <c r="BJ62" s="163"/>
      <c r="BK62" s="163"/>
      <c r="BL62" s="162"/>
      <c r="BM62" s="168"/>
      <c r="BN62" s="168"/>
      <c r="BO62" s="145"/>
      <c r="BP62" s="145"/>
      <c r="BQ62" s="146"/>
      <c r="BR62" s="114"/>
      <c r="BS62" s="114"/>
      <c r="BT62" s="168"/>
      <c r="BU62" s="145"/>
      <c r="BV62" s="145"/>
      <c r="BW62" s="145"/>
      <c r="BX62" s="168"/>
      <c r="BY62" s="163"/>
      <c r="BZ62" s="163"/>
      <c r="CA62" s="114"/>
      <c r="CB62" s="145"/>
      <c r="CC62" s="146"/>
      <c r="CD62" s="145"/>
    </row>
    <row r="63" spans="1:108" ht="21" customHeight="1" thickTop="1" thickBot="1">
      <c r="A63" s="421"/>
      <c r="B63" s="423"/>
      <c r="C63" s="423"/>
      <c r="D63" s="423"/>
      <c r="E63" s="424"/>
      <c r="F63" s="423"/>
      <c r="G63" s="423"/>
      <c r="H63" s="423"/>
      <c r="I63" s="423"/>
      <c r="J63" s="421"/>
      <c r="K63" s="421"/>
      <c r="L63" s="411"/>
      <c r="M63" s="413"/>
      <c r="N63" s="162">
        <v>5</v>
      </c>
      <c r="O63" s="166"/>
      <c r="P63" s="171"/>
      <c r="Q63" s="171"/>
      <c r="R63" s="171"/>
      <c r="S63" s="171"/>
      <c r="T63" s="171"/>
      <c r="U63" s="171"/>
      <c r="V63" s="171"/>
      <c r="W63" s="116">
        <v>0</v>
      </c>
      <c r="X63" s="117" t="s">
        <v>485</v>
      </c>
      <c r="Y63" s="172"/>
      <c r="Z63" s="118" t="s">
        <v>536</v>
      </c>
      <c r="AA63" s="116" t="s">
        <v>537</v>
      </c>
      <c r="AB63" s="171"/>
      <c r="AC63" s="422"/>
      <c r="AD63" s="422"/>
      <c r="AE63" s="420"/>
      <c r="AF63" s="420"/>
      <c r="AG63" s="418"/>
      <c r="AH63" s="418"/>
      <c r="AI63" s="419"/>
      <c r="AJ63" s="419"/>
      <c r="AK63" s="411"/>
      <c r="AL63" s="413"/>
      <c r="AM63" s="416"/>
      <c r="AN63" s="163"/>
      <c r="AO63" s="162"/>
      <c r="AP63" s="168"/>
      <c r="AQ63" s="114"/>
      <c r="AR63" s="145"/>
      <c r="AS63" s="114"/>
      <c r="AT63" s="145"/>
      <c r="AU63" s="168"/>
      <c r="AV63" s="163"/>
      <c r="AW63" s="114"/>
      <c r="AX63" s="145"/>
      <c r="AY63" s="146"/>
      <c r="AZ63" s="163"/>
      <c r="BA63" s="163"/>
      <c r="BB63" s="162"/>
      <c r="BC63" s="168"/>
      <c r="BD63" s="168"/>
      <c r="BE63" s="163"/>
      <c r="BF63" s="163"/>
      <c r="BG63" s="162"/>
      <c r="BH63" s="168"/>
      <c r="BI63" s="168"/>
      <c r="BJ63" s="163"/>
      <c r="BK63" s="163"/>
      <c r="BL63" s="162"/>
      <c r="BM63" s="168"/>
      <c r="BN63" s="168"/>
      <c r="BO63" s="145"/>
      <c r="BP63" s="145"/>
      <c r="BQ63" s="146"/>
      <c r="BR63" s="114"/>
      <c r="BS63" s="114"/>
      <c r="BT63" s="168"/>
      <c r="BU63" s="145"/>
      <c r="BV63" s="145"/>
      <c r="BW63" s="145"/>
      <c r="BX63" s="168"/>
      <c r="BY63" s="163"/>
      <c r="BZ63" s="163"/>
      <c r="CA63" s="114"/>
      <c r="CB63" s="145"/>
      <c r="CC63" s="146"/>
      <c r="CD63" s="145"/>
    </row>
    <row r="64" spans="1:108" ht="21" customHeight="1" thickTop="1" thickBot="1">
      <c r="A64" s="421"/>
      <c r="B64" s="423"/>
      <c r="C64" s="423"/>
      <c r="D64" s="423"/>
      <c r="E64" s="424"/>
      <c r="F64" s="423"/>
      <c r="G64" s="423"/>
      <c r="H64" s="423"/>
      <c r="I64" s="423"/>
      <c r="J64" s="421"/>
      <c r="K64" s="421"/>
      <c r="L64" s="411"/>
      <c r="M64" s="414"/>
      <c r="N64" s="162">
        <v>6</v>
      </c>
      <c r="O64" s="166"/>
      <c r="P64" s="171"/>
      <c r="Q64" s="171"/>
      <c r="R64" s="171"/>
      <c r="S64" s="171"/>
      <c r="T64" s="171"/>
      <c r="U64" s="171"/>
      <c r="V64" s="171"/>
      <c r="W64" s="116">
        <v>0</v>
      </c>
      <c r="X64" s="117" t="s">
        <v>485</v>
      </c>
      <c r="Y64" s="172"/>
      <c r="Z64" s="118" t="s">
        <v>536</v>
      </c>
      <c r="AA64" s="116" t="s">
        <v>537</v>
      </c>
      <c r="AB64" s="171"/>
      <c r="AC64" s="422"/>
      <c r="AD64" s="422"/>
      <c r="AE64" s="420"/>
      <c r="AF64" s="420"/>
      <c r="AG64" s="418"/>
      <c r="AH64" s="418"/>
      <c r="AI64" s="419"/>
      <c r="AJ64" s="419"/>
      <c r="AK64" s="411"/>
      <c r="AL64" s="414"/>
      <c r="AM64" s="417"/>
      <c r="AN64" s="163"/>
      <c r="AO64" s="162"/>
      <c r="AP64" s="168"/>
      <c r="AQ64" s="114"/>
      <c r="AR64" s="145"/>
      <c r="AS64" s="114"/>
      <c r="AT64" s="145"/>
      <c r="AU64" s="168"/>
      <c r="AV64" s="163"/>
      <c r="AW64" s="114"/>
      <c r="AX64" s="145"/>
      <c r="AY64" s="146"/>
      <c r="AZ64" s="163"/>
      <c r="BA64" s="163"/>
      <c r="BB64" s="162"/>
      <c r="BC64" s="168"/>
      <c r="BD64" s="168"/>
      <c r="BE64" s="163"/>
      <c r="BF64" s="163"/>
      <c r="BG64" s="162"/>
      <c r="BH64" s="168"/>
      <c r="BI64" s="168"/>
      <c r="BJ64" s="163"/>
      <c r="BK64" s="163"/>
      <c r="BL64" s="162"/>
      <c r="BM64" s="168"/>
      <c r="BN64" s="168"/>
      <c r="BO64" s="145"/>
      <c r="BP64" s="145"/>
      <c r="BQ64" s="146"/>
      <c r="BR64" s="114"/>
      <c r="BS64" s="114"/>
      <c r="BT64" s="168"/>
      <c r="BU64" s="145"/>
      <c r="BV64" s="145"/>
      <c r="BW64" s="145"/>
      <c r="BX64" s="168"/>
      <c r="BY64" s="163"/>
      <c r="BZ64" s="163"/>
      <c r="CA64" s="114"/>
      <c r="CB64" s="145"/>
      <c r="CC64" s="146"/>
      <c r="CD64" s="145"/>
    </row>
    <row r="65" ht="21" customHeight="1" thickTop="1"/>
  </sheetData>
  <mergeCells count="333">
    <mergeCell ref="AK53:AK58"/>
    <mergeCell ref="AL53:AL58"/>
    <mergeCell ref="AM53:AM58"/>
    <mergeCell ref="AG53:AG58"/>
    <mergeCell ref="AH53:AH58"/>
    <mergeCell ref="AI53:AI58"/>
    <mergeCell ref="AJ53:AJ58"/>
    <mergeCell ref="AI59:AI64"/>
    <mergeCell ref="AJ59:AJ64"/>
    <mergeCell ref="AK59:AK64"/>
    <mergeCell ref="AL59:AL64"/>
    <mergeCell ref="AM59:AM64"/>
    <mergeCell ref="AG59:AG64"/>
    <mergeCell ref="AH59:AH64"/>
    <mergeCell ref="AE53:AE58"/>
    <mergeCell ref="AF53:AF58"/>
    <mergeCell ref="J53:J58"/>
    <mergeCell ref="K53:K58"/>
    <mergeCell ref="L53:L58"/>
    <mergeCell ref="M53:M58"/>
    <mergeCell ref="AC53:AC58"/>
    <mergeCell ref="AD53:AD58"/>
    <mergeCell ref="H59:H64"/>
    <mergeCell ref="I59:I64"/>
    <mergeCell ref="J59:J64"/>
    <mergeCell ref="K59:K64"/>
    <mergeCell ref="L59:L64"/>
    <mergeCell ref="M59:M64"/>
    <mergeCell ref="AC59:AC64"/>
    <mergeCell ref="AD59:AD64"/>
    <mergeCell ref="AE59:AE64"/>
    <mergeCell ref="AF59:AF64"/>
    <mergeCell ref="F47:F52"/>
    <mergeCell ref="G47:G52"/>
    <mergeCell ref="A59:A64"/>
    <mergeCell ref="B59:B64"/>
    <mergeCell ref="C59:C64"/>
    <mergeCell ref="D59:D64"/>
    <mergeCell ref="E59:E64"/>
    <mergeCell ref="F59:F64"/>
    <mergeCell ref="G59:G64"/>
    <mergeCell ref="A47:A52"/>
    <mergeCell ref="B47:B52"/>
    <mergeCell ref="C47:C52"/>
    <mergeCell ref="D47:D52"/>
    <mergeCell ref="E47:E52"/>
    <mergeCell ref="AI41:AI46"/>
    <mergeCell ref="AJ41:AJ46"/>
    <mergeCell ref="AK41:AK46"/>
    <mergeCell ref="AL41:AL46"/>
    <mergeCell ref="AM41:AM46"/>
    <mergeCell ref="AG41:AG46"/>
    <mergeCell ref="AH41:AH46"/>
    <mergeCell ref="AM47:AM52"/>
    <mergeCell ref="A53:A58"/>
    <mergeCell ref="B53:B58"/>
    <mergeCell ref="C53:C58"/>
    <mergeCell ref="D53:D58"/>
    <mergeCell ref="E53:E58"/>
    <mergeCell ref="F53:F58"/>
    <mergeCell ref="G53:G58"/>
    <mergeCell ref="H53:H58"/>
    <mergeCell ref="I53:I58"/>
    <mergeCell ref="AG47:AG52"/>
    <mergeCell ref="AH47:AH52"/>
    <mergeCell ref="AI47:AI52"/>
    <mergeCell ref="AJ47:AJ52"/>
    <mergeCell ref="AK47:AK52"/>
    <mergeCell ref="AL47:AL52"/>
    <mergeCell ref="L47:L52"/>
    <mergeCell ref="AC41:AC46"/>
    <mergeCell ref="AD41:AD46"/>
    <mergeCell ref="AE41:AE46"/>
    <mergeCell ref="AF41:AF46"/>
    <mergeCell ref="H41:H46"/>
    <mergeCell ref="I41:I46"/>
    <mergeCell ref="J41:J46"/>
    <mergeCell ref="K41:K46"/>
    <mergeCell ref="L41:L46"/>
    <mergeCell ref="M41:M46"/>
    <mergeCell ref="H47:H52"/>
    <mergeCell ref="I47:I52"/>
    <mergeCell ref="J47:J52"/>
    <mergeCell ref="K47:K52"/>
    <mergeCell ref="M47:M52"/>
    <mergeCell ref="AC47:AC52"/>
    <mergeCell ref="AD47:AD52"/>
    <mergeCell ref="AE47:AE52"/>
    <mergeCell ref="AF47:AF52"/>
    <mergeCell ref="F29:F34"/>
    <mergeCell ref="G29:G34"/>
    <mergeCell ref="AK35:AK40"/>
    <mergeCell ref="AL35:AL40"/>
    <mergeCell ref="AM35:AM40"/>
    <mergeCell ref="A41:A46"/>
    <mergeCell ref="B41:B46"/>
    <mergeCell ref="C41:C46"/>
    <mergeCell ref="D41:D46"/>
    <mergeCell ref="E41:E46"/>
    <mergeCell ref="F41:F46"/>
    <mergeCell ref="G41:G46"/>
    <mergeCell ref="AE35:AE40"/>
    <mergeCell ref="AF35:AF40"/>
    <mergeCell ref="AG35:AG40"/>
    <mergeCell ref="AH35:AH40"/>
    <mergeCell ref="AI35:AI40"/>
    <mergeCell ref="AJ35:AJ40"/>
    <mergeCell ref="J35:J40"/>
    <mergeCell ref="K35:K40"/>
    <mergeCell ref="L35:L40"/>
    <mergeCell ref="M35:M40"/>
    <mergeCell ref="AC35:AC40"/>
    <mergeCell ref="AD35:AD40"/>
    <mergeCell ref="AI23:AI28"/>
    <mergeCell ref="AJ23:AJ28"/>
    <mergeCell ref="AK23:AK28"/>
    <mergeCell ref="AL23:AL28"/>
    <mergeCell ref="AM23:AM28"/>
    <mergeCell ref="AG23:AG28"/>
    <mergeCell ref="AH23:AH28"/>
    <mergeCell ref="AM29:AM34"/>
    <mergeCell ref="A35:A40"/>
    <mergeCell ref="B35:B40"/>
    <mergeCell ref="C35:C40"/>
    <mergeCell ref="D35:D40"/>
    <mergeCell ref="E35:E40"/>
    <mergeCell ref="F35:F40"/>
    <mergeCell ref="G35:G40"/>
    <mergeCell ref="H35:H40"/>
    <mergeCell ref="I35:I40"/>
    <mergeCell ref="AG29:AG34"/>
    <mergeCell ref="AH29:AH34"/>
    <mergeCell ref="AI29:AI34"/>
    <mergeCell ref="AJ29:AJ34"/>
    <mergeCell ref="AK29:AK34"/>
    <mergeCell ref="AL29:AL34"/>
    <mergeCell ref="L29:L34"/>
    <mergeCell ref="A29:A34"/>
    <mergeCell ref="B29:B34"/>
    <mergeCell ref="C29:C34"/>
    <mergeCell ref="D29:D34"/>
    <mergeCell ref="E29:E34"/>
    <mergeCell ref="AC23:AC28"/>
    <mergeCell ref="AD23:AD28"/>
    <mergeCell ref="AE23:AE28"/>
    <mergeCell ref="AF23:AF28"/>
    <mergeCell ref="H23:H28"/>
    <mergeCell ref="I23:I28"/>
    <mergeCell ref="J23:J28"/>
    <mergeCell ref="K23:K28"/>
    <mergeCell ref="L23:L28"/>
    <mergeCell ref="M23:M28"/>
    <mergeCell ref="H29:H34"/>
    <mergeCell ref="I29:I34"/>
    <mergeCell ref="J29:J34"/>
    <mergeCell ref="K29:K34"/>
    <mergeCell ref="M29:M34"/>
    <mergeCell ref="AC29:AC34"/>
    <mergeCell ref="AD29:AD34"/>
    <mergeCell ref="AE29:AE34"/>
    <mergeCell ref="AF29:AF34"/>
    <mergeCell ref="F11:F16"/>
    <mergeCell ref="G11:G16"/>
    <mergeCell ref="AK17:AK22"/>
    <mergeCell ref="AL17:AL22"/>
    <mergeCell ref="AM17:AM22"/>
    <mergeCell ref="A23:A28"/>
    <mergeCell ref="B23:B28"/>
    <mergeCell ref="C23:C28"/>
    <mergeCell ref="D23:D28"/>
    <mergeCell ref="E23:E28"/>
    <mergeCell ref="F23:F28"/>
    <mergeCell ref="G23:G28"/>
    <mergeCell ref="AE17:AE22"/>
    <mergeCell ref="AF17:AF22"/>
    <mergeCell ref="AG17:AG22"/>
    <mergeCell ref="AH17:AH22"/>
    <mergeCell ref="AI17:AI22"/>
    <mergeCell ref="AJ17:AJ22"/>
    <mergeCell ref="J17:J22"/>
    <mergeCell ref="K17:K22"/>
    <mergeCell ref="L17:L22"/>
    <mergeCell ref="M17:M22"/>
    <mergeCell ref="AC17:AC22"/>
    <mergeCell ref="AD17:AD22"/>
    <mergeCell ref="AI5:AI10"/>
    <mergeCell ref="AJ5:AJ10"/>
    <mergeCell ref="AK5:AK10"/>
    <mergeCell ref="AL5:AL10"/>
    <mergeCell ref="AM5:AM10"/>
    <mergeCell ref="AG5:AG10"/>
    <mergeCell ref="AH5:AH10"/>
    <mergeCell ref="AM11:AM16"/>
    <mergeCell ref="A17:A22"/>
    <mergeCell ref="B17:B22"/>
    <mergeCell ref="C17:C22"/>
    <mergeCell ref="D17:D22"/>
    <mergeCell ref="E17:E22"/>
    <mergeCell ref="F17:F22"/>
    <mergeCell ref="G17:G22"/>
    <mergeCell ref="H17:H22"/>
    <mergeCell ref="I17:I22"/>
    <mergeCell ref="AG11:AG16"/>
    <mergeCell ref="AH11:AH16"/>
    <mergeCell ref="AI11:AI16"/>
    <mergeCell ref="AJ11:AJ16"/>
    <mergeCell ref="AK11:AK16"/>
    <mergeCell ref="AL11:AL16"/>
    <mergeCell ref="L11:L16"/>
    <mergeCell ref="A11:A16"/>
    <mergeCell ref="B11:B16"/>
    <mergeCell ref="C11:C16"/>
    <mergeCell ref="D11:D16"/>
    <mergeCell ref="E11:E16"/>
    <mergeCell ref="AC5:AC10"/>
    <mergeCell ref="AD5:AD10"/>
    <mergeCell ref="AE5:AE10"/>
    <mergeCell ref="AF5:AF10"/>
    <mergeCell ref="H5:H10"/>
    <mergeCell ref="I5:I10"/>
    <mergeCell ref="J5:J10"/>
    <mergeCell ref="K5:K10"/>
    <mergeCell ref="L5:L10"/>
    <mergeCell ref="M5:M10"/>
    <mergeCell ref="H11:H16"/>
    <mergeCell ref="I11:I16"/>
    <mergeCell ref="J11:J16"/>
    <mergeCell ref="K11:K16"/>
    <mergeCell ref="M11:M16"/>
    <mergeCell ref="AC11:AC16"/>
    <mergeCell ref="AD11:AD16"/>
    <mergeCell ref="AE11:AE16"/>
    <mergeCell ref="AF11:AF16"/>
    <mergeCell ref="CB3:CB4"/>
    <mergeCell ref="CC3:CC4"/>
    <mergeCell ref="CD3:CD4"/>
    <mergeCell ref="A5:A10"/>
    <mergeCell ref="B5:B10"/>
    <mergeCell ref="C5:C10"/>
    <mergeCell ref="D5:D10"/>
    <mergeCell ref="E5:E10"/>
    <mergeCell ref="F5:F10"/>
    <mergeCell ref="G5:G10"/>
    <mergeCell ref="BV3:BV4"/>
    <mergeCell ref="BW3:BW4"/>
    <mergeCell ref="BX3:BX4"/>
    <mergeCell ref="BY3:BY4"/>
    <mergeCell ref="BZ3:BZ4"/>
    <mergeCell ref="CA3:CA4"/>
    <mergeCell ref="BP3:BP4"/>
    <mergeCell ref="BQ3:BQ4"/>
    <mergeCell ref="BR3:BR4"/>
    <mergeCell ref="BS3:BS4"/>
    <mergeCell ref="BT3:BT4"/>
    <mergeCell ref="BU3:BU4"/>
    <mergeCell ref="BJ3:BJ4"/>
    <mergeCell ref="BK3:BK4"/>
    <mergeCell ref="BL3:BL4"/>
    <mergeCell ref="BM3:BM4"/>
    <mergeCell ref="BN3:BN4"/>
    <mergeCell ref="BO3:BO4"/>
    <mergeCell ref="BD3:BD4"/>
    <mergeCell ref="BE3:BE4"/>
    <mergeCell ref="BF3:BF4"/>
    <mergeCell ref="BG3:BG4"/>
    <mergeCell ref="BH3:BH4"/>
    <mergeCell ref="BI3:BI4"/>
    <mergeCell ref="AX3:AX4"/>
    <mergeCell ref="AY3:AY4"/>
    <mergeCell ref="AZ3:AZ4"/>
    <mergeCell ref="BA3:BA4"/>
    <mergeCell ref="BB3:BB4"/>
    <mergeCell ref="BC3:BC4"/>
    <mergeCell ref="AR3:AR4"/>
    <mergeCell ref="AS3:AS4"/>
    <mergeCell ref="AT3:AT4"/>
    <mergeCell ref="AU3:AU4"/>
    <mergeCell ref="AV3:AV4"/>
    <mergeCell ref="AW3:AW4"/>
    <mergeCell ref="AL3:AL4"/>
    <mergeCell ref="AM3:AM4"/>
    <mergeCell ref="AN3:AN4"/>
    <mergeCell ref="AO3:AO4"/>
    <mergeCell ref="AP3:AP4"/>
    <mergeCell ref="AQ3:AQ4"/>
    <mergeCell ref="AF3:AF4"/>
    <mergeCell ref="AG3:AG4"/>
    <mergeCell ref="AH3:AH4"/>
    <mergeCell ref="AI3:AI4"/>
    <mergeCell ref="AJ3:AJ4"/>
    <mergeCell ref="AK3:AK4"/>
    <mergeCell ref="AB3:AB4"/>
    <mergeCell ref="AC3:AD4"/>
    <mergeCell ref="AE3:AE4"/>
    <mergeCell ref="S3:S4"/>
    <mergeCell ref="T3:T4"/>
    <mergeCell ref="U3:U4"/>
    <mergeCell ref="V3:V4"/>
    <mergeCell ref="W3:W4"/>
    <mergeCell ref="X3:X4"/>
    <mergeCell ref="A3:A4"/>
    <mergeCell ref="B3:B4"/>
    <mergeCell ref="C3:C4"/>
    <mergeCell ref="D3:D4"/>
    <mergeCell ref="E3:E4"/>
    <mergeCell ref="F3:F4"/>
    <mergeCell ref="BE2:BI2"/>
    <mergeCell ref="BJ2:BN2"/>
    <mergeCell ref="BO2:BS2"/>
    <mergeCell ref="M3:M4"/>
    <mergeCell ref="N3:N4"/>
    <mergeCell ref="O3:O4"/>
    <mergeCell ref="P3:P4"/>
    <mergeCell ref="Q3:Q4"/>
    <mergeCell ref="R3:R4"/>
    <mergeCell ref="G3:G4"/>
    <mergeCell ref="H3:H4"/>
    <mergeCell ref="I3:I4"/>
    <mergeCell ref="J3:J4"/>
    <mergeCell ref="K3:K4"/>
    <mergeCell ref="L3:L4"/>
    <mergeCell ref="Y3:Y4"/>
    <mergeCell ref="Z3:Z4"/>
    <mergeCell ref="AA3:AA4"/>
    <mergeCell ref="BT2:BW2"/>
    <mergeCell ref="BX2:BZ2"/>
    <mergeCell ref="CA2:CD2"/>
    <mergeCell ref="A2:I2"/>
    <mergeCell ref="J2:M2"/>
    <mergeCell ref="N2:AH2"/>
    <mergeCell ref="AI2:AL2"/>
    <mergeCell ref="AN2:AY2"/>
    <mergeCell ref="AZ2:BD2"/>
  </mergeCells>
  <conditionalFormatting sqref="M5 M11 M17 M23 M29 M35 M41 M47 M53 M59">
    <cfRule type="cellIs" dxfId="536" priority="32" stopIfTrue="1" operator="equal">
      <formula>"Muy Alta"</formula>
    </cfRule>
    <cfRule type="containsText" dxfId="535" priority="33" operator="containsText" text="ZONA RIESGO ALTA">
      <formula>NOT(ISERROR(SEARCH("ZONA RIESGO ALTA",M5)))</formula>
    </cfRule>
    <cfRule type="containsText" dxfId="534" priority="34" operator="containsText" text="ZONA RIESGO MODERADA">
      <formula>NOT(ISERROR(SEARCH("ZONA RIESGO MODERADA",M5)))</formula>
    </cfRule>
    <cfRule type="containsText" dxfId="533" priority="35" operator="containsText" text="ZONA RIESGO BAJA">
      <formula>NOT(ISERROR(SEARCH("ZONA RIESGO BAJA",M5)))</formula>
    </cfRule>
    <cfRule type="cellIs" dxfId="532" priority="36" operator="equal">
      <formula>"Muy Baja"</formula>
    </cfRule>
  </conditionalFormatting>
  <conditionalFormatting sqref="M5:M64">
    <cfRule type="containsText" dxfId="531" priority="31" operator="containsText" text="ZONA RIESGO EXTREMA">
      <formula>NOT(ISERROR(SEARCH("ZONA RIESGO EXTREMA",M5)))</formula>
    </cfRule>
  </conditionalFormatting>
  <conditionalFormatting sqref="X5:X64">
    <cfRule type="containsText" dxfId="530" priority="28" operator="containsText" text="DEBIL">
      <formula>NOT(ISERROR(SEARCH("DEBIL",X5)))</formula>
    </cfRule>
    <cfRule type="containsText" dxfId="529" priority="29" operator="containsText" text="MODERADO">
      <formula>NOT(ISERROR(SEARCH("MODERADO",X5)))</formula>
    </cfRule>
    <cfRule type="containsText" dxfId="528" priority="30" operator="containsText" text="FUERTE">
      <formula>NOT(ISERROR(SEARCH("FUERTE",X5)))</formula>
    </cfRule>
  </conditionalFormatting>
  <conditionalFormatting sqref="AC5 AC11 AC17 AC23 AC41 AC59 AC29 AC47 AC35 AC53">
    <cfRule type="containsText" dxfId="527" priority="25" operator="containsText" text="DEBIL">
      <formula>NOT(ISERROR(SEARCH("DEBIL",AC5)))</formula>
    </cfRule>
    <cfRule type="containsText" dxfId="526" priority="26" operator="containsText" text="MODERADO">
      <formula>NOT(ISERROR(SEARCH("MODERADO",AC5)))</formula>
    </cfRule>
    <cfRule type="containsText" dxfId="525" priority="27" operator="containsText" text="FUERTE">
      <formula>NOT(ISERROR(SEARCH("FUERTE",AC5)))</formula>
    </cfRule>
  </conditionalFormatting>
  <conditionalFormatting sqref="AI5 AI11 AI17 AI23 AI29 AI35 AI41 AI47 AI53 AI59">
    <cfRule type="containsText" dxfId="524" priority="20" operator="containsText" text="casi seguro">
      <formula>NOT(ISERROR(SEARCH("casi seguro",AI5)))</formula>
    </cfRule>
    <cfRule type="containsText" dxfId="523" priority="21" operator="containsText" text="PROBABLE">
      <formula>NOT(ISERROR(SEARCH("PROBABLE",AI5)))</formula>
    </cfRule>
    <cfRule type="containsText" dxfId="522" priority="22" operator="containsText" text="posible">
      <formula>NOT(ISERROR(SEARCH("posible",AI5)))</formula>
    </cfRule>
    <cfRule type="containsText" dxfId="521" priority="23" operator="containsText" text="Improbable">
      <formula>NOT(ISERROR(SEARCH("Improbable",AI5)))</formula>
    </cfRule>
    <cfRule type="containsText" dxfId="520" priority="24" operator="containsText" text="Rara vez">
      <formula>NOT(ISERROR(SEARCH("Rara vez",AI5)))</formula>
    </cfRule>
  </conditionalFormatting>
  <conditionalFormatting sqref="AD5 AD11 AD17 AD23 AD41 AD59 AD29 AD47 AD35 AD53">
    <cfRule type="containsText" dxfId="519" priority="17" operator="containsText" text="DEBIL">
      <formula>NOT(ISERROR(SEARCH("DEBIL",AD5)))</formula>
    </cfRule>
    <cfRule type="containsText" dxfId="518" priority="18" operator="containsText" text="MODERADO">
      <formula>NOT(ISERROR(SEARCH("MODERADO",AD5)))</formula>
    </cfRule>
    <cfRule type="containsText" dxfId="517" priority="19" operator="containsText" text="FUERTE">
      <formula>NOT(ISERROR(SEARCH("FUERTE",AD5)))</formula>
    </cfRule>
  </conditionalFormatting>
  <conditionalFormatting sqref="AL5 AL11 AL17 AL23 AL29 AL35 AL41 AL47 AL53 AL59">
    <cfRule type="cellIs" dxfId="516" priority="12" stopIfTrue="1" operator="equal">
      <formula>"Muy Alta"</formula>
    </cfRule>
    <cfRule type="containsText" dxfId="515" priority="13" operator="containsText" text="ZONA RIESGO ALTA">
      <formula>NOT(ISERROR(SEARCH("ZONA RIESGO ALTA",AL5)))</formula>
    </cfRule>
    <cfRule type="containsText" dxfId="514" priority="14" operator="containsText" text="ZONA RIESGO MODERADA">
      <formula>NOT(ISERROR(SEARCH("ZONA RIESGO MODERADA",AL5)))</formula>
    </cfRule>
    <cfRule type="containsText" dxfId="513" priority="15" operator="containsText" text="ZONA RIESGO BAJA">
      <formula>NOT(ISERROR(SEARCH("ZONA RIESGO BAJA",AL5)))</formula>
    </cfRule>
    <cfRule type="cellIs" dxfId="512" priority="16" operator="equal">
      <formula>"Muy Baja"</formula>
    </cfRule>
  </conditionalFormatting>
  <conditionalFormatting sqref="AL5:AL64">
    <cfRule type="containsText" dxfId="511" priority="11" operator="containsText" text="ZONA RIESGO EXTREMA">
      <formula>NOT(ISERROR(SEARCH("ZONA RIESGO EXTREMA",AL5)))</formula>
    </cfRule>
  </conditionalFormatting>
  <conditionalFormatting sqref="AJ5 AJ11 AJ17 AJ23 AJ29 AJ35 AJ41 AJ47 AJ53 AJ59">
    <cfRule type="containsText" dxfId="510" priority="1" operator="containsText" text="casi seguro">
      <formula>NOT(ISERROR(SEARCH("casi seguro",AJ5)))</formula>
    </cfRule>
    <cfRule type="containsText" dxfId="509" priority="2" operator="containsText" text="PROBABLE">
      <formula>NOT(ISERROR(SEARCH("PROBABLE",AJ5)))</formula>
    </cfRule>
    <cfRule type="containsText" dxfId="508" priority="3" operator="containsText" text="posible">
      <formula>NOT(ISERROR(SEARCH("posible",AJ5)))</formula>
    </cfRule>
    <cfRule type="containsText" dxfId="507" priority="4" operator="containsText" text="Improbable">
      <formula>NOT(ISERROR(SEARCH("Improbable",AJ5)))</formula>
    </cfRule>
    <cfRule type="containsText" dxfId="506" priority="5" operator="containsText" text="Rara vez">
      <formula>NOT(ISERROR(SEARCH("Rara vez",AJ5)))</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64" xr:uid="{337CFEDD-F6DB-4DE8-8C36-6933D9CF4C20}"/>
  </dataValidation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37" operator="containsText" id="{AB5379AF-6155-4C32-872C-EB897B161CBA}">
            <xm:f>NOT(ISERROR(SEARCH(#REF!,AI5)))</xm:f>
            <xm:f>#REF!</xm:f>
            <x14:dxf>
              <fill>
                <gradientFill degree="180">
                  <stop position="0">
                    <color rgb="FF008744"/>
                  </stop>
                  <stop position="1">
                    <color theme="0"/>
                  </stop>
                </gradientFill>
              </fill>
            </x14:dxf>
          </x14:cfRule>
          <x14:cfRule type="containsText" priority="38" operator="containsText" id="{01107E5D-80D5-4842-8267-0416E69B4D0E}">
            <xm:f>NOT(ISERROR(SEARCH(#REF!,AI5)))</xm:f>
            <xm:f>#REF!</xm:f>
            <x14:dxf>
              <fill>
                <gradientFill degree="180">
                  <stop position="0">
                    <color rgb="FF008744"/>
                  </stop>
                  <stop position="1">
                    <color theme="0"/>
                  </stop>
                </gradientFill>
              </fill>
            </x14:dxf>
          </x14:cfRule>
          <x14:cfRule type="containsText" priority="39" operator="containsText" id="{7450A39D-A40B-4DD9-9B6D-7F248258AB24}">
            <xm:f>NOT(ISERROR(SEARCH(#REF!,AI5)))</xm:f>
            <xm:f>#REF!</xm:f>
            <x14:dxf>
              <fill>
                <gradientFill degree="180">
                  <stop position="0">
                    <color rgb="FF008744"/>
                  </stop>
                  <stop position="1">
                    <color rgb="FFFFFFFF"/>
                  </stop>
                </gradientFill>
              </fill>
            </x14:dxf>
          </x14:cfRule>
          <x14:cfRule type="containsText" priority="40" operator="containsText" id="{0C544B9E-3F52-4CF7-9D90-53107122ED03}">
            <xm:f>NOT(ISERROR(SEARCH(#REF!,AI5)))</xm:f>
            <xm:f>#REF!</xm:f>
            <x14:dxf>
              <fill>
                <gradientFill>
                  <stop position="0">
                    <color theme="0"/>
                  </stop>
                  <stop position="1">
                    <color rgb="FFFFFF00"/>
                  </stop>
                </gradientFill>
              </fill>
            </x14:dxf>
          </x14:cfRule>
          <x14:cfRule type="containsText" priority="41" operator="containsText" id="{C153CFBD-8E4B-4985-BA68-1AF9B27C5E87}">
            <xm:f>NOT(ISERROR(SEARCH(#REF!,AI5)))</xm:f>
            <xm:f>#REF!</xm:f>
            <x14:dxf>
              <fill>
                <gradientFill degree="180">
                  <stop position="0">
                    <color rgb="FFFFA700"/>
                  </stop>
                  <stop position="1">
                    <color theme="0"/>
                  </stop>
                </gradientFill>
              </fill>
            </x14:dxf>
          </x14:cfRule>
          <xm:sqref>AI5 AI11 AI17 AI23 AI29 AI35 AI41 AI47 AI53 AI59</xm:sqref>
        </x14:conditionalFormatting>
        <x14:conditionalFormatting xmlns:xm="http://schemas.microsoft.com/office/excel/2006/main">
          <x14:cfRule type="containsText" priority="6" operator="containsText" id="{D442005C-F9E5-4F59-B0D3-94D6171F2E62}">
            <xm:f>NOT(ISERROR(SEARCH(#REF!,AJ5)))</xm:f>
            <xm:f>#REF!</xm:f>
            <x14:dxf>
              <fill>
                <gradientFill degree="180">
                  <stop position="0">
                    <color rgb="FF008744"/>
                  </stop>
                  <stop position="1">
                    <color theme="0"/>
                  </stop>
                </gradientFill>
              </fill>
            </x14:dxf>
          </x14:cfRule>
          <x14:cfRule type="containsText" priority="7" operator="containsText" id="{C1E03FF0-202C-4288-9280-A22E7E9AE3D6}">
            <xm:f>NOT(ISERROR(SEARCH(#REF!,AJ5)))</xm:f>
            <xm:f>#REF!</xm:f>
            <x14:dxf>
              <fill>
                <gradientFill degree="180">
                  <stop position="0">
                    <color rgb="FF008744"/>
                  </stop>
                  <stop position="1">
                    <color theme="0"/>
                  </stop>
                </gradientFill>
              </fill>
            </x14:dxf>
          </x14:cfRule>
          <x14:cfRule type="containsText" priority="8" operator="containsText" id="{996E864E-40BB-4723-9BFB-D1EF1A7C9055}">
            <xm:f>NOT(ISERROR(SEARCH(#REF!,AJ5)))</xm:f>
            <xm:f>#REF!</xm:f>
            <x14:dxf>
              <fill>
                <gradientFill degree="180">
                  <stop position="0">
                    <color rgb="FF008744"/>
                  </stop>
                  <stop position="1">
                    <color rgb="FFFFFFFF"/>
                  </stop>
                </gradientFill>
              </fill>
            </x14:dxf>
          </x14:cfRule>
          <x14:cfRule type="containsText" priority="9" operator="containsText" id="{9B068FD3-C3ED-4E09-85B5-2D403A04B2AE}">
            <xm:f>NOT(ISERROR(SEARCH(#REF!,AJ5)))</xm:f>
            <xm:f>#REF!</xm:f>
            <x14:dxf>
              <fill>
                <gradientFill>
                  <stop position="0">
                    <color theme="0"/>
                  </stop>
                  <stop position="1">
                    <color rgb="FFFFFF00"/>
                  </stop>
                </gradientFill>
              </fill>
            </x14:dxf>
          </x14:cfRule>
          <x14:cfRule type="containsText" priority="10" operator="containsText" id="{440C0716-D66E-463A-A88E-7AE59D108B90}">
            <xm:f>NOT(ISERROR(SEARCH(#REF!,AJ5)))</xm:f>
            <xm:f>#REF!</xm:f>
            <x14:dxf>
              <fill>
                <gradientFill degree="180">
                  <stop position="0">
                    <color rgb="FFFFA700"/>
                  </stop>
                  <stop position="1">
                    <color theme="0"/>
                  </stop>
                </gradientFill>
              </fill>
            </x14:dxf>
          </x14:cfRule>
          <xm:sqref>AJ5 AJ11 AJ17 AJ23 AJ29 AJ35 AJ41 AJ47 AJ53 AJ59</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9E450-5873-486D-954A-E621E8505CD8}">
  <dimension ref="A1:DD65"/>
  <sheetViews>
    <sheetView topLeftCell="BY6" workbookViewId="0">
      <selection activeCell="CD5" sqref="CD5"/>
    </sheetView>
  </sheetViews>
  <sheetFormatPr baseColWidth="10" defaultColWidth="11.42578125" defaultRowHeight="16.5"/>
  <cols>
    <col min="1" max="1" width="4" style="152" bestFit="1" customWidth="1"/>
    <col min="2" max="2" width="18.7109375" style="153" customWidth="1"/>
    <col min="3" max="3" width="26.7109375" style="153" customWidth="1"/>
    <col min="4" max="4" width="18.7109375" style="153" customWidth="1"/>
    <col min="5" max="5" width="32.42578125" style="149" customWidth="1"/>
    <col min="6" max="6" width="14.140625" style="152" customWidth="1"/>
    <col min="7" max="7" width="13.140625" style="152" customWidth="1"/>
    <col min="8" max="8" width="18.5703125" style="152" customWidth="1"/>
    <col min="9" max="9" width="19" style="154" customWidth="1"/>
    <col min="10" max="12" width="17.85546875" style="149" customWidth="1"/>
    <col min="13" max="13" width="16.5703125" style="149" customWidth="1"/>
    <col min="14" max="14" width="5.85546875" style="149" customWidth="1"/>
    <col min="15" max="15" width="48.42578125" style="149" customWidth="1"/>
    <col min="16" max="24" width="31" style="149" hidden="1" customWidth="1"/>
    <col min="25" max="25" width="31" style="155" hidden="1" customWidth="1"/>
    <col min="26" max="26" width="31" style="156" hidden="1" customWidth="1"/>
    <col min="27" max="36" width="31" style="149" hidden="1" customWidth="1"/>
    <col min="37" max="37" width="17.85546875" style="149" hidden="1" customWidth="1"/>
    <col min="38" max="38" width="16.5703125" style="149" hidden="1" customWidth="1"/>
    <col min="39" max="39" width="31" style="149" hidden="1" customWidth="1"/>
    <col min="40" max="40" width="23" style="149" customWidth="1"/>
    <col min="41" max="41" width="18.85546875" style="149" hidden="1" customWidth="1"/>
    <col min="42" max="42" width="22.140625" style="149" hidden="1" customWidth="1"/>
    <col min="43" max="43" width="22" style="149" hidden="1" customWidth="1"/>
    <col min="44" max="44" width="51.5703125" style="149" hidden="1" customWidth="1"/>
    <col min="45" max="45" width="20.5703125" style="1" hidden="1" customWidth="1"/>
    <col min="46" max="46" width="18.5703125" style="1" hidden="1" customWidth="1"/>
    <col min="47" max="47" width="25.7109375" style="1" customWidth="1"/>
    <col min="48" max="48" width="28.7109375" style="1" customWidth="1"/>
    <col min="49" max="49" width="20.5703125" style="149" customWidth="1"/>
    <col min="50" max="50" width="29.85546875" style="149" customWidth="1"/>
    <col min="51" max="51" width="21" style="149" customWidth="1"/>
    <col min="52" max="52" width="23" style="1" hidden="1" customWidth="1"/>
    <col min="53" max="53" width="57.42578125" style="1" hidden="1" customWidth="1"/>
    <col min="54" max="54" width="18.85546875" style="1" hidden="1" customWidth="1"/>
    <col min="55" max="55" width="16.85546875" style="1" hidden="1" customWidth="1"/>
    <col min="56" max="56" width="19.5703125" style="1" hidden="1" customWidth="1"/>
    <col min="57" max="57" width="23" style="1" hidden="1" customWidth="1"/>
    <col min="58" max="58" width="54.28515625" style="1" hidden="1" customWidth="1"/>
    <col min="59" max="59" width="18.85546875" style="1" hidden="1" customWidth="1"/>
    <col min="60" max="60" width="16.85546875" style="1" hidden="1" customWidth="1"/>
    <col min="61" max="61" width="10.140625" style="1" bestFit="1" customWidth="1"/>
    <col min="62" max="62" width="23" style="1" customWidth="1"/>
    <col min="63" max="63" width="30.5703125" style="1" customWidth="1"/>
    <col min="64" max="64" width="18.85546875" style="1" customWidth="1"/>
    <col min="65" max="65" width="16.85546875" style="1" customWidth="1"/>
    <col min="66" max="66" width="19.5703125" style="1" customWidth="1"/>
    <col min="67" max="67" width="23" style="149" customWidth="1"/>
    <col min="68" max="68" width="30.28515625" style="149" customWidth="1"/>
    <col min="69" max="69" width="18.85546875" style="149" customWidth="1"/>
    <col min="70" max="70" width="16.85546875" style="149" customWidth="1"/>
    <col min="71" max="71" width="19.5703125" style="149" customWidth="1"/>
    <col min="72" max="72" width="28.85546875" style="149" customWidth="1"/>
    <col min="73" max="74" width="23" style="149" hidden="1" customWidth="1"/>
    <col min="75" max="75" width="18.5703125" style="149" hidden="1" customWidth="1"/>
    <col min="76" max="76" width="20.5703125" style="1" customWidth="1"/>
    <col min="77" max="77" width="33.42578125" style="1" customWidth="1"/>
    <col min="78" max="78" width="25.5703125" style="1" customWidth="1"/>
    <col min="79" max="79" width="14" style="149" customWidth="1"/>
    <col min="80" max="80" width="47.7109375" style="149" customWidth="1"/>
    <col min="81" max="81" width="32.85546875" style="149" customWidth="1"/>
    <col min="82" max="82" width="60.42578125" style="149" customWidth="1"/>
    <col min="83" max="16384" width="11.42578125" style="149"/>
  </cols>
  <sheetData>
    <row r="1" spans="1:108" ht="21" customHeight="1">
      <c r="AN1" s="148"/>
      <c r="AO1" s="148"/>
      <c r="AP1" s="148"/>
      <c r="AQ1" s="148"/>
      <c r="AR1" s="148"/>
      <c r="AS1" s="148"/>
      <c r="AT1" s="148"/>
      <c r="AU1" s="148"/>
      <c r="AV1" s="148"/>
      <c r="AW1" s="148"/>
      <c r="AX1" s="148"/>
      <c r="AY1" s="148"/>
      <c r="AZ1" s="2"/>
      <c r="BA1" s="2"/>
      <c r="BB1" s="2"/>
      <c r="BC1" s="2"/>
      <c r="BD1" s="2"/>
      <c r="BE1" s="2"/>
      <c r="BF1" s="2"/>
      <c r="BG1" s="2"/>
      <c r="BH1" s="2"/>
      <c r="BI1" s="2"/>
      <c r="BJ1" s="2"/>
      <c r="BK1" s="2"/>
      <c r="BL1" s="2"/>
      <c r="BM1" s="2"/>
      <c r="BN1" s="2"/>
      <c r="BO1" s="148"/>
      <c r="BP1" s="148"/>
      <c r="BQ1" s="148"/>
      <c r="BR1" s="148"/>
      <c r="BS1" s="148"/>
    </row>
    <row r="2" spans="1:108" ht="21" customHeight="1">
      <c r="A2" s="448" t="s">
        <v>66</v>
      </c>
      <c r="B2" s="449"/>
      <c r="C2" s="449"/>
      <c r="D2" s="449"/>
      <c r="E2" s="449"/>
      <c r="F2" s="449"/>
      <c r="G2" s="449"/>
      <c r="H2" s="449"/>
      <c r="I2" s="450"/>
      <c r="J2" s="448" t="s">
        <v>67</v>
      </c>
      <c r="K2" s="449"/>
      <c r="L2" s="449"/>
      <c r="M2" s="450"/>
      <c r="N2" s="448" t="s">
        <v>68</v>
      </c>
      <c r="O2" s="449"/>
      <c r="P2" s="449"/>
      <c r="Q2" s="449"/>
      <c r="R2" s="449"/>
      <c r="S2" s="449"/>
      <c r="T2" s="449"/>
      <c r="U2" s="449"/>
      <c r="V2" s="449"/>
      <c r="W2" s="449"/>
      <c r="X2" s="449"/>
      <c r="Y2" s="449"/>
      <c r="Z2" s="449"/>
      <c r="AA2" s="449"/>
      <c r="AB2" s="449"/>
      <c r="AC2" s="449"/>
      <c r="AD2" s="449"/>
      <c r="AE2" s="449"/>
      <c r="AF2" s="449"/>
      <c r="AG2" s="449"/>
      <c r="AH2" s="450"/>
      <c r="AI2" s="448" t="s">
        <v>120</v>
      </c>
      <c r="AJ2" s="449"/>
      <c r="AK2" s="449"/>
      <c r="AL2" s="450"/>
      <c r="AM2" s="161"/>
      <c r="AN2" s="451" t="s">
        <v>69</v>
      </c>
      <c r="AO2" s="451"/>
      <c r="AP2" s="451"/>
      <c r="AQ2" s="451"/>
      <c r="AR2" s="451"/>
      <c r="AS2" s="451"/>
      <c r="AT2" s="451"/>
      <c r="AU2" s="451"/>
      <c r="AV2" s="451"/>
      <c r="AW2" s="451"/>
      <c r="AX2" s="451"/>
      <c r="AY2" s="451"/>
      <c r="AZ2" s="441" t="s">
        <v>70</v>
      </c>
      <c r="BA2" s="441"/>
      <c r="BB2" s="441"/>
      <c r="BC2" s="441"/>
      <c r="BD2" s="441"/>
      <c r="BE2" s="441" t="s">
        <v>71</v>
      </c>
      <c r="BF2" s="441"/>
      <c r="BG2" s="441"/>
      <c r="BH2" s="441"/>
      <c r="BI2" s="441"/>
      <c r="BJ2" s="441" t="s">
        <v>72</v>
      </c>
      <c r="BK2" s="441"/>
      <c r="BL2" s="441"/>
      <c r="BM2" s="441"/>
      <c r="BN2" s="441"/>
      <c r="BO2" s="441" t="s">
        <v>73</v>
      </c>
      <c r="BP2" s="441"/>
      <c r="BQ2" s="441"/>
      <c r="BR2" s="441"/>
      <c r="BS2" s="441"/>
      <c r="BT2" s="443" t="s">
        <v>74</v>
      </c>
      <c r="BU2" s="443"/>
      <c r="BV2" s="443"/>
      <c r="BW2" s="443"/>
      <c r="BX2" s="444" t="s">
        <v>75</v>
      </c>
      <c r="BY2" s="444"/>
      <c r="BZ2" s="444"/>
      <c r="CA2" s="445" t="s">
        <v>76</v>
      </c>
      <c r="CB2" s="446"/>
      <c r="CC2" s="446"/>
      <c r="CD2" s="447"/>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row>
    <row r="3" spans="1:108" s="158" customFormat="1" ht="21" customHeight="1">
      <c r="A3" s="439" t="s">
        <v>77</v>
      </c>
      <c r="B3" s="434" t="s">
        <v>7</v>
      </c>
      <c r="C3" s="434" t="s">
        <v>9</v>
      </c>
      <c r="D3" s="434" t="s">
        <v>11</v>
      </c>
      <c r="E3" s="440" t="s">
        <v>21</v>
      </c>
      <c r="F3" s="440" t="s">
        <v>15</v>
      </c>
      <c r="G3" s="434" t="s">
        <v>17</v>
      </c>
      <c r="H3" s="434" t="s">
        <v>19</v>
      </c>
      <c r="I3" s="434" t="s">
        <v>23</v>
      </c>
      <c r="J3" s="434" t="s">
        <v>121</v>
      </c>
      <c r="K3" s="434" t="s">
        <v>15</v>
      </c>
      <c r="L3" s="434" t="s">
        <v>122</v>
      </c>
      <c r="M3" s="432" t="s">
        <v>29</v>
      </c>
      <c r="N3" s="442" t="s">
        <v>78</v>
      </c>
      <c r="O3" s="434" t="s">
        <v>31</v>
      </c>
      <c r="P3" s="434" t="s">
        <v>123</v>
      </c>
      <c r="Q3" s="432" t="s">
        <v>80</v>
      </c>
      <c r="R3" s="434" t="s">
        <v>80</v>
      </c>
      <c r="S3" s="434" t="s">
        <v>124</v>
      </c>
      <c r="T3" s="434" t="s">
        <v>125</v>
      </c>
      <c r="U3" s="434" t="s">
        <v>126</v>
      </c>
      <c r="V3" s="434" t="s">
        <v>127</v>
      </c>
      <c r="W3" s="434" t="s">
        <v>128</v>
      </c>
      <c r="X3" s="434" t="s">
        <v>129</v>
      </c>
      <c r="Y3" s="434" t="s">
        <v>130</v>
      </c>
      <c r="Z3" s="434" t="s">
        <v>131</v>
      </c>
      <c r="AA3" s="434" t="s">
        <v>132</v>
      </c>
      <c r="AB3" s="434" t="s">
        <v>133</v>
      </c>
      <c r="AC3" s="435" t="s">
        <v>134</v>
      </c>
      <c r="AD3" s="436"/>
      <c r="AE3" s="434" t="s">
        <v>135</v>
      </c>
      <c r="AF3" s="434" t="s">
        <v>136</v>
      </c>
      <c r="AG3" s="434" t="s">
        <v>137</v>
      </c>
      <c r="AH3" s="434" t="s">
        <v>138</v>
      </c>
      <c r="AI3" s="434" t="s">
        <v>121</v>
      </c>
      <c r="AJ3" s="434" t="s">
        <v>15</v>
      </c>
      <c r="AK3" s="434" t="s">
        <v>122</v>
      </c>
      <c r="AL3" s="432" t="s">
        <v>139</v>
      </c>
      <c r="AM3" s="434" t="s">
        <v>140</v>
      </c>
      <c r="AN3" s="431" t="s">
        <v>79</v>
      </c>
      <c r="AO3" s="431" t="s">
        <v>80</v>
      </c>
      <c r="AP3" s="431" t="s">
        <v>81</v>
      </c>
      <c r="AQ3" s="431" t="s">
        <v>82</v>
      </c>
      <c r="AR3" s="431" t="s">
        <v>83</v>
      </c>
      <c r="AS3" s="431" t="s">
        <v>82</v>
      </c>
      <c r="AT3" s="429" t="s">
        <v>84</v>
      </c>
      <c r="AU3" s="431" t="s">
        <v>82</v>
      </c>
      <c r="AV3" s="431" t="s">
        <v>85</v>
      </c>
      <c r="AW3" s="431" t="s">
        <v>82</v>
      </c>
      <c r="AX3" s="429" t="s">
        <v>86</v>
      </c>
      <c r="AY3" s="431" t="s">
        <v>53</v>
      </c>
      <c r="AZ3" s="428" t="s">
        <v>87</v>
      </c>
      <c r="BA3" s="428" t="s">
        <v>88</v>
      </c>
      <c r="BB3" s="428" t="s">
        <v>80</v>
      </c>
      <c r="BC3" s="428" t="s">
        <v>89</v>
      </c>
      <c r="BD3" s="428" t="s">
        <v>90</v>
      </c>
      <c r="BE3" s="428" t="s">
        <v>87</v>
      </c>
      <c r="BF3" s="428" t="s">
        <v>88</v>
      </c>
      <c r="BG3" s="428" t="s">
        <v>80</v>
      </c>
      <c r="BH3" s="428" t="s">
        <v>89</v>
      </c>
      <c r="BI3" s="428" t="s">
        <v>90</v>
      </c>
      <c r="BJ3" s="428" t="s">
        <v>87</v>
      </c>
      <c r="BK3" s="428" t="s">
        <v>88</v>
      </c>
      <c r="BL3" s="428" t="s">
        <v>80</v>
      </c>
      <c r="BM3" s="428" t="s">
        <v>89</v>
      </c>
      <c r="BN3" s="428" t="s">
        <v>90</v>
      </c>
      <c r="BO3" s="428" t="s">
        <v>87</v>
      </c>
      <c r="BP3" s="428" t="s">
        <v>88</v>
      </c>
      <c r="BQ3" s="428" t="s">
        <v>80</v>
      </c>
      <c r="BR3" s="428" t="s">
        <v>89</v>
      </c>
      <c r="BS3" s="428" t="s">
        <v>90</v>
      </c>
      <c r="BT3" s="426" t="s">
        <v>141</v>
      </c>
      <c r="BU3" s="426" t="s">
        <v>91</v>
      </c>
      <c r="BV3" s="426" t="s">
        <v>92</v>
      </c>
      <c r="BW3" s="426" t="s">
        <v>88</v>
      </c>
      <c r="BX3" s="427" t="s">
        <v>82</v>
      </c>
      <c r="BY3" s="427" t="s">
        <v>93</v>
      </c>
      <c r="BZ3" s="427" t="s">
        <v>94</v>
      </c>
      <c r="CA3" s="425" t="s">
        <v>95</v>
      </c>
      <c r="CB3" s="425" t="s">
        <v>96</v>
      </c>
      <c r="CC3" s="425" t="s">
        <v>97</v>
      </c>
      <c r="CD3" s="425" t="s">
        <v>98</v>
      </c>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row>
    <row r="4" spans="1:108" s="160" customFormat="1" ht="21" customHeight="1" thickBot="1">
      <c r="A4" s="439"/>
      <c r="B4" s="434"/>
      <c r="C4" s="434"/>
      <c r="D4" s="434"/>
      <c r="E4" s="440"/>
      <c r="F4" s="440"/>
      <c r="G4" s="434"/>
      <c r="H4" s="434"/>
      <c r="I4" s="434"/>
      <c r="J4" s="434"/>
      <c r="K4" s="434"/>
      <c r="L4" s="434"/>
      <c r="M4" s="433"/>
      <c r="N4" s="442"/>
      <c r="O4" s="434"/>
      <c r="P4" s="434"/>
      <c r="Q4" s="433"/>
      <c r="R4" s="434" t="s">
        <v>80</v>
      </c>
      <c r="S4" s="434"/>
      <c r="T4" s="434"/>
      <c r="U4" s="434"/>
      <c r="V4" s="434"/>
      <c r="W4" s="434" t="s">
        <v>128</v>
      </c>
      <c r="X4" s="434"/>
      <c r="Y4" s="434" t="s">
        <v>128</v>
      </c>
      <c r="Z4" s="434"/>
      <c r="AA4" s="434" t="s">
        <v>132</v>
      </c>
      <c r="AB4" s="434"/>
      <c r="AC4" s="437"/>
      <c r="AD4" s="438"/>
      <c r="AE4" s="434"/>
      <c r="AF4" s="434"/>
      <c r="AG4" s="434"/>
      <c r="AH4" s="434"/>
      <c r="AI4" s="434"/>
      <c r="AJ4" s="434"/>
      <c r="AK4" s="434"/>
      <c r="AL4" s="433"/>
      <c r="AM4" s="434"/>
      <c r="AN4" s="431"/>
      <c r="AO4" s="431"/>
      <c r="AP4" s="431"/>
      <c r="AQ4" s="431"/>
      <c r="AR4" s="431"/>
      <c r="AS4" s="431"/>
      <c r="AT4" s="430"/>
      <c r="AU4" s="431"/>
      <c r="AV4" s="431"/>
      <c r="AW4" s="431"/>
      <c r="AX4" s="430"/>
      <c r="AY4" s="431"/>
      <c r="AZ4" s="428"/>
      <c r="BA4" s="428"/>
      <c r="BB4" s="428"/>
      <c r="BC4" s="428"/>
      <c r="BD4" s="428"/>
      <c r="BE4" s="428"/>
      <c r="BF4" s="428"/>
      <c r="BG4" s="428"/>
      <c r="BH4" s="428"/>
      <c r="BI4" s="428"/>
      <c r="BJ4" s="428"/>
      <c r="BK4" s="428"/>
      <c r="BL4" s="428"/>
      <c r="BM4" s="428"/>
      <c r="BN4" s="428"/>
      <c r="BO4" s="428"/>
      <c r="BP4" s="428"/>
      <c r="BQ4" s="428"/>
      <c r="BR4" s="428"/>
      <c r="BS4" s="428"/>
      <c r="BT4" s="426"/>
      <c r="BU4" s="426"/>
      <c r="BV4" s="426"/>
      <c r="BW4" s="426"/>
      <c r="BX4" s="427"/>
      <c r="BY4" s="427"/>
      <c r="BZ4" s="427"/>
      <c r="CA4" s="425"/>
      <c r="CB4" s="425"/>
      <c r="CC4" s="425"/>
      <c r="CD4" s="425"/>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row>
    <row r="5" spans="1:108" s="151" customFormat="1" ht="260.25" customHeight="1" thickTop="1" thickBot="1">
      <c r="A5" s="421">
        <v>1</v>
      </c>
      <c r="B5" s="423" t="s">
        <v>472</v>
      </c>
      <c r="C5" s="423" t="s">
        <v>473</v>
      </c>
      <c r="D5" s="423" t="s">
        <v>545</v>
      </c>
      <c r="E5" s="424" t="s">
        <v>546</v>
      </c>
      <c r="F5" s="423" t="s">
        <v>104</v>
      </c>
      <c r="G5" s="423" t="s">
        <v>547</v>
      </c>
      <c r="H5" s="423" t="s">
        <v>548</v>
      </c>
      <c r="I5" s="423" t="s">
        <v>144</v>
      </c>
      <c r="J5" s="421">
        <v>4</v>
      </c>
      <c r="K5" s="421">
        <v>5</v>
      </c>
      <c r="L5" s="411">
        <v>80</v>
      </c>
      <c r="M5" s="412" t="s">
        <v>500</v>
      </c>
      <c r="N5" s="162">
        <v>1</v>
      </c>
      <c r="O5" s="173" t="s">
        <v>549</v>
      </c>
      <c r="P5" s="171">
        <v>15</v>
      </c>
      <c r="Q5" s="171">
        <v>15</v>
      </c>
      <c r="R5" s="171">
        <v>15</v>
      </c>
      <c r="S5" s="171">
        <v>15</v>
      </c>
      <c r="T5" s="171">
        <v>15</v>
      </c>
      <c r="U5" s="171">
        <v>15</v>
      </c>
      <c r="V5" s="171">
        <v>10</v>
      </c>
      <c r="W5" s="116">
        <v>100</v>
      </c>
      <c r="X5" s="117" t="s">
        <v>146</v>
      </c>
      <c r="Y5" s="172" t="s">
        <v>146</v>
      </c>
      <c r="Z5" s="118" t="s">
        <v>146</v>
      </c>
      <c r="AA5" s="116" t="s">
        <v>502</v>
      </c>
      <c r="AB5" s="171" t="s">
        <v>550</v>
      </c>
      <c r="AC5" s="422">
        <v>100</v>
      </c>
      <c r="AD5" s="422" t="s">
        <v>146</v>
      </c>
      <c r="AE5" s="420" t="s">
        <v>487</v>
      </c>
      <c r="AF5" s="420" t="s">
        <v>147</v>
      </c>
      <c r="AG5" s="418" t="s">
        <v>538</v>
      </c>
      <c r="AH5" s="418">
        <v>2</v>
      </c>
      <c r="AI5" s="419">
        <v>4</v>
      </c>
      <c r="AJ5" s="419">
        <v>3</v>
      </c>
      <c r="AK5" s="411">
        <v>48</v>
      </c>
      <c r="AL5" s="412" t="s">
        <v>503</v>
      </c>
      <c r="AM5" s="415" t="s">
        <v>148</v>
      </c>
      <c r="AN5" s="164" t="s">
        <v>551</v>
      </c>
      <c r="AO5" s="163" t="s">
        <v>552</v>
      </c>
      <c r="AP5" s="168">
        <v>44926</v>
      </c>
      <c r="AQ5" s="243" t="s">
        <v>553</v>
      </c>
      <c r="AR5" s="163" t="s">
        <v>554</v>
      </c>
      <c r="AS5" s="168" t="s">
        <v>555</v>
      </c>
      <c r="AT5" s="163" t="s">
        <v>556</v>
      </c>
      <c r="AU5" s="170" t="s">
        <v>557</v>
      </c>
      <c r="AV5" s="163" t="s">
        <v>558</v>
      </c>
      <c r="AW5" s="147" t="s">
        <v>559</v>
      </c>
      <c r="AX5" s="232" t="s">
        <v>560</v>
      </c>
      <c r="AY5" s="146" t="s">
        <v>115</v>
      </c>
      <c r="AZ5" s="243" t="s">
        <v>553</v>
      </c>
      <c r="BA5" s="163" t="s">
        <v>561</v>
      </c>
      <c r="BB5" s="163" t="s">
        <v>562</v>
      </c>
      <c r="BC5" s="170" t="s">
        <v>563</v>
      </c>
      <c r="BD5" s="168" t="s">
        <v>116</v>
      </c>
      <c r="BE5" s="170" t="s">
        <v>564</v>
      </c>
      <c r="BF5" s="244" t="s">
        <v>565</v>
      </c>
      <c r="BG5" s="163" t="s">
        <v>562</v>
      </c>
      <c r="BH5" s="170" t="s">
        <v>563</v>
      </c>
      <c r="BI5" s="168" t="s">
        <v>116</v>
      </c>
      <c r="BJ5" s="163" t="s">
        <v>566</v>
      </c>
      <c r="BK5" s="186" t="s">
        <v>567</v>
      </c>
      <c r="BL5" s="163" t="s">
        <v>562</v>
      </c>
      <c r="BM5" s="170" t="s">
        <v>563</v>
      </c>
      <c r="BN5" s="168" t="s">
        <v>116</v>
      </c>
      <c r="BO5" s="245" t="s">
        <v>568</v>
      </c>
      <c r="BP5" s="246" t="s">
        <v>569</v>
      </c>
      <c r="BQ5" s="145" t="s">
        <v>570</v>
      </c>
      <c r="BR5" s="147" t="s">
        <v>563</v>
      </c>
      <c r="BS5" s="114" t="s">
        <v>116</v>
      </c>
      <c r="BT5" s="247" t="s">
        <v>571</v>
      </c>
      <c r="BU5" s="145"/>
      <c r="BV5" s="145"/>
      <c r="BW5" s="145"/>
      <c r="BX5" s="170" t="s">
        <v>572</v>
      </c>
      <c r="BY5" s="163" t="s">
        <v>573</v>
      </c>
      <c r="BZ5" s="163" t="s">
        <v>574</v>
      </c>
      <c r="CA5" s="248" t="s">
        <v>593</v>
      </c>
      <c r="CB5" s="249" t="s">
        <v>596</v>
      </c>
      <c r="CC5" s="234" t="s">
        <v>595</v>
      </c>
      <c r="CD5" s="249" t="s">
        <v>1121</v>
      </c>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50"/>
      <c r="DD5" s="150"/>
    </row>
    <row r="6" spans="1:108" ht="234" customHeight="1" thickTop="1" thickBot="1">
      <c r="A6" s="421"/>
      <c r="B6" s="423"/>
      <c r="C6" s="423"/>
      <c r="D6" s="423"/>
      <c r="E6" s="424"/>
      <c r="F6" s="423"/>
      <c r="G6" s="423"/>
      <c r="H6" s="423"/>
      <c r="I6" s="423"/>
      <c r="J6" s="421"/>
      <c r="K6" s="421"/>
      <c r="L6" s="411"/>
      <c r="M6" s="413"/>
      <c r="N6" s="162">
        <v>2</v>
      </c>
      <c r="O6" s="173" t="s">
        <v>575</v>
      </c>
      <c r="P6" s="171">
        <v>15</v>
      </c>
      <c r="Q6" s="171">
        <v>15</v>
      </c>
      <c r="R6" s="171">
        <v>15</v>
      </c>
      <c r="S6" s="171">
        <v>15</v>
      </c>
      <c r="T6" s="171">
        <v>15</v>
      </c>
      <c r="U6" s="171">
        <v>15</v>
      </c>
      <c r="V6" s="171">
        <v>10</v>
      </c>
      <c r="W6" s="116">
        <v>100</v>
      </c>
      <c r="X6" s="117" t="s">
        <v>146</v>
      </c>
      <c r="Y6" s="172" t="s">
        <v>146</v>
      </c>
      <c r="Z6" s="118" t="s">
        <v>146</v>
      </c>
      <c r="AA6" s="116" t="s">
        <v>502</v>
      </c>
      <c r="AB6" s="171" t="s">
        <v>550</v>
      </c>
      <c r="AC6" s="422"/>
      <c r="AD6" s="422"/>
      <c r="AE6" s="420"/>
      <c r="AF6" s="420"/>
      <c r="AG6" s="418"/>
      <c r="AH6" s="418"/>
      <c r="AI6" s="419"/>
      <c r="AJ6" s="419"/>
      <c r="AK6" s="411"/>
      <c r="AL6" s="413"/>
      <c r="AM6" s="416"/>
      <c r="AN6" s="163"/>
      <c r="AO6" s="162"/>
      <c r="AP6" s="168"/>
      <c r="AQ6" s="168"/>
      <c r="AR6" s="163"/>
      <c r="AS6" s="168"/>
      <c r="AT6" s="163"/>
      <c r="AU6" s="168"/>
      <c r="AV6" s="163"/>
      <c r="AW6" s="114"/>
      <c r="AX6" s="145"/>
      <c r="AY6" s="146"/>
      <c r="AZ6" s="163" t="s">
        <v>553</v>
      </c>
      <c r="BA6" s="163" t="s">
        <v>576</v>
      </c>
      <c r="BB6" s="163" t="s">
        <v>562</v>
      </c>
      <c r="BC6" s="170" t="s">
        <v>577</v>
      </c>
      <c r="BD6" s="168" t="s">
        <v>116</v>
      </c>
      <c r="BE6" s="170" t="s">
        <v>564</v>
      </c>
      <c r="BF6" s="237" t="s">
        <v>578</v>
      </c>
      <c r="BG6" s="163" t="s">
        <v>562</v>
      </c>
      <c r="BH6" s="168" t="s">
        <v>577</v>
      </c>
      <c r="BI6" s="168" t="s">
        <v>116</v>
      </c>
      <c r="BJ6" s="163" t="s">
        <v>579</v>
      </c>
      <c r="BK6" s="186" t="s">
        <v>580</v>
      </c>
      <c r="BL6" s="163" t="s">
        <v>562</v>
      </c>
      <c r="BM6" s="168" t="s">
        <v>577</v>
      </c>
      <c r="BN6" s="168" t="s">
        <v>116</v>
      </c>
      <c r="BO6" s="145" t="s">
        <v>568</v>
      </c>
      <c r="BP6" s="248" t="s">
        <v>581</v>
      </c>
      <c r="BQ6" s="145" t="s">
        <v>570</v>
      </c>
      <c r="BR6" s="114" t="s">
        <v>582</v>
      </c>
      <c r="BS6" s="114" t="s">
        <v>116</v>
      </c>
      <c r="BT6" s="170" t="s">
        <v>583</v>
      </c>
      <c r="BU6" s="145"/>
      <c r="BV6" s="145"/>
      <c r="BW6" s="145"/>
      <c r="BX6" s="170" t="s">
        <v>572</v>
      </c>
      <c r="BY6" s="163" t="s">
        <v>584</v>
      </c>
      <c r="BZ6" s="163"/>
      <c r="CA6" s="250" t="s">
        <v>650</v>
      </c>
      <c r="CB6" s="251" t="s">
        <v>648</v>
      </c>
      <c r="CC6" s="252" t="s">
        <v>649</v>
      </c>
      <c r="CD6" s="252" t="s">
        <v>210</v>
      </c>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row>
    <row r="7" spans="1:108" ht="270" customHeight="1" thickTop="1" thickBot="1">
      <c r="A7" s="421"/>
      <c r="B7" s="423"/>
      <c r="C7" s="423"/>
      <c r="D7" s="423"/>
      <c r="E7" s="424"/>
      <c r="F7" s="423"/>
      <c r="G7" s="423"/>
      <c r="H7" s="423"/>
      <c r="I7" s="423"/>
      <c r="J7" s="421"/>
      <c r="K7" s="421"/>
      <c r="L7" s="411"/>
      <c r="M7" s="413"/>
      <c r="N7" s="162">
        <v>3</v>
      </c>
      <c r="O7" s="173" t="s">
        <v>585</v>
      </c>
      <c r="P7" s="171">
        <v>15</v>
      </c>
      <c r="Q7" s="171">
        <v>15</v>
      </c>
      <c r="R7" s="171">
        <v>15</v>
      </c>
      <c r="S7" s="171">
        <v>15</v>
      </c>
      <c r="T7" s="171">
        <v>15</v>
      </c>
      <c r="U7" s="171">
        <v>15</v>
      </c>
      <c r="V7" s="171">
        <v>10</v>
      </c>
      <c r="W7" s="116">
        <v>100</v>
      </c>
      <c r="X7" s="117" t="s">
        <v>146</v>
      </c>
      <c r="Y7" s="172" t="s">
        <v>146</v>
      </c>
      <c r="Z7" s="118" t="s">
        <v>146</v>
      </c>
      <c r="AA7" s="116" t="s">
        <v>502</v>
      </c>
      <c r="AB7" s="171" t="s">
        <v>550</v>
      </c>
      <c r="AC7" s="422"/>
      <c r="AD7" s="422"/>
      <c r="AE7" s="420"/>
      <c r="AF7" s="420"/>
      <c r="AG7" s="418"/>
      <c r="AH7" s="418"/>
      <c r="AI7" s="419"/>
      <c r="AJ7" s="419"/>
      <c r="AK7" s="411"/>
      <c r="AL7" s="413"/>
      <c r="AM7" s="416"/>
      <c r="AN7" s="163"/>
      <c r="AO7" s="162"/>
      <c r="AP7" s="168"/>
      <c r="AQ7" s="168"/>
      <c r="AR7" s="163"/>
      <c r="AS7" s="168"/>
      <c r="AT7" s="163"/>
      <c r="AU7" s="168"/>
      <c r="AV7" s="163"/>
      <c r="AW7" s="114"/>
      <c r="AX7" s="145"/>
      <c r="AY7" s="146"/>
      <c r="AZ7" s="163" t="s">
        <v>553</v>
      </c>
      <c r="BA7" s="163" t="s">
        <v>586</v>
      </c>
      <c r="BB7" s="163" t="s">
        <v>562</v>
      </c>
      <c r="BC7" s="170" t="s">
        <v>587</v>
      </c>
      <c r="BD7" s="168" t="s">
        <v>116</v>
      </c>
      <c r="BE7" s="170" t="s">
        <v>564</v>
      </c>
      <c r="BF7" s="238" t="s">
        <v>588</v>
      </c>
      <c r="BG7" s="163" t="s">
        <v>562</v>
      </c>
      <c r="BH7" s="168" t="s">
        <v>587</v>
      </c>
      <c r="BI7" s="168" t="s">
        <v>116</v>
      </c>
      <c r="BJ7" s="163" t="s">
        <v>579</v>
      </c>
      <c r="BK7" s="253" t="s">
        <v>589</v>
      </c>
      <c r="BL7" s="163" t="s">
        <v>562</v>
      </c>
      <c r="BM7" s="168" t="s">
        <v>587</v>
      </c>
      <c r="BN7" s="168" t="s">
        <v>116</v>
      </c>
      <c r="BO7" s="145" t="s">
        <v>568</v>
      </c>
      <c r="BP7" s="248" t="s">
        <v>590</v>
      </c>
      <c r="BQ7" s="145" t="s">
        <v>570</v>
      </c>
      <c r="BR7" s="114" t="s">
        <v>591</v>
      </c>
      <c r="BS7" s="114" t="s">
        <v>116</v>
      </c>
      <c r="BT7" s="168"/>
      <c r="BU7" s="145"/>
      <c r="BV7" s="145"/>
      <c r="BW7" s="145"/>
      <c r="BX7" s="170" t="s">
        <v>572</v>
      </c>
      <c r="BY7" s="254" t="s">
        <v>592</v>
      </c>
      <c r="BZ7" s="163"/>
      <c r="CA7" s="250" t="s">
        <v>594</v>
      </c>
      <c r="CB7" s="251" t="s">
        <v>597</v>
      </c>
      <c r="CC7" s="252" t="s">
        <v>598</v>
      </c>
      <c r="CD7" s="252" t="s">
        <v>210</v>
      </c>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row>
    <row r="8" spans="1:108" ht="21" customHeight="1" thickTop="1" thickBot="1">
      <c r="A8" s="421"/>
      <c r="B8" s="423"/>
      <c r="C8" s="423"/>
      <c r="D8" s="423"/>
      <c r="E8" s="424"/>
      <c r="F8" s="423"/>
      <c r="G8" s="423"/>
      <c r="H8" s="423"/>
      <c r="I8" s="423"/>
      <c r="J8" s="421"/>
      <c r="K8" s="421"/>
      <c r="L8" s="411"/>
      <c r="M8" s="413"/>
      <c r="N8" s="162">
        <v>4</v>
      </c>
      <c r="O8" s="166"/>
      <c r="P8" s="171"/>
      <c r="Q8" s="171"/>
      <c r="R8" s="171"/>
      <c r="S8" s="171"/>
      <c r="T8" s="171"/>
      <c r="U8" s="171"/>
      <c r="V8" s="171"/>
      <c r="W8" s="116">
        <v>0</v>
      </c>
      <c r="X8" s="117" t="s">
        <v>485</v>
      </c>
      <c r="Y8" s="172"/>
      <c r="Z8" s="118" t="s">
        <v>536</v>
      </c>
      <c r="AA8" s="116" t="s">
        <v>537</v>
      </c>
      <c r="AB8" s="171"/>
      <c r="AC8" s="422"/>
      <c r="AD8" s="422"/>
      <c r="AE8" s="420"/>
      <c r="AF8" s="420"/>
      <c r="AG8" s="418"/>
      <c r="AH8" s="418"/>
      <c r="AI8" s="419"/>
      <c r="AJ8" s="419"/>
      <c r="AK8" s="411"/>
      <c r="AL8" s="413"/>
      <c r="AM8" s="416"/>
      <c r="AN8" s="163"/>
      <c r="AO8" s="162"/>
      <c r="AP8" s="168"/>
      <c r="AQ8" s="168"/>
      <c r="AR8" s="163"/>
      <c r="AS8" s="168"/>
      <c r="AT8" s="163"/>
      <c r="AU8" s="168"/>
      <c r="AV8" s="163"/>
      <c r="AW8" s="114"/>
      <c r="AX8" s="145"/>
      <c r="AY8" s="146"/>
      <c r="AZ8" s="163"/>
      <c r="BA8" s="163"/>
      <c r="BB8" s="163"/>
      <c r="BC8" s="170"/>
      <c r="BD8" s="168"/>
      <c r="BE8" s="163"/>
      <c r="BF8" s="163"/>
      <c r="BG8" s="162"/>
      <c r="BH8" s="168"/>
      <c r="BI8" s="168"/>
      <c r="BJ8" s="163"/>
      <c r="BK8" s="163"/>
      <c r="BL8" s="162"/>
      <c r="BM8" s="168"/>
      <c r="BN8" s="168"/>
      <c r="BO8" s="145"/>
      <c r="BP8" s="145"/>
      <c r="BQ8" s="146"/>
      <c r="BR8" s="114"/>
      <c r="BS8" s="114"/>
      <c r="BT8" s="168"/>
      <c r="BU8" s="145"/>
      <c r="BV8" s="145"/>
      <c r="BW8" s="145"/>
      <c r="BX8" s="255"/>
      <c r="BY8" s="256"/>
      <c r="BZ8" s="257"/>
      <c r="CA8" s="114"/>
      <c r="CB8" s="145"/>
      <c r="CC8" s="146"/>
      <c r="CD8" s="145"/>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row>
    <row r="9" spans="1:108" ht="21" customHeight="1" thickTop="1" thickBot="1">
      <c r="A9" s="421"/>
      <c r="B9" s="423"/>
      <c r="C9" s="423"/>
      <c r="D9" s="423"/>
      <c r="E9" s="424"/>
      <c r="F9" s="423"/>
      <c r="G9" s="423"/>
      <c r="H9" s="423"/>
      <c r="I9" s="423"/>
      <c r="J9" s="421"/>
      <c r="K9" s="421"/>
      <c r="L9" s="411"/>
      <c r="M9" s="413"/>
      <c r="N9" s="162">
        <v>5</v>
      </c>
      <c r="O9" s="166"/>
      <c r="P9" s="171"/>
      <c r="Q9" s="171"/>
      <c r="R9" s="171"/>
      <c r="S9" s="171"/>
      <c r="T9" s="171"/>
      <c r="U9" s="171"/>
      <c r="V9" s="171"/>
      <c r="W9" s="116">
        <v>0</v>
      </c>
      <c r="X9" s="117" t="s">
        <v>485</v>
      </c>
      <c r="Y9" s="172"/>
      <c r="Z9" s="118" t="s">
        <v>536</v>
      </c>
      <c r="AA9" s="116" t="s">
        <v>537</v>
      </c>
      <c r="AB9" s="171"/>
      <c r="AC9" s="422"/>
      <c r="AD9" s="422"/>
      <c r="AE9" s="420"/>
      <c r="AF9" s="420"/>
      <c r="AG9" s="418"/>
      <c r="AH9" s="418"/>
      <c r="AI9" s="419"/>
      <c r="AJ9" s="419"/>
      <c r="AK9" s="411"/>
      <c r="AL9" s="413"/>
      <c r="AM9" s="416"/>
      <c r="AN9" s="163"/>
      <c r="AO9" s="162"/>
      <c r="AP9" s="168"/>
      <c r="AQ9" s="168"/>
      <c r="AR9" s="163"/>
      <c r="AS9" s="168"/>
      <c r="AT9" s="163"/>
      <c r="AU9" s="168"/>
      <c r="AV9" s="163"/>
      <c r="AW9" s="114"/>
      <c r="AX9" s="145"/>
      <c r="AY9" s="146"/>
      <c r="AZ9" s="163"/>
      <c r="BA9" s="163"/>
      <c r="BB9" s="163"/>
      <c r="BC9" s="170"/>
      <c r="BD9" s="168"/>
      <c r="BE9" s="163"/>
      <c r="BF9" s="163"/>
      <c r="BG9" s="162"/>
      <c r="BH9" s="168"/>
      <c r="BI9" s="168"/>
      <c r="BJ9" s="163"/>
      <c r="BK9" s="163"/>
      <c r="BL9" s="162"/>
      <c r="BM9" s="168"/>
      <c r="BN9" s="168"/>
      <c r="BO9" s="145"/>
      <c r="BP9" s="145"/>
      <c r="BQ9" s="146"/>
      <c r="BR9" s="114"/>
      <c r="BS9" s="114"/>
      <c r="BT9" s="168"/>
      <c r="BU9" s="145"/>
      <c r="BV9" s="145"/>
      <c r="BW9" s="145"/>
      <c r="BX9" s="168"/>
      <c r="BY9" s="258"/>
      <c r="BZ9" s="163"/>
      <c r="CA9" s="114"/>
      <c r="CB9" s="145"/>
      <c r="CC9" s="146"/>
      <c r="CD9" s="145"/>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row>
    <row r="10" spans="1:108" ht="42.75" customHeight="1" thickTop="1" thickBot="1">
      <c r="A10" s="421"/>
      <c r="B10" s="423"/>
      <c r="C10" s="423"/>
      <c r="D10" s="423"/>
      <c r="E10" s="424"/>
      <c r="F10" s="423"/>
      <c r="G10" s="423"/>
      <c r="H10" s="423"/>
      <c r="I10" s="423"/>
      <c r="J10" s="421"/>
      <c r="K10" s="421"/>
      <c r="L10" s="411"/>
      <c r="M10" s="414"/>
      <c r="N10" s="162">
        <v>6</v>
      </c>
      <c r="O10" s="166"/>
      <c r="P10" s="171"/>
      <c r="Q10" s="171"/>
      <c r="R10" s="171"/>
      <c r="S10" s="171"/>
      <c r="T10" s="171"/>
      <c r="U10" s="171"/>
      <c r="V10" s="171"/>
      <c r="W10" s="116">
        <v>0</v>
      </c>
      <c r="X10" s="117" t="s">
        <v>485</v>
      </c>
      <c r="Y10" s="172"/>
      <c r="Z10" s="118" t="s">
        <v>536</v>
      </c>
      <c r="AA10" s="116" t="s">
        <v>537</v>
      </c>
      <c r="AB10" s="171"/>
      <c r="AC10" s="422"/>
      <c r="AD10" s="422"/>
      <c r="AE10" s="420"/>
      <c r="AF10" s="420"/>
      <c r="AG10" s="418"/>
      <c r="AH10" s="418"/>
      <c r="AI10" s="419"/>
      <c r="AJ10" s="419"/>
      <c r="AK10" s="411"/>
      <c r="AL10" s="414"/>
      <c r="AM10" s="417"/>
      <c r="AN10" s="163"/>
      <c r="AO10" s="162"/>
      <c r="AP10" s="168"/>
      <c r="AQ10" s="168"/>
      <c r="AR10" s="163"/>
      <c r="AS10" s="168"/>
      <c r="AT10" s="163"/>
      <c r="AU10" s="168"/>
      <c r="AV10" s="163"/>
      <c r="AW10" s="114"/>
      <c r="AX10" s="145"/>
      <c r="AY10" s="146"/>
      <c r="AZ10" s="163"/>
      <c r="BA10" s="163"/>
      <c r="BB10" s="163"/>
      <c r="BC10" s="168"/>
      <c r="BD10" s="168"/>
      <c r="BE10" s="163"/>
      <c r="BF10" s="163"/>
      <c r="BG10" s="162"/>
      <c r="BH10" s="168"/>
      <c r="BI10" s="168"/>
      <c r="BJ10" s="163"/>
      <c r="BK10" s="163"/>
      <c r="BL10" s="162"/>
      <c r="BM10" s="168"/>
      <c r="BN10" s="168"/>
      <c r="BO10" s="145"/>
      <c r="BP10" s="145"/>
      <c r="BQ10" s="146"/>
      <c r="BR10" s="114"/>
      <c r="BS10" s="114"/>
      <c r="BT10" s="168"/>
      <c r="BU10" s="145"/>
      <c r="BV10" s="145"/>
      <c r="BW10" s="145"/>
      <c r="BX10" s="168"/>
      <c r="BY10" s="163"/>
      <c r="BZ10" s="163"/>
      <c r="CA10" s="114"/>
      <c r="CB10" s="145"/>
      <c r="CC10" s="146"/>
      <c r="CD10" s="145"/>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row>
    <row r="11" spans="1:108" ht="21" customHeight="1" thickTop="1" thickBot="1">
      <c r="A11" s="421">
        <v>2</v>
      </c>
      <c r="B11" s="423"/>
      <c r="C11" s="423"/>
      <c r="D11" s="423"/>
      <c r="E11" s="424"/>
      <c r="F11" s="423"/>
      <c r="G11" s="423"/>
      <c r="H11" s="423"/>
      <c r="I11" s="423"/>
      <c r="J11" s="421"/>
      <c r="K11" s="421"/>
      <c r="L11" s="411">
        <v>0</v>
      </c>
      <c r="M11" s="412" t="b">
        <v>0</v>
      </c>
      <c r="N11" s="162">
        <v>1</v>
      </c>
      <c r="O11" s="166"/>
      <c r="P11" s="171"/>
      <c r="Q11" s="171"/>
      <c r="R11" s="171"/>
      <c r="S11" s="171"/>
      <c r="T11" s="171"/>
      <c r="U11" s="171"/>
      <c r="V11" s="171"/>
      <c r="W11" s="116">
        <v>0</v>
      </c>
      <c r="X11" s="117" t="s">
        <v>485</v>
      </c>
      <c r="Y11" s="172"/>
      <c r="Z11" s="118" t="s">
        <v>536</v>
      </c>
      <c r="AA11" s="116" t="s">
        <v>537</v>
      </c>
      <c r="AB11" s="171"/>
      <c r="AC11" s="422">
        <v>0</v>
      </c>
      <c r="AD11" s="422" t="s">
        <v>485</v>
      </c>
      <c r="AE11" s="420"/>
      <c r="AF11" s="420"/>
      <c r="AG11" s="418" t="s">
        <v>538</v>
      </c>
      <c r="AH11" s="418" t="s">
        <v>538</v>
      </c>
      <c r="AI11" s="419"/>
      <c r="AJ11" s="419"/>
      <c r="AK11" s="411">
        <v>0</v>
      </c>
      <c r="AL11" s="412" t="b">
        <v>0</v>
      </c>
      <c r="AM11" s="415"/>
      <c r="AN11" s="163"/>
      <c r="AO11" s="162"/>
      <c r="AP11" s="168"/>
      <c r="AQ11" s="168"/>
      <c r="AR11" s="163"/>
      <c r="AS11" s="168"/>
      <c r="AT11" s="163"/>
      <c r="AU11" s="168"/>
      <c r="AV11" s="163"/>
      <c r="AW11" s="114"/>
      <c r="AX11" s="145"/>
      <c r="AY11" s="146"/>
      <c r="AZ11" s="163"/>
      <c r="BA11" s="163"/>
      <c r="BB11" s="163"/>
      <c r="BC11" s="168"/>
      <c r="BD11" s="168"/>
      <c r="BE11" s="163"/>
      <c r="BF11" s="163"/>
      <c r="BG11" s="162"/>
      <c r="BH11" s="168"/>
      <c r="BI11" s="168"/>
      <c r="BJ11" s="163"/>
      <c r="BK11" s="163"/>
      <c r="BL11" s="162"/>
      <c r="BM11" s="168"/>
      <c r="BN11" s="168"/>
      <c r="BO11" s="145"/>
      <c r="BP11" s="145"/>
      <c r="BQ11" s="146"/>
      <c r="BR11" s="114"/>
      <c r="BS11" s="114"/>
      <c r="BT11" s="168"/>
      <c r="BU11" s="145"/>
      <c r="BV11" s="145"/>
      <c r="BW11" s="145"/>
      <c r="BX11" s="168"/>
      <c r="BY11" s="163"/>
      <c r="BZ11" s="163"/>
      <c r="CA11" s="114"/>
      <c r="CB11" s="145"/>
      <c r="CC11" s="146"/>
      <c r="CD11" s="145"/>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row>
    <row r="12" spans="1:108" ht="21" customHeight="1" thickTop="1" thickBot="1">
      <c r="A12" s="421"/>
      <c r="B12" s="423"/>
      <c r="C12" s="423"/>
      <c r="D12" s="423"/>
      <c r="E12" s="424"/>
      <c r="F12" s="423"/>
      <c r="G12" s="423"/>
      <c r="H12" s="423"/>
      <c r="I12" s="423"/>
      <c r="J12" s="421"/>
      <c r="K12" s="421"/>
      <c r="L12" s="411"/>
      <c r="M12" s="413"/>
      <c r="N12" s="162">
        <v>2</v>
      </c>
      <c r="O12" s="166"/>
      <c r="P12" s="171"/>
      <c r="Q12" s="171"/>
      <c r="R12" s="171"/>
      <c r="S12" s="171"/>
      <c r="T12" s="171"/>
      <c r="U12" s="171"/>
      <c r="V12" s="171"/>
      <c r="W12" s="116">
        <v>0</v>
      </c>
      <c r="X12" s="117" t="s">
        <v>485</v>
      </c>
      <c r="Y12" s="172"/>
      <c r="Z12" s="118" t="s">
        <v>536</v>
      </c>
      <c r="AA12" s="116" t="s">
        <v>537</v>
      </c>
      <c r="AB12" s="171"/>
      <c r="AC12" s="422"/>
      <c r="AD12" s="422"/>
      <c r="AE12" s="420"/>
      <c r="AF12" s="420"/>
      <c r="AG12" s="418"/>
      <c r="AH12" s="418"/>
      <c r="AI12" s="419"/>
      <c r="AJ12" s="419"/>
      <c r="AK12" s="411"/>
      <c r="AL12" s="413"/>
      <c r="AM12" s="416"/>
      <c r="AN12" s="163"/>
      <c r="AO12" s="162"/>
      <c r="AP12" s="168"/>
      <c r="AQ12" s="168"/>
      <c r="AR12" s="163"/>
      <c r="AS12" s="168"/>
      <c r="AT12" s="163"/>
      <c r="AU12" s="168"/>
      <c r="AV12" s="163"/>
      <c r="AW12" s="114"/>
      <c r="AX12" s="145"/>
      <c r="AY12" s="146"/>
      <c r="AZ12" s="163"/>
      <c r="BA12" s="163"/>
      <c r="BB12" s="163"/>
      <c r="BC12" s="168"/>
      <c r="BD12" s="168"/>
      <c r="BE12" s="163"/>
      <c r="BF12" s="163"/>
      <c r="BG12" s="162"/>
      <c r="BH12" s="168"/>
      <c r="BI12" s="168"/>
      <c r="BJ12" s="163"/>
      <c r="BK12" s="163"/>
      <c r="BL12" s="162"/>
      <c r="BM12" s="168"/>
      <c r="BN12" s="168"/>
      <c r="BO12" s="145"/>
      <c r="BP12" s="145"/>
      <c r="BQ12" s="146"/>
      <c r="BR12" s="114"/>
      <c r="BS12" s="114"/>
      <c r="BT12" s="168"/>
      <c r="BU12" s="145"/>
      <c r="BV12" s="145"/>
      <c r="BW12" s="145"/>
      <c r="BX12" s="168"/>
      <c r="BY12" s="163"/>
      <c r="BZ12" s="163"/>
      <c r="CA12" s="114"/>
      <c r="CB12" s="145"/>
      <c r="CC12" s="146"/>
      <c r="CD12" s="145"/>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row>
    <row r="13" spans="1:108" ht="21" customHeight="1" thickTop="1" thickBot="1">
      <c r="A13" s="421"/>
      <c r="B13" s="423"/>
      <c r="C13" s="423"/>
      <c r="D13" s="423"/>
      <c r="E13" s="424"/>
      <c r="F13" s="423"/>
      <c r="G13" s="423"/>
      <c r="H13" s="423"/>
      <c r="I13" s="423"/>
      <c r="J13" s="421"/>
      <c r="K13" s="421"/>
      <c r="L13" s="411"/>
      <c r="M13" s="413"/>
      <c r="N13" s="162">
        <v>3</v>
      </c>
      <c r="O13" s="173"/>
      <c r="P13" s="171"/>
      <c r="Q13" s="171"/>
      <c r="R13" s="171"/>
      <c r="S13" s="171"/>
      <c r="T13" s="171"/>
      <c r="U13" s="171"/>
      <c r="V13" s="171"/>
      <c r="W13" s="116">
        <v>0</v>
      </c>
      <c r="X13" s="117" t="s">
        <v>485</v>
      </c>
      <c r="Y13" s="172"/>
      <c r="Z13" s="118" t="s">
        <v>536</v>
      </c>
      <c r="AA13" s="116" t="s">
        <v>537</v>
      </c>
      <c r="AB13" s="171"/>
      <c r="AC13" s="422"/>
      <c r="AD13" s="422"/>
      <c r="AE13" s="420"/>
      <c r="AF13" s="420"/>
      <c r="AG13" s="418"/>
      <c r="AH13" s="418"/>
      <c r="AI13" s="419"/>
      <c r="AJ13" s="419"/>
      <c r="AK13" s="411"/>
      <c r="AL13" s="413"/>
      <c r="AM13" s="416"/>
      <c r="AN13" s="163"/>
      <c r="AO13" s="162"/>
      <c r="AP13" s="168"/>
      <c r="AQ13" s="168"/>
      <c r="AR13" s="163"/>
      <c r="AS13" s="168"/>
      <c r="AT13" s="163"/>
      <c r="AU13" s="168"/>
      <c r="AV13" s="163"/>
      <c r="AW13" s="114"/>
      <c r="AX13" s="145"/>
      <c r="AY13" s="146"/>
      <c r="AZ13" s="163"/>
      <c r="BA13" s="163"/>
      <c r="BB13" s="163"/>
      <c r="BC13" s="168"/>
      <c r="BD13" s="168"/>
      <c r="BE13" s="163"/>
      <c r="BF13" s="163"/>
      <c r="BG13" s="162"/>
      <c r="BH13" s="168"/>
      <c r="BI13" s="168"/>
      <c r="BJ13" s="163"/>
      <c r="BK13" s="163"/>
      <c r="BL13" s="162"/>
      <c r="BM13" s="168"/>
      <c r="BN13" s="168"/>
      <c r="BO13" s="145"/>
      <c r="BP13" s="145"/>
      <c r="BQ13" s="146"/>
      <c r="BR13" s="114"/>
      <c r="BS13" s="114"/>
      <c r="BT13" s="168"/>
      <c r="BU13" s="145"/>
      <c r="BV13" s="145"/>
      <c r="BW13" s="145"/>
      <c r="BX13" s="168"/>
      <c r="BY13" s="163"/>
      <c r="BZ13" s="163"/>
      <c r="CA13" s="114"/>
      <c r="CB13" s="145"/>
      <c r="CC13" s="146"/>
      <c r="CD13" s="145"/>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row>
    <row r="14" spans="1:108" ht="21" customHeight="1" thickTop="1" thickBot="1">
      <c r="A14" s="421"/>
      <c r="B14" s="423"/>
      <c r="C14" s="423"/>
      <c r="D14" s="423"/>
      <c r="E14" s="424"/>
      <c r="F14" s="423"/>
      <c r="G14" s="423"/>
      <c r="H14" s="423"/>
      <c r="I14" s="423"/>
      <c r="J14" s="421"/>
      <c r="K14" s="421"/>
      <c r="L14" s="411"/>
      <c r="M14" s="413"/>
      <c r="N14" s="162">
        <v>4</v>
      </c>
      <c r="O14" s="166"/>
      <c r="P14" s="171"/>
      <c r="Q14" s="171"/>
      <c r="R14" s="171"/>
      <c r="S14" s="171"/>
      <c r="T14" s="171"/>
      <c r="U14" s="171"/>
      <c r="V14" s="171"/>
      <c r="W14" s="116">
        <v>0</v>
      </c>
      <c r="X14" s="117" t="s">
        <v>485</v>
      </c>
      <c r="Y14" s="172"/>
      <c r="Z14" s="118" t="s">
        <v>536</v>
      </c>
      <c r="AA14" s="116" t="s">
        <v>537</v>
      </c>
      <c r="AB14" s="171"/>
      <c r="AC14" s="422"/>
      <c r="AD14" s="422"/>
      <c r="AE14" s="420"/>
      <c r="AF14" s="420"/>
      <c r="AG14" s="418"/>
      <c r="AH14" s="418"/>
      <c r="AI14" s="419"/>
      <c r="AJ14" s="419"/>
      <c r="AK14" s="411"/>
      <c r="AL14" s="413"/>
      <c r="AM14" s="416"/>
      <c r="AN14" s="163"/>
      <c r="AO14" s="162"/>
      <c r="AP14" s="168"/>
      <c r="AQ14" s="168"/>
      <c r="AR14" s="163"/>
      <c r="AS14" s="168"/>
      <c r="AT14" s="163"/>
      <c r="AU14" s="168"/>
      <c r="AV14" s="163"/>
      <c r="AW14" s="114"/>
      <c r="AX14" s="145"/>
      <c r="AY14" s="146"/>
      <c r="AZ14" s="163"/>
      <c r="BA14" s="163"/>
      <c r="BB14" s="163"/>
      <c r="BC14" s="168"/>
      <c r="BD14" s="168"/>
      <c r="BE14" s="163"/>
      <c r="BF14" s="163"/>
      <c r="BG14" s="162"/>
      <c r="BH14" s="168"/>
      <c r="BI14" s="168"/>
      <c r="BJ14" s="163"/>
      <c r="BK14" s="163"/>
      <c r="BL14" s="162"/>
      <c r="BM14" s="168"/>
      <c r="BN14" s="168"/>
      <c r="BO14" s="145"/>
      <c r="BP14" s="145"/>
      <c r="BQ14" s="146"/>
      <c r="BR14" s="114"/>
      <c r="BS14" s="114"/>
      <c r="BT14" s="168"/>
      <c r="BU14" s="145"/>
      <c r="BV14" s="145"/>
      <c r="BW14" s="145"/>
      <c r="BX14" s="168"/>
      <c r="BY14" s="163"/>
      <c r="BZ14" s="163"/>
      <c r="CA14" s="114"/>
      <c r="CB14" s="145"/>
      <c r="CC14" s="146"/>
      <c r="CD14" s="145"/>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row>
    <row r="15" spans="1:108" ht="21" customHeight="1" thickTop="1" thickBot="1">
      <c r="A15" s="421"/>
      <c r="B15" s="423"/>
      <c r="C15" s="423"/>
      <c r="D15" s="423"/>
      <c r="E15" s="424"/>
      <c r="F15" s="423"/>
      <c r="G15" s="423"/>
      <c r="H15" s="423"/>
      <c r="I15" s="423"/>
      <c r="J15" s="421"/>
      <c r="K15" s="421"/>
      <c r="L15" s="411"/>
      <c r="M15" s="413"/>
      <c r="N15" s="162">
        <v>5</v>
      </c>
      <c r="O15" s="166"/>
      <c r="P15" s="171"/>
      <c r="Q15" s="171"/>
      <c r="R15" s="171"/>
      <c r="S15" s="171"/>
      <c r="T15" s="171"/>
      <c r="U15" s="171"/>
      <c r="V15" s="171"/>
      <c r="W15" s="116">
        <v>0</v>
      </c>
      <c r="X15" s="117" t="s">
        <v>485</v>
      </c>
      <c r="Y15" s="172"/>
      <c r="Z15" s="118" t="s">
        <v>536</v>
      </c>
      <c r="AA15" s="116" t="s">
        <v>537</v>
      </c>
      <c r="AB15" s="171"/>
      <c r="AC15" s="422"/>
      <c r="AD15" s="422"/>
      <c r="AE15" s="420"/>
      <c r="AF15" s="420"/>
      <c r="AG15" s="418"/>
      <c r="AH15" s="418"/>
      <c r="AI15" s="419"/>
      <c r="AJ15" s="419"/>
      <c r="AK15" s="411"/>
      <c r="AL15" s="413"/>
      <c r="AM15" s="416"/>
      <c r="AN15" s="163"/>
      <c r="AO15" s="162"/>
      <c r="AP15" s="168"/>
      <c r="AQ15" s="168"/>
      <c r="AR15" s="163"/>
      <c r="AS15" s="168"/>
      <c r="AT15" s="163"/>
      <c r="AU15" s="168"/>
      <c r="AV15" s="163"/>
      <c r="AW15" s="114"/>
      <c r="AX15" s="145"/>
      <c r="AY15" s="146"/>
      <c r="AZ15" s="163"/>
      <c r="BA15" s="163"/>
      <c r="BB15" s="163"/>
      <c r="BC15" s="168"/>
      <c r="BD15" s="168"/>
      <c r="BE15" s="163"/>
      <c r="BF15" s="163"/>
      <c r="BG15" s="162"/>
      <c r="BH15" s="168"/>
      <c r="BI15" s="168"/>
      <c r="BJ15" s="163"/>
      <c r="BK15" s="163"/>
      <c r="BL15" s="162"/>
      <c r="BM15" s="168"/>
      <c r="BN15" s="168"/>
      <c r="BO15" s="145"/>
      <c r="BP15" s="145"/>
      <c r="BQ15" s="146"/>
      <c r="BR15" s="114"/>
      <c r="BS15" s="114"/>
      <c r="BT15" s="168"/>
      <c r="BU15" s="145"/>
      <c r="BV15" s="145"/>
      <c r="BW15" s="145"/>
      <c r="BX15" s="168"/>
      <c r="BY15" s="163"/>
      <c r="BZ15" s="163"/>
      <c r="CA15" s="114"/>
      <c r="CB15" s="145"/>
      <c r="CC15" s="146"/>
      <c r="CD15" s="145"/>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row>
    <row r="16" spans="1:108" ht="21" customHeight="1" thickTop="1" thickBot="1">
      <c r="A16" s="421"/>
      <c r="B16" s="423"/>
      <c r="C16" s="423"/>
      <c r="D16" s="423"/>
      <c r="E16" s="424"/>
      <c r="F16" s="423"/>
      <c r="G16" s="423"/>
      <c r="H16" s="423"/>
      <c r="I16" s="423"/>
      <c r="J16" s="421"/>
      <c r="K16" s="421"/>
      <c r="L16" s="411"/>
      <c r="M16" s="414"/>
      <c r="N16" s="162">
        <v>6</v>
      </c>
      <c r="O16" s="166"/>
      <c r="P16" s="171"/>
      <c r="Q16" s="171"/>
      <c r="R16" s="171"/>
      <c r="S16" s="171"/>
      <c r="T16" s="171"/>
      <c r="U16" s="171"/>
      <c r="V16" s="171"/>
      <c r="W16" s="116">
        <v>0</v>
      </c>
      <c r="X16" s="117" t="s">
        <v>485</v>
      </c>
      <c r="Y16" s="172"/>
      <c r="Z16" s="118" t="s">
        <v>536</v>
      </c>
      <c r="AA16" s="116" t="s">
        <v>537</v>
      </c>
      <c r="AB16" s="171"/>
      <c r="AC16" s="422"/>
      <c r="AD16" s="422"/>
      <c r="AE16" s="420"/>
      <c r="AF16" s="420"/>
      <c r="AG16" s="418"/>
      <c r="AH16" s="418"/>
      <c r="AI16" s="419"/>
      <c r="AJ16" s="419"/>
      <c r="AK16" s="411"/>
      <c r="AL16" s="414"/>
      <c r="AM16" s="417"/>
      <c r="AN16" s="163"/>
      <c r="AO16" s="162"/>
      <c r="AP16" s="168"/>
      <c r="AQ16" s="168"/>
      <c r="AR16" s="163"/>
      <c r="AS16" s="168"/>
      <c r="AT16" s="163"/>
      <c r="AU16" s="168"/>
      <c r="AV16" s="163"/>
      <c r="AW16" s="114"/>
      <c r="AX16" s="145"/>
      <c r="AY16" s="146"/>
      <c r="AZ16" s="163"/>
      <c r="BA16" s="163"/>
      <c r="BB16" s="163"/>
      <c r="BC16" s="168"/>
      <c r="BD16" s="168"/>
      <c r="BE16" s="163"/>
      <c r="BF16" s="163"/>
      <c r="BG16" s="162"/>
      <c r="BH16" s="168"/>
      <c r="BI16" s="168"/>
      <c r="BJ16" s="163"/>
      <c r="BK16" s="163"/>
      <c r="BL16" s="162"/>
      <c r="BM16" s="168"/>
      <c r="BN16" s="168"/>
      <c r="BO16" s="145"/>
      <c r="BP16" s="145"/>
      <c r="BQ16" s="146"/>
      <c r="BR16" s="114"/>
      <c r="BS16" s="114"/>
      <c r="BT16" s="168"/>
      <c r="BU16" s="145"/>
      <c r="BV16" s="145"/>
      <c r="BW16" s="145"/>
      <c r="BX16" s="168"/>
      <c r="BY16" s="163"/>
      <c r="BZ16" s="163"/>
      <c r="CA16" s="114"/>
      <c r="CB16" s="145"/>
      <c r="CC16" s="146"/>
      <c r="CD16" s="145"/>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row>
    <row r="17" spans="1:108" ht="21" customHeight="1" thickTop="1" thickBot="1">
      <c r="A17" s="421">
        <v>3</v>
      </c>
      <c r="B17" s="423"/>
      <c r="C17" s="423"/>
      <c r="D17" s="423"/>
      <c r="E17" s="424"/>
      <c r="F17" s="423"/>
      <c r="G17" s="423"/>
      <c r="H17" s="423"/>
      <c r="I17" s="423"/>
      <c r="J17" s="421"/>
      <c r="K17" s="421"/>
      <c r="L17" s="411">
        <v>0</v>
      </c>
      <c r="M17" s="412" t="b">
        <v>0</v>
      </c>
      <c r="N17" s="162">
        <v>1</v>
      </c>
      <c r="O17" s="166"/>
      <c r="P17" s="171"/>
      <c r="Q17" s="171"/>
      <c r="R17" s="171"/>
      <c r="S17" s="171"/>
      <c r="T17" s="171"/>
      <c r="U17" s="171"/>
      <c r="V17" s="171"/>
      <c r="W17" s="116">
        <v>0</v>
      </c>
      <c r="X17" s="117" t="s">
        <v>485</v>
      </c>
      <c r="Y17" s="172"/>
      <c r="Z17" s="118" t="s">
        <v>536</v>
      </c>
      <c r="AA17" s="116" t="s">
        <v>537</v>
      </c>
      <c r="AB17" s="171"/>
      <c r="AC17" s="422">
        <v>0</v>
      </c>
      <c r="AD17" s="422" t="s">
        <v>485</v>
      </c>
      <c r="AE17" s="420"/>
      <c r="AF17" s="420"/>
      <c r="AG17" s="418" t="s">
        <v>538</v>
      </c>
      <c r="AH17" s="418" t="s">
        <v>538</v>
      </c>
      <c r="AI17" s="419"/>
      <c r="AJ17" s="419"/>
      <c r="AK17" s="411">
        <v>0</v>
      </c>
      <c r="AL17" s="412" t="b">
        <v>0</v>
      </c>
      <c r="AM17" s="415"/>
      <c r="AN17" s="163"/>
      <c r="AO17" s="162"/>
      <c r="AP17" s="168"/>
      <c r="AQ17" s="168"/>
      <c r="AR17" s="163"/>
      <c r="AS17" s="168"/>
      <c r="AT17" s="163"/>
      <c r="AU17" s="168"/>
      <c r="AV17" s="163"/>
      <c r="AW17" s="114"/>
      <c r="AX17" s="145"/>
      <c r="AY17" s="146"/>
      <c r="AZ17" s="163"/>
      <c r="BA17" s="163"/>
      <c r="BB17" s="162"/>
      <c r="BC17" s="168"/>
      <c r="BD17" s="168"/>
      <c r="BE17" s="163"/>
      <c r="BF17" s="163"/>
      <c r="BG17" s="162"/>
      <c r="BH17" s="168"/>
      <c r="BI17" s="168"/>
      <c r="BJ17" s="163"/>
      <c r="BK17" s="163"/>
      <c r="BL17" s="162"/>
      <c r="BM17" s="168"/>
      <c r="BN17" s="168"/>
      <c r="BO17" s="145"/>
      <c r="BP17" s="145"/>
      <c r="BQ17" s="146"/>
      <c r="BR17" s="114"/>
      <c r="BS17" s="114"/>
      <c r="BT17" s="168"/>
      <c r="BU17" s="145"/>
      <c r="BV17" s="145"/>
      <c r="BW17" s="145"/>
      <c r="BX17" s="168"/>
      <c r="BY17" s="163"/>
      <c r="BZ17" s="163"/>
      <c r="CA17" s="114"/>
      <c r="CB17" s="145"/>
      <c r="CC17" s="146"/>
      <c r="CD17" s="145"/>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row>
    <row r="18" spans="1:108" ht="21" customHeight="1" thickTop="1" thickBot="1">
      <c r="A18" s="421"/>
      <c r="B18" s="423"/>
      <c r="C18" s="423"/>
      <c r="D18" s="423"/>
      <c r="E18" s="424"/>
      <c r="F18" s="423"/>
      <c r="G18" s="423"/>
      <c r="H18" s="423"/>
      <c r="I18" s="423"/>
      <c r="J18" s="421"/>
      <c r="K18" s="421"/>
      <c r="L18" s="411"/>
      <c r="M18" s="413"/>
      <c r="N18" s="162">
        <v>2</v>
      </c>
      <c r="O18" s="166"/>
      <c r="P18" s="171"/>
      <c r="Q18" s="171"/>
      <c r="R18" s="171"/>
      <c r="S18" s="171"/>
      <c r="T18" s="171"/>
      <c r="U18" s="171"/>
      <c r="V18" s="171"/>
      <c r="W18" s="116">
        <v>0</v>
      </c>
      <c r="X18" s="117" t="s">
        <v>485</v>
      </c>
      <c r="Y18" s="172"/>
      <c r="Z18" s="118" t="s">
        <v>536</v>
      </c>
      <c r="AA18" s="116" t="s">
        <v>537</v>
      </c>
      <c r="AB18" s="171"/>
      <c r="AC18" s="422"/>
      <c r="AD18" s="422"/>
      <c r="AE18" s="420"/>
      <c r="AF18" s="420"/>
      <c r="AG18" s="418"/>
      <c r="AH18" s="418"/>
      <c r="AI18" s="419"/>
      <c r="AJ18" s="419"/>
      <c r="AK18" s="411"/>
      <c r="AL18" s="413"/>
      <c r="AM18" s="416"/>
      <c r="AN18" s="163"/>
      <c r="AO18" s="162"/>
      <c r="AP18" s="168"/>
      <c r="AQ18" s="168"/>
      <c r="AR18" s="163"/>
      <c r="AS18" s="168"/>
      <c r="AT18" s="163"/>
      <c r="AU18" s="168"/>
      <c r="AV18" s="163"/>
      <c r="AW18" s="114"/>
      <c r="AX18" s="145"/>
      <c r="AY18" s="146"/>
      <c r="AZ18" s="163"/>
      <c r="BA18" s="163"/>
      <c r="BB18" s="162"/>
      <c r="BC18" s="168"/>
      <c r="BD18" s="168"/>
      <c r="BE18" s="163"/>
      <c r="BF18" s="163"/>
      <c r="BG18" s="162"/>
      <c r="BH18" s="168"/>
      <c r="BI18" s="168"/>
      <c r="BJ18" s="163"/>
      <c r="BK18" s="163"/>
      <c r="BL18" s="162"/>
      <c r="BM18" s="168"/>
      <c r="BN18" s="168"/>
      <c r="BO18" s="145"/>
      <c r="BP18" s="145"/>
      <c r="BQ18" s="146"/>
      <c r="BR18" s="114"/>
      <c r="BS18" s="114"/>
      <c r="BT18" s="168"/>
      <c r="BU18" s="145"/>
      <c r="BV18" s="145"/>
      <c r="BW18" s="145"/>
      <c r="BX18" s="168"/>
      <c r="BY18" s="163"/>
      <c r="BZ18" s="163"/>
      <c r="CA18" s="114"/>
      <c r="CB18" s="145"/>
      <c r="CC18" s="146"/>
      <c r="CD18" s="145"/>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row>
    <row r="19" spans="1:108" ht="21" customHeight="1" thickTop="1" thickBot="1">
      <c r="A19" s="421"/>
      <c r="B19" s="423"/>
      <c r="C19" s="423"/>
      <c r="D19" s="423"/>
      <c r="E19" s="424"/>
      <c r="F19" s="423"/>
      <c r="G19" s="423"/>
      <c r="H19" s="423"/>
      <c r="I19" s="423"/>
      <c r="J19" s="421"/>
      <c r="K19" s="421"/>
      <c r="L19" s="411"/>
      <c r="M19" s="413"/>
      <c r="N19" s="162">
        <v>3</v>
      </c>
      <c r="O19" s="173"/>
      <c r="P19" s="171"/>
      <c r="Q19" s="171"/>
      <c r="R19" s="171"/>
      <c r="S19" s="171"/>
      <c r="T19" s="171"/>
      <c r="U19" s="171"/>
      <c r="V19" s="171"/>
      <c r="W19" s="116">
        <v>0</v>
      </c>
      <c r="X19" s="117" t="s">
        <v>485</v>
      </c>
      <c r="Y19" s="172"/>
      <c r="Z19" s="118" t="s">
        <v>536</v>
      </c>
      <c r="AA19" s="116" t="s">
        <v>537</v>
      </c>
      <c r="AB19" s="171"/>
      <c r="AC19" s="422"/>
      <c r="AD19" s="422"/>
      <c r="AE19" s="420"/>
      <c r="AF19" s="420"/>
      <c r="AG19" s="418"/>
      <c r="AH19" s="418"/>
      <c r="AI19" s="419"/>
      <c r="AJ19" s="419"/>
      <c r="AK19" s="411"/>
      <c r="AL19" s="413"/>
      <c r="AM19" s="416"/>
      <c r="AN19" s="163"/>
      <c r="AO19" s="162"/>
      <c r="AP19" s="168"/>
      <c r="AQ19" s="168"/>
      <c r="AR19" s="163"/>
      <c r="AS19" s="168"/>
      <c r="AT19" s="163"/>
      <c r="AU19" s="168"/>
      <c r="AV19" s="163"/>
      <c r="AW19" s="114"/>
      <c r="AX19" s="145"/>
      <c r="AY19" s="146"/>
      <c r="AZ19" s="163"/>
      <c r="BA19" s="163"/>
      <c r="BB19" s="162"/>
      <c r="BC19" s="168"/>
      <c r="BD19" s="168"/>
      <c r="BE19" s="163"/>
      <c r="BF19" s="163"/>
      <c r="BG19" s="162"/>
      <c r="BH19" s="168"/>
      <c r="BI19" s="168"/>
      <c r="BJ19" s="163"/>
      <c r="BK19" s="163"/>
      <c r="BL19" s="162"/>
      <c r="BM19" s="168"/>
      <c r="BN19" s="168"/>
      <c r="BO19" s="145"/>
      <c r="BP19" s="145"/>
      <c r="BQ19" s="146"/>
      <c r="BR19" s="114"/>
      <c r="BS19" s="114"/>
      <c r="BT19" s="168"/>
      <c r="BU19" s="145"/>
      <c r="BV19" s="145"/>
      <c r="BW19" s="145"/>
      <c r="BX19" s="168"/>
      <c r="BY19" s="163"/>
      <c r="BZ19" s="163"/>
      <c r="CA19" s="114"/>
      <c r="CB19" s="145"/>
      <c r="CC19" s="146"/>
      <c r="CD19" s="145"/>
      <c r="CE19" s="148"/>
      <c r="CF19" s="148"/>
      <c r="CG19" s="148"/>
      <c r="CH19" s="148"/>
      <c r="CI19" s="148"/>
      <c r="CJ19" s="148"/>
      <c r="CK19" s="148"/>
      <c r="CL19" s="148"/>
      <c r="CM19" s="148"/>
      <c r="CN19" s="148"/>
      <c r="CO19" s="148"/>
      <c r="CP19" s="148"/>
      <c r="CQ19" s="148"/>
      <c r="CR19" s="148"/>
      <c r="CS19" s="148"/>
      <c r="CT19" s="148"/>
      <c r="CU19" s="148"/>
      <c r="CV19" s="148"/>
      <c r="CW19" s="148"/>
      <c r="CX19" s="148"/>
      <c r="CY19" s="148"/>
      <c r="CZ19" s="148"/>
      <c r="DA19" s="148"/>
      <c r="DB19" s="148"/>
      <c r="DC19" s="148"/>
      <c r="DD19" s="148"/>
    </row>
    <row r="20" spans="1:108" ht="21" customHeight="1" thickTop="1" thickBot="1">
      <c r="A20" s="421"/>
      <c r="B20" s="423"/>
      <c r="C20" s="423"/>
      <c r="D20" s="423"/>
      <c r="E20" s="424"/>
      <c r="F20" s="423"/>
      <c r="G20" s="423"/>
      <c r="H20" s="423"/>
      <c r="I20" s="423"/>
      <c r="J20" s="421"/>
      <c r="K20" s="421"/>
      <c r="L20" s="411"/>
      <c r="M20" s="413"/>
      <c r="N20" s="162">
        <v>4</v>
      </c>
      <c r="O20" s="166"/>
      <c r="P20" s="171"/>
      <c r="Q20" s="171"/>
      <c r="R20" s="171"/>
      <c r="S20" s="171"/>
      <c r="T20" s="171"/>
      <c r="U20" s="171"/>
      <c r="V20" s="171"/>
      <c r="W20" s="116">
        <v>0</v>
      </c>
      <c r="X20" s="117" t="s">
        <v>485</v>
      </c>
      <c r="Y20" s="172"/>
      <c r="Z20" s="118" t="s">
        <v>536</v>
      </c>
      <c r="AA20" s="116" t="s">
        <v>537</v>
      </c>
      <c r="AB20" s="171"/>
      <c r="AC20" s="422"/>
      <c r="AD20" s="422"/>
      <c r="AE20" s="420"/>
      <c r="AF20" s="420"/>
      <c r="AG20" s="418"/>
      <c r="AH20" s="418"/>
      <c r="AI20" s="419"/>
      <c r="AJ20" s="419"/>
      <c r="AK20" s="411"/>
      <c r="AL20" s="413"/>
      <c r="AM20" s="416"/>
      <c r="AN20" s="163"/>
      <c r="AO20" s="162"/>
      <c r="AP20" s="168"/>
      <c r="AQ20" s="168"/>
      <c r="AR20" s="163"/>
      <c r="AS20" s="168"/>
      <c r="AT20" s="163"/>
      <c r="AU20" s="168"/>
      <c r="AV20" s="163"/>
      <c r="AW20" s="114"/>
      <c r="AX20" s="145"/>
      <c r="AY20" s="146"/>
      <c r="AZ20" s="163"/>
      <c r="BA20" s="163"/>
      <c r="BB20" s="162"/>
      <c r="BC20" s="168"/>
      <c r="BD20" s="168"/>
      <c r="BE20" s="163"/>
      <c r="BF20" s="163"/>
      <c r="BG20" s="162"/>
      <c r="BH20" s="168"/>
      <c r="BI20" s="168"/>
      <c r="BJ20" s="163"/>
      <c r="BK20" s="163"/>
      <c r="BL20" s="162"/>
      <c r="BM20" s="168"/>
      <c r="BN20" s="168"/>
      <c r="BO20" s="145"/>
      <c r="BP20" s="145"/>
      <c r="BQ20" s="146"/>
      <c r="BR20" s="114"/>
      <c r="BS20" s="114"/>
      <c r="BT20" s="168"/>
      <c r="BU20" s="145"/>
      <c r="BV20" s="145"/>
      <c r="BW20" s="145"/>
      <c r="BX20" s="168"/>
      <c r="BY20" s="163"/>
      <c r="BZ20" s="163"/>
      <c r="CA20" s="114"/>
      <c r="CB20" s="145"/>
      <c r="CC20" s="146"/>
      <c r="CD20" s="145"/>
      <c r="CE20" s="148"/>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row>
    <row r="21" spans="1:108" ht="21" customHeight="1" thickTop="1" thickBot="1">
      <c r="A21" s="421"/>
      <c r="B21" s="423"/>
      <c r="C21" s="423"/>
      <c r="D21" s="423"/>
      <c r="E21" s="424"/>
      <c r="F21" s="423"/>
      <c r="G21" s="423"/>
      <c r="H21" s="423"/>
      <c r="I21" s="423"/>
      <c r="J21" s="421"/>
      <c r="K21" s="421"/>
      <c r="L21" s="411"/>
      <c r="M21" s="413"/>
      <c r="N21" s="162">
        <v>5</v>
      </c>
      <c r="O21" s="166"/>
      <c r="P21" s="171"/>
      <c r="Q21" s="171"/>
      <c r="R21" s="171"/>
      <c r="S21" s="171"/>
      <c r="T21" s="171"/>
      <c r="U21" s="171"/>
      <c r="V21" s="171"/>
      <c r="W21" s="116">
        <v>0</v>
      </c>
      <c r="X21" s="117" t="s">
        <v>485</v>
      </c>
      <c r="Y21" s="172"/>
      <c r="Z21" s="118" t="s">
        <v>536</v>
      </c>
      <c r="AA21" s="116" t="s">
        <v>537</v>
      </c>
      <c r="AB21" s="171"/>
      <c r="AC21" s="422"/>
      <c r="AD21" s="422"/>
      <c r="AE21" s="420"/>
      <c r="AF21" s="420"/>
      <c r="AG21" s="418"/>
      <c r="AH21" s="418"/>
      <c r="AI21" s="419"/>
      <c r="AJ21" s="419"/>
      <c r="AK21" s="411"/>
      <c r="AL21" s="413"/>
      <c r="AM21" s="416"/>
      <c r="AN21" s="163"/>
      <c r="AO21" s="162"/>
      <c r="AP21" s="168"/>
      <c r="AQ21" s="168"/>
      <c r="AR21" s="163"/>
      <c r="AS21" s="168"/>
      <c r="AT21" s="163"/>
      <c r="AU21" s="168"/>
      <c r="AV21" s="163"/>
      <c r="AW21" s="114"/>
      <c r="AX21" s="145"/>
      <c r="AY21" s="146"/>
      <c r="AZ21" s="163"/>
      <c r="BA21" s="163"/>
      <c r="BB21" s="162"/>
      <c r="BC21" s="168"/>
      <c r="BD21" s="168"/>
      <c r="BE21" s="163"/>
      <c r="BF21" s="163"/>
      <c r="BG21" s="162"/>
      <c r="BH21" s="168"/>
      <c r="BI21" s="168"/>
      <c r="BJ21" s="163"/>
      <c r="BK21" s="163"/>
      <c r="BL21" s="162"/>
      <c r="BM21" s="168"/>
      <c r="BN21" s="168"/>
      <c r="BO21" s="145"/>
      <c r="BP21" s="145"/>
      <c r="BQ21" s="146"/>
      <c r="BR21" s="114"/>
      <c r="BS21" s="114"/>
      <c r="BT21" s="168"/>
      <c r="BU21" s="145"/>
      <c r="BV21" s="145"/>
      <c r="BW21" s="145"/>
      <c r="BX21" s="168"/>
      <c r="BY21" s="163"/>
      <c r="BZ21" s="163"/>
      <c r="CA21" s="114"/>
      <c r="CB21" s="145"/>
      <c r="CC21" s="146"/>
      <c r="CD21" s="145"/>
      <c r="CE21" s="148"/>
      <c r="CF21" s="148"/>
      <c r="CG21" s="148"/>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row>
    <row r="22" spans="1:108" ht="21" customHeight="1" thickTop="1" thickBot="1">
      <c r="A22" s="421"/>
      <c r="B22" s="423"/>
      <c r="C22" s="423"/>
      <c r="D22" s="423"/>
      <c r="E22" s="424"/>
      <c r="F22" s="423"/>
      <c r="G22" s="423"/>
      <c r="H22" s="423"/>
      <c r="I22" s="423"/>
      <c r="J22" s="421"/>
      <c r="K22" s="421"/>
      <c r="L22" s="411"/>
      <c r="M22" s="414"/>
      <c r="N22" s="162">
        <v>6</v>
      </c>
      <c r="O22" s="166"/>
      <c r="P22" s="171"/>
      <c r="Q22" s="171"/>
      <c r="R22" s="171"/>
      <c r="S22" s="171"/>
      <c r="T22" s="171"/>
      <c r="U22" s="171"/>
      <c r="V22" s="171"/>
      <c r="W22" s="116">
        <v>0</v>
      </c>
      <c r="X22" s="117" t="s">
        <v>485</v>
      </c>
      <c r="Y22" s="172"/>
      <c r="Z22" s="118" t="s">
        <v>536</v>
      </c>
      <c r="AA22" s="116" t="s">
        <v>537</v>
      </c>
      <c r="AB22" s="171"/>
      <c r="AC22" s="422"/>
      <c r="AD22" s="422"/>
      <c r="AE22" s="420"/>
      <c r="AF22" s="420"/>
      <c r="AG22" s="418"/>
      <c r="AH22" s="418"/>
      <c r="AI22" s="419"/>
      <c r="AJ22" s="419"/>
      <c r="AK22" s="411"/>
      <c r="AL22" s="414"/>
      <c r="AM22" s="417"/>
      <c r="AN22" s="163"/>
      <c r="AO22" s="162"/>
      <c r="AP22" s="168"/>
      <c r="AQ22" s="168"/>
      <c r="AR22" s="163"/>
      <c r="AS22" s="168"/>
      <c r="AT22" s="163"/>
      <c r="AU22" s="168"/>
      <c r="AV22" s="163"/>
      <c r="AW22" s="114"/>
      <c r="AX22" s="145"/>
      <c r="AY22" s="146"/>
      <c r="AZ22" s="163"/>
      <c r="BA22" s="163"/>
      <c r="BB22" s="162"/>
      <c r="BC22" s="168"/>
      <c r="BD22" s="168"/>
      <c r="BE22" s="163"/>
      <c r="BF22" s="163"/>
      <c r="BG22" s="162"/>
      <c r="BH22" s="168"/>
      <c r="BI22" s="168"/>
      <c r="BJ22" s="163"/>
      <c r="BK22" s="163"/>
      <c r="BL22" s="162"/>
      <c r="BM22" s="168"/>
      <c r="BN22" s="168"/>
      <c r="BO22" s="145"/>
      <c r="BP22" s="145"/>
      <c r="BQ22" s="146"/>
      <c r="BR22" s="114"/>
      <c r="BS22" s="114"/>
      <c r="BT22" s="168"/>
      <c r="BU22" s="145"/>
      <c r="BV22" s="145"/>
      <c r="BW22" s="145"/>
      <c r="BX22" s="168"/>
      <c r="BY22" s="163"/>
      <c r="BZ22" s="163"/>
      <c r="CA22" s="114"/>
      <c r="CB22" s="145"/>
      <c r="CC22" s="146"/>
      <c r="CD22" s="145"/>
      <c r="CE22" s="148"/>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row>
    <row r="23" spans="1:108" ht="21" customHeight="1" thickTop="1" thickBot="1">
      <c r="A23" s="421">
        <v>4</v>
      </c>
      <c r="B23" s="423"/>
      <c r="C23" s="423"/>
      <c r="D23" s="423"/>
      <c r="E23" s="424"/>
      <c r="F23" s="423"/>
      <c r="G23" s="423"/>
      <c r="H23" s="423"/>
      <c r="I23" s="423"/>
      <c r="J23" s="421"/>
      <c r="K23" s="421"/>
      <c r="L23" s="411">
        <v>0</v>
      </c>
      <c r="M23" s="412" t="b">
        <v>0</v>
      </c>
      <c r="N23" s="162">
        <v>1</v>
      </c>
      <c r="O23" s="166"/>
      <c r="P23" s="171"/>
      <c r="Q23" s="171"/>
      <c r="R23" s="171"/>
      <c r="S23" s="171"/>
      <c r="T23" s="171"/>
      <c r="U23" s="171"/>
      <c r="V23" s="171"/>
      <c r="W23" s="116">
        <v>0</v>
      </c>
      <c r="X23" s="117" t="s">
        <v>485</v>
      </c>
      <c r="Y23" s="172"/>
      <c r="Z23" s="118" t="s">
        <v>536</v>
      </c>
      <c r="AA23" s="116" t="s">
        <v>537</v>
      </c>
      <c r="AB23" s="171"/>
      <c r="AC23" s="422">
        <v>0</v>
      </c>
      <c r="AD23" s="422" t="s">
        <v>485</v>
      </c>
      <c r="AE23" s="420"/>
      <c r="AF23" s="420"/>
      <c r="AG23" s="418" t="s">
        <v>538</v>
      </c>
      <c r="AH23" s="418" t="s">
        <v>538</v>
      </c>
      <c r="AI23" s="419"/>
      <c r="AJ23" s="419"/>
      <c r="AK23" s="411">
        <v>0</v>
      </c>
      <c r="AL23" s="412" t="b">
        <v>0</v>
      </c>
      <c r="AM23" s="415"/>
      <c r="AN23" s="163"/>
      <c r="AO23" s="162"/>
      <c r="AP23" s="168"/>
      <c r="AQ23" s="168"/>
      <c r="AR23" s="163"/>
      <c r="AS23" s="168"/>
      <c r="AT23" s="163"/>
      <c r="AU23" s="168"/>
      <c r="AV23" s="163"/>
      <c r="AW23" s="114"/>
      <c r="AX23" s="145"/>
      <c r="AY23" s="146"/>
      <c r="AZ23" s="163"/>
      <c r="BA23" s="163"/>
      <c r="BB23" s="162"/>
      <c r="BC23" s="168"/>
      <c r="BD23" s="168"/>
      <c r="BE23" s="163"/>
      <c r="BF23" s="163"/>
      <c r="BG23" s="162"/>
      <c r="BH23" s="168"/>
      <c r="BI23" s="168"/>
      <c r="BJ23" s="163"/>
      <c r="BK23" s="163"/>
      <c r="BL23" s="162"/>
      <c r="BM23" s="168"/>
      <c r="BN23" s="168"/>
      <c r="BO23" s="145"/>
      <c r="BP23" s="145"/>
      <c r="BQ23" s="146"/>
      <c r="BR23" s="114"/>
      <c r="BS23" s="114"/>
      <c r="BT23" s="168"/>
      <c r="BU23" s="145"/>
      <c r="BV23" s="145"/>
      <c r="BW23" s="145"/>
      <c r="BX23" s="168"/>
      <c r="BY23" s="163"/>
      <c r="BZ23" s="163"/>
      <c r="CA23" s="114"/>
      <c r="CB23" s="145"/>
      <c r="CC23" s="146"/>
      <c r="CD23" s="145"/>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row>
    <row r="24" spans="1:108" ht="21" customHeight="1" thickTop="1" thickBot="1">
      <c r="A24" s="421"/>
      <c r="B24" s="423"/>
      <c r="C24" s="423"/>
      <c r="D24" s="423"/>
      <c r="E24" s="424"/>
      <c r="F24" s="423"/>
      <c r="G24" s="423"/>
      <c r="H24" s="423"/>
      <c r="I24" s="423"/>
      <c r="J24" s="421"/>
      <c r="K24" s="421"/>
      <c r="L24" s="411"/>
      <c r="M24" s="413"/>
      <c r="N24" s="162">
        <v>2</v>
      </c>
      <c r="O24" s="166"/>
      <c r="P24" s="171"/>
      <c r="Q24" s="171"/>
      <c r="R24" s="171"/>
      <c r="S24" s="171"/>
      <c r="T24" s="171"/>
      <c r="U24" s="171"/>
      <c r="V24" s="171"/>
      <c r="W24" s="116">
        <v>0</v>
      </c>
      <c r="X24" s="117" t="s">
        <v>485</v>
      </c>
      <c r="Y24" s="172"/>
      <c r="Z24" s="118" t="s">
        <v>536</v>
      </c>
      <c r="AA24" s="116" t="s">
        <v>537</v>
      </c>
      <c r="AB24" s="171"/>
      <c r="AC24" s="422"/>
      <c r="AD24" s="422"/>
      <c r="AE24" s="420"/>
      <c r="AF24" s="420"/>
      <c r="AG24" s="418"/>
      <c r="AH24" s="418"/>
      <c r="AI24" s="419"/>
      <c r="AJ24" s="419"/>
      <c r="AK24" s="411"/>
      <c r="AL24" s="413"/>
      <c r="AM24" s="416"/>
      <c r="AN24" s="163"/>
      <c r="AO24" s="162"/>
      <c r="AP24" s="168"/>
      <c r="AQ24" s="168"/>
      <c r="AR24" s="163"/>
      <c r="AS24" s="168"/>
      <c r="AT24" s="163"/>
      <c r="AU24" s="168"/>
      <c r="AV24" s="163"/>
      <c r="AW24" s="114"/>
      <c r="AX24" s="145"/>
      <c r="AY24" s="146"/>
      <c r="AZ24" s="163"/>
      <c r="BA24" s="163"/>
      <c r="BB24" s="162"/>
      <c r="BC24" s="168"/>
      <c r="BD24" s="168"/>
      <c r="BE24" s="163"/>
      <c r="BF24" s="163"/>
      <c r="BG24" s="162"/>
      <c r="BH24" s="168"/>
      <c r="BI24" s="168"/>
      <c r="BJ24" s="163"/>
      <c r="BK24" s="163"/>
      <c r="BL24" s="162"/>
      <c r="BM24" s="168"/>
      <c r="BN24" s="168"/>
      <c r="BO24" s="145"/>
      <c r="BP24" s="145"/>
      <c r="BQ24" s="146"/>
      <c r="BR24" s="114"/>
      <c r="BS24" s="114"/>
      <c r="BT24" s="168"/>
      <c r="BU24" s="145"/>
      <c r="BV24" s="145"/>
      <c r="BW24" s="145"/>
      <c r="BX24" s="168"/>
      <c r="BY24" s="163"/>
      <c r="BZ24" s="163"/>
      <c r="CA24" s="114"/>
      <c r="CB24" s="145"/>
      <c r="CC24" s="146"/>
      <c r="CD24" s="145"/>
      <c r="CE24" s="148"/>
      <c r="CF24" s="148"/>
      <c r="CG24" s="148"/>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row>
    <row r="25" spans="1:108" ht="21" customHeight="1" thickTop="1" thickBot="1">
      <c r="A25" s="421"/>
      <c r="B25" s="423"/>
      <c r="C25" s="423"/>
      <c r="D25" s="423"/>
      <c r="E25" s="424"/>
      <c r="F25" s="423"/>
      <c r="G25" s="423"/>
      <c r="H25" s="423"/>
      <c r="I25" s="423"/>
      <c r="J25" s="421"/>
      <c r="K25" s="421"/>
      <c r="L25" s="411"/>
      <c r="M25" s="413"/>
      <c r="N25" s="162">
        <v>3</v>
      </c>
      <c r="O25" s="173"/>
      <c r="P25" s="171"/>
      <c r="Q25" s="171"/>
      <c r="R25" s="171"/>
      <c r="S25" s="171"/>
      <c r="T25" s="171"/>
      <c r="U25" s="171"/>
      <c r="V25" s="171"/>
      <c r="W25" s="116">
        <v>0</v>
      </c>
      <c r="X25" s="117" t="s">
        <v>485</v>
      </c>
      <c r="Y25" s="172"/>
      <c r="Z25" s="118" t="s">
        <v>536</v>
      </c>
      <c r="AA25" s="116" t="s">
        <v>537</v>
      </c>
      <c r="AB25" s="171"/>
      <c r="AC25" s="422"/>
      <c r="AD25" s="422"/>
      <c r="AE25" s="420"/>
      <c r="AF25" s="420"/>
      <c r="AG25" s="418"/>
      <c r="AH25" s="418"/>
      <c r="AI25" s="419"/>
      <c r="AJ25" s="419"/>
      <c r="AK25" s="411"/>
      <c r="AL25" s="413"/>
      <c r="AM25" s="416"/>
      <c r="AN25" s="163"/>
      <c r="AO25" s="162"/>
      <c r="AP25" s="168"/>
      <c r="AQ25" s="168"/>
      <c r="AR25" s="163"/>
      <c r="AS25" s="168"/>
      <c r="AT25" s="163"/>
      <c r="AU25" s="168"/>
      <c r="AV25" s="163"/>
      <c r="AW25" s="114"/>
      <c r="AX25" s="145"/>
      <c r="AY25" s="146"/>
      <c r="AZ25" s="163"/>
      <c r="BA25" s="163"/>
      <c r="BB25" s="162"/>
      <c r="BC25" s="168"/>
      <c r="BD25" s="168"/>
      <c r="BE25" s="163"/>
      <c r="BF25" s="163"/>
      <c r="BG25" s="162"/>
      <c r="BH25" s="168"/>
      <c r="BI25" s="168"/>
      <c r="BJ25" s="163"/>
      <c r="BK25" s="163"/>
      <c r="BL25" s="162"/>
      <c r="BM25" s="168"/>
      <c r="BN25" s="168"/>
      <c r="BO25" s="145"/>
      <c r="BP25" s="145"/>
      <c r="BQ25" s="146"/>
      <c r="BR25" s="114"/>
      <c r="BS25" s="114"/>
      <c r="BT25" s="168"/>
      <c r="BU25" s="145"/>
      <c r="BV25" s="145"/>
      <c r="BW25" s="145"/>
      <c r="BX25" s="168"/>
      <c r="BY25" s="163"/>
      <c r="BZ25" s="163"/>
      <c r="CA25" s="114"/>
      <c r="CB25" s="145"/>
      <c r="CC25" s="146"/>
      <c r="CD25" s="145"/>
      <c r="CE25" s="148"/>
      <c r="CF25" s="148"/>
      <c r="CG25" s="148"/>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row>
    <row r="26" spans="1:108" ht="21" customHeight="1" thickTop="1" thickBot="1">
      <c r="A26" s="421"/>
      <c r="B26" s="423"/>
      <c r="C26" s="423"/>
      <c r="D26" s="423"/>
      <c r="E26" s="424"/>
      <c r="F26" s="423"/>
      <c r="G26" s="423"/>
      <c r="H26" s="423"/>
      <c r="I26" s="423"/>
      <c r="J26" s="421"/>
      <c r="K26" s="421"/>
      <c r="L26" s="411"/>
      <c r="M26" s="413"/>
      <c r="N26" s="162">
        <v>4</v>
      </c>
      <c r="O26" s="166"/>
      <c r="P26" s="171"/>
      <c r="Q26" s="171"/>
      <c r="R26" s="171"/>
      <c r="S26" s="171"/>
      <c r="T26" s="171"/>
      <c r="U26" s="171"/>
      <c r="V26" s="171"/>
      <c r="W26" s="116">
        <v>0</v>
      </c>
      <c r="X26" s="117" t="s">
        <v>485</v>
      </c>
      <c r="Y26" s="172"/>
      <c r="Z26" s="118" t="s">
        <v>536</v>
      </c>
      <c r="AA26" s="116" t="s">
        <v>537</v>
      </c>
      <c r="AB26" s="171"/>
      <c r="AC26" s="422"/>
      <c r="AD26" s="422"/>
      <c r="AE26" s="420"/>
      <c r="AF26" s="420"/>
      <c r="AG26" s="418"/>
      <c r="AH26" s="418"/>
      <c r="AI26" s="419"/>
      <c r="AJ26" s="419"/>
      <c r="AK26" s="411"/>
      <c r="AL26" s="413"/>
      <c r="AM26" s="416"/>
      <c r="AN26" s="163"/>
      <c r="AO26" s="162"/>
      <c r="AP26" s="168"/>
      <c r="AQ26" s="168"/>
      <c r="AR26" s="163"/>
      <c r="AS26" s="168"/>
      <c r="AT26" s="163"/>
      <c r="AU26" s="168"/>
      <c r="AV26" s="163"/>
      <c r="AW26" s="114"/>
      <c r="AX26" s="145"/>
      <c r="AY26" s="146"/>
      <c r="AZ26" s="163"/>
      <c r="BA26" s="163"/>
      <c r="BB26" s="162"/>
      <c r="BC26" s="168"/>
      <c r="BD26" s="168"/>
      <c r="BE26" s="163"/>
      <c r="BF26" s="163"/>
      <c r="BG26" s="162"/>
      <c r="BH26" s="168"/>
      <c r="BI26" s="168"/>
      <c r="BJ26" s="163"/>
      <c r="BK26" s="163"/>
      <c r="BL26" s="162"/>
      <c r="BM26" s="168"/>
      <c r="BN26" s="168"/>
      <c r="BO26" s="145"/>
      <c r="BP26" s="145"/>
      <c r="BQ26" s="146"/>
      <c r="BR26" s="114"/>
      <c r="BS26" s="114"/>
      <c r="BT26" s="168"/>
      <c r="BU26" s="145"/>
      <c r="BV26" s="145"/>
      <c r="BW26" s="145"/>
      <c r="BX26" s="168"/>
      <c r="BY26" s="163"/>
      <c r="BZ26" s="163"/>
      <c r="CA26" s="114"/>
      <c r="CB26" s="145"/>
      <c r="CC26" s="146"/>
      <c r="CD26" s="145"/>
      <c r="CE26" s="148"/>
      <c r="CF26" s="148"/>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row>
    <row r="27" spans="1:108" ht="21" customHeight="1" thickTop="1" thickBot="1">
      <c r="A27" s="421"/>
      <c r="B27" s="423"/>
      <c r="C27" s="423"/>
      <c r="D27" s="423"/>
      <c r="E27" s="424"/>
      <c r="F27" s="423"/>
      <c r="G27" s="423"/>
      <c r="H27" s="423"/>
      <c r="I27" s="423"/>
      <c r="J27" s="421"/>
      <c r="K27" s="421"/>
      <c r="L27" s="411"/>
      <c r="M27" s="413"/>
      <c r="N27" s="162">
        <v>5</v>
      </c>
      <c r="O27" s="166"/>
      <c r="P27" s="171"/>
      <c r="Q27" s="171"/>
      <c r="R27" s="171"/>
      <c r="S27" s="171"/>
      <c r="T27" s="171"/>
      <c r="U27" s="171"/>
      <c r="V27" s="171"/>
      <c r="W27" s="116">
        <v>0</v>
      </c>
      <c r="X27" s="117" t="s">
        <v>485</v>
      </c>
      <c r="Y27" s="172"/>
      <c r="Z27" s="118" t="s">
        <v>536</v>
      </c>
      <c r="AA27" s="116" t="s">
        <v>537</v>
      </c>
      <c r="AB27" s="171"/>
      <c r="AC27" s="422"/>
      <c r="AD27" s="422"/>
      <c r="AE27" s="420"/>
      <c r="AF27" s="420"/>
      <c r="AG27" s="418"/>
      <c r="AH27" s="418"/>
      <c r="AI27" s="419"/>
      <c r="AJ27" s="419"/>
      <c r="AK27" s="411"/>
      <c r="AL27" s="413"/>
      <c r="AM27" s="416"/>
      <c r="AN27" s="163"/>
      <c r="AO27" s="162"/>
      <c r="AP27" s="168"/>
      <c r="AQ27" s="168"/>
      <c r="AR27" s="163"/>
      <c r="AS27" s="168"/>
      <c r="AT27" s="163"/>
      <c r="AU27" s="168"/>
      <c r="AV27" s="163"/>
      <c r="AW27" s="114"/>
      <c r="AX27" s="145"/>
      <c r="AY27" s="146"/>
      <c r="AZ27" s="163"/>
      <c r="BA27" s="163"/>
      <c r="BB27" s="162"/>
      <c r="BC27" s="168"/>
      <c r="BD27" s="168"/>
      <c r="BE27" s="163"/>
      <c r="BF27" s="163"/>
      <c r="BG27" s="162"/>
      <c r="BH27" s="168"/>
      <c r="BI27" s="168"/>
      <c r="BJ27" s="163"/>
      <c r="BK27" s="163"/>
      <c r="BL27" s="162"/>
      <c r="BM27" s="168"/>
      <c r="BN27" s="168"/>
      <c r="BO27" s="145"/>
      <c r="BP27" s="145"/>
      <c r="BQ27" s="146"/>
      <c r="BR27" s="114"/>
      <c r="BS27" s="114"/>
      <c r="BT27" s="168"/>
      <c r="BU27" s="145"/>
      <c r="BV27" s="145"/>
      <c r="BW27" s="145"/>
      <c r="BX27" s="168"/>
      <c r="BY27" s="163"/>
      <c r="BZ27" s="163"/>
      <c r="CA27" s="114"/>
      <c r="CB27" s="145"/>
      <c r="CC27" s="146"/>
      <c r="CD27" s="145"/>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row>
    <row r="28" spans="1:108" ht="21" customHeight="1" thickTop="1" thickBot="1">
      <c r="A28" s="421"/>
      <c r="B28" s="423"/>
      <c r="C28" s="423"/>
      <c r="D28" s="423"/>
      <c r="E28" s="424"/>
      <c r="F28" s="423"/>
      <c r="G28" s="423"/>
      <c r="H28" s="423"/>
      <c r="I28" s="423"/>
      <c r="J28" s="421"/>
      <c r="K28" s="421"/>
      <c r="L28" s="411"/>
      <c r="M28" s="414"/>
      <c r="N28" s="162">
        <v>6</v>
      </c>
      <c r="O28" s="166"/>
      <c r="P28" s="171"/>
      <c r="Q28" s="171"/>
      <c r="R28" s="171"/>
      <c r="S28" s="171"/>
      <c r="T28" s="171"/>
      <c r="U28" s="171"/>
      <c r="V28" s="171"/>
      <c r="W28" s="116">
        <v>0</v>
      </c>
      <c r="X28" s="117" t="s">
        <v>485</v>
      </c>
      <c r="Y28" s="172"/>
      <c r="Z28" s="118" t="s">
        <v>536</v>
      </c>
      <c r="AA28" s="116" t="s">
        <v>537</v>
      </c>
      <c r="AB28" s="171"/>
      <c r="AC28" s="422"/>
      <c r="AD28" s="422"/>
      <c r="AE28" s="420"/>
      <c r="AF28" s="420"/>
      <c r="AG28" s="418"/>
      <c r="AH28" s="418"/>
      <c r="AI28" s="419"/>
      <c r="AJ28" s="419"/>
      <c r="AK28" s="411"/>
      <c r="AL28" s="414"/>
      <c r="AM28" s="417"/>
      <c r="AN28" s="163"/>
      <c r="AO28" s="162"/>
      <c r="AP28" s="168"/>
      <c r="AQ28" s="168"/>
      <c r="AR28" s="163"/>
      <c r="AS28" s="168"/>
      <c r="AT28" s="163"/>
      <c r="AU28" s="168"/>
      <c r="AV28" s="163"/>
      <c r="AW28" s="114"/>
      <c r="AX28" s="145"/>
      <c r="AY28" s="146"/>
      <c r="AZ28" s="163"/>
      <c r="BA28" s="163"/>
      <c r="BB28" s="162"/>
      <c r="BC28" s="168"/>
      <c r="BD28" s="168"/>
      <c r="BE28" s="163"/>
      <c r="BF28" s="163"/>
      <c r="BG28" s="162"/>
      <c r="BH28" s="168"/>
      <c r="BI28" s="168"/>
      <c r="BJ28" s="163"/>
      <c r="BK28" s="163"/>
      <c r="BL28" s="162"/>
      <c r="BM28" s="168"/>
      <c r="BN28" s="168"/>
      <c r="BO28" s="145"/>
      <c r="BP28" s="145"/>
      <c r="BQ28" s="146"/>
      <c r="BR28" s="114"/>
      <c r="BS28" s="114"/>
      <c r="BT28" s="168"/>
      <c r="BU28" s="145"/>
      <c r="BV28" s="145"/>
      <c r="BW28" s="145"/>
      <c r="BX28" s="168"/>
      <c r="BY28" s="163"/>
      <c r="BZ28" s="163"/>
      <c r="CA28" s="114"/>
      <c r="CB28" s="145"/>
      <c r="CC28" s="146"/>
      <c r="CD28" s="145"/>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row>
    <row r="29" spans="1:108" ht="21" customHeight="1" thickTop="1" thickBot="1">
      <c r="A29" s="421">
        <v>5</v>
      </c>
      <c r="B29" s="423"/>
      <c r="C29" s="423"/>
      <c r="D29" s="423"/>
      <c r="E29" s="424"/>
      <c r="F29" s="423"/>
      <c r="G29" s="423"/>
      <c r="H29" s="423"/>
      <c r="I29" s="423"/>
      <c r="J29" s="421"/>
      <c r="K29" s="421"/>
      <c r="L29" s="411">
        <v>0</v>
      </c>
      <c r="M29" s="412" t="b">
        <v>0</v>
      </c>
      <c r="N29" s="162">
        <v>1</v>
      </c>
      <c r="O29" s="166"/>
      <c r="P29" s="171"/>
      <c r="Q29" s="171"/>
      <c r="R29" s="171"/>
      <c r="S29" s="171"/>
      <c r="T29" s="171"/>
      <c r="U29" s="171"/>
      <c r="V29" s="171"/>
      <c r="W29" s="116">
        <v>0</v>
      </c>
      <c r="X29" s="117" t="s">
        <v>485</v>
      </c>
      <c r="Y29" s="172"/>
      <c r="Z29" s="118" t="s">
        <v>536</v>
      </c>
      <c r="AA29" s="116" t="s">
        <v>537</v>
      </c>
      <c r="AB29" s="171"/>
      <c r="AC29" s="422">
        <v>0</v>
      </c>
      <c r="AD29" s="422" t="s">
        <v>485</v>
      </c>
      <c r="AE29" s="420"/>
      <c r="AF29" s="420"/>
      <c r="AG29" s="418" t="s">
        <v>538</v>
      </c>
      <c r="AH29" s="418" t="s">
        <v>538</v>
      </c>
      <c r="AI29" s="419"/>
      <c r="AJ29" s="419"/>
      <c r="AK29" s="411">
        <v>0</v>
      </c>
      <c r="AL29" s="412" t="b">
        <v>0</v>
      </c>
      <c r="AM29" s="415"/>
      <c r="AN29" s="163"/>
      <c r="AO29" s="162"/>
      <c r="AP29" s="168"/>
      <c r="AQ29" s="168"/>
      <c r="AR29" s="163"/>
      <c r="AS29" s="168"/>
      <c r="AT29" s="163"/>
      <c r="AU29" s="168"/>
      <c r="AV29" s="163"/>
      <c r="AW29" s="114"/>
      <c r="AX29" s="145"/>
      <c r="AY29" s="146"/>
      <c r="AZ29" s="163"/>
      <c r="BA29" s="163"/>
      <c r="BB29" s="162"/>
      <c r="BC29" s="168"/>
      <c r="BD29" s="168"/>
      <c r="BE29" s="163"/>
      <c r="BF29" s="163"/>
      <c r="BG29" s="162"/>
      <c r="BH29" s="168"/>
      <c r="BI29" s="168"/>
      <c r="BJ29" s="163"/>
      <c r="BK29" s="163"/>
      <c r="BL29" s="162"/>
      <c r="BM29" s="168"/>
      <c r="BN29" s="168"/>
      <c r="BO29" s="145"/>
      <c r="BP29" s="145"/>
      <c r="BQ29" s="146"/>
      <c r="BR29" s="114"/>
      <c r="BS29" s="114"/>
      <c r="BT29" s="168"/>
      <c r="BU29" s="145"/>
      <c r="BV29" s="145"/>
      <c r="BW29" s="145"/>
      <c r="BX29" s="168"/>
      <c r="BY29" s="163"/>
      <c r="BZ29" s="163"/>
      <c r="CA29" s="114"/>
      <c r="CB29" s="145"/>
      <c r="CC29" s="146"/>
      <c r="CD29" s="145"/>
      <c r="CE29" s="148"/>
      <c r="CF29" s="148"/>
      <c r="CG29" s="148"/>
      <c r="CH29" s="148"/>
      <c r="CI29" s="148"/>
      <c r="CJ29" s="148"/>
      <c r="CK29" s="148"/>
      <c r="CL29" s="148"/>
      <c r="CM29" s="148"/>
      <c r="CN29" s="148"/>
      <c r="CO29" s="148"/>
      <c r="CP29" s="148"/>
      <c r="CQ29" s="148"/>
      <c r="CR29" s="148"/>
      <c r="CS29" s="148"/>
      <c r="CT29" s="148"/>
      <c r="CU29" s="148"/>
      <c r="CV29" s="148"/>
      <c r="CW29" s="148"/>
      <c r="CX29" s="148"/>
      <c r="CY29" s="148"/>
      <c r="CZ29" s="148"/>
      <c r="DA29" s="148"/>
      <c r="DB29" s="148"/>
      <c r="DC29" s="148"/>
      <c r="DD29" s="148"/>
    </row>
    <row r="30" spans="1:108" ht="21" customHeight="1" thickTop="1" thickBot="1">
      <c r="A30" s="421"/>
      <c r="B30" s="423"/>
      <c r="C30" s="423"/>
      <c r="D30" s="423"/>
      <c r="E30" s="424"/>
      <c r="F30" s="423"/>
      <c r="G30" s="423"/>
      <c r="H30" s="423"/>
      <c r="I30" s="423"/>
      <c r="J30" s="421"/>
      <c r="K30" s="421"/>
      <c r="L30" s="411"/>
      <c r="M30" s="413"/>
      <c r="N30" s="162">
        <v>2</v>
      </c>
      <c r="O30" s="166"/>
      <c r="P30" s="171"/>
      <c r="Q30" s="171"/>
      <c r="R30" s="171"/>
      <c r="S30" s="171"/>
      <c r="T30" s="171"/>
      <c r="U30" s="171"/>
      <c r="V30" s="171"/>
      <c r="W30" s="116">
        <v>0</v>
      </c>
      <c r="X30" s="117" t="s">
        <v>485</v>
      </c>
      <c r="Y30" s="172"/>
      <c r="Z30" s="118" t="s">
        <v>536</v>
      </c>
      <c r="AA30" s="116" t="s">
        <v>537</v>
      </c>
      <c r="AB30" s="171"/>
      <c r="AC30" s="422"/>
      <c r="AD30" s="422"/>
      <c r="AE30" s="420"/>
      <c r="AF30" s="420"/>
      <c r="AG30" s="418"/>
      <c r="AH30" s="418"/>
      <c r="AI30" s="419"/>
      <c r="AJ30" s="419"/>
      <c r="AK30" s="411"/>
      <c r="AL30" s="413"/>
      <c r="AM30" s="416"/>
      <c r="AN30" s="163"/>
      <c r="AO30" s="162"/>
      <c r="AP30" s="168"/>
      <c r="AQ30" s="168"/>
      <c r="AR30" s="163"/>
      <c r="AS30" s="168"/>
      <c r="AT30" s="163"/>
      <c r="AU30" s="168"/>
      <c r="AV30" s="163"/>
      <c r="AW30" s="114"/>
      <c r="AX30" s="145"/>
      <c r="AY30" s="146"/>
      <c r="AZ30" s="163"/>
      <c r="BA30" s="163"/>
      <c r="BB30" s="162"/>
      <c r="BC30" s="168"/>
      <c r="BD30" s="168"/>
      <c r="BE30" s="163"/>
      <c r="BF30" s="163"/>
      <c r="BG30" s="162"/>
      <c r="BH30" s="168"/>
      <c r="BI30" s="168"/>
      <c r="BJ30" s="163"/>
      <c r="BK30" s="163"/>
      <c r="BL30" s="162"/>
      <c r="BM30" s="168"/>
      <c r="BN30" s="168"/>
      <c r="BO30" s="145"/>
      <c r="BP30" s="145"/>
      <c r="BQ30" s="146"/>
      <c r="BR30" s="114"/>
      <c r="BS30" s="114"/>
      <c r="BT30" s="168"/>
      <c r="BU30" s="145"/>
      <c r="BV30" s="145"/>
      <c r="BW30" s="145"/>
      <c r="BX30" s="168"/>
      <c r="BY30" s="163"/>
      <c r="BZ30" s="163"/>
      <c r="CA30" s="114"/>
      <c r="CB30" s="145"/>
      <c r="CC30" s="146"/>
      <c r="CD30" s="145"/>
      <c r="CE30" s="148"/>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row>
    <row r="31" spans="1:108" ht="21" customHeight="1" thickTop="1" thickBot="1">
      <c r="A31" s="421"/>
      <c r="B31" s="423"/>
      <c r="C31" s="423"/>
      <c r="D31" s="423"/>
      <c r="E31" s="424"/>
      <c r="F31" s="423"/>
      <c r="G31" s="423"/>
      <c r="H31" s="423"/>
      <c r="I31" s="423"/>
      <c r="J31" s="421"/>
      <c r="K31" s="421"/>
      <c r="L31" s="411"/>
      <c r="M31" s="413"/>
      <c r="N31" s="162">
        <v>3</v>
      </c>
      <c r="O31" s="173"/>
      <c r="P31" s="171"/>
      <c r="Q31" s="171"/>
      <c r="R31" s="171"/>
      <c r="S31" s="171"/>
      <c r="T31" s="171"/>
      <c r="U31" s="171"/>
      <c r="V31" s="171"/>
      <c r="W31" s="116">
        <v>0</v>
      </c>
      <c r="X31" s="117" t="s">
        <v>485</v>
      </c>
      <c r="Y31" s="172"/>
      <c r="Z31" s="118" t="s">
        <v>536</v>
      </c>
      <c r="AA31" s="116" t="s">
        <v>537</v>
      </c>
      <c r="AB31" s="171"/>
      <c r="AC31" s="422"/>
      <c r="AD31" s="422"/>
      <c r="AE31" s="420"/>
      <c r="AF31" s="420"/>
      <c r="AG31" s="418"/>
      <c r="AH31" s="418"/>
      <c r="AI31" s="419"/>
      <c r="AJ31" s="419"/>
      <c r="AK31" s="411"/>
      <c r="AL31" s="413"/>
      <c r="AM31" s="416"/>
      <c r="AN31" s="163"/>
      <c r="AO31" s="162"/>
      <c r="AP31" s="168"/>
      <c r="AQ31" s="168"/>
      <c r="AR31" s="163"/>
      <c r="AS31" s="168"/>
      <c r="AT31" s="163"/>
      <c r="AU31" s="168"/>
      <c r="AV31" s="163"/>
      <c r="AW31" s="114"/>
      <c r="AX31" s="145"/>
      <c r="AY31" s="146"/>
      <c r="AZ31" s="163"/>
      <c r="BA31" s="163"/>
      <c r="BB31" s="162"/>
      <c r="BC31" s="168"/>
      <c r="BD31" s="168"/>
      <c r="BE31" s="163"/>
      <c r="BF31" s="163"/>
      <c r="BG31" s="162"/>
      <c r="BH31" s="168"/>
      <c r="BI31" s="168"/>
      <c r="BJ31" s="163"/>
      <c r="BK31" s="163"/>
      <c r="BL31" s="162"/>
      <c r="BM31" s="168"/>
      <c r="BN31" s="168"/>
      <c r="BO31" s="145"/>
      <c r="BP31" s="145"/>
      <c r="BQ31" s="146"/>
      <c r="BR31" s="114"/>
      <c r="BS31" s="114"/>
      <c r="BT31" s="168"/>
      <c r="BU31" s="145"/>
      <c r="BV31" s="145"/>
      <c r="BW31" s="145"/>
      <c r="BX31" s="168"/>
      <c r="BY31" s="163"/>
      <c r="BZ31" s="163"/>
      <c r="CA31" s="114"/>
      <c r="CB31" s="145"/>
      <c r="CC31" s="146"/>
      <c r="CD31" s="145"/>
      <c r="CE31" s="148"/>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row>
    <row r="32" spans="1:108" ht="21" customHeight="1" thickTop="1" thickBot="1">
      <c r="A32" s="421"/>
      <c r="B32" s="423"/>
      <c r="C32" s="423"/>
      <c r="D32" s="423"/>
      <c r="E32" s="424"/>
      <c r="F32" s="423"/>
      <c r="G32" s="423"/>
      <c r="H32" s="423"/>
      <c r="I32" s="423"/>
      <c r="J32" s="421"/>
      <c r="K32" s="421"/>
      <c r="L32" s="411"/>
      <c r="M32" s="413"/>
      <c r="N32" s="162">
        <v>4</v>
      </c>
      <c r="O32" s="166"/>
      <c r="P32" s="171"/>
      <c r="Q32" s="171"/>
      <c r="R32" s="171"/>
      <c r="S32" s="171"/>
      <c r="T32" s="171"/>
      <c r="U32" s="171"/>
      <c r="V32" s="171"/>
      <c r="W32" s="116">
        <v>0</v>
      </c>
      <c r="X32" s="117" t="s">
        <v>485</v>
      </c>
      <c r="Y32" s="172"/>
      <c r="Z32" s="118" t="s">
        <v>536</v>
      </c>
      <c r="AA32" s="116" t="s">
        <v>537</v>
      </c>
      <c r="AB32" s="171"/>
      <c r="AC32" s="422"/>
      <c r="AD32" s="422"/>
      <c r="AE32" s="420"/>
      <c r="AF32" s="420"/>
      <c r="AG32" s="418"/>
      <c r="AH32" s="418"/>
      <c r="AI32" s="419"/>
      <c r="AJ32" s="419"/>
      <c r="AK32" s="411"/>
      <c r="AL32" s="413"/>
      <c r="AM32" s="416"/>
      <c r="AN32" s="163"/>
      <c r="AO32" s="162"/>
      <c r="AP32" s="168"/>
      <c r="AQ32" s="168"/>
      <c r="AR32" s="163"/>
      <c r="AS32" s="168"/>
      <c r="AT32" s="163"/>
      <c r="AU32" s="168"/>
      <c r="AV32" s="163"/>
      <c r="AW32" s="114"/>
      <c r="AX32" s="145"/>
      <c r="AY32" s="146"/>
      <c r="AZ32" s="163"/>
      <c r="BA32" s="163"/>
      <c r="BB32" s="162"/>
      <c r="BC32" s="168"/>
      <c r="BD32" s="168"/>
      <c r="BE32" s="163"/>
      <c r="BF32" s="163"/>
      <c r="BG32" s="162"/>
      <c r="BH32" s="168"/>
      <c r="BI32" s="168"/>
      <c r="BJ32" s="163"/>
      <c r="BK32" s="163"/>
      <c r="BL32" s="162"/>
      <c r="BM32" s="168"/>
      <c r="BN32" s="168"/>
      <c r="BO32" s="145"/>
      <c r="BP32" s="145"/>
      <c r="BQ32" s="146"/>
      <c r="BR32" s="114"/>
      <c r="BS32" s="114"/>
      <c r="BT32" s="168"/>
      <c r="BU32" s="145"/>
      <c r="BV32" s="145"/>
      <c r="BW32" s="145"/>
      <c r="BX32" s="168"/>
      <c r="BY32" s="163"/>
      <c r="BZ32" s="163"/>
      <c r="CA32" s="114"/>
      <c r="CB32" s="145"/>
      <c r="CC32" s="146"/>
      <c r="CD32" s="145"/>
      <c r="CE32" s="148"/>
      <c r="CF32" s="148"/>
      <c r="CG32" s="148"/>
      <c r="CH32" s="148"/>
      <c r="CI32" s="148"/>
      <c r="CJ32" s="148"/>
      <c r="CK32" s="148"/>
      <c r="CL32" s="148"/>
      <c r="CM32" s="148"/>
      <c r="CN32" s="148"/>
      <c r="CO32" s="148"/>
      <c r="CP32" s="148"/>
      <c r="CQ32" s="148"/>
      <c r="CR32" s="148"/>
      <c r="CS32" s="148"/>
      <c r="CT32" s="148"/>
      <c r="CU32" s="148"/>
      <c r="CV32" s="148"/>
      <c r="CW32" s="148"/>
      <c r="CX32" s="148"/>
      <c r="CY32" s="148"/>
      <c r="CZ32" s="148"/>
      <c r="DA32" s="148"/>
      <c r="DB32" s="148"/>
      <c r="DC32" s="148"/>
      <c r="DD32" s="148"/>
    </row>
    <row r="33" spans="1:108" ht="21" customHeight="1" thickTop="1" thickBot="1">
      <c r="A33" s="421"/>
      <c r="B33" s="423"/>
      <c r="C33" s="423"/>
      <c r="D33" s="423"/>
      <c r="E33" s="424"/>
      <c r="F33" s="423"/>
      <c r="G33" s="423"/>
      <c r="H33" s="423"/>
      <c r="I33" s="423"/>
      <c r="J33" s="421"/>
      <c r="K33" s="421"/>
      <c r="L33" s="411"/>
      <c r="M33" s="413"/>
      <c r="N33" s="162">
        <v>5</v>
      </c>
      <c r="O33" s="166"/>
      <c r="P33" s="171"/>
      <c r="Q33" s="171"/>
      <c r="R33" s="171"/>
      <c r="S33" s="171"/>
      <c r="T33" s="171"/>
      <c r="U33" s="171"/>
      <c r="V33" s="171"/>
      <c r="W33" s="116">
        <v>0</v>
      </c>
      <c r="X33" s="117" t="s">
        <v>485</v>
      </c>
      <c r="Y33" s="172"/>
      <c r="Z33" s="118" t="s">
        <v>536</v>
      </c>
      <c r="AA33" s="116" t="s">
        <v>537</v>
      </c>
      <c r="AB33" s="171"/>
      <c r="AC33" s="422"/>
      <c r="AD33" s="422"/>
      <c r="AE33" s="420"/>
      <c r="AF33" s="420"/>
      <c r="AG33" s="418"/>
      <c r="AH33" s="418"/>
      <c r="AI33" s="419"/>
      <c r="AJ33" s="419"/>
      <c r="AK33" s="411"/>
      <c r="AL33" s="413"/>
      <c r="AM33" s="416"/>
      <c r="AN33" s="163"/>
      <c r="AO33" s="162"/>
      <c r="AP33" s="168"/>
      <c r="AQ33" s="168"/>
      <c r="AR33" s="163"/>
      <c r="AS33" s="168"/>
      <c r="AT33" s="163"/>
      <c r="AU33" s="168"/>
      <c r="AV33" s="163"/>
      <c r="AW33" s="114"/>
      <c r="AX33" s="145"/>
      <c r="AY33" s="146"/>
      <c r="AZ33" s="163"/>
      <c r="BA33" s="163"/>
      <c r="BB33" s="162"/>
      <c r="BC33" s="168"/>
      <c r="BD33" s="168"/>
      <c r="BE33" s="163"/>
      <c r="BF33" s="163"/>
      <c r="BG33" s="162"/>
      <c r="BH33" s="168"/>
      <c r="BI33" s="168"/>
      <c r="BJ33" s="163"/>
      <c r="BK33" s="163"/>
      <c r="BL33" s="162"/>
      <c r="BM33" s="168"/>
      <c r="BN33" s="168"/>
      <c r="BO33" s="145"/>
      <c r="BP33" s="145"/>
      <c r="BQ33" s="146"/>
      <c r="BR33" s="114"/>
      <c r="BS33" s="114"/>
      <c r="BT33" s="168"/>
      <c r="BU33" s="145"/>
      <c r="BV33" s="145"/>
      <c r="BW33" s="145"/>
      <c r="BX33" s="168"/>
      <c r="BY33" s="163"/>
      <c r="BZ33" s="163"/>
      <c r="CA33" s="114"/>
      <c r="CB33" s="145"/>
      <c r="CC33" s="146"/>
      <c r="CD33" s="145"/>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row>
    <row r="34" spans="1:108" ht="21" customHeight="1" thickTop="1" thickBot="1">
      <c r="A34" s="421"/>
      <c r="B34" s="423"/>
      <c r="C34" s="423"/>
      <c r="D34" s="423"/>
      <c r="E34" s="424"/>
      <c r="F34" s="423"/>
      <c r="G34" s="423"/>
      <c r="H34" s="423"/>
      <c r="I34" s="423"/>
      <c r="J34" s="421"/>
      <c r="K34" s="421"/>
      <c r="L34" s="411"/>
      <c r="M34" s="414"/>
      <c r="N34" s="162">
        <v>6</v>
      </c>
      <c r="O34" s="166"/>
      <c r="P34" s="171"/>
      <c r="Q34" s="171"/>
      <c r="R34" s="171"/>
      <c r="S34" s="171"/>
      <c r="T34" s="171"/>
      <c r="U34" s="171"/>
      <c r="V34" s="171"/>
      <c r="W34" s="116">
        <v>0</v>
      </c>
      <c r="X34" s="117" t="s">
        <v>485</v>
      </c>
      <c r="Y34" s="172"/>
      <c r="Z34" s="118" t="s">
        <v>536</v>
      </c>
      <c r="AA34" s="116" t="s">
        <v>537</v>
      </c>
      <c r="AB34" s="171"/>
      <c r="AC34" s="422"/>
      <c r="AD34" s="422"/>
      <c r="AE34" s="420"/>
      <c r="AF34" s="420"/>
      <c r="AG34" s="418"/>
      <c r="AH34" s="418"/>
      <c r="AI34" s="419"/>
      <c r="AJ34" s="419"/>
      <c r="AK34" s="411"/>
      <c r="AL34" s="414"/>
      <c r="AM34" s="417"/>
      <c r="AN34" s="163"/>
      <c r="AO34" s="162"/>
      <c r="AP34" s="168"/>
      <c r="AQ34" s="168"/>
      <c r="AR34" s="163"/>
      <c r="AS34" s="168"/>
      <c r="AT34" s="163"/>
      <c r="AU34" s="168"/>
      <c r="AV34" s="163"/>
      <c r="AW34" s="114"/>
      <c r="AX34" s="145"/>
      <c r="AY34" s="146"/>
      <c r="AZ34" s="163"/>
      <c r="BA34" s="163"/>
      <c r="BB34" s="162"/>
      <c r="BC34" s="168"/>
      <c r="BD34" s="168"/>
      <c r="BE34" s="163"/>
      <c r="BF34" s="163"/>
      <c r="BG34" s="162"/>
      <c r="BH34" s="168"/>
      <c r="BI34" s="168"/>
      <c r="BJ34" s="163"/>
      <c r="BK34" s="163"/>
      <c r="BL34" s="162"/>
      <c r="BM34" s="168"/>
      <c r="BN34" s="168"/>
      <c r="BO34" s="145"/>
      <c r="BP34" s="145"/>
      <c r="BQ34" s="146"/>
      <c r="BR34" s="114"/>
      <c r="BS34" s="114"/>
      <c r="BT34" s="168"/>
      <c r="BU34" s="145"/>
      <c r="BV34" s="145"/>
      <c r="BW34" s="145"/>
      <c r="BX34" s="168"/>
      <c r="BY34" s="163"/>
      <c r="BZ34" s="163"/>
      <c r="CA34" s="114"/>
      <c r="CB34" s="145"/>
      <c r="CC34" s="146"/>
      <c r="CD34" s="145"/>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row>
    <row r="35" spans="1:108" ht="21" customHeight="1" thickTop="1" thickBot="1">
      <c r="A35" s="421">
        <v>6</v>
      </c>
      <c r="B35" s="423"/>
      <c r="C35" s="423"/>
      <c r="D35" s="423"/>
      <c r="E35" s="424"/>
      <c r="F35" s="423"/>
      <c r="G35" s="423"/>
      <c r="H35" s="423"/>
      <c r="I35" s="423"/>
      <c r="J35" s="421"/>
      <c r="K35" s="421"/>
      <c r="L35" s="411">
        <v>0</v>
      </c>
      <c r="M35" s="412" t="b">
        <v>0</v>
      </c>
      <c r="N35" s="162">
        <v>1</v>
      </c>
      <c r="O35" s="166"/>
      <c r="P35" s="171"/>
      <c r="Q35" s="171"/>
      <c r="R35" s="171"/>
      <c r="S35" s="171"/>
      <c r="T35" s="171"/>
      <c r="U35" s="171"/>
      <c r="V35" s="171"/>
      <c r="W35" s="116">
        <v>0</v>
      </c>
      <c r="X35" s="117" t="s">
        <v>485</v>
      </c>
      <c r="Y35" s="172"/>
      <c r="Z35" s="118" t="s">
        <v>536</v>
      </c>
      <c r="AA35" s="116" t="s">
        <v>537</v>
      </c>
      <c r="AB35" s="171"/>
      <c r="AC35" s="422">
        <v>0</v>
      </c>
      <c r="AD35" s="422" t="s">
        <v>485</v>
      </c>
      <c r="AE35" s="420"/>
      <c r="AF35" s="420"/>
      <c r="AG35" s="418" t="s">
        <v>538</v>
      </c>
      <c r="AH35" s="418" t="s">
        <v>538</v>
      </c>
      <c r="AI35" s="419"/>
      <c r="AJ35" s="419"/>
      <c r="AK35" s="411">
        <v>0</v>
      </c>
      <c r="AL35" s="412" t="b">
        <v>0</v>
      </c>
      <c r="AM35" s="415"/>
      <c r="AN35" s="163"/>
      <c r="AO35" s="162"/>
      <c r="AP35" s="168"/>
      <c r="AQ35" s="168"/>
      <c r="AR35" s="163"/>
      <c r="AS35" s="168"/>
      <c r="AT35" s="163"/>
      <c r="AU35" s="168"/>
      <c r="AV35" s="163"/>
      <c r="AW35" s="114"/>
      <c r="AX35" s="145"/>
      <c r="AY35" s="146"/>
      <c r="AZ35" s="163"/>
      <c r="BA35" s="163"/>
      <c r="BB35" s="162"/>
      <c r="BC35" s="168"/>
      <c r="BD35" s="168"/>
      <c r="BE35" s="163"/>
      <c r="BF35" s="163"/>
      <c r="BG35" s="162"/>
      <c r="BH35" s="168"/>
      <c r="BI35" s="168"/>
      <c r="BJ35" s="163"/>
      <c r="BK35" s="163"/>
      <c r="BL35" s="162"/>
      <c r="BM35" s="168"/>
      <c r="BN35" s="168"/>
      <c r="BO35" s="145"/>
      <c r="BP35" s="145"/>
      <c r="BQ35" s="146"/>
      <c r="BR35" s="114"/>
      <c r="BS35" s="114"/>
      <c r="BT35" s="168"/>
      <c r="BU35" s="145"/>
      <c r="BV35" s="145"/>
      <c r="BW35" s="145"/>
      <c r="BX35" s="168"/>
      <c r="BY35" s="163"/>
      <c r="BZ35" s="163"/>
      <c r="CA35" s="114"/>
      <c r="CB35" s="145"/>
      <c r="CC35" s="146"/>
      <c r="CD35" s="145"/>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C35" s="148"/>
      <c r="DD35" s="148"/>
    </row>
    <row r="36" spans="1:108" ht="21" customHeight="1" thickTop="1" thickBot="1">
      <c r="A36" s="421"/>
      <c r="B36" s="423"/>
      <c r="C36" s="423"/>
      <c r="D36" s="423"/>
      <c r="E36" s="424"/>
      <c r="F36" s="423"/>
      <c r="G36" s="423"/>
      <c r="H36" s="423"/>
      <c r="I36" s="423"/>
      <c r="J36" s="421"/>
      <c r="K36" s="421"/>
      <c r="L36" s="411"/>
      <c r="M36" s="413"/>
      <c r="N36" s="162">
        <v>2</v>
      </c>
      <c r="O36" s="166"/>
      <c r="P36" s="171"/>
      <c r="Q36" s="171"/>
      <c r="R36" s="171"/>
      <c r="S36" s="171"/>
      <c r="T36" s="171"/>
      <c r="U36" s="171"/>
      <c r="V36" s="171"/>
      <c r="W36" s="116">
        <v>0</v>
      </c>
      <c r="X36" s="117" t="s">
        <v>485</v>
      </c>
      <c r="Y36" s="172"/>
      <c r="Z36" s="118" t="s">
        <v>536</v>
      </c>
      <c r="AA36" s="116" t="s">
        <v>537</v>
      </c>
      <c r="AB36" s="171"/>
      <c r="AC36" s="422"/>
      <c r="AD36" s="422"/>
      <c r="AE36" s="420"/>
      <c r="AF36" s="420"/>
      <c r="AG36" s="418"/>
      <c r="AH36" s="418"/>
      <c r="AI36" s="419"/>
      <c r="AJ36" s="419"/>
      <c r="AK36" s="411"/>
      <c r="AL36" s="413"/>
      <c r="AM36" s="416"/>
      <c r="AN36" s="163"/>
      <c r="AO36" s="162"/>
      <c r="AP36" s="168"/>
      <c r="AQ36" s="168"/>
      <c r="AR36" s="163"/>
      <c r="AS36" s="168"/>
      <c r="AT36" s="163"/>
      <c r="AU36" s="168"/>
      <c r="AV36" s="163"/>
      <c r="AW36" s="114"/>
      <c r="AX36" s="145"/>
      <c r="AY36" s="146"/>
      <c r="AZ36" s="163"/>
      <c r="BA36" s="163"/>
      <c r="BB36" s="162"/>
      <c r="BC36" s="168"/>
      <c r="BD36" s="168"/>
      <c r="BE36" s="163"/>
      <c r="BF36" s="163"/>
      <c r="BG36" s="162"/>
      <c r="BH36" s="168"/>
      <c r="BI36" s="168"/>
      <c r="BJ36" s="163"/>
      <c r="BK36" s="163"/>
      <c r="BL36" s="162"/>
      <c r="BM36" s="168"/>
      <c r="BN36" s="168"/>
      <c r="BO36" s="145"/>
      <c r="BP36" s="145"/>
      <c r="BQ36" s="146"/>
      <c r="BR36" s="114"/>
      <c r="BS36" s="114"/>
      <c r="BT36" s="168"/>
      <c r="BU36" s="145"/>
      <c r="BV36" s="145"/>
      <c r="BW36" s="145"/>
      <c r="BX36" s="168"/>
      <c r="BY36" s="163"/>
      <c r="BZ36" s="163"/>
      <c r="CA36" s="114"/>
      <c r="CB36" s="145"/>
      <c r="CC36" s="146"/>
      <c r="CD36" s="145"/>
      <c r="CE36" s="148"/>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8"/>
    </row>
    <row r="37" spans="1:108" ht="21" customHeight="1" thickTop="1" thickBot="1">
      <c r="A37" s="421"/>
      <c r="B37" s="423"/>
      <c r="C37" s="423"/>
      <c r="D37" s="423"/>
      <c r="E37" s="424"/>
      <c r="F37" s="423"/>
      <c r="G37" s="423"/>
      <c r="H37" s="423"/>
      <c r="I37" s="423"/>
      <c r="J37" s="421"/>
      <c r="K37" s="421"/>
      <c r="L37" s="411"/>
      <c r="M37" s="413"/>
      <c r="N37" s="162">
        <v>3</v>
      </c>
      <c r="O37" s="173"/>
      <c r="P37" s="171"/>
      <c r="Q37" s="171"/>
      <c r="R37" s="171"/>
      <c r="S37" s="171"/>
      <c r="T37" s="171"/>
      <c r="U37" s="171"/>
      <c r="V37" s="171"/>
      <c r="W37" s="116">
        <v>0</v>
      </c>
      <c r="X37" s="117" t="s">
        <v>485</v>
      </c>
      <c r="Y37" s="172"/>
      <c r="Z37" s="118" t="s">
        <v>536</v>
      </c>
      <c r="AA37" s="116" t="s">
        <v>537</v>
      </c>
      <c r="AB37" s="171"/>
      <c r="AC37" s="422"/>
      <c r="AD37" s="422"/>
      <c r="AE37" s="420"/>
      <c r="AF37" s="420"/>
      <c r="AG37" s="418"/>
      <c r="AH37" s="418"/>
      <c r="AI37" s="419"/>
      <c r="AJ37" s="419"/>
      <c r="AK37" s="411"/>
      <c r="AL37" s="413"/>
      <c r="AM37" s="416"/>
      <c r="AN37" s="163"/>
      <c r="AO37" s="162"/>
      <c r="AP37" s="168"/>
      <c r="AQ37" s="168"/>
      <c r="AR37" s="163"/>
      <c r="AS37" s="168"/>
      <c r="AT37" s="163"/>
      <c r="AU37" s="168"/>
      <c r="AV37" s="163"/>
      <c r="AW37" s="114"/>
      <c r="AX37" s="145"/>
      <c r="AY37" s="146"/>
      <c r="AZ37" s="163"/>
      <c r="BA37" s="163"/>
      <c r="BB37" s="162"/>
      <c r="BC37" s="168"/>
      <c r="BD37" s="168"/>
      <c r="BE37" s="163"/>
      <c r="BF37" s="163"/>
      <c r="BG37" s="162"/>
      <c r="BH37" s="168"/>
      <c r="BI37" s="168"/>
      <c r="BJ37" s="163"/>
      <c r="BK37" s="163"/>
      <c r="BL37" s="162"/>
      <c r="BM37" s="168"/>
      <c r="BN37" s="168"/>
      <c r="BO37" s="145"/>
      <c r="BP37" s="145"/>
      <c r="BQ37" s="146"/>
      <c r="BR37" s="114"/>
      <c r="BS37" s="114"/>
      <c r="BT37" s="168"/>
      <c r="BU37" s="145"/>
      <c r="BV37" s="145"/>
      <c r="BW37" s="145"/>
      <c r="BX37" s="168"/>
      <c r="BY37" s="163"/>
      <c r="BZ37" s="163"/>
      <c r="CA37" s="114"/>
      <c r="CB37" s="145"/>
      <c r="CC37" s="146"/>
      <c r="CD37" s="145"/>
      <c r="CE37" s="148"/>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row>
    <row r="38" spans="1:108" ht="21" customHeight="1" thickTop="1" thickBot="1">
      <c r="A38" s="421"/>
      <c r="B38" s="423"/>
      <c r="C38" s="423"/>
      <c r="D38" s="423"/>
      <c r="E38" s="424"/>
      <c r="F38" s="423"/>
      <c r="G38" s="423"/>
      <c r="H38" s="423"/>
      <c r="I38" s="423"/>
      <c r="J38" s="421"/>
      <c r="K38" s="421"/>
      <c r="L38" s="411"/>
      <c r="M38" s="413"/>
      <c r="N38" s="162">
        <v>4</v>
      </c>
      <c r="O38" s="166"/>
      <c r="P38" s="171"/>
      <c r="Q38" s="171"/>
      <c r="R38" s="171"/>
      <c r="S38" s="171"/>
      <c r="T38" s="171"/>
      <c r="U38" s="171"/>
      <c r="V38" s="171"/>
      <c r="W38" s="116">
        <v>0</v>
      </c>
      <c r="X38" s="117" t="s">
        <v>485</v>
      </c>
      <c r="Y38" s="172"/>
      <c r="Z38" s="118" t="s">
        <v>536</v>
      </c>
      <c r="AA38" s="116" t="s">
        <v>537</v>
      </c>
      <c r="AB38" s="171"/>
      <c r="AC38" s="422"/>
      <c r="AD38" s="422"/>
      <c r="AE38" s="420"/>
      <c r="AF38" s="420"/>
      <c r="AG38" s="418"/>
      <c r="AH38" s="418"/>
      <c r="AI38" s="419"/>
      <c r="AJ38" s="419"/>
      <c r="AK38" s="411"/>
      <c r="AL38" s="413"/>
      <c r="AM38" s="416"/>
      <c r="AN38" s="163"/>
      <c r="AO38" s="162"/>
      <c r="AP38" s="168"/>
      <c r="AQ38" s="168"/>
      <c r="AR38" s="163"/>
      <c r="AS38" s="168"/>
      <c r="AT38" s="163"/>
      <c r="AU38" s="168"/>
      <c r="AV38" s="163"/>
      <c r="AW38" s="114"/>
      <c r="AX38" s="145"/>
      <c r="AY38" s="146"/>
      <c r="AZ38" s="163"/>
      <c r="BA38" s="163"/>
      <c r="BB38" s="162"/>
      <c r="BC38" s="168"/>
      <c r="BD38" s="168"/>
      <c r="BE38" s="163"/>
      <c r="BF38" s="163"/>
      <c r="BG38" s="162"/>
      <c r="BH38" s="168"/>
      <c r="BI38" s="168"/>
      <c r="BJ38" s="163"/>
      <c r="BK38" s="163"/>
      <c r="BL38" s="162"/>
      <c r="BM38" s="168"/>
      <c r="BN38" s="168"/>
      <c r="BO38" s="145"/>
      <c r="BP38" s="145"/>
      <c r="BQ38" s="146"/>
      <c r="BR38" s="114"/>
      <c r="BS38" s="114"/>
      <c r="BT38" s="168"/>
      <c r="BU38" s="145"/>
      <c r="BV38" s="145"/>
      <c r="BW38" s="145"/>
      <c r="BX38" s="168"/>
      <c r="BY38" s="163"/>
      <c r="BZ38" s="163"/>
      <c r="CA38" s="114"/>
      <c r="CB38" s="145"/>
      <c r="CC38" s="146"/>
      <c r="CD38" s="145"/>
      <c r="CE38" s="148"/>
      <c r="CF38" s="148"/>
      <c r="CG38" s="148"/>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148"/>
    </row>
    <row r="39" spans="1:108" ht="21" customHeight="1" thickTop="1" thickBot="1">
      <c r="A39" s="421"/>
      <c r="B39" s="423"/>
      <c r="C39" s="423"/>
      <c r="D39" s="423"/>
      <c r="E39" s="424"/>
      <c r="F39" s="423"/>
      <c r="G39" s="423"/>
      <c r="H39" s="423"/>
      <c r="I39" s="423"/>
      <c r="J39" s="421"/>
      <c r="K39" s="421"/>
      <c r="L39" s="411"/>
      <c r="M39" s="413"/>
      <c r="N39" s="162">
        <v>5</v>
      </c>
      <c r="O39" s="166"/>
      <c r="P39" s="171"/>
      <c r="Q39" s="171"/>
      <c r="R39" s="171"/>
      <c r="S39" s="171"/>
      <c r="T39" s="171"/>
      <c r="U39" s="171"/>
      <c r="V39" s="171"/>
      <c r="W39" s="116">
        <v>0</v>
      </c>
      <c r="X39" s="117" t="s">
        <v>485</v>
      </c>
      <c r="Y39" s="172"/>
      <c r="Z39" s="118" t="s">
        <v>536</v>
      </c>
      <c r="AA39" s="116" t="s">
        <v>537</v>
      </c>
      <c r="AB39" s="171"/>
      <c r="AC39" s="422"/>
      <c r="AD39" s="422"/>
      <c r="AE39" s="420"/>
      <c r="AF39" s="420"/>
      <c r="AG39" s="418"/>
      <c r="AH39" s="418"/>
      <c r="AI39" s="419"/>
      <c r="AJ39" s="419"/>
      <c r="AK39" s="411"/>
      <c r="AL39" s="413"/>
      <c r="AM39" s="416"/>
      <c r="AN39" s="163"/>
      <c r="AO39" s="162"/>
      <c r="AP39" s="168"/>
      <c r="AQ39" s="168"/>
      <c r="AR39" s="163"/>
      <c r="AS39" s="168"/>
      <c r="AT39" s="163"/>
      <c r="AU39" s="168"/>
      <c r="AV39" s="163"/>
      <c r="AW39" s="114"/>
      <c r="AX39" s="145"/>
      <c r="AY39" s="146"/>
      <c r="AZ39" s="163"/>
      <c r="BA39" s="163"/>
      <c r="BB39" s="162"/>
      <c r="BC39" s="168"/>
      <c r="BD39" s="168"/>
      <c r="BE39" s="163"/>
      <c r="BF39" s="163"/>
      <c r="BG39" s="162"/>
      <c r="BH39" s="168"/>
      <c r="BI39" s="168"/>
      <c r="BJ39" s="163"/>
      <c r="BK39" s="163"/>
      <c r="BL39" s="162"/>
      <c r="BM39" s="168"/>
      <c r="BN39" s="168"/>
      <c r="BO39" s="145"/>
      <c r="BP39" s="145"/>
      <c r="BQ39" s="146"/>
      <c r="BR39" s="114"/>
      <c r="BS39" s="114"/>
      <c r="BT39" s="168"/>
      <c r="BU39" s="145"/>
      <c r="BV39" s="145"/>
      <c r="BW39" s="145"/>
      <c r="BX39" s="168"/>
      <c r="BY39" s="163"/>
      <c r="BZ39" s="163"/>
      <c r="CA39" s="114"/>
      <c r="CB39" s="145"/>
      <c r="CC39" s="146"/>
      <c r="CD39" s="145"/>
      <c r="CE39" s="148"/>
      <c r="CF39" s="148"/>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8"/>
    </row>
    <row r="40" spans="1:108" ht="21" customHeight="1" thickTop="1" thickBot="1">
      <c r="A40" s="421"/>
      <c r="B40" s="423"/>
      <c r="C40" s="423"/>
      <c r="D40" s="423"/>
      <c r="E40" s="424"/>
      <c r="F40" s="423"/>
      <c r="G40" s="423"/>
      <c r="H40" s="423"/>
      <c r="I40" s="423"/>
      <c r="J40" s="421"/>
      <c r="K40" s="421"/>
      <c r="L40" s="411"/>
      <c r="M40" s="414"/>
      <c r="N40" s="162">
        <v>6</v>
      </c>
      <c r="O40" s="166"/>
      <c r="P40" s="171"/>
      <c r="Q40" s="171"/>
      <c r="R40" s="171"/>
      <c r="S40" s="171"/>
      <c r="T40" s="171"/>
      <c r="U40" s="171"/>
      <c r="V40" s="171"/>
      <c r="W40" s="116">
        <v>0</v>
      </c>
      <c r="X40" s="117" t="s">
        <v>485</v>
      </c>
      <c r="Y40" s="172"/>
      <c r="Z40" s="118" t="s">
        <v>536</v>
      </c>
      <c r="AA40" s="116" t="s">
        <v>537</v>
      </c>
      <c r="AB40" s="171"/>
      <c r="AC40" s="422"/>
      <c r="AD40" s="422"/>
      <c r="AE40" s="420"/>
      <c r="AF40" s="420"/>
      <c r="AG40" s="418"/>
      <c r="AH40" s="418"/>
      <c r="AI40" s="419"/>
      <c r="AJ40" s="419"/>
      <c r="AK40" s="411"/>
      <c r="AL40" s="414"/>
      <c r="AM40" s="417"/>
      <c r="AN40" s="163"/>
      <c r="AO40" s="162"/>
      <c r="AP40" s="168"/>
      <c r="AQ40" s="168"/>
      <c r="AR40" s="163"/>
      <c r="AS40" s="168"/>
      <c r="AT40" s="163"/>
      <c r="AU40" s="168"/>
      <c r="AV40" s="163"/>
      <c r="AW40" s="114"/>
      <c r="AX40" s="145"/>
      <c r="AY40" s="146"/>
      <c r="AZ40" s="163"/>
      <c r="BA40" s="163"/>
      <c r="BB40" s="162"/>
      <c r="BC40" s="168"/>
      <c r="BD40" s="168"/>
      <c r="BE40" s="163"/>
      <c r="BF40" s="163"/>
      <c r="BG40" s="162"/>
      <c r="BH40" s="168"/>
      <c r="BI40" s="168"/>
      <c r="BJ40" s="163"/>
      <c r="BK40" s="163"/>
      <c r="BL40" s="162"/>
      <c r="BM40" s="168"/>
      <c r="BN40" s="168"/>
      <c r="BO40" s="145"/>
      <c r="BP40" s="145"/>
      <c r="BQ40" s="146"/>
      <c r="BR40" s="114"/>
      <c r="BS40" s="114"/>
      <c r="BT40" s="168"/>
      <c r="BU40" s="145"/>
      <c r="BV40" s="145"/>
      <c r="BW40" s="145"/>
      <c r="BX40" s="168"/>
      <c r="BY40" s="163"/>
      <c r="BZ40" s="163"/>
      <c r="CA40" s="114"/>
      <c r="CB40" s="145"/>
      <c r="CC40" s="146"/>
      <c r="CD40" s="145"/>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row>
    <row r="41" spans="1:108" ht="21" customHeight="1" thickTop="1" thickBot="1">
      <c r="A41" s="421">
        <v>7</v>
      </c>
      <c r="B41" s="423"/>
      <c r="C41" s="423"/>
      <c r="D41" s="423"/>
      <c r="E41" s="424"/>
      <c r="F41" s="423"/>
      <c r="G41" s="423"/>
      <c r="H41" s="423"/>
      <c r="I41" s="423"/>
      <c r="J41" s="421"/>
      <c r="K41" s="421"/>
      <c r="L41" s="411">
        <v>0</v>
      </c>
      <c r="M41" s="412" t="b">
        <v>0</v>
      </c>
      <c r="N41" s="162">
        <v>1</v>
      </c>
      <c r="O41" s="166"/>
      <c r="P41" s="171"/>
      <c r="Q41" s="171"/>
      <c r="R41" s="171"/>
      <c r="S41" s="171"/>
      <c r="T41" s="171"/>
      <c r="U41" s="171"/>
      <c r="V41" s="171"/>
      <c r="W41" s="116">
        <v>0</v>
      </c>
      <c r="X41" s="117" t="s">
        <v>485</v>
      </c>
      <c r="Y41" s="172"/>
      <c r="Z41" s="118" t="s">
        <v>536</v>
      </c>
      <c r="AA41" s="116" t="s">
        <v>537</v>
      </c>
      <c r="AB41" s="171"/>
      <c r="AC41" s="422">
        <v>0</v>
      </c>
      <c r="AD41" s="422" t="s">
        <v>485</v>
      </c>
      <c r="AE41" s="420"/>
      <c r="AF41" s="420"/>
      <c r="AG41" s="418" t="s">
        <v>538</v>
      </c>
      <c r="AH41" s="418" t="s">
        <v>538</v>
      </c>
      <c r="AI41" s="419"/>
      <c r="AJ41" s="419"/>
      <c r="AK41" s="411">
        <v>0</v>
      </c>
      <c r="AL41" s="412" t="b">
        <v>0</v>
      </c>
      <c r="AM41" s="415"/>
      <c r="AN41" s="163"/>
      <c r="AO41" s="162"/>
      <c r="AP41" s="168"/>
      <c r="AQ41" s="168"/>
      <c r="AR41" s="163"/>
      <c r="AS41" s="168"/>
      <c r="AT41" s="163"/>
      <c r="AU41" s="168"/>
      <c r="AV41" s="163"/>
      <c r="AW41" s="114"/>
      <c r="AX41" s="145"/>
      <c r="AY41" s="146"/>
      <c r="AZ41" s="163"/>
      <c r="BA41" s="163"/>
      <c r="BB41" s="162"/>
      <c r="BC41" s="168"/>
      <c r="BD41" s="168"/>
      <c r="BE41" s="163"/>
      <c r="BF41" s="163"/>
      <c r="BG41" s="162"/>
      <c r="BH41" s="168"/>
      <c r="BI41" s="168"/>
      <c r="BJ41" s="163"/>
      <c r="BK41" s="163"/>
      <c r="BL41" s="162"/>
      <c r="BM41" s="168"/>
      <c r="BN41" s="168"/>
      <c r="BO41" s="145"/>
      <c r="BP41" s="145"/>
      <c r="BQ41" s="146"/>
      <c r="BR41" s="114"/>
      <c r="BS41" s="114"/>
      <c r="BT41" s="168"/>
      <c r="BU41" s="145"/>
      <c r="BV41" s="145"/>
      <c r="BW41" s="145"/>
      <c r="BX41" s="168"/>
      <c r="BY41" s="163"/>
      <c r="BZ41" s="163"/>
      <c r="CA41" s="114"/>
      <c r="CB41" s="145"/>
      <c r="CC41" s="146"/>
      <c r="CD41" s="145"/>
      <c r="CE41" s="148"/>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8"/>
      <c r="DB41" s="148"/>
      <c r="DC41" s="148"/>
      <c r="DD41" s="148"/>
    </row>
    <row r="42" spans="1:108" ht="21" customHeight="1" thickTop="1" thickBot="1">
      <c r="A42" s="421"/>
      <c r="B42" s="423"/>
      <c r="C42" s="423"/>
      <c r="D42" s="423"/>
      <c r="E42" s="424"/>
      <c r="F42" s="423"/>
      <c r="G42" s="423"/>
      <c r="H42" s="423"/>
      <c r="I42" s="423"/>
      <c r="J42" s="421"/>
      <c r="K42" s="421"/>
      <c r="L42" s="411"/>
      <c r="M42" s="413"/>
      <c r="N42" s="162">
        <v>2</v>
      </c>
      <c r="O42" s="166"/>
      <c r="P42" s="171"/>
      <c r="Q42" s="171"/>
      <c r="R42" s="171"/>
      <c r="S42" s="171"/>
      <c r="T42" s="171"/>
      <c r="U42" s="171"/>
      <c r="V42" s="171"/>
      <c r="W42" s="116">
        <v>0</v>
      </c>
      <c r="X42" s="117" t="s">
        <v>485</v>
      </c>
      <c r="Y42" s="172"/>
      <c r="Z42" s="118" t="s">
        <v>536</v>
      </c>
      <c r="AA42" s="116" t="s">
        <v>537</v>
      </c>
      <c r="AB42" s="171"/>
      <c r="AC42" s="422"/>
      <c r="AD42" s="422"/>
      <c r="AE42" s="420"/>
      <c r="AF42" s="420"/>
      <c r="AG42" s="418"/>
      <c r="AH42" s="418"/>
      <c r="AI42" s="419"/>
      <c r="AJ42" s="419"/>
      <c r="AK42" s="411"/>
      <c r="AL42" s="413"/>
      <c r="AM42" s="416"/>
      <c r="AN42" s="163"/>
      <c r="AO42" s="162"/>
      <c r="AP42" s="168"/>
      <c r="AQ42" s="168"/>
      <c r="AR42" s="163"/>
      <c r="AS42" s="168"/>
      <c r="AT42" s="163"/>
      <c r="AU42" s="168"/>
      <c r="AV42" s="163"/>
      <c r="AW42" s="114"/>
      <c r="AX42" s="145"/>
      <c r="AY42" s="146"/>
      <c r="AZ42" s="163"/>
      <c r="BA42" s="163"/>
      <c r="BB42" s="162"/>
      <c r="BC42" s="168"/>
      <c r="BD42" s="168"/>
      <c r="BE42" s="163"/>
      <c r="BF42" s="163"/>
      <c r="BG42" s="162"/>
      <c r="BH42" s="168"/>
      <c r="BI42" s="168"/>
      <c r="BJ42" s="163"/>
      <c r="BK42" s="163"/>
      <c r="BL42" s="162"/>
      <c r="BM42" s="168"/>
      <c r="BN42" s="168"/>
      <c r="BO42" s="145"/>
      <c r="BP42" s="145"/>
      <c r="BQ42" s="146"/>
      <c r="BR42" s="114"/>
      <c r="BS42" s="114"/>
      <c r="BT42" s="168"/>
      <c r="BU42" s="145"/>
      <c r="BV42" s="145"/>
      <c r="BW42" s="145"/>
      <c r="BX42" s="168"/>
      <c r="BY42" s="163"/>
      <c r="BZ42" s="163"/>
      <c r="CA42" s="114"/>
      <c r="CB42" s="145"/>
      <c r="CC42" s="146"/>
      <c r="CD42" s="145"/>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row>
    <row r="43" spans="1:108" ht="21" customHeight="1" thickTop="1" thickBot="1">
      <c r="A43" s="421"/>
      <c r="B43" s="423"/>
      <c r="C43" s="423"/>
      <c r="D43" s="423"/>
      <c r="E43" s="424"/>
      <c r="F43" s="423"/>
      <c r="G43" s="423"/>
      <c r="H43" s="423"/>
      <c r="I43" s="423"/>
      <c r="J43" s="421"/>
      <c r="K43" s="421"/>
      <c r="L43" s="411"/>
      <c r="M43" s="413"/>
      <c r="N43" s="162">
        <v>3</v>
      </c>
      <c r="O43" s="173"/>
      <c r="P43" s="171"/>
      <c r="Q43" s="171"/>
      <c r="R43" s="171"/>
      <c r="S43" s="171"/>
      <c r="T43" s="171"/>
      <c r="U43" s="171"/>
      <c r="V43" s="171"/>
      <c r="W43" s="116">
        <v>0</v>
      </c>
      <c r="X43" s="117" t="s">
        <v>485</v>
      </c>
      <c r="Y43" s="172"/>
      <c r="Z43" s="118" t="s">
        <v>536</v>
      </c>
      <c r="AA43" s="116" t="s">
        <v>537</v>
      </c>
      <c r="AB43" s="171"/>
      <c r="AC43" s="422"/>
      <c r="AD43" s="422"/>
      <c r="AE43" s="420"/>
      <c r="AF43" s="420"/>
      <c r="AG43" s="418"/>
      <c r="AH43" s="418"/>
      <c r="AI43" s="419"/>
      <c r="AJ43" s="419"/>
      <c r="AK43" s="411"/>
      <c r="AL43" s="413"/>
      <c r="AM43" s="416"/>
      <c r="AN43" s="163"/>
      <c r="AO43" s="162"/>
      <c r="AP43" s="168"/>
      <c r="AQ43" s="168"/>
      <c r="AR43" s="163"/>
      <c r="AS43" s="168"/>
      <c r="AT43" s="163"/>
      <c r="AU43" s="168"/>
      <c r="AV43" s="163"/>
      <c r="AW43" s="114"/>
      <c r="AX43" s="145"/>
      <c r="AY43" s="146"/>
      <c r="AZ43" s="163"/>
      <c r="BA43" s="163"/>
      <c r="BB43" s="162"/>
      <c r="BC43" s="168"/>
      <c r="BD43" s="168"/>
      <c r="BE43" s="163"/>
      <c r="BF43" s="163"/>
      <c r="BG43" s="162"/>
      <c r="BH43" s="168"/>
      <c r="BI43" s="168"/>
      <c r="BJ43" s="163"/>
      <c r="BK43" s="163"/>
      <c r="BL43" s="162"/>
      <c r="BM43" s="168"/>
      <c r="BN43" s="168"/>
      <c r="BO43" s="145"/>
      <c r="BP43" s="145"/>
      <c r="BQ43" s="146"/>
      <c r="BR43" s="114"/>
      <c r="BS43" s="114"/>
      <c r="BT43" s="168"/>
      <c r="BU43" s="145"/>
      <c r="BV43" s="145"/>
      <c r="BW43" s="145"/>
      <c r="BX43" s="168"/>
      <c r="BY43" s="163"/>
      <c r="BZ43" s="163"/>
      <c r="CA43" s="114"/>
      <c r="CB43" s="145"/>
      <c r="CC43" s="146"/>
      <c r="CD43" s="145"/>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row>
    <row r="44" spans="1:108" ht="21" customHeight="1" thickTop="1" thickBot="1">
      <c r="A44" s="421"/>
      <c r="B44" s="423"/>
      <c r="C44" s="423"/>
      <c r="D44" s="423"/>
      <c r="E44" s="424"/>
      <c r="F44" s="423"/>
      <c r="G44" s="423"/>
      <c r="H44" s="423"/>
      <c r="I44" s="423"/>
      <c r="J44" s="421"/>
      <c r="K44" s="421"/>
      <c r="L44" s="411"/>
      <c r="M44" s="413"/>
      <c r="N44" s="162">
        <v>4</v>
      </c>
      <c r="O44" s="166"/>
      <c r="P44" s="171"/>
      <c r="Q44" s="171"/>
      <c r="R44" s="171"/>
      <c r="S44" s="171"/>
      <c r="T44" s="171"/>
      <c r="U44" s="171"/>
      <c r="V44" s="171"/>
      <c r="W44" s="116">
        <v>0</v>
      </c>
      <c r="X44" s="117" t="s">
        <v>485</v>
      </c>
      <c r="Y44" s="172"/>
      <c r="Z44" s="118" t="s">
        <v>536</v>
      </c>
      <c r="AA44" s="116" t="s">
        <v>537</v>
      </c>
      <c r="AB44" s="171"/>
      <c r="AC44" s="422"/>
      <c r="AD44" s="422"/>
      <c r="AE44" s="420"/>
      <c r="AF44" s="420"/>
      <c r="AG44" s="418"/>
      <c r="AH44" s="418"/>
      <c r="AI44" s="419"/>
      <c r="AJ44" s="419"/>
      <c r="AK44" s="411"/>
      <c r="AL44" s="413"/>
      <c r="AM44" s="416"/>
      <c r="AN44" s="163"/>
      <c r="AO44" s="162"/>
      <c r="AP44" s="168"/>
      <c r="AQ44" s="114"/>
      <c r="AR44" s="145"/>
      <c r="AS44" s="168"/>
      <c r="AT44" s="163"/>
      <c r="AU44" s="168"/>
      <c r="AV44" s="163"/>
      <c r="AW44" s="114"/>
      <c r="AX44" s="145"/>
      <c r="AY44" s="146"/>
      <c r="AZ44" s="163"/>
      <c r="BA44" s="163"/>
      <c r="BB44" s="162"/>
      <c r="BC44" s="168"/>
      <c r="BD44" s="168"/>
      <c r="BE44" s="163"/>
      <c r="BF44" s="163"/>
      <c r="BG44" s="162"/>
      <c r="BH44" s="168"/>
      <c r="BI44" s="168"/>
      <c r="BJ44" s="163"/>
      <c r="BK44" s="163"/>
      <c r="BL44" s="162"/>
      <c r="BM44" s="168"/>
      <c r="BN44" s="168"/>
      <c r="BO44" s="145"/>
      <c r="BP44" s="145"/>
      <c r="BQ44" s="146"/>
      <c r="BR44" s="114"/>
      <c r="BS44" s="114"/>
      <c r="BT44" s="168"/>
      <c r="BU44" s="145"/>
      <c r="BV44" s="145"/>
      <c r="BW44" s="145"/>
      <c r="BX44" s="168"/>
      <c r="BY44" s="163"/>
      <c r="BZ44" s="163"/>
      <c r="CA44" s="114"/>
      <c r="CB44" s="145"/>
      <c r="CC44" s="146"/>
      <c r="CD44" s="145"/>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row>
    <row r="45" spans="1:108" ht="21" customHeight="1" thickTop="1" thickBot="1">
      <c r="A45" s="421"/>
      <c r="B45" s="423"/>
      <c r="C45" s="423"/>
      <c r="D45" s="423"/>
      <c r="E45" s="424"/>
      <c r="F45" s="423"/>
      <c r="G45" s="423"/>
      <c r="H45" s="423"/>
      <c r="I45" s="423"/>
      <c r="J45" s="421"/>
      <c r="K45" s="421"/>
      <c r="L45" s="411"/>
      <c r="M45" s="413"/>
      <c r="N45" s="162">
        <v>5</v>
      </c>
      <c r="O45" s="166"/>
      <c r="P45" s="171"/>
      <c r="Q45" s="171"/>
      <c r="R45" s="171"/>
      <c r="S45" s="171"/>
      <c r="T45" s="171"/>
      <c r="U45" s="171"/>
      <c r="V45" s="171"/>
      <c r="W45" s="116">
        <v>0</v>
      </c>
      <c r="X45" s="117" t="s">
        <v>485</v>
      </c>
      <c r="Y45" s="172"/>
      <c r="Z45" s="118" t="s">
        <v>536</v>
      </c>
      <c r="AA45" s="116" t="s">
        <v>537</v>
      </c>
      <c r="AB45" s="171"/>
      <c r="AC45" s="422"/>
      <c r="AD45" s="422"/>
      <c r="AE45" s="420"/>
      <c r="AF45" s="420"/>
      <c r="AG45" s="418"/>
      <c r="AH45" s="418"/>
      <c r="AI45" s="419"/>
      <c r="AJ45" s="419"/>
      <c r="AK45" s="411"/>
      <c r="AL45" s="413"/>
      <c r="AM45" s="416"/>
      <c r="AN45" s="163"/>
      <c r="AO45" s="162"/>
      <c r="AP45" s="168"/>
      <c r="AQ45" s="114"/>
      <c r="AR45" s="145"/>
      <c r="AS45" s="168"/>
      <c r="AT45" s="163"/>
      <c r="AU45" s="168"/>
      <c r="AV45" s="163"/>
      <c r="AW45" s="114"/>
      <c r="AX45" s="145"/>
      <c r="AY45" s="146"/>
      <c r="AZ45" s="163"/>
      <c r="BA45" s="163"/>
      <c r="BB45" s="162"/>
      <c r="BC45" s="168"/>
      <c r="BD45" s="168"/>
      <c r="BE45" s="163"/>
      <c r="BF45" s="163"/>
      <c r="BG45" s="162"/>
      <c r="BH45" s="168"/>
      <c r="BI45" s="168"/>
      <c r="BJ45" s="163"/>
      <c r="BK45" s="163"/>
      <c r="BL45" s="162"/>
      <c r="BM45" s="168"/>
      <c r="BN45" s="168"/>
      <c r="BO45" s="145"/>
      <c r="BP45" s="145"/>
      <c r="BQ45" s="146"/>
      <c r="BR45" s="114"/>
      <c r="BS45" s="114"/>
      <c r="BT45" s="168"/>
      <c r="BU45" s="145"/>
      <c r="BV45" s="145"/>
      <c r="BW45" s="145"/>
      <c r="BX45" s="168"/>
      <c r="BY45" s="163"/>
      <c r="BZ45" s="163"/>
      <c r="CA45" s="114"/>
      <c r="CB45" s="145"/>
      <c r="CC45" s="146"/>
      <c r="CD45" s="145"/>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row>
    <row r="46" spans="1:108" ht="21" customHeight="1" thickTop="1" thickBot="1">
      <c r="A46" s="421"/>
      <c r="B46" s="423"/>
      <c r="C46" s="423"/>
      <c r="D46" s="423"/>
      <c r="E46" s="424"/>
      <c r="F46" s="423"/>
      <c r="G46" s="423"/>
      <c r="H46" s="423"/>
      <c r="I46" s="423"/>
      <c r="J46" s="421"/>
      <c r="K46" s="421"/>
      <c r="L46" s="411"/>
      <c r="M46" s="414"/>
      <c r="N46" s="162">
        <v>6</v>
      </c>
      <c r="O46" s="166"/>
      <c r="P46" s="171"/>
      <c r="Q46" s="171"/>
      <c r="R46" s="171"/>
      <c r="S46" s="171"/>
      <c r="T46" s="171"/>
      <c r="U46" s="171"/>
      <c r="V46" s="171"/>
      <c r="W46" s="116">
        <v>0</v>
      </c>
      <c r="X46" s="117" t="s">
        <v>485</v>
      </c>
      <c r="Y46" s="172"/>
      <c r="Z46" s="118" t="s">
        <v>536</v>
      </c>
      <c r="AA46" s="116" t="s">
        <v>537</v>
      </c>
      <c r="AB46" s="171"/>
      <c r="AC46" s="422"/>
      <c r="AD46" s="422"/>
      <c r="AE46" s="420"/>
      <c r="AF46" s="420"/>
      <c r="AG46" s="418"/>
      <c r="AH46" s="418"/>
      <c r="AI46" s="419"/>
      <c r="AJ46" s="419"/>
      <c r="AK46" s="411"/>
      <c r="AL46" s="414"/>
      <c r="AM46" s="417"/>
      <c r="AN46" s="163"/>
      <c r="AO46" s="162"/>
      <c r="AP46" s="168"/>
      <c r="AQ46" s="114"/>
      <c r="AR46" s="145"/>
      <c r="AS46" s="168"/>
      <c r="AT46" s="163"/>
      <c r="AU46" s="168"/>
      <c r="AV46" s="163"/>
      <c r="AW46" s="114"/>
      <c r="AX46" s="145"/>
      <c r="AY46" s="146"/>
      <c r="AZ46" s="163"/>
      <c r="BA46" s="163"/>
      <c r="BB46" s="162"/>
      <c r="BC46" s="168"/>
      <c r="BD46" s="168"/>
      <c r="BE46" s="163"/>
      <c r="BF46" s="163"/>
      <c r="BG46" s="162"/>
      <c r="BH46" s="168"/>
      <c r="BI46" s="168"/>
      <c r="BJ46" s="163"/>
      <c r="BK46" s="163"/>
      <c r="BL46" s="162"/>
      <c r="BM46" s="168"/>
      <c r="BN46" s="168"/>
      <c r="BO46" s="145"/>
      <c r="BP46" s="145"/>
      <c r="BQ46" s="146"/>
      <c r="BR46" s="114"/>
      <c r="BS46" s="114"/>
      <c r="BT46" s="168"/>
      <c r="BU46" s="145"/>
      <c r="BV46" s="145"/>
      <c r="BW46" s="145"/>
      <c r="BX46" s="168"/>
      <c r="BY46" s="163"/>
      <c r="BZ46" s="163"/>
      <c r="CA46" s="114"/>
      <c r="CB46" s="145"/>
      <c r="CC46" s="146"/>
      <c r="CD46" s="145"/>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row>
    <row r="47" spans="1:108" ht="21" customHeight="1" thickTop="1" thickBot="1">
      <c r="A47" s="421">
        <v>8</v>
      </c>
      <c r="B47" s="423"/>
      <c r="C47" s="423"/>
      <c r="D47" s="423"/>
      <c r="E47" s="424"/>
      <c r="F47" s="423"/>
      <c r="G47" s="423"/>
      <c r="H47" s="423"/>
      <c r="I47" s="423"/>
      <c r="J47" s="421"/>
      <c r="K47" s="421"/>
      <c r="L47" s="411">
        <v>0</v>
      </c>
      <c r="M47" s="412" t="b">
        <v>0</v>
      </c>
      <c r="N47" s="162">
        <v>1</v>
      </c>
      <c r="O47" s="166"/>
      <c r="P47" s="171"/>
      <c r="Q47" s="171"/>
      <c r="R47" s="171"/>
      <c r="S47" s="171"/>
      <c r="T47" s="171"/>
      <c r="U47" s="171"/>
      <c r="V47" s="171"/>
      <c r="W47" s="116">
        <v>0</v>
      </c>
      <c r="X47" s="117" t="s">
        <v>485</v>
      </c>
      <c r="Y47" s="172"/>
      <c r="Z47" s="118" t="s">
        <v>536</v>
      </c>
      <c r="AA47" s="116" t="s">
        <v>537</v>
      </c>
      <c r="AB47" s="171"/>
      <c r="AC47" s="422">
        <v>0</v>
      </c>
      <c r="AD47" s="422" t="s">
        <v>485</v>
      </c>
      <c r="AE47" s="420"/>
      <c r="AF47" s="420"/>
      <c r="AG47" s="418" t="s">
        <v>538</v>
      </c>
      <c r="AH47" s="418" t="s">
        <v>538</v>
      </c>
      <c r="AI47" s="419"/>
      <c r="AJ47" s="419"/>
      <c r="AK47" s="411">
        <v>0</v>
      </c>
      <c r="AL47" s="412" t="b">
        <v>0</v>
      </c>
      <c r="AM47" s="415"/>
      <c r="AN47" s="163"/>
      <c r="AO47" s="162"/>
      <c r="AP47" s="168"/>
      <c r="AQ47" s="114"/>
      <c r="AR47" s="145"/>
      <c r="AS47" s="168"/>
      <c r="AT47" s="163"/>
      <c r="AU47" s="168"/>
      <c r="AV47" s="163"/>
      <c r="AW47" s="114"/>
      <c r="AX47" s="145"/>
      <c r="AY47" s="146"/>
      <c r="AZ47" s="163"/>
      <c r="BA47" s="163"/>
      <c r="BB47" s="162"/>
      <c r="BC47" s="168"/>
      <c r="BD47" s="168"/>
      <c r="BE47" s="163"/>
      <c r="BF47" s="163"/>
      <c r="BG47" s="162"/>
      <c r="BH47" s="168"/>
      <c r="BI47" s="168"/>
      <c r="BJ47" s="163"/>
      <c r="BK47" s="163"/>
      <c r="BL47" s="162"/>
      <c r="BM47" s="168"/>
      <c r="BN47" s="168"/>
      <c r="BO47" s="145"/>
      <c r="BP47" s="145"/>
      <c r="BQ47" s="146"/>
      <c r="BR47" s="114"/>
      <c r="BS47" s="114"/>
      <c r="BT47" s="168"/>
      <c r="BU47" s="145"/>
      <c r="BV47" s="145"/>
      <c r="BW47" s="145"/>
      <c r="BX47" s="168"/>
      <c r="BY47" s="163"/>
      <c r="BZ47" s="163"/>
      <c r="CA47" s="114"/>
      <c r="CB47" s="145"/>
      <c r="CC47" s="146"/>
      <c r="CD47" s="145"/>
      <c r="CE47" s="148"/>
      <c r="CF47" s="148"/>
      <c r="CG47" s="148"/>
      <c r="CH47" s="148"/>
      <c r="CI47" s="148"/>
      <c r="CJ47" s="148"/>
      <c r="CK47" s="148"/>
      <c r="CL47" s="148"/>
      <c r="CM47" s="148"/>
      <c r="CN47" s="148"/>
      <c r="CO47" s="148"/>
      <c r="CP47" s="148"/>
      <c r="CQ47" s="148"/>
      <c r="CR47" s="148"/>
      <c r="CS47" s="148"/>
      <c r="CT47" s="148"/>
      <c r="CU47" s="148"/>
      <c r="CV47" s="148"/>
      <c r="CW47" s="148"/>
      <c r="CX47" s="148"/>
      <c r="CY47" s="148"/>
      <c r="CZ47" s="148"/>
      <c r="DA47" s="148"/>
      <c r="DB47" s="148"/>
      <c r="DC47" s="148"/>
      <c r="DD47" s="148"/>
    </row>
    <row r="48" spans="1:108" ht="21" customHeight="1" thickTop="1" thickBot="1">
      <c r="A48" s="421"/>
      <c r="B48" s="423"/>
      <c r="C48" s="423"/>
      <c r="D48" s="423"/>
      <c r="E48" s="424"/>
      <c r="F48" s="423"/>
      <c r="G48" s="423"/>
      <c r="H48" s="423"/>
      <c r="I48" s="423"/>
      <c r="J48" s="421"/>
      <c r="K48" s="421"/>
      <c r="L48" s="411"/>
      <c r="M48" s="413"/>
      <c r="N48" s="162">
        <v>2</v>
      </c>
      <c r="O48" s="166"/>
      <c r="P48" s="171"/>
      <c r="Q48" s="171"/>
      <c r="R48" s="171"/>
      <c r="S48" s="171"/>
      <c r="T48" s="171"/>
      <c r="U48" s="171"/>
      <c r="V48" s="171"/>
      <c r="W48" s="116">
        <v>0</v>
      </c>
      <c r="X48" s="117" t="s">
        <v>485</v>
      </c>
      <c r="Y48" s="172"/>
      <c r="Z48" s="118" t="s">
        <v>536</v>
      </c>
      <c r="AA48" s="116" t="s">
        <v>537</v>
      </c>
      <c r="AB48" s="171"/>
      <c r="AC48" s="422"/>
      <c r="AD48" s="422"/>
      <c r="AE48" s="420"/>
      <c r="AF48" s="420"/>
      <c r="AG48" s="418"/>
      <c r="AH48" s="418"/>
      <c r="AI48" s="419"/>
      <c r="AJ48" s="419"/>
      <c r="AK48" s="411"/>
      <c r="AL48" s="413"/>
      <c r="AM48" s="416"/>
      <c r="AN48" s="163"/>
      <c r="AO48" s="162"/>
      <c r="AP48" s="168"/>
      <c r="AQ48" s="114"/>
      <c r="AR48" s="145"/>
      <c r="AS48" s="168"/>
      <c r="AT48" s="163"/>
      <c r="AU48" s="168"/>
      <c r="AV48" s="163"/>
      <c r="AW48" s="114"/>
      <c r="AX48" s="145"/>
      <c r="AY48" s="146"/>
      <c r="AZ48" s="163"/>
      <c r="BA48" s="163"/>
      <c r="BB48" s="162"/>
      <c r="BC48" s="168"/>
      <c r="BD48" s="168"/>
      <c r="BE48" s="163"/>
      <c r="BF48" s="163"/>
      <c r="BG48" s="162"/>
      <c r="BH48" s="168"/>
      <c r="BI48" s="168"/>
      <c r="BJ48" s="163"/>
      <c r="BK48" s="163"/>
      <c r="BL48" s="162"/>
      <c r="BM48" s="168"/>
      <c r="BN48" s="168"/>
      <c r="BO48" s="145"/>
      <c r="BP48" s="145"/>
      <c r="BQ48" s="146"/>
      <c r="BR48" s="114"/>
      <c r="BS48" s="114"/>
      <c r="BT48" s="168"/>
      <c r="BU48" s="145"/>
      <c r="BV48" s="145"/>
      <c r="BW48" s="145"/>
      <c r="BX48" s="168"/>
      <c r="BY48" s="163"/>
      <c r="BZ48" s="163"/>
      <c r="CA48" s="114"/>
      <c r="CB48" s="145"/>
      <c r="CC48" s="146"/>
      <c r="CD48" s="145"/>
      <c r="CE48" s="148"/>
      <c r="CF48" s="148"/>
      <c r="CG48" s="148"/>
      <c r="CH48" s="148"/>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row>
    <row r="49" spans="1:108" ht="21" customHeight="1" thickTop="1" thickBot="1">
      <c r="A49" s="421"/>
      <c r="B49" s="423"/>
      <c r="C49" s="423"/>
      <c r="D49" s="423"/>
      <c r="E49" s="424"/>
      <c r="F49" s="423"/>
      <c r="G49" s="423"/>
      <c r="H49" s="423"/>
      <c r="I49" s="423"/>
      <c r="J49" s="421"/>
      <c r="K49" s="421"/>
      <c r="L49" s="411"/>
      <c r="M49" s="413"/>
      <c r="N49" s="162">
        <v>3</v>
      </c>
      <c r="O49" s="173"/>
      <c r="P49" s="171"/>
      <c r="Q49" s="171"/>
      <c r="R49" s="171"/>
      <c r="S49" s="171"/>
      <c r="T49" s="171"/>
      <c r="U49" s="171"/>
      <c r="V49" s="171"/>
      <c r="W49" s="116">
        <v>0</v>
      </c>
      <c r="X49" s="117" t="s">
        <v>485</v>
      </c>
      <c r="Y49" s="172"/>
      <c r="Z49" s="118" t="s">
        <v>536</v>
      </c>
      <c r="AA49" s="116" t="s">
        <v>537</v>
      </c>
      <c r="AB49" s="171"/>
      <c r="AC49" s="422"/>
      <c r="AD49" s="422"/>
      <c r="AE49" s="420"/>
      <c r="AF49" s="420"/>
      <c r="AG49" s="418"/>
      <c r="AH49" s="418"/>
      <c r="AI49" s="419"/>
      <c r="AJ49" s="419"/>
      <c r="AK49" s="411"/>
      <c r="AL49" s="413"/>
      <c r="AM49" s="416"/>
      <c r="AN49" s="163"/>
      <c r="AO49" s="162"/>
      <c r="AP49" s="168"/>
      <c r="AQ49" s="114"/>
      <c r="AR49" s="145"/>
      <c r="AS49" s="168"/>
      <c r="AT49" s="163"/>
      <c r="AU49" s="168"/>
      <c r="AV49" s="163"/>
      <c r="AW49" s="114"/>
      <c r="AX49" s="145"/>
      <c r="AY49" s="146"/>
      <c r="AZ49" s="163"/>
      <c r="BA49" s="163"/>
      <c r="BB49" s="162"/>
      <c r="BC49" s="168"/>
      <c r="BD49" s="168"/>
      <c r="BE49" s="163"/>
      <c r="BF49" s="163"/>
      <c r="BG49" s="162"/>
      <c r="BH49" s="168"/>
      <c r="BI49" s="168"/>
      <c r="BJ49" s="163"/>
      <c r="BK49" s="163"/>
      <c r="BL49" s="162"/>
      <c r="BM49" s="168"/>
      <c r="BN49" s="168"/>
      <c r="BO49" s="145"/>
      <c r="BP49" s="145"/>
      <c r="BQ49" s="146"/>
      <c r="BR49" s="114"/>
      <c r="BS49" s="114"/>
      <c r="BT49" s="168"/>
      <c r="BU49" s="145"/>
      <c r="BV49" s="145"/>
      <c r="BW49" s="145"/>
      <c r="BX49" s="168"/>
      <c r="BY49" s="163"/>
      <c r="BZ49" s="163"/>
      <c r="CA49" s="114"/>
      <c r="CB49" s="145"/>
      <c r="CC49" s="146"/>
      <c r="CD49" s="145"/>
      <c r="CE49" s="148"/>
      <c r="CF49" s="148"/>
      <c r="CG49" s="148"/>
      <c r="CH49" s="148"/>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row>
    <row r="50" spans="1:108" ht="21" customHeight="1" thickTop="1" thickBot="1">
      <c r="A50" s="421"/>
      <c r="B50" s="423"/>
      <c r="C50" s="423"/>
      <c r="D50" s="423"/>
      <c r="E50" s="424"/>
      <c r="F50" s="423"/>
      <c r="G50" s="423"/>
      <c r="H50" s="423"/>
      <c r="I50" s="423"/>
      <c r="J50" s="421"/>
      <c r="K50" s="421"/>
      <c r="L50" s="411"/>
      <c r="M50" s="413"/>
      <c r="N50" s="162">
        <v>4</v>
      </c>
      <c r="O50" s="166"/>
      <c r="P50" s="171"/>
      <c r="Q50" s="171"/>
      <c r="R50" s="171"/>
      <c r="S50" s="171"/>
      <c r="T50" s="171"/>
      <c r="U50" s="171"/>
      <c r="V50" s="171"/>
      <c r="W50" s="116">
        <v>0</v>
      </c>
      <c r="X50" s="117" t="s">
        <v>485</v>
      </c>
      <c r="Y50" s="172"/>
      <c r="Z50" s="118" t="s">
        <v>536</v>
      </c>
      <c r="AA50" s="116" t="s">
        <v>537</v>
      </c>
      <c r="AB50" s="171"/>
      <c r="AC50" s="422"/>
      <c r="AD50" s="422"/>
      <c r="AE50" s="420"/>
      <c r="AF50" s="420"/>
      <c r="AG50" s="418"/>
      <c r="AH50" s="418"/>
      <c r="AI50" s="419"/>
      <c r="AJ50" s="419"/>
      <c r="AK50" s="411"/>
      <c r="AL50" s="413"/>
      <c r="AM50" s="416"/>
      <c r="AN50" s="163"/>
      <c r="AO50" s="162"/>
      <c r="AP50" s="168"/>
      <c r="AQ50" s="114"/>
      <c r="AR50" s="145"/>
      <c r="AS50" s="168"/>
      <c r="AT50" s="163"/>
      <c r="AU50" s="168"/>
      <c r="AV50" s="163"/>
      <c r="AW50" s="114"/>
      <c r="AX50" s="145"/>
      <c r="AY50" s="146"/>
      <c r="AZ50" s="163"/>
      <c r="BA50" s="163"/>
      <c r="BB50" s="162"/>
      <c r="BC50" s="168"/>
      <c r="BD50" s="168"/>
      <c r="BE50" s="163"/>
      <c r="BF50" s="163"/>
      <c r="BG50" s="162"/>
      <c r="BH50" s="168"/>
      <c r="BI50" s="168"/>
      <c r="BJ50" s="163"/>
      <c r="BK50" s="163"/>
      <c r="BL50" s="162"/>
      <c r="BM50" s="168"/>
      <c r="BN50" s="168"/>
      <c r="BO50" s="145"/>
      <c r="BP50" s="145"/>
      <c r="BQ50" s="146"/>
      <c r="BR50" s="114"/>
      <c r="BS50" s="114"/>
      <c r="BT50" s="168"/>
      <c r="BU50" s="145"/>
      <c r="BV50" s="145"/>
      <c r="BW50" s="145"/>
      <c r="BX50" s="168"/>
      <c r="BY50" s="163"/>
      <c r="BZ50" s="163"/>
      <c r="CA50" s="114"/>
      <c r="CB50" s="145"/>
      <c r="CC50" s="146"/>
      <c r="CD50" s="145"/>
      <c r="CE50" s="148"/>
      <c r="CF50" s="148"/>
      <c r="CG50" s="148"/>
      <c r="CH50" s="148"/>
      <c r="CI50" s="148"/>
      <c r="CJ50" s="148"/>
      <c r="CK50" s="148"/>
      <c r="CL50" s="148"/>
      <c r="CM50" s="148"/>
      <c r="CN50" s="148"/>
      <c r="CO50" s="148"/>
      <c r="CP50" s="148"/>
      <c r="CQ50" s="148"/>
      <c r="CR50" s="148"/>
      <c r="CS50" s="148"/>
      <c r="CT50" s="148"/>
      <c r="CU50" s="148"/>
      <c r="CV50" s="148"/>
      <c r="CW50" s="148"/>
      <c r="CX50" s="148"/>
      <c r="CY50" s="148"/>
      <c r="CZ50" s="148"/>
      <c r="DA50" s="148"/>
      <c r="DB50" s="148"/>
      <c r="DC50" s="148"/>
      <c r="DD50" s="148"/>
    </row>
    <row r="51" spans="1:108" ht="21" customHeight="1" thickTop="1" thickBot="1">
      <c r="A51" s="421"/>
      <c r="B51" s="423"/>
      <c r="C51" s="423"/>
      <c r="D51" s="423"/>
      <c r="E51" s="424"/>
      <c r="F51" s="423"/>
      <c r="G51" s="423"/>
      <c r="H51" s="423"/>
      <c r="I51" s="423"/>
      <c r="J51" s="421"/>
      <c r="K51" s="421"/>
      <c r="L51" s="411"/>
      <c r="M51" s="413"/>
      <c r="N51" s="162">
        <v>5</v>
      </c>
      <c r="O51" s="166"/>
      <c r="P51" s="171"/>
      <c r="Q51" s="171"/>
      <c r="R51" s="171"/>
      <c r="S51" s="171"/>
      <c r="T51" s="171"/>
      <c r="U51" s="171"/>
      <c r="V51" s="171"/>
      <c r="W51" s="116">
        <v>0</v>
      </c>
      <c r="X51" s="117" t="s">
        <v>485</v>
      </c>
      <c r="Y51" s="172"/>
      <c r="Z51" s="118" t="s">
        <v>536</v>
      </c>
      <c r="AA51" s="116" t="s">
        <v>537</v>
      </c>
      <c r="AB51" s="171"/>
      <c r="AC51" s="422"/>
      <c r="AD51" s="422"/>
      <c r="AE51" s="420"/>
      <c r="AF51" s="420"/>
      <c r="AG51" s="418"/>
      <c r="AH51" s="418"/>
      <c r="AI51" s="419"/>
      <c r="AJ51" s="419"/>
      <c r="AK51" s="411"/>
      <c r="AL51" s="413"/>
      <c r="AM51" s="416"/>
      <c r="AN51" s="163"/>
      <c r="AO51" s="162"/>
      <c r="AP51" s="168"/>
      <c r="AQ51" s="114"/>
      <c r="AR51" s="145"/>
      <c r="AS51" s="168"/>
      <c r="AT51" s="163"/>
      <c r="AU51" s="168"/>
      <c r="AV51" s="163"/>
      <c r="AW51" s="114"/>
      <c r="AX51" s="145"/>
      <c r="AY51" s="146"/>
      <c r="AZ51" s="163"/>
      <c r="BA51" s="163"/>
      <c r="BB51" s="162"/>
      <c r="BC51" s="168"/>
      <c r="BD51" s="168"/>
      <c r="BE51" s="163"/>
      <c r="BF51" s="163"/>
      <c r="BG51" s="162"/>
      <c r="BH51" s="168"/>
      <c r="BI51" s="168"/>
      <c r="BJ51" s="163"/>
      <c r="BK51" s="163"/>
      <c r="BL51" s="162"/>
      <c r="BM51" s="168"/>
      <c r="BN51" s="168"/>
      <c r="BO51" s="145"/>
      <c r="BP51" s="145"/>
      <c r="BQ51" s="146"/>
      <c r="BR51" s="114"/>
      <c r="BS51" s="114"/>
      <c r="BT51" s="168"/>
      <c r="BU51" s="145"/>
      <c r="BV51" s="145"/>
      <c r="BW51" s="145"/>
      <c r="BX51" s="168"/>
      <c r="BY51" s="163"/>
      <c r="BZ51" s="163"/>
      <c r="CA51" s="114"/>
      <c r="CB51" s="145"/>
      <c r="CC51" s="146"/>
      <c r="CD51" s="145"/>
      <c r="CE51" s="148"/>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c r="DC51" s="148"/>
      <c r="DD51" s="148"/>
    </row>
    <row r="52" spans="1:108" ht="21" customHeight="1" thickTop="1" thickBot="1">
      <c r="A52" s="421"/>
      <c r="B52" s="423"/>
      <c r="C52" s="423"/>
      <c r="D52" s="423"/>
      <c r="E52" s="424"/>
      <c r="F52" s="423"/>
      <c r="G52" s="423"/>
      <c r="H52" s="423"/>
      <c r="I52" s="423"/>
      <c r="J52" s="421"/>
      <c r="K52" s="421"/>
      <c r="L52" s="411"/>
      <c r="M52" s="414"/>
      <c r="N52" s="162">
        <v>6</v>
      </c>
      <c r="O52" s="166"/>
      <c r="P52" s="171"/>
      <c r="Q52" s="171"/>
      <c r="R52" s="171"/>
      <c r="S52" s="171"/>
      <c r="T52" s="171"/>
      <c r="U52" s="171"/>
      <c r="V52" s="171"/>
      <c r="W52" s="116">
        <v>0</v>
      </c>
      <c r="X52" s="117" t="s">
        <v>485</v>
      </c>
      <c r="Y52" s="172"/>
      <c r="Z52" s="118" t="s">
        <v>536</v>
      </c>
      <c r="AA52" s="116" t="s">
        <v>537</v>
      </c>
      <c r="AB52" s="171"/>
      <c r="AC52" s="422"/>
      <c r="AD52" s="422"/>
      <c r="AE52" s="420"/>
      <c r="AF52" s="420"/>
      <c r="AG52" s="418"/>
      <c r="AH52" s="418"/>
      <c r="AI52" s="419"/>
      <c r="AJ52" s="419"/>
      <c r="AK52" s="411"/>
      <c r="AL52" s="414"/>
      <c r="AM52" s="417"/>
      <c r="AN52" s="163"/>
      <c r="AO52" s="162"/>
      <c r="AP52" s="168"/>
      <c r="AQ52" s="114"/>
      <c r="AR52" s="145"/>
      <c r="AS52" s="168"/>
      <c r="AT52" s="163"/>
      <c r="AU52" s="168"/>
      <c r="AV52" s="163"/>
      <c r="AW52" s="114"/>
      <c r="AX52" s="145"/>
      <c r="AY52" s="146"/>
      <c r="AZ52" s="163"/>
      <c r="BA52" s="163"/>
      <c r="BB52" s="162"/>
      <c r="BC52" s="168"/>
      <c r="BD52" s="168"/>
      <c r="BE52" s="163"/>
      <c r="BF52" s="163"/>
      <c r="BG52" s="162"/>
      <c r="BH52" s="168"/>
      <c r="BI52" s="168"/>
      <c r="BJ52" s="163"/>
      <c r="BK52" s="163"/>
      <c r="BL52" s="162"/>
      <c r="BM52" s="168"/>
      <c r="BN52" s="168"/>
      <c r="BO52" s="145"/>
      <c r="BP52" s="145"/>
      <c r="BQ52" s="146"/>
      <c r="BR52" s="114"/>
      <c r="BS52" s="114"/>
      <c r="BT52" s="168"/>
      <c r="BU52" s="145"/>
      <c r="BV52" s="145"/>
      <c r="BW52" s="145"/>
      <c r="BX52" s="168"/>
      <c r="BY52" s="163"/>
      <c r="BZ52" s="163"/>
      <c r="CA52" s="114"/>
      <c r="CB52" s="145"/>
      <c r="CC52" s="146"/>
      <c r="CD52" s="145"/>
      <c r="CE52" s="148"/>
      <c r="CF52" s="148"/>
      <c r="CG52" s="148"/>
      <c r="CH52" s="148"/>
      <c r="CI52" s="148"/>
      <c r="CJ52" s="148"/>
      <c r="CK52" s="148"/>
      <c r="CL52" s="148"/>
      <c r="CM52" s="148"/>
      <c r="CN52" s="148"/>
      <c r="CO52" s="148"/>
      <c r="CP52" s="148"/>
      <c r="CQ52" s="148"/>
      <c r="CR52" s="148"/>
      <c r="CS52" s="148"/>
      <c r="CT52" s="148"/>
      <c r="CU52" s="148"/>
      <c r="CV52" s="148"/>
      <c r="CW52" s="148"/>
      <c r="CX52" s="148"/>
      <c r="CY52" s="148"/>
      <c r="CZ52" s="148"/>
      <c r="DA52" s="148"/>
      <c r="DB52" s="148"/>
      <c r="DC52" s="148"/>
      <c r="DD52" s="148"/>
    </row>
    <row r="53" spans="1:108" ht="21" customHeight="1" thickTop="1" thickBot="1">
      <c r="A53" s="421">
        <v>9</v>
      </c>
      <c r="B53" s="423"/>
      <c r="C53" s="423"/>
      <c r="D53" s="423"/>
      <c r="E53" s="424"/>
      <c r="F53" s="423"/>
      <c r="G53" s="423"/>
      <c r="H53" s="423"/>
      <c r="I53" s="423"/>
      <c r="J53" s="421"/>
      <c r="K53" s="421"/>
      <c r="L53" s="411">
        <v>0</v>
      </c>
      <c r="M53" s="412" t="b">
        <v>0</v>
      </c>
      <c r="N53" s="162">
        <v>1</v>
      </c>
      <c r="O53" s="166"/>
      <c r="P53" s="171"/>
      <c r="Q53" s="171"/>
      <c r="R53" s="171"/>
      <c r="S53" s="171"/>
      <c r="T53" s="171"/>
      <c r="U53" s="171"/>
      <c r="V53" s="171"/>
      <c r="W53" s="116">
        <v>0</v>
      </c>
      <c r="X53" s="117" t="s">
        <v>485</v>
      </c>
      <c r="Y53" s="172"/>
      <c r="Z53" s="118" t="s">
        <v>536</v>
      </c>
      <c r="AA53" s="116" t="s">
        <v>537</v>
      </c>
      <c r="AB53" s="171"/>
      <c r="AC53" s="422">
        <v>0</v>
      </c>
      <c r="AD53" s="422" t="s">
        <v>485</v>
      </c>
      <c r="AE53" s="420"/>
      <c r="AF53" s="420"/>
      <c r="AG53" s="418" t="s">
        <v>538</v>
      </c>
      <c r="AH53" s="418" t="s">
        <v>538</v>
      </c>
      <c r="AI53" s="419"/>
      <c r="AJ53" s="419"/>
      <c r="AK53" s="411">
        <v>0</v>
      </c>
      <c r="AL53" s="412" t="b">
        <v>0</v>
      </c>
      <c r="AM53" s="415"/>
      <c r="AN53" s="163"/>
      <c r="AO53" s="162"/>
      <c r="AP53" s="168"/>
      <c r="AQ53" s="114"/>
      <c r="AR53" s="145"/>
      <c r="AS53" s="168"/>
      <c r="AT53" s="163"/>
      <c r="AU53" s="168"/>
      <c r="AV53" s="163"/>
      <c r="AW53" s="114"/>
      <c r="AX53" s="145"/>
      <c r="AY53" s="146"/>
      <c r="AZ53" s="163"/>
      <c r="BA53" s="163"/>
      <c r="BB53" s="162"/>
      <c r="BC53" s="168"/>
      <c r="BD53" s="168"/>
      <c r="BE53" s="163"/>
      <c r="BF53" s="163"/>
      <c r="BG53" s="162"/>
      <c r="BH53" s="168"/>
      <c r="BI53" s="168"/>
      <c r="BJ53" s="163"/>
      <c r="BK53" s="163"/>
      <c r="BL53" s="162"/>
      <c r="BM53" s="168"/>
      <c r="BN53" s="168"/>
      <c r="BO53" s="145"/>
      <c r="BP53" s="145"/>
      <c r="BQ53" s="146"/>
      <c r="BR53" s="114"/>
      <c r="BS53" s="114"/>
      <c r="BT53" s="168"/>
      <c r="BU53" s="145"/>
      <c r="BV53" s="145"/>
      <c r="BW53" s="145"/>
      <c r="BX53" s="168"/>
      <c r="BY53" s="163"/>
      <c r="BZ53" s="163"/>
      <c r="CA53" s="114"/>
      <c r="CB53" s="145"/>
      <c r="CC53" s="146"/>
      <c r="CD53" s="145"/>
      <c r="CE53" s="148"/>
      <c r="CF53" s="148"/>
      <c r="CG53" s="148"/>
      <c r="CH53" s="148"/>
      <c r="CI53" s="148"/>
      <c r="CJ53" s="148"/>
      <c r="CK53" s="148"/>
      <c r="CL53" s="148"/>
      <c r="CM53" s="148"/>
      <c r="CN53" s="148"/>
      <c r="CO53" s="148"/>
      <c r="CP53" s="148"/>
      <c r="CQ53" s="148"/>
      <c r="CR53" s="148"/>
      <c r="CS53" s="148"/>
      <c r="CT53" s="148"/>
      <c r="CU53" s="148"/>
      <c r="CV53" s="148"/>
      <c r="CW53" s="148"/>
      <c r="CX53" s="148"/>
      <c r="CY53" s="148"/>
      <c r="CZ53" s="148"/>
      <c r="DA53" s="148"/>
      <c r="DB53" s="148"/>
      <c r="DC53" s="148"/>
      <c r="DD53" s="148"/>
    </row>
    <row r="54" spans="1:108" ht="21" customHeight="1" thickTop="1" thickBot="1">
      <c r="A54" s="421"/>
      <c r="B54" s="423"/>
      <c r="C54" s="423"/>
      <c r="D54" s="423"/>
      <c r="E54" s="424"/>
      <c r="F54" s="423"/>
      <c r="G54" s="423"/>
      <c r="H54" s="423"/>
      <c r="I54" s="423"/>
      <c r="J54" s="421"/>
      <c r="K54" s="421"/>
      <c r="L54" s="411"/>
      <c r="M54" s="413"/>
      <c r="N54" s="162">
        <v>2</v>
      </c>
      <c r="O54" s="166"/>
      <c r="P54" s="171"/>
      <c r="Q54" s="171"/>
      <c r="R54" s="171"/>
      <c r="S54" s="171"/>
      <c r="T54" s="171"/>
      <c r="U54" s="171"/>
      <c r="V54" s="171"/>
      <c r="W54" s="116">
        <v>0</v>
      </c>
      <c r="X54" s="117" t="s">
        <v>485</v>
      </c>
      <c r="Y54" s="172"/>
      <c r="Z54" s="118" t="s">
        <v>536</v>
      </c>
      <c r="AA54" s="116" t="s">
        <v>537</v>
      </c>
      <c r="AB54" s="171"/>
      <c r="AC54" s="422"/>
      <c r="AD54" s="422"/>
      <c r="AE54" s="420"/>
      <c r="AF54" s="420"/>
      <c r="AG54" s="418"/>
      <c r="AH54" s="418"/>
      <c r="AI54" s="419"/>
      <c r="AJ54" s="419"/>
      <c r="AK54" s="411"/>
      <c r="AL54" s="413"/>
      <c r="AM54" s="416"/>
      <c r="AN54" s="163"/>
      <c r="AO54" s="162"/>
      <c r="AP54" s="168"/>
      <c r="AQ54" s="114"/>
      <c r="AR54" s="145"/>
      <c r="AS54" s="168"/>
      <c r="AT54" s="163"/>
      <c r="AU54" s="168"/>
      <c r="AV54" s="163"/>
      <c r="AW54" s="114"/>
      <c r="AX54" s="145"/>
      <c r="AY54" s="146"/>
      <c r="AZ54" s="163"/>
      <c r="BA54" s="163"/>
      <c r="BB54" s="162"/>
      <c r="BC54" s="168"/>
      <c r="BD54" s="168"/>
      <c r="BE54" s="163"/>
      <c r="BF54" s="163"/>
      <c r="BG54" s="162"/>
      <c r="BH54" s="168"/>
      <c r="BI54" s="168"/>
      <c r="BJ54" s="163"/>
      <c r="BK54" s="163"/>
      <c r="BL54" s="162"/>
      <c r="BM54" s="168"/>
      <c r="BN54" s="168"/>
      <c r="BO54" s="145"/>
      <c r="BP54" s="145"/>
      <c r="BQ54" s="146"/>
      <c r="BR54" s="114"/>
      <c r="BS54" s="114"/>
      <c r="BT54" s="168"/>
      <c r="BU54" s="145"/>
      <c r="BV54" s="145"/>
      <c r="BW54" s="145"/>
      <c r="BX54" s="168"/>
      <c r="BY54" s="163"/>
      <c r="BZ54" s="163"/>
      <c r="CA54" s="114"/>
      <c r="CB54" s="145"/>
      <c r="CC54" s="146"/>
      <c r="CD54" s="145"/>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row>
    <row r="55" spans="1:108" ht="21" customHeight="1" thickTop="1" thickBot="1">
      <c r="A55" s="421"/>
      <c r="B55" s="423"/>
      <c r="C55" s="423"/>
      <c r="D55" s="423"/>
      <c r="E55" s="424"/>
      <c r="F55" s="423"/>
      <c r="G55" s="423"/>
      <c r="H55" s="423"/>
      <c r="I55" s="423"/>
      <c r="J55" s="421"/>
      <c r="K55" s="421"/>
      <c r="L55" s="411"/>
      <c r="M55" s="413"/>
      <c r="N55" s="162">
        <v>3</v>
      </c>
      <c r="O55" s="173"/>
      <c r="P55" s="171"/>
      <c r="Q55" s="171"/>
      <c r="R55" s="171"/>
      <c r="S55" s="171"/>
      <c r="T55" s="171"/>
      <c r="U55" s="171"/>
      <c r="V55" s="171"/>
      <c r="W55" s="116">
        <v>0</v>
      </c>
      <c r="X55" s="117" t="s">
        <v>485</v>
      </c>
      <c r="Y55" s="172"/>
      <c r="Z55" s="118" t="s">
        <v>536</v>
      </c>
      <c r="AA55" s="116" t="s">
        <v>537</v>
      </c>
      <c r="AB55" s="171"/>
      <c r="AC55" s="422"/>
      <c r="AD55" s="422"/>
      <c r="AE55" s="420"/>
      <c r="AF55" s="420"/>
      <c r="AG55" s="418"/>
      <c r="AH55" s="418"/>
      <c r="AI55" s="419"/>
      <c r="AJ55" s="419"/>
      <c r="AK55" s="411"/>
      <c r="AL55" s="413"/>
      <c r="AM55" s="416"/>
      <c r="AN55" s="163"/>
      <c r="AO55" s="162"/>
      <c r="AP55" s="168"/>
      <c r="AQ55" s="114"/>
      <c r="AR55" s="145"/>
      <c r="AS55" s="168"/>
      <c r="AT55" s="163"/>
      <c r="AU55" s="168"/>
      <c r="AV55" s="163"/>
      <c r="AW55" s="114"/>
      <c r="AX55" s="145"/>
      <c r="AY55" s="146"/>
      <c r="AZ55" s="163"/>
      <c r="BA55" s="163"/>
      <c r="BB55" s="162"/>
      <c r="BC55" s="168"/>
      <c r="BD55" s="168"/>
      <c r="BE55" s="163"/>
      <c r="BF55" s="163"/>
      <c r="BG55" s="162"/>
      <c r="BH55" s="168"/>
      <c r="BI55" s="168"/>
      <c r="BJ55" s="163"/>
      <c r="BK55" s="163"/>
      <c r="BL55" s="162"/>
      <c r="BM55" s="168"/>
      <c r="BN55" s="168"/>
      <c r="BO55" s="145"/>
      <c r="BP55" s="145"/>
      <c r="BQ55" s="146"/>
      <c r="BR55" s="114"/>
      <c r="BS55" s="114"/>
      <c r="BT55" s="168"/>
      <c r="BU55" s="145"/>
      <c r="BV55" s="145"/>
      <c r="BW55" s="145"/>
      <c r="BX55" s="168"/>
      <c r="BY55" s="163"/>
      <c r="BZ55" s="163"/>
      <c r="CA55" s="114"/>
      <c r="CB55" s="145"/>
      <c r="CC55" s="146"/>
      <c r="CD55" s="145"/>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row>
    <row r="56" spans="1:108" ht="21" customHeight="1" thickTop="1" thickBot="1">
      <c r="A56" s="421"/>
      <c r="B56" s="423"/>
      <c r="C56" s="423"/>
      <c r="D56" s="423"/>
      <c r="E56" s="424"/>
      <c r="F56" s="423"/>
      <c r="G56" s="423"/>
      <c r="H56" s="423"/>
      <c r="I56" s="423"/>
      <c r="J56" s="421"/>
      <c r="K56" s="421"/>
      <c r="L56" s="411"/>
      <c r="M56" s="413"/>
      <c r="N56" s="162">
        <v>4</v>
      </c>
      <c r="O56" s="166"/>
      <c r="P56" s="171"/>
      <c r="Q56" s="171"/>
      <c r="R56" s="171"/>
      <c r="S56" s="171"/>
      <c r="T56" s="171"/>
      <c r="U56" s="171"/>
      <c r="V56" s="171"/>
      <c r="W56" s="116">
        <v>0</v>
      </c>
      <c r="X56" s="117" t="s">
        <v>485</v>
      </c>
      <c r="Y56" s="172"/>
      <c r="Z56" s="118" t="s">
        <v>536</v>
      </c>
      <c r="AA56" s="116" t="s">
        <v>537</v>
      </c>
      <c r="AB56" s="171"/>
      <c r="AC56" s="422"/>
      <c r="AD56" s="422"/>
      <c r="AE56" s="420"/>
      <c r="AF56" s="420"/>
      <c r="AG56" s="418"/>
      <c r="AH56" s="418"/>
      <c r="AI56" s="419"/>
      <c r="AJ56" s="419"/>
      <c r="AK56" s="411"/>
      <c r="AL56" s="413"/>
      <c r="AM56" s="416"/>
      <c r="AN56" s="163"/>
      <c r="AO56" s="162"/>
      <c r="AP56" s="168"/>
      <c r="AQ56" s="114"/>
      <c r="AR56" s="145"/>
      <c r="AS56" s="168"/>
      <c r="AT56" s="163"/>
      <c r="AU56" s="168"/>
      <c r="AV56" s="163"/>
      <c r="AW56" s="114"/>
      <c r="AX56" s="145"/>
      <c r="AY56" s="146"/>
      <c r="AZ56" s="163"/>
      <c r="BA56" s="163"/>
      <c r="BB56" s="162"/>
      <c r="BC56" s="168"/>
      <c r="BD56" s="168"/>
      <c r="BE56" s="163"/>
      <c r="BF56" s="163"/>
      <c r="BG56" s="162"/>
      <c r="BH56" s="168"/>
      <c r="BI56" s="168"/>
      <c r="BJ56" s="163"/>
      <c r="BK56" s="163"/>
      <c r="BL56" s="162"/>
      <c r="BM56" s="168"/>
      <c r="BN56" s="168"/>
      <c r="BO56" s="145"/>
      <c r="BP56" s="145"/>
      <c r="BQ56" s="146"/>
      <c r="BR56" s="114"/>
      <c r="BS56" s="114"/>
      <c r="BT56" s="168"/>
      <c r="BU56" s="145"/>
      <c r="BV56" s="145"/>
      <c r="BW56" s="145"/>
      <c r="BX56" s="168"/>
      <c r="BY56" s="163"/>
      <c r="BZ56" s="163"/>
      <c r="CA56" s="114"/>
      <c r="CB56" s="145"/>
      <c r="CC56" s="146"/>
      <c r="CD56" s="145"/>
      <c r="CE56" s="148"/>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row>
    <row r="57" spans="1:108" ht="21" customHeight="1" thickTop="1" thickBot="1">
      <c r="A57" s="421"/>
      <c r="B57" s="423"/>
      <c r="C57" s="423"/>
      <c r="D57" s="423"/>
      <c r="E57" s="424"/>
      <c r="F57" s="423"/>
      <c r="G57" s="423"/>
      <c r="H57" s="423"/>
      <c r="I57" s="423"/>
      <c r="J57" s="421"/>
      <c r="K57" s="421"/>
      <c r="L57" s="411"/>
      <c r="M57" s="413"/>
      <c r="N57" s="162">
        <v>5</v>
      </c>
      <c r="O57" s="166"/>
      <c r="P57" s="171"/>
      <c r="Q57" s="171"/>
      <c r="R57" s="171"/>
      <c r="S57" s="171"/>
      <c r="T57" s="171"/>
      <c r="U57" s="171"/>
      <c r="V57" s="171"/>
      <c r="W57" s="116">
        <v>0</v>
      </c>
      <c r="X57" s="117" t="s">
        <v>485</v>
      </c>
      <c r="Y57" s="172"/>
      <c r="Z57" s="118" t="s">
        <v>536</v>
      </c>
      <c r="AA57" s="116" t="s">
        <v>537</v>
      </c>
      <c r="AB57" s="171"/>
      <c r="AC57" s="422"/>
      <c r="AD57" s="422"/>
      <c r="AE57" s="420"/>
      <c r="AF57" s="420"/>
      <c r="AG57" s="418"/>
      <c r="AH57" s="418"/>
      <c r="AI57" s="419"/>
      <c r="AJ57" s="419"/>
      <c r="AK57" s="411"/>
      <c r="AL57" s="413"/>
      <c r="AM57" s="416"/>
      <c r="AN57" s="163"/>
      <c r="AO57" s="162"/>
      <c r="AP57" s="168"/>
      <c r="AQ57" s="114"/>
      <c r="AR57" s="145"/>
      <c r="AS57" s="168"/>
      <c r="AT57" s="163"/>
      <c r="AU57" s="168"/>
      <c r="AV57" s="163"/>
      <c r="AW57" s="114"/>
      <c r="AX57" s="145"/>
      <c r="AY57" s="146"/>
      <c r="AZ57" s="163"/>
      <c r="BA57" s="163"/>
      <c r="BB57" s="162"/>
      <c r="BC57" s="168"/>
      <c r="BD57" s="168"/>
      <c r="BE57" s="163"/>
      <c r="BF57" s="163"/>
      <c r="BG57" s="162"/>
      <c r="BH57" s="168"/>
      <c r="BI57" s="168"/>
      <c r="BJ57" s="163"/>
      <c r="BK57" s="163"/>
      <c r="BL57" s="162"/>
      <c r="BM57" s="168"/>
      <c r="BN57" s="168"/>
      <c r="BO57" s="145"/>
      <c r="BP57" s="145"/>
      <c r="BQ57" s="146"/>
      <c r="BR57" s="114"/>
      <c r="BS57" s="114"/>
      <c r="BT57" s="168"/>
      <c r="BU57" s="145"/>
      <c r="BV57" s="145"/>
      <c r="BW57" s="145"/>
      <c r="BX57" s="168"/>
      <c r="BY57" s="163"/>
      <c r="BZ57" s="163"/>
      <c r="CA57" s="114"/>
      <c r="CB57" s="145"/>
      <c r="CC57" s="146"/>
      <c r="CD57" s="145"/>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row>
    <row r="58" spans="1:108" ht="21" customHeight="1" thickTop="1" thickBot="1">
      <c r="A58" s="421"/>
      <c r="B58" s="423"/>
      <c r="C58" s="423"/>
      <c r="D58" s="423"/>
      <c r="E58" s="424"/>
      <c r="F58" s="423"/>
      <c r="G58" s="423"/>
      <c r="H58" s="423"/>
      <c r="I58" s="423"/>
      <c r="J58" s="421"/>
      <c r="K58" s="421"/>
      <c r="L58" s="411"/>
      <c r="M58" s="414"/>
      <c r="N58" s="162">
        <v>6</v>
      </c>
      <c r="O58" s="166"/>
      <c r="P58" s="171"/>
      <c r="Q58" s="171"/>
      <c r="R58" s="171"/>
      <c r="S58" s="171"/>
      <c r="T58" s="171"/>
      <c r="U58" s="171"/>
      <c r="V58" s="171"/>
      <c r="W58" s="116">
        <v>0</v>
      </c>
      <c r="X58" s="117" t="s">
        <v>485</v>
      </c>
      <c r="Y58" s="172"/>
      <c r="Z58" s="118" t="s">
        <v>536</v>
      </c>
      <c r="AA58" s="116" t="s">
        <v>537</v>
      </c>
      <c r="AB58" s="171"/>
      <c r="AC58" s="422"/>
      <c r="AD58" s="422"/>
      <c r="AE58" s="420"/>
      <c r="AF58" s="420"/>
      <c r="AG58" s="418"/>
      <c r="AH58" s="418"/>
      <c r="AI58" s="419"/>
      <c r="AJ58" s="419"/>
      <c r="AK58" s="411"/>
      <c r="AL58" s="414"/>
      <c r="AM58" s="417"/>
      <c r="AN58" s="163"/>
      <c r="AO58" s="162"/>
      <c r="AP58" s="168"/>
      <c r="AQ58" s="114"/>
      <c r="AR58" s="145"/>
      <c r="AS58" s="168"/>
      <c r="AT58" s="163"/>
      <c r="AU58" s="168"/>
      <c r="AV58" s="163"/>
      <c r="AW58" s="114"/>
      <c r="AX58" s="145"/>
      <c r="AY58" s="146"/>
      <c r="AZ58" s="163"/>
      <c r="BA58" s="163"/>
      <c r="BB58" s="162"/>
      <c r="BC58" s="168"/>
      <c r="BD58" s="168"/>
      <c r="BE58" s="163"/>
      <c r="BF58" s="163"/>
      <c r="BG58" s="162"/>
      <c r="BH58" s="168"/>
      <c r="BI58" s="168"/>
      <c r="BJ58" s="163"/>
      <c r="BK58" s="163"/>
      <c r="BL58" s="162"/>
      <c r="BM58" s="168"/>
      <c r="BN58" s="168"/>
      <c r="BO58" s="145"/>
      <c r="BP58" s="145"/>
      <c r="BQ58" s="146"/>
      <c r="BR58" s="114"/>
      <c r="BS58" s="114"/>
      <c r="BT58" s="168"/>
      <c r="BU58" s="145"/>
      <c r="BV58" s="145"/>
      <c r="BW58" s="145"/>
      <c r="BX58" s="168"/>
      <c r="BY58" s="163"/>
      <c r="BZ58" s="163"/>
      <c r="CA58" s="114"/>
      <c r="CB58" s="145"/>
      <c r="CC58" s="146"/>
      <c r="CD58" s="145"/>
      <c r="CE58" s="148"/>
      <c r="CF58" s="148"/>
      <c r="CG58" s="148"/>
      <c r="CH58" s="148"/>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row>
    <row r="59" spans="1:108" ht="21" customHeight="1" thickTop="1" thickBot="1">
      <c r="A59" s="421">
        <v>10</v>
      </c>
      <c r="B59" s="423"/>
      <c r="C59" s="423"/>
      <c r="D59" s="423"/>
      <c r="E59" s="424"/>
      <c r="F59" s="423"/>
      <c r="G59" s="423"/>
      <c r="H59" s="423"/>
      <c r="I59" s="423"/>
      <c r="J59" s="421"/>
      <c r="K59" s="421"/>
      <c r="L59" s="411">
        <v>0</v>
      </c>
      <c r="M59" s="412" t="b">
        <v>0</v>
      </c>
      <c r="N59" s="162">
        <v>1</v>
      </c>
      <c r="O59" s="166"/>
      <c r="P59" s="171"/>
      <c r="Q59" s="171"/>
      <c r="R59" s="171"/>
      <c r="S59" s="171"/>
      <c r="T59" s="171"/>
      <c r="U59" s="171"/>
      <c r="V59" s="171"/>
      <c r="W59" s="116">
        <v>0</v>
      </c>
      <c r="X59" s="117" t="s">
        <v>485</v>
      </c>
      <c r="Y59" s="172"/>
      <c r="Z59" s="118" t="s">
        <v>536</v>
      </c>
      <c r="AA59" s="116" t="s">
        <v>537</v>
      </c>
      <c r="AB59" s="171"/>
      <c r="AC59" s="422">
        <v>0</v>
      </c>
      <c r="AD59" s="422" t="s">
        <v>485</v>
      </c>
      <c r="AE59" s="420"/>
      <c r="AF59" s="420"/>
      <c r="AG59" s="418" t="s">
        <v>538</v>
      </c>
      <c r="AH59" s="418" t="s">
        <v>538</v>
      </c>
      <c r="AI59" s="419"/>
      <c r="AJ59" s="419"/>
      <c r="AK59" s="411">
        <v>0</v>
      </c>
      <c r="AL59" s="412" t="b">
        <v>0</v>
      </c>
      <c r="AM59" s="415"/>
      <c r="AN59" s="163"/>
      <c r="AO59" s="162"/>
      <c r="AP59" s="168"/>
      <c r="AQ59" s="114"/>
      <c r="AR59" s="145"/>
      <c r="AS59" s="168"/>
      <c r="AT59" s="163"/>
      <c r="AU59" s="168"/>
      <c r="AV59" s="163"/>
      <c r="AW59" s="114"/>
      <c r="AX59" s="145"/>
      <c r="AY59" s="146"/>
      <c r="AZ59" s="163"/>
      <c r="BA59" s="163"/>
      <c r="BB59" s="162"/>
      <c r="BC59" s="168"/>
      <c r="BD59" s="168"/>
      <c r="BE59" s="163"/>
      <c r="BF59" s="163"/>
      <c r="BG59" s="162"/>
      <c r="BH59" s="168"/>
      <c r="BI59" s="168"/>
      <c r="BJ59" s="163"/>
      <c r="BK59" s="163"/>
      <c r="BL59" s="162"/>
      <c r="BM59" s="168"/>
      <c r="BN59" s="168"/>
      <c r="BO59" s="145"/>
      <c r="BP59" s="145"/>
      <c r="BQ59" s="146"/>
      <c r="BR59" s="114"/>
      <c r="BS59" s="114"/>
      <c r="BT59" s="168"/>
      <c r="BU59" s="145"/>
      <c r="BV59" s="145"/>
      <c r="BW59" s="145"/>
      <c r="BX59" s="168"/>
      <c r="BY59" s="163"/>
      <c r="BZ59" s="163"/>
      <c r="CA59" s="114"/>
      <c r="CB59" s="145"/>
      <c r="CC59" s="146"/>
      <c r="CD59" s="145"/>
      <c r="CE59" s="148"/>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row>
    <row r="60" spans="1:108" ht="21" customHeight="1" thickTop="1" thickBot="1">
      <c r="A60" s="421"/>
      <c r="B60" s="423"/>
      <c r="C60" s="423"/>
      <c r="D60" s="423"/>
      <c r="E60" s="424"/>
      <c r="F60" s="423"/>
      <c r="G60" s="423"/>
      <c r="H60" s="423"/>
      <c r="I60" s="423"/>
      <c r="J60" s="421"/>
      <c r="K60" s="421"/>
      <c r="L60" s="411"/>
      <c r="M60" s="413"/>
      <c r="N60" s="162">
        <v>2</v>
      </c>
      <c r="O60" s="166"/>
      <c r="P60" s="171"/>
      <c r="Q60" s="171"/>
      <c r="R60" s="171"/>
      <c r="S60" s="171"/>
      <c r="T60" s="171"/>
      <c r="U60" s="171"/>
      <c r="V60" s="171"/>
      <c r="W60" s="116">
        <v>0</v>
      </c>
      <c r="X60" s="117" t="s">
        <v>485</v>
      </c>
      <c r="Y60" s="172"/>
      <c r="Z60" s="118" t="s">
        <v>536</v>
      </c>
      <c r="AA60" s="116" t="s">
        <v>537</v>
      </c>
      <c r="AB60" s="171"/>
      <c r="AC60" s="422"/>
      <c r="AD60" s="422"/>
      <c r="AE60" s="420"/>
      <c r="AF60" s="420"/>
      <c r="AG60" s="418"/>
      <c r="AH60" s="418"/>
      <c r="AI60" s="419"/>
      <c r="AJ60" s="419"/>
      <c r="AK60" s="411"/>
      <c r="AL60" s="413"/>
      <c r="AM60" s="416"/>
      <c r="AN60" s="163"/>
      <c r="AO60" s="162"/>
      <c r="AP60" s="168"/>
      <c r="AQ60" s="114"/>
      <c r="AR60" s="145"/>
      <c r="AS60" s="168"/>
      <c r="AT60" s="163"/>
      <c r="AU60" s="168"/>
      <c r="AV60" s="163"/>
      <c r="AW60" s="114"/>
      <c r="AX60" s="145"/>
      <c r="AY60" s="146"/>
      <c r="AZ60" s="163"/>
      <c r="BA60" s="163"/>
      <c r="BB60" s="162"/>
      <c r="BC60" s="168"/>
      <c r="BD60" s="168"/>
      <c r="BE60" s="163"/>
      <c r="BF60" s="163"/>
      <c r="BG60" s="162"/>
      <c r="BH60" s="168"/>
      <c r="BI60" s="168"/>
      <c r="BJ60" s="163"/>
      <c r="BK60" s="163"/>
      <c r="BL60" s="162"/>
      <c r="BM60" s="168"/>
      <c r="BN60" s="168"/>
      <c r="BO60" s="145"/>
      <c r="BP60" s="145"/>
      <c r="BQ60" s="146"/>
      <c r="BR60" s="114"/>
      <c r="BS60" s="114"/>
      <c r="BT60" s="168"/>
      <c r="BU60" s="145"/>
      <c r="BV60" s="145"/>
      <c r="BW60" s="145"/>
      <c r="BX60" s="168"/>
      <c r="BY60" s="163"/>
      <c r="BZ60" s="163"/>
      <c r="CA60" s="114"/>
      <c r="CB60" s="145"/>
      <c r="CC60" s="146"/>
      <c r="CD60" s="145"/>
    </row>
    <row r="61" spans="1:108" ht="21" customHeight="1" thickTop="1" thickBot="1">
      <c r="A61" s="421"/>
      <c r="B61" s="423"/>
      <c r="C61" s="423"/>
      <c r="D61" s="423"/>
      <c r="E61" s="424"/>
      <c r="F61" s="423"/>
      <c r="G61" s="423"/>
      <c r="H61" s="423"/>
      <c r="I61" s="423"/>
      <c r="J61" s="421"/>
      <c r="K61" s="421"/>
      <c r="L61" s="411"/>
      <c r="M61" s="413"/>
      <c r="N61" s="162">
        <v>3</v>
      </c>
      <c r="O61" s="173"/>
      <c r="P61" s="171"/>
      <c r="Q61" s="171"/>
      <c r="R61" s="171"/>
      <c r="S61" s="171"/>
      <c r="T61" s="171"/>
      <c r="U61" s="171"/>
      <c r="V61" s="171"/>
      <c r="W61" s="116">
        <v>0</v>
      </c>
      <c r="X61" s="117" t="s">
        <v>485</v>
      </c>
      <c r="Y61" s="172"/>
      <c r="Z61" s="118" t="s">
        <v>536</v>
      </c>
      <c r="AA61" s="116" t="s">
        <v>537</v>
      </c>
      <c r="AB61" s="171"/>
      <c r="AC61" s="422"/>
      <c r="AD61" s="422"/>
      <c r="AE61" s="420"/>
      <c r="AF61" s="420"/>
      <c r="AG61" s="418"/>
      <c r="AH61" s="418"/>
      <c r="AI61" s="419"/>
      <c r="AJ61" s="419"/>
      <c r="AK61" s="411"/>
      <c r="AL61" s="413"/>
      <c r="AM61" s="416"/>
      <c r="AN61" s="163"/>
      <c r="AO61" s="162"/>
      <c r="AP61" s="168"/>
      <c r="AQ61" s="114"/>
      <c r="AR61" s="145"/>
      <c r="AS61" s="168"/>
      <c r="AT61" s="163"/>
      <c r="AU61" s="168"/>
      <c r="AV61" s="163"/>
      <c r="AW61" s="114"/>
      <c r="AX61" s="145"/>
      <c r="AY61" s="146"/>
      <c r="AZ61" s="163"/>
      <c r="BA61" s="163"/>
      <c r="BB61" s="162"/>
      <c r="BC61" s="168"/>
      <c r="BD61" s="168"/>
      <c r="BE61" s="163"/>
      <c r="BF61" s="163"/>
      <c r="BG61" s="162"/>
      <c r="BH61" s="168"/>
      <c r="BI61" s="168"/>
      <c r="BJ61" s="163"/>
      <c r="BK61" s="163"/>
      <c r="BL61" s="162"/>
      <c r="BM61" s="168"/>
      <c r="BN61" s="168"/>
      <c r="BO61" s="145"/>
      <c r="BP61" s="145"/>
      <c r="BQ61" s="146"/>
      <c r="BR61" s="114"/>
      <c r="BS61" s="114"/>
      <c r="BT61" s="168"/>
      <c r="BU61" s="145"/>
      <c r="BV61" s="145"/>
      <c r="BW61" s="145"/>
      <c r="BX61" s="168"/>
      <c r="BY61" s="163"/>
      <c r="BZ61" s="163"/>
      <c r="CA61" s="114"/>
      <c r="CB61" s="145"/>
      <c r="CC61" s="146"/>
      <c r="CD61" s="145"/>
    </row>
    <row r="62" spans="1:108" ht="21" customHeight="1" thickTop="1" thickBot="1">
      <c r="A62" s="421"/>
      <c r="B62" s="423"/>
      <c r="C62" s="423"/>
      <c r="D62" s="423"/>
      <c r="E62" s="424"/>
      <c r="F62" s="423"/>
      <c r="G62" s="423"/>
      <c r="H62" s="423"/>
      <c r="I62" s="423"/>
      <c r="J62" s="421"/>
      <c r="K62" s="421"/>
      <c r="L62" s="411"/>
      <c r="M62" s="413"/>
      <c r="N62" s="162">
        <v>4</v>
      </c>
      <c r="O62" s="166"/>
      <c r="P62" s="171"/>
      <c r="Q62" s="171"/>
      <c r="R62" s="171"/>
      <c r="S62" s="171"/>
      <c r="T62" s="171"/>
      <c r="U62" s="171"/>
      <c r="V62" s="171"/>
      <c r="W62" s="116">
        <v>0</v>
      </c>
      <c r="X62" s="117" t="s">
        <v>485</v>
      </c>
      <c r="Y62" s="172"/>
      <c r="Z62" s="118" t="s">
        <v>536</v>
      </c>
      <c r="AA62" s="116" t="s">
        <v>537</v>
      </c>
      <c r="AB62" s="171"/>
      <c r="AC62" s="422"/>
      <c r="AD62" s="422"/>
      <c r="AE62" s="420"/>
      <c r="AF62" s="420"/>
      <c r="AG62" s="418"/>
      <c r="AH62" s="418"/>
      <c r="AI62" s="419"/>
      <c r="AJ62" s="419"/>
      <c r="AK62" s="411"/>
      <c r="AL62" s="413"/>
      <c r="AM62" s="416"/>
      <c r="AN62" s="163"/>
      <c r="AO62" s="162"/>
      <c r="AP62" s="168"/>
      <c r="AQ62" s="114"/>
      <c r="AR62" s="145"/>
      <c r="AS62" s="168"/>
      <c r="AT62" s="163"/>
      <c r="AU62" s="168"/>
      <c r="AV62" s="163"/>
      <c r="AW62" s="114"/>
      <c r="AX62" s="145"/>
      <c r="AY62" s="146"/>
      <c r="AZ62" s="163"/>
      <c r="BA62" s="163"/>
      <c r="BB62" s="162"/>
      <c r="BC62" s="168"/>
      <c r="BD62" s="168"/>
      <c r="BE62" s="163"/>
      <c r="BF62" s="163"/>
      <c r="BG62" s="162"/>
      <c r="BH62" s="168"/>
      <c r="BI62" s="168"/>
      <c r="BJ62" s="163"/>
      <c r="BK62" s="163"/>
      <c r="BL62" s="162"/>
      <c r="BM62" s="168"/>
      <c r="BN62" s="168"/>
      <c r="BO62" s="145"/>
      <c r="BP62" s="145"/>
      <c r="BQ62" s="146"/>
      <c r="BR62" s="114"/>
      <c r="BS62" s="114"/>
      <c r="BT62" s="168"/>
      <c r="BU62" s="145"/>
      <c r="BV62" s="145"/>
      <c r="BW62" s="145"/>
      <c r="BX62" s="168"/>
      <c r="BY62" s="163"/>
      <c r="BZ62" s="163"/>
      <c r="CA62" s="114"/>
      <c r="CB62" s="145"/>
      <c r="CC62" s="146"/>
      <c r="CD62" s="145"/>
    </row>
    <row r="63" spans="1:108" ht="21" customHeight="1" thickTop="1" thickBot="1">
      <c r="A63" s="421"/>
      <c r="B63" s="423"/>
      <c r="C63" s="423"/>
      <c r="D63" s="423"/>
      <c r="E63" s="424"/>
      <c r="F63" s="423"/>
      <c r="G63" s="423"/>
      <c r="H63" s="423"/>
      <c r="I63" s="423"/>
      <c r="J63" s="421"/>
      <c r="K63" s="421"/>
      <c r="L63" s="411"/>
      <c r="M63" s="413"/>
      <c r="N63" s="162">
        <v>5</v>
      </c>
      <c r="O63" s="166"/>
      <c r="P63" s="171"/>
      <c r="Q63" s="171"/>
      <c r="R63" s="171"/>
      <c r="S63" s="171"/>
      <c r="T63" s="171"/>
      <c r="U63" s="171"/>
      <c r="V63" s="171"/>
      <c r="W63" s="116">
        <v>0</v>
      </c>
      <c r="X63" s="117" t="s">
        <v>485</v>
      </c>
      <c r="Y63" s="172"/>
      <c r="Z63" s="118" t="s">
        <v>536</v>
      </c>
      <c r="AA63" s="116" t="s">
        <v>537</v>
      </c>
      <c r="AB63" s="171"/>
      <c r="AC63" s="422"/>
      <c r="AD63" s="422"/>
      <c r="AE63" s="420"/>
      <c r="AF63" s="420"/>
      <c r="AG63" s="418"/>
      <c r="AH63" s="418"/>
      <c r="AI63" s="419"/>
      <c r="AJ63" s="419"/>
      <c r="AK63" s="411"/>
      <c r="AL63" s="413"/>
      <c r="AM63" s="416"/>
      <c r="AN63" s="163"/>
      <c r="AO63" s="162"/>
      <c r="AP63" s="168"/>
      <c r="AQ63" s="114"/>
      <c r="AR63" s="145"/>
      <c r="AS63" s="168"/>
      <c r="AT63" s="163"/>
      <c r="AU63" s="168"/>
      <c r="AV63" s="163"/>
      <c r="AW63" s="114"/>
      <c r="AX63" s="145"/>
      <c r="AY63" s="146"/>
      <c r="AZ63" s="163"/>
      <c r="BA63" s="163"/>
      <c r="BB63" s="162"/>
      <c r="BC63" s="168"/>
      <c r="BD63" s="168"/>
      <c r="BE63" s="163"/>
      <c r="BF63" s="163"/>
      <c r="BG63" s="162"/>
      <c r="BH63" s="168"/>
      <c r="BI63" s="168"/>
      <c r="BJ63" s="163"/>
      <c r="BK63" s="163"/>
      <c r="BL63" s="162"/>
      <c r="BM63" s="168"/>
      <c r="BN63" s="168"/>
      <c r="BO63" s="145"/>
      <c r="BP63" s="145"/>
      <c r="BQ63" s="146"/>
      <c r="BR63" s="114"/>
      <c r="BS63" s="114"/>
      <c r="BT63" s="168"/>
      <c r="BU63" s="145"/>
      <c r="BV63" s="145"/>
      <c r="BW63" s="145"/>
      <c r="BX63" s="168"/>
      <c r="BY63" s="163"/>
      <c r="BZ63" s="163"/>
      <c r="CA63" s="114"/>
      <c r="CB63" s="145"/>
      <c r="CC63" s="146"/>
      <c r="CD63" s="145"/>
    </row>
    <row r="64" spans="1:108" ht="21" customHeight="1" thickTop="1" thickBot="1">
      <c r="A64" s="421"/>
      <c r="B64" s="423"/>
      <c r="C64" s="423"/>
      <c r="D64" s="423"/>
      <c r="E64" s="424"/>
      <c r="F64" s="423"/>
      <c r="G64" s="423"/>
      <c r="H64" s="423"/>
      <c r="I64" s="423"/>
      <c r="J64" s="421"/>
      <c r="K64" s="421"/>
      <c r="L64" s="411"/>
      <c r="M64" s="414"/>
      <c r="N64" s="162">
        <v>6</v>
      </c>
      <c r="O64" s="166"/>
      <c r="P64" s="171"/>
      <c r="Q64" s="171"/>
      <c r="R64" s="171"/>
      <c r="S64" s="171"/>
      <c r="T64" s="171"/>
      <c r="U64" s="171"/>
      <c r="V64" s="171"/>
      <c r="W64" s="116">
        <v>0</v>
      </c>
      <c r="X64" s="117" t="s">
        <v>485</v>
      </c>
      <c r="Y64" s="172"/>
      <c r="Z64" s="118" t="s">
        <v>536</v>
      </c>
      <c r="AA64" s="116" t="s">
        <v>537</v>
      </c>
      <c r="AB64" s="171"/>
      <c r="AC64" s="422"/>
      <c r="AD64" s="422"/>
      <c r="AE64" s="420"/>
      <c r="AF64" s="420"/>
      <c r="AG64" s="418"/>
      <c r="AH64" s="418"/>
      <c r="AI64" s="419"/>
      <c r="AJ64" s="419"/>
      <c r="AK64" s="411"/>
      <c r="AL64" s="414"/>
      <c r="AM64" s="417"/>
      <c r="AN64" s="163"/>
      <c r="AO64" s="162"/>
      <c r="AP64" s="168"/>
      <c r="AQ64" s="114"/>
      <c r="AR64" s="145"/>
      <c r="AS64" s="168"/>
      <c r="AT64" s="163"/>
      <c r="AU64" s="168"/>
      <c r="AV64" s="163"/>
      <c r="AW64" s="114"/>
      <c r="AX64" s="145"/>
      <c r="AY64" s="146"/>
      <c r="AZ64" s="163"/>
      <c r="BA64" s="163"/>
      <c r="BB64" s="162"/>
      <c r="BC64" s="168"/>
      <c r="BD64" s="168"/>
      <c r="BE64" s="163"/>
      <c r="BF64" s="163"/>
      <c r="BG64" s="162"/>
      <c r="BH64" s="168"/>
      <c r="BI64" s="168"/>
      <c r="BJ64" s="163"/>
      <c r="BK64" s="163"/>
      <c r="BL64" s="162"/>
      <c r="BM64" s="168"/>
      <c r="BN64" s="168"/>
      <c r="BO64" s="145"/>
      <c r="BP64" s="145"/>
      <c r="BQ64" s="146"/>
      <c r="BR64" s="114"/>
      <c r="BS64" s="114"/>
      <c r="BT64" s="168"/>
      <c r="BU64" s="145"/>
      <c r="BV64" s="145"/>
      <c r="BW64" s="145"/>
      <c r="BX64" s="168"/>
      <c r="BY64" s="163"/>
      <c r="BZ64" s="163"/>
      <c r="CA64" s="114"/>
      <c r="CB64" s="145"/>
      <c r="CC64" s="146"/>
      <c r="CD64" s="145"/>
    </row>
    <row r="65" ht="21" customHeight="1" thickTop="1"/>
  </sheetData>
  <mergeCells count="333">
    <mergeCell ref="AK53:AK58"/>
    <mergeCell ref="AL53:AL58"/>
    <mergeCell ref="AM53:AM58"/>
    <mergeCell ref="AG53:AG58"/>
    <mergeCell ref="AH53:AH58"/>
    <mergeCell ref="AI53:AI58"/>
    <mergeCell ref="AJ53:AJ58"/>
    <mergeCell ref="AI59:AI64"/>
    <mergeCell ref="AJ59:AJ64"/>
    <mergeCell ref="AK59:AK64"/>
    <mergeCell ref="AL59:AL64"/>
    <mergeCell ref="AM59:AM64"/>
    <mergeCell ref="AG59:AG64"/>
    <mergeCell ref="AH59:AH64"/>
    <mergeCell ref="AE53:AE58"/>
    <mergeCell ref="AF53:AF58"/>
    <mergeCell ref="J53:J58"/>
    <mergeCell ref="K53:K58"/>
    <mergeCell ref="L53:L58"/>
    <mergeCell ref="M53:M58"/>
    <mergeCell ref="AC53:AC58"/>
    <mergeCell ref="AD53:AD58"/>
    <mergeCell ref="H59:H64"/>
    <mergeCell ref="I59:I64"/>
    <mergeCell ref="J59:J64"/>
    <mergeCell ref="K59:K64"/>
    <mergeCell ref="L59:L64"/>
    <mergeCell ref="M59:M64"/>
    <mergeCell ref="AC59:AC64"/>
    <mergeCell ref="AD59:AD64"/>
    <mergeCell ref="AE59:AE64"/>
    <mergeCell ref="AF59:AF64"/>
    <mergeCell ref="F47:F52"/>
    <mergeCell ref="G47:G52"/>
    <mergeCell ref="A59:A64"/>
    <mergeCell ref="B59:B64"/>
    <mergeCell ref="C59:C64"/>
    <mergeCell ref="D59:D64"/>
    <mergeCell ref="E59:E64"/>
    <mergeCell ref="F59:F64"/>
    <mergeCell ref="G59:G64"/>
    <mergeCell ref="A47:A52"/>
    <mergeCell ref="B47:B52"/>
    <mergeCell ref="C47:C52"/>
    <mergeCell ref="D47:D52"/>
    <mergeCell ref="E47:E52"/>
    <mergeCell ref="AI41:AI46"/>
    <mergeCell ref="AJ41:AJ46"/>
    <mergeCell ref="AK41:AK46"/>
    <mergeCell ref="AL41:AL46"/>
    <mergeCell ref="AM41:AM46"/>
    <mergeCell ref="AG41:AG46"/>
    <mergeCell ref="AH41:AH46"/>
    <mergeCell ref="AM47:AM52"/>
    <mergeCell ref="A53:A58"/>
    <mergeCell ref="B53:B58"/>
    <mergeCell ref="C53:C58"/>
    <mergeCell ref="D53:D58"/>
    <mergeCell ref="E53:E58"/>
    <mergeCell ref="F53:F58"/>
    <mergeCell ref="G53:G58"/>
    <mergeCell ref="H53:H58"/>
    <mergeCell ref="I53:I58"/>
    <mergeCell ref="AG47:AG52"/>
    <mergeCell ref="AH47:AH52"/>
    <mergeCell ref="AI47:AI52"/>
    <mergeCell ref="AJ47:AJ52"/>
    <mergeCell ref="AK47:AK52"/>
    <mergeCell ref="AL47:AL52"/>
    <mergeCell ref="L47:L52"/>
    <mergeCell ref="AC41:AC46"/>
    <mergeCell ref="AD41:AD46"/>
    <mergeCell ref="AE41:AE46"/>
    <mergeCell ref="AF41:AF46"/>
    <mergeCell ref="H41:H46"/>
    <mergeCell ref="I41:I46"/>
    <mergeCell ref="J41:J46"/>
    <mergeCell ref="K41:K46"/>
    <mergeCell ref="L41:L46"/>
    <mergeCell ref="M41:M46"/>
    <mergeCell ref="H47:H52"/>
    <mergeCell ref="I47:I52"/>
    <mergeCell ref="J47:J52"/>
    <mergeCell ref="K47:K52"/>
    <mergeCell ref="M47:M52"/>
    <mergeCell ref="AC47:AC52"/>
    <mergeCell ref="AD47:AD52"/>
    <mergeCell ref="AE47:AE52"/>
    <mergeCell ref="AF47:AF52"/>
    <mergeCell ref="F29:F34"/>
    <mergeCell ref="G29:G34"/>
    <mergeCell ref="AK35:AK40"/>
    <mergeCell ref="AL35:AL40"/>
    <mergeCell ref="AM35:AM40"/>
    <mergeCell ref="A41:A46"/>
    <mergeCell ref="B41:B46"/>
    <mergeCell ref="C41:C46"/>
    <mergeCell ref="D41:D46"/>
    <mergeCell ref="E41:E46"/>
    <mergeCell ref="F41:F46"/>
    <mergeCell ref="G41:G46"/>
    <mergeCell ref="AE35:AE40"/>
    <mergeCell ref="AF35:AF40"/>
    <mergeCell ref="AG35:AG40"/>
    <mergeCell ref="AH35:AH40"/>
    <mergeCell ref="AI35:AI40"/>
    <mergeCell ref="AJ35:AJ40"/>
    <mergeCell ref="J35:J40"/>
    <mergeCell ref="K35:K40"/>
    <mergeCell ref="L35:L40"/>
    <mergeCell ref="M35:M40"/>
    <mergeCell ref="AC35:AC40"/>
    <mergeCell ref="AD35:AD40"/>
    <mergeCell ref="AI23:AI28"/>
    <mergeCell ref="AJ23:AJ28"/>
    <mergeCell ref="AK23:AK28"/>
    <mergeCell ref="AL23:AL28"/>
    <mergeCell ref="AM23:AM28"/>
    <mergeCell ref="AG23:AG28"/>
    <mergeCell ref="AH23:AH28"/>
    <mergeCell ref="AM29:AM34"/>
    <mergeCell ref="A35:A40"/>
    <mergeCell ref="B35:B40"/>
    <mergeCell ref="C35:C40"/>
    <mergeCell ref="D35:D40"/>
    <mergeCell ref="E35:E40"/>
    <mergeCell ref="F35:F40"/>
    <mergeCell ref="G35:G40"/>
    <mergeCell ref="H35:H40"/>
    <mergeCell ref="I35:I40"/>
    <mergeCell ref="AG29:AG34"/>
    <mergeCell ref="AH29:AH34"/>
    <mergeCell ref="AI29:AI34"/>
    <mergeCell ref="AJ29:AJ34"/>
    <mergeCell ref="AK29:AK34"/>
    <mergeCell ref="AL29:AL34"/>
    <mergeCell ref="L29:L34"/>
    <mergeCell ref="A29:A34"/>
    <mergeCell ref="B29:B34"/>
    <mergeCell ref="C29:C34"/>
    <mergeCell ref="D29:D34"/>
    <mergeCell ref="E29:E34"/>
    <mergeCell ref="AC23:AC28"/>
    <mergeCell ref="AD23:AD28"/>
    <mergeCell ref="AE23:AE28"/>
    <mergeCell ref="AF23:AF28"/>
    <mergeCell ref="H23:H28"/>
    <mergeCell ref="I23:I28"/>
    <mergeCell ref="J23:J28"/>
    <mergeCell ref="K23:K28"/>
    <mergeCell ref="L23:L28"/>
    <mergeCell ref="M23:M28"/>
    <mergeCell ref="H29:H34"/>
    <mergeCell ref="I29:I34"/>
    <mergeCell ref="J29:J34"/>
    <mergeCell ref="K29:K34"/>
    <mergeCell ref="M29:M34"/>
    <mergeCell ref="AC29:AC34"/>
    <mergeCell ref="AD29:AD34"/>
    <mergeCell ref="AE29:AE34"/>
    <mergeCell ref="AF29:AF34"/>
    <mergeCell ref="F11:F16"/>
    <mergeCell ref="G11:G16"/>
    <mergeCell ref="AK17:AK22"/>
    <mergeCell ref="AL17:AL22"/>
    <mergeCell ref="AM17:AM22"/>
    <mergeCell ref="A23:A28"/>
    <mergeCell ref="B23:B28"/>
    <mergeCell ref="C23:C28"/>
    <mergeCell ref="D23:D28"/>
    <mergeCell ref="E23:E28"/>
    <mergeCell ref="F23:F28"/>
    <mergeCell ref="G23:G28"/>
    <mergeCell ref="AE17:AE22"/>
    <mergeCell ref="AF17:AF22"/>
    <mergeCell ref="AG17:AG22"/>
    <mergeCell ref="AH17:AH22"/>
    <mergeCell ref="AI17:AI22"/>
    <mergeCell ref="AJ17:AJ22"/>
    <mergeCell ref="J17:J22"/>
    <mergeCell ref="K17:K22"/>
    <mergeCell ref="L17:L22"/>
    <mergeCell ref="M17:M22"/>
    <mergeCell ref="AC17:AC22"/>
    <mergeCell ref="AD17:AD22"/>
    <mergeCell ref="AI5:AI10"/>
    <mergeCell ref="AJ5:AJ10"/>
    <mergeCell ref="AK5:AK10"/>
    <mergeCell ref="AL5:AL10"/>
    <mergeCell ref="AM5:AM10"/>
    <mergeCell ref="AG5:AG10"/>
    <mergeCell ref="AH5:AH10"/>
    <mergeCell ref="AM11:AM16"/>
    <mergeCell ref="A17:A22"/>
    <mergeCell ref="B17:B22"/>
    <mergeCell ref="C17:C22"/>
    <mergeCell ref="D17:D22"/>
    <mergeCell ref="E17:E22"/>
    <mergeCell ref="F17:F22"/>
    <mergeCell ref="G17:G22"/>
    <mergeCell ref="H17:H22"/>
    <mergeCell ref="I17:I22"/>
    <mergeCell ref="AG11:AG16"/>
    <mergeCell ref="AH11:AH16"/>
    <mergeCell ref="AI11:AI16"/>
    <mergeCell ref="AJ11:AJ16"/>
    <mergeCell ref="AK11:AK16"/>
    <mergeCell ref="AL11:AL16"/>
    <mergeCell ref="L11:L16"/>
    <mergeCell ref="A11:A16"/>
    <mergeCell ref="B11:B16"/>
    <mergeCell ref="C11:C16"/>
    <mergeCell ref="D11:D16"/>
    <mergeCell ref="E11:E16"/>
    <mergeCell ref="AC5:AC10"/>
    <mergeCell ref="AD5:AD10"/>
    <mergeCell ref="AE5:AE10"/>
    <mergeCell ref="AF5:AF10"/>
    <mergeCell ref="H5:H10"/>
    <mergeCell ref="I5:I10"/>
    <mergeCell ref="J5:J10"/>
    <mergeCell ref="K5:K10"/>
    <mergeCell ref="L5:L10"/>
    <mergeCell ref="M5:M10"/>
    <mergeCell ref="H11:H16"/>
    <mergeCell ref="I11:I16"/>
    <mergeCell ref="J11:J16"/>
    <mergeCell ref="K11:K16"/>
    <mergeCell ref="M11:M16"/>
    <mergeCell ref="AC11:AC16"/>
    <mergeCell ref="AD11:AD16"/>
    <mergeCell ref="AE11:AE16"/>
    <mergeCell ref="AF11:AF16"/>
    <mergeCell ref="CB3:CB4"/>
    <mergeCell ref="CC3:CC4"/>
    <mergeCell ref="CD3:CD4"/>
    <mergeCell ref="A5:A10"/>
    <mergeCell ref="B5:B10"/>
    <mergeCell ref="C5:C10"/>
    <mergeCell ref="D5:D10"/>
    <mergeCell ref="E5:E10"/>
    <mergeCell ref="F5:F10"/>
    <mergeCell ref="G5:G10"/>
    <mergeCell ref="BV3:BV4"/>
    <mergeCell ref="BW3:BW4"/>
    <mergeCell ref="BX3:BX4"/>
    <mergeCell ref="BY3:BY4"/>
    <mergeCell ref="BZ3:BZ4"/>
    <mergeCell ref="CA3:CA4"/>
    <mergeCell ref="BP3:BP4"/>
    <mergeCell ref="BQ3:BQ4"/>
    <mergeCell ref="BR3:BR4"/>
    <mergeCell ref="BS3:BS4"/>
    <mergeCell ref="BT3:BT4"/>
    <mergeCell ref="BU3:BU4"/>
    <mergeCell ref="BJ3:BJ4"/>
    <mergeCell ref="BK3:BK4"/>
    <mergeCell ref="BL3:BL4"/>
    <mergeCell ref="BM3:BM4"/>
    <mergeCell ref="BN3:BN4"/>
    <mergeCell ref="BO3:BO4"/>
    <mergeCell ref="BD3:BD4"/>
    <mergeCell ref="BE3:BE4"/>
    <mergeCell ref="BF3:BF4"/>
    <mergeCell ref="BG3:BG4"/>
    <mergeCell ref="BH3:BH4"/>
    <mergeCell ref="BI3:BI4"/>
    <mergeCell ref="AX3:AX4"/>
    <mergeCell ref="AY3:AY4"/>
    <mergeCell ref="AZ3:AZ4"/>
    <mergeCell ref="BA3:BA4"/>
    <mergeCell ref="BB3:BB4"/>
    <mergeCell ref="BC3:BC4"/>
    <mergeCell ref="AR3:AR4"/>
    <mergeCell ref="AS3:AS4"/>
    <mergeCell ref="AT3:AT4"/>
    <mergeCell ref="AU3:AU4"/>
    <mergeCell ref="AV3:AV4"/>
    <mergeCell ref="AW3:AW4"/>
    <mergeCell ref="AL3:AL4"/>
    <mergeCell ref="AM3:AM4"/>
    <mergeCell ref="AN3:AN4"/>
    <mergeCell ref="AO3:AO4"/>
    <mergeCell ref="AP3:AP4"/>
    <mergeCell ref="AQ3:AQ4"/>
    <mergeCell ref="AF3:AF4"/>
    <mergeCell ref="AG3:AG4"/>
    <mergeCell ref="AH3:AH4"/>
    <mergeCell ref="AI3:AI4"/>
    <mergeCell ref="AJ3:AJ4"/>
    <mergeCell ref="AK3:AK4"/>
    <mergeCell ref="AB3:AB4"/>
    <mergeCell ref="AC3:AD4"/>
    <mergeCell ref="AE3:AE4"/>
    <mergeCell ref="S3:S4"/>
    <mergeCell ref="T3:T4"/>
    <mergeCell ref="U3:U4"/>
    <mergeCell ref="V3:V4"/>
    <mergeCell ref="W3:W4"/>
    <mergeCell ref="X3:X4"/>
    <mergeCell ref="A3:A4"/>
    <mergeCell ref="B3:B4"/>
    <mergeCell ref="C3:C4"/>
    <mergeCell ref="D3:D4"/>
    <mergeCell ref="E3:E4"/>
    <mergeCell ref="F3:F4"/>
    <mergeCell ref="BE2:BI2"/>
    <mergeCell ref="BJ2:BN2"/>
    <mergeCell ref="BO2:BS2"/>
    <mergeCell ref="M3:M4"/>
    <mergeCell ref="N3:N4"/>
    <mergeCell ref="O3:O4"/>
    <mergeCell ref="P3:P4"/>
    <mergeCell ref="Q3:Q4"/>
    <mergeCell ref="R3:R4"/>
    <mergeCell ref="G3:G4"/>
    <mergeCell ref="H3:H4"/>
    <mergeCell ref="I3:I4"/>
    <mergeCell ref="J3:J4"/>
    <mergeCell ref="K3:K4"/>
    <mergeCell ref="L3:L4"/>
    <mergeCell ref="Y3:Y4"/>
    <mergeCell ref="Z3:Z4"/>
    <mergeCell ref="AA3:AA4"/>
    <mergeCell ref="BT2:BW2"/>
    <mergeCell ref="BX2:BZ2"/>
    <mergeCell ref="CA2:CD2"/>
    <mergeCell ref="A2:I2"/>
    <mergeCell ref="J2:M2"/>
    <mergeCell ref="N2:AH2"/>
    <mergeCell ref="AI2:AL2"/>
    <mergeCell ref="AN2:AY2"/>
    <mergeCell ref="AZ2:BD2"/>
  </mergeCells>
  <conditionalFormatting sqref="M5 M11 M17 M23 M29 M35 M41 M47 M53 M59">
    <cfRule type="cellIs" dxfId="495" priority="32" stopIfTrue="1" operator="equal">
      <formula>"Muy Alta"</formula>
    </cfRule>
    <cfRule type="containsText" dxfId="494" priority="33" operator="containsText" text="ZONA RIESGO ALTA">
      <formula>NOT(ISERROR(SEARCH("ZONA RIESGO ALTA",M5)))</formula>
    </cfRule>
    <cfRule type="containsText" dxfId="493" priority="34" operator="containsText" text="ZONA RIESGO MODERADA">
      <formula>NOT(ISERROR(SEARCH("ZONA RIESGO MODERADA",M5)))</formula>
    </cfRule>
    <cfRule type="containsText" dxfId="492" priority="35" operator="containsText" text="ZONA RIESGO BAJA">
      <formula>NOT(ISERROR(SEARCH("ZONA RIESGO BAJA",M5)))</formula>
    </cfRule>
    <cfRule type="cellIs" dxfId="491" priority="36" operator="equal">
      <formula>"Muy Baja"</formula>
    </cfRule>
  </conditionalFormatting>
  <conditionalFormatting sqref="M5:M64">
    <cfRule type="containsText" dxfId="490" priority="31" operator="containsText" text="ZONA RIESGO EXTREMA">
      <formula>NOT(ISERROR(SEARCH("ZONA RIESGO EXTREMA",M5)))</formula>
    </cfRule>
  </conditionalFormatting>
  <conditionalFormatting sqref="X5:X64">
    <cfRule type="containsText" dxfId="489" priority="28" operator="containsText" text="DEBIL">
      <formula>NOT(ISERROR(SEARCH("DEBIL",X5)))</formula>
    </cfRule>
    <cfRule type="containsText" dxfId="488" priority="29" operator="containsText" text="MODERADO">
      <formula>NOT(ISERROR(SEARCH("MODERADO",X5)))</formula>
    </cfRule>
    <cfRule type="containsText" dxfId="487" priority="30" operator="containsText" text="FUERTE">
      <formula>NOT(ISERROR(SEARCH("FUERTE",X5)))</formula>
    </cfRule>
  </conditionalFormatting>
  <conditionalFormatting sqref="AC5 AC11 AC17 AC23 AC41 AC59 AC29 AC47 AC35 AC53">
    <cfRule type="containsText" dxfId="486" priority="25" operator="containsText" text="DEBIL">
      <formula>NOT(ISERROR(SEARCH("DEBIL",AC5)))</formula>
    </cfRule>
    <cfRule type="containsText" dxfId="485" priority="26" operator="containsText" text="MODERADO">
      <formula>NOT(ISERROR(SEARCH("MODERADO",AC5)))</formula>
    </cfRule>
    <cfRule type="containsText" dxfId="484" priority="27" operator="containsText" text="FUERTE">
      <formula>NOT(ISERROR(SEARCH("FUERTE",AC5)))</formula>
    </cfRule>
  </conditionalFormatting>
  <conditionalFormatting sqref="AI5 AI11 AI17 AI23 AI29 AI35 AI41 AI47 AI53 AI59">
    <cfRule type="containsText" dxfId="483" priority="20" operator="containsText" text="casi seguro">
      <formula>NOT(ISERROR(SEARCH("casi seguro",AI5)))</formula>
    </cfRule>
    <cfRule type="containsText" dxfId="482" priority="21" operator="containsText" text="PROBABLE">
      <formula>NOT(ISERROR(SEARCH("PROBABLE",AI5)))</formula>
    </cfRule>
    <cfRule type="containsText" dxfId="481" priority="22" operator="containsText" text="posible">
      <formula>NOT(ISERROR(SEARCH("posible",AI5)))</formula>
    </cfRule>
    <cfRule type="containsText" dxfId="480" priority="23" operator="containsText" text="Improbable">
      <formula>NOT(ISERROR(SEARCH("Improbable",AI5)))</formula>
    </cfRule>
    <cfRule type="containsText" dxfId="479" priority="24" operator="containsText" text="Rara vez">
      <formula>NOT(ISERROR(SEARCH("Rara vez",AI5)))</formula>
    </cfRule>
  </conditionalFormatting>
  <conditionalFormatting sqref="AD5 AD11 AD17 AD23 AD41 AD59 AD29 AD47 AD35 AD53">
    <cfRule type="containsText" dxfId="478" priority="17" operator="containsText" text="DEBIL">
      <formula>NOT(ISERROR(SEARCH("DEBIL",AD5)))</formula>
    </cfRule>
    <cfRule type="containsText" dxfId="477" priority="18" operator="containsText" text="MODERADO">
      <formula>NOT(ISERROR(SEARCH("MODERADO",AD5)))</formula>
    </cfRule>
    <cfRule type="containsText" dxfId="476" priority="19" operator="containsText" text="FUERTE">
      <formula>NOT(ISERROR(SEARCH("FUERTE",AD5)))</formula>
    </cfRule>
  </conditionalFormatting>
  <conditionalFormatting sqref="AL5 AL11 AL17 AL23 AL29 AL35 AL41 AL47 AL53 AL59">
    <cfRule type="cellIs" dxfId="475" priority="12" stopIfTrue="1" operator="equal">
      <formula>"Muy Alta"</formula>
    </cfRule>
    <cfRule type="containsText" dxfId="474" priority="13" operator="containsText" text="ZONA RIESGO ALTA">
      <formula>NOT(ISERROR(SEARCH("ZONA RIESGO ALTA",AL5)))</formula>
    </cfRule>
    <cfRule type="containsText" dxfId="473" priority="14" operator="containsText" text="ZONA RIESGO MODERADA">
      <formula>NOT(ISERROR(SEARCH("ZONA RIESGO MODERADA",AL5)))</formula>
    </cfRule>
    <cfRule type="containsText" dxfId="472" priority="15" operator="containsText" text="ZONA RIESGO BAJA">
      <formula>NOT(ISERROR(SEARCH("ZONA RIESGO BAJA",AL5)))</formula>
    </cfRule>
    <cfRule type="cellIs" dxfId="471" priority="16" operator="equal">
      <formula>"Muy Baja"</formula>
    </cfRule>
  </conditionalFormatting>
  <conditionalFormatting sqref="AL5:AL64">
    <cfRule type="containsText" dxfId="470" priority="11" operator="containsText" text="ZONA RIESGO EXTREMA">
      <formula>NOT(ISERROR(SEARCH("ZONA RIESGO EXTREMA",AL5)))</formula>
    </cfRule>
  </conditionalFormatting>
  <conditionalFormatting sqref="AJ5 AJ11 AJ17 AJ23 AJ29 AJ35 AJ41 AJ47 AJ53 AJ59">
    <cfRule type="containsText" dxfId="469" priority="1" operator="containsText" text="casi seguro">
      <formula>NOT(ISERROR(SEARCH("casi seguro",AJ5)))</formula>
    </cfRule>
    <cfRule type="containsText" dxfId="468" priority="2" operator="containsText" text="PROBABLE">
      <formula>NOT(ISERROR(SEARCH("PROBABLE",AJ5)))</formula>
    </cfRule>
    <cfRule type="containsText" dxfId="467" priority="3" operator="containsText" text="posible">
      <formula>NOT(ISERROR(SEARCH("posible",AJ5)))</formula>
    </cfRule>
    <cfRule type="containsText" dxfId="466" priority="4" operator="containsText" text="Improbable">
      <formula>NOT(ISERROR(SEARCH("Improbable",AJ5)))</formula>
    </cfRule>
    <cfRule type="containsText" dxfId="465" priority="5" operator="containsText" text="Rara vez">
      <formula>NOT(ISERROR(SEARCH("Rara vez",AJ5)))</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64" xr:uid="{D498F2E2-F555-43E5-A912-56117F995AC4}"/>
  </dataValidation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37" operator="containsText" id="{0BB238F9-5DEB-46D1-A5B0-70A4B4E515F5}">
            <xm:f>NOT(ISERROR(SEARCH(#REF!,AI5)))</xm:f>
            <xm:f>#REF!</xm:f>
            <x14:dxf>
              <fill>
                <gradientFill degree="180">
                  <stop position="0">
                    <color rgb="FF008744"/>
                  </stop>
                  <stop position="1">
                    <color theme="0"/>
                  </stop>
                </gradientFill>
              </fill>
            </x14:dxf>
          </x14:cfRule>
          <x14:cfRule type="containsText" priority="38" operator="containsText" id="{C2CF7E84-EEA0-488F-824C-4DC8C8CE7791}">
            <xm:f>NOT(ISERROR(SEARCH(#REF!,AI5)))</xm:f>
            <xm:f>#REF!</xm:f>
            <x14:dxf>
              <fill>
                <gradientFill degree="180">
                  <stop position="0">
                    <color rgb="FF008744"/>
                  </stop>
                  <stop position="1">
                    <color theme="0"/>
                  </stop>
                </gradientFill>
              </fill>
            </x14:dxf>
          </x14:cfRule>
          <x14:cfRule type="containsText" priority="39" operator="containsText" id="{941DEE7D-CA2A-4545-AA5B-DD7D798F6530}">
            <xm:f>NOT(ISERROR(SEARCH(#REF!,AI5)))</xm:f>
            <xm:f>#REF!</xm:f>
            <x14:dxf>
              <fill>
                <gradientFill degree="180">
                  <stop position="0">
                    <color rgb="FF008744"/>
                  </stop>
                  <stop position="1">
                    <color rgb="FFFFFFFF"/>
                  </stop>
                </gradientFill>
              </fill>
            </x14:dxf>
          </x14:cfRule>
          <x14:cfRule type="containsText" priority="40" operator="containsText" id="{0BF852DA-1A94-41CF-80DA-06EB83FD34C1}">
            <xm:f>NOT(ISERROR(SEARCH(#REF!,AI5)))</xm:f>
            <xm:f>#REF!</xm:f>
            <x14:dxf>
              <fill>
                <gradientFill>
                  <stop position="0">
                    <color theme="0"/>
                  </stop>
                  <stop position="1">
                    <color rgb="FFFFFF00"/>
                  </stop>
                </gradientFill>
              </fill>
            </x14:dxf>
          </x14:cfRule>
          <x14:cfRule type="containsText" priority="41" operator="containsText" id="{C81C6EF1-46AE-45FC-90DB-1DA679FFE141}">
            <xm:f>NOT(ISERROR(SEARCH(#REF!,AI5)))</xm:f>
            <xm:f>#REF!</xm:f>
            <x14:dxf>
              <fill>
                <gradientFill degree="180">
                  <stop position="0">
                    <color rgb="FFFFA700"/>
                  </stop>
                  <stop position="1">
                    <color theme="0"/>
                  </stop>
                </gradientFill>
              </fill>
            </x14:dxf>
          </x14:cfRule>
          <xm:sqref>AI5 AI11 AI17 AI23 AI29 AI35 AI41 AI47 AI53 AI59</xm:sqref>
        </x14:conditionalFormatting>
        <x14:conditionalFormatting xmlns:xm="http://schemas.microsoft.com/office/excel/2006/main">
          <x14:cfRule type="containsText" priority="6" operator="containsText" id="{2D0B684F-5C62-474A-981C-D9E193E6F768}">
            <xm:f>NOT(ISERROR(SEARCH(#REF!,AJ5)))</xm:f>
            <xm:f>#REF!</xm:f>
            <x14:dxf>
              <fill>
                <gradientFill degree="180">
                  <stop position="0">
                    <color rgb="FF008744"/>
                  </stop>
                  <stop position="1">
                    <color theme="0"/>
                  </stop>
                </gradientFill>
              </fill>
            </x14:dxf>
          </x14:cfRule>
          <x14:cfRule type="containsText" priority="7" operator="containsText" id="{0FC85C70-502F-49DB-B946-27B2DCD21A65}">
            <xm:f>NOT(ISERROR(SEARCH(#REF!,AJ5)))</xm:f>
            <xm:f>#REF!</xm:f>
            <x14:dxf>
              <fill>
                <gradientFill degree="180">
                  <stop position="0">
                    <color rgb="FF008744"/>
                  </stop>
                  <stop position="1">
                    <color theme="0"/>
                  </stop>
                </gradientFill>
              </fill>
            </x14:dxf>
          </x14:cfRule>
          <x14:cfRule type="containsText" priority="8" operator="containsText" id="{BAA81C9E-AF08-472E-BC5D-89D4859C7CD6}">
            <xm:f>NOT(ISERROR(SEARCH(#REF!,AJ5)))</xm:f>
            <xm:f>#REF!</xm:f>
            <x14:dxf>
              <fill>
                <gradientFill degree="180">
                  <stop position="0">
                    <color rgb="FF008744"/>
                  </stop>
                  <stop position="1">
                    <color rgb="FFFFFFFF"/>
                  </stop>
                </gradientFill>
              </fill>
            </x14:dxf>
          </x14:cfRule>
          <x14:cfRule type="containsText" priority="9" operator="containsText" id="{E411E470-D42E-4FE4-B3F3-0D850C216168}">
            <xm:f>NOT(ISERROR(SEARCH(#REF!,AJ5)))</xm:f>
            <xm:f>#REF!</xm:f>
            <x14:dxf>
              <fill>
                <gradientFill>
                  <stop position="0">
                    <color theme="0"/>
                  </stop>
                  <stop position="1">
                    <color rgb="FFFFFF00"/>
                  </stop>
                </gradientFill>
              </fill>
            </x14:dxf>
          </x14:cfRule>
          <x14:cfRule type="containsText" priority="10" operator="containsText" id="{F24AEB84-2D51-49B4-BA96-F0717DFE655A}">
            <xm:f>NOT(ISERROR(SEARCH(#REF!,AJ5)))</xm:f>
            <xm:f>#REF!</xm:f>
            <x14:dxf>
              <fill>
                <gradientFill degree="180">
                  <stop position="0">
                    <color rgb="FFFFA700"/>
                  </stop>
                  <stop position="1">
                    <color theme="0"/>
                  </stop>
                </gradientFill>
              </fill>
            </x14:dxf>
          </x14:cfRule>
          <xm:sqref>AJ5 AJ11 AJ17 AJ23 AJ29 AJ35 AJ41 AJ47 AJ53 AJ59</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D721B-3071-4F8F-8CC4-57503417E0A6}">
  <dimension ref="A1:DD65"/>
  <sheetViews>
    <sheetView topLeftCell="BZ5" workbookViewId="0">
      <selection activeCell="CC5" sqref="CC5"/>
    </sheetView>
  </sheetViews>
  <sheetFormatPr baseColWidth="10" defaultColWidth="11.42578125" defaultRowHeight="16.5"/>
  <cols>
    <col min="1" max="1" width="4" style="152" bestFit="1" customWidth="1"/>
    <col min="2" max="4" width="18.7109375" style="153" customWidth="1"/>
    <col min="5" max="5" width="32.42578125" style="149" customWidth="1"/>
    <col min="6" max="6" width="14.140625" style="152" customWidth="1"/>
    <col min="7" max="7" width="13.140625" style="152" customWidth="1"/>
    <col min="8" max="8" width="16.140625" style="152" customWidth="1"/>
    <col min="9" max="9" width="19" style="154" customWidth="1"/>
    <col min="10" max="12" width="17.85546875" style="149" customWidth="1"/>
    <col min="13" max="13" width="16.5703125" style="149" customWidth="1"/>
    <col min="14" max="14" width="5.85546875" style="149" customWidth="1"/>
    <col min="15" max="15" width="48.42578125" style="149" customWidth="1"/>
    <col min="16" max="24" width="31" style="149" hidden="1" customWidth="1"/>
    <col min="25" max="25" width="31" style="155" hidden="1" customWidth="1"/>
    <col min="26" max="26" width="31" style="156" hidden="1" customWidth="1"/>
    <col min="27" max="36" width="31" style="149" hidden="1" customWidth="1"/>
    <col min="37" max="37" width="17.85546875" style="149" hidden="1" customWidth="1"/>
    <col min="38" max="38" width="16.5703125" style="149" hidden="1" customWidth="1"/>
    <col min="39" max="39" width="31" style="149" hidden="1" customWidth="1"/>
    <col min="40" max="40" width="23" style="149" customWidth="1"/>
    <col min="41" max="41" width="18.85546875" style="149" hidden="1" customWidth="1"/>
    <col min="42" max="42" width="22.140625" style="149" hidden="1" customWidth="1"/>
    <col min="43" max="43" width="20.5703125" style="149" hidden="1" customWidth="1"/>
    <col min="44" max="44" width="18.5703125" style="149" hidden="1" customWidth="1"/>
    <col min="45" max="45" width="20.5703125" style="1" hidden="1" customWidth="1"/>
    <col min="46" max="46" width="18.5703125" style="1" hidden="1" customWidth="1"/>
    <col min="47" max="47" width="20.5703125" style="1" customWidth="1"/>
    <col min="48" max="48" width="18.5703125" style="1" customWidth="1"/>
    <col min="49" max="49" width="20.5703125" style="149" customWidth="1"/>
    <col min="50" max="50" width="18.5703125" style="149" customWidth="1"/>
    <col min="51" max="51" width="21" style="149" customWidth="1"/>
    <col min="52" max="52" width="23" style="1" hidden="1" customWidth="1"/>
    <col min="53" max="53" width="37.7109375" style="1" hidden="1" customWidth="1"/>
    <col min="54" max="54" width="18.85546875" style="1" hidden="1" customWidth="1"/>
    <col min="55" max="55" width="15.140625" style="1" hidden="1" customWidth="1"/>
    <col min="56" max="56" width="19.5703125" style="1" hidden="1" customWidth="1"/>
    <col min="57" max="57" width="23" style="1" hidden="1" customWidth="1"/>
    <col min="58" max="58" width="38.5703125" style="1" hidden="1" customWidth="1"/>
    <col min="59" max="59" width="18.85546875" style="1" hidden="1" customWidth="1"/>
    <col min="60" max="60" width="16.85546875" style="1" hidden="1" customWidth="1"/>
    <col min="61" max="61" width="19.5703125" style="1" hidden="1" customWidth="1"/>
    <col min="62" max="62" width="23" style="1" customWidth="1"/>
    <col min="63" max="63" width="32.140625" style="1" customWidth="1"/>
    <col min="64" max="64" width="18.85546875" style="1" customWidth="1"/>
    <col min="65" max="65" width="16.85546875" style="1" customWidth="1"/>
    <col min="66" max="66" width="19.5703125" style="1" customWidth="1"/>
    <col min="67" max="67" width="23" style="149" customWidth="1"/>
    <col min="68" max="68" width="33.140625" style="149" customWidth="1"/>
    <col min="69" max="69" width="18.85546875" style="149" customWidth="1"/>
    <col min="70" max="70" width="16.85546875" style="149" customWidth="1"/>
    <col min="71" max="71" width="19.5703125" style="149" customWidth="1"/>
    <col min="72" max="72" width="23.28515625" style="149" customWidth="1"/>
    <col min="73" max="74" width="23" style="149" hidden="1" customWidth="1"/>
    <col min="75" max="75" width="18.5703125" style="149" hidden="1" customWidth="1"/>
    <col min="76" max="76" width="20.5703125" style="1" customWidth="1"/>
    <col min="77" max="77" width="30" style="1" customWidth="1"/>
    <col min="78" max="78" width="28.140625" style="1" customWidth="1"/>
    <col min="79" max="79" width="20.5703125" style="149" customWidth="1"/>
    <col min="80" max="80" width="49.5703125" style="149" customWidth="1"/>
    <col min="81" max="81" width="33.42578125" style="149" customWidth="1"/>
    <col min="82" max="82" width="53.42578125" style="149" customWidth="1"/>
    <col min="83" max="16384" width="11.42578125" style="149"/>
  </cols>
  <sheetData>
    <row r="1" spans="1:108" ht="21" customHeight="1">
      <c r="AN1" s="148"/>
      <c r="AO1" s="148"/>
      <c r="AP1" s="148"/>
      <c r="AQ1" s="148"/>
      <c r="AR1" s="148"/>
      <c r="AS1" s="148"/>
      <c r="AT1" s="148"/>
      <c r="AU1" s="148"/>
      <c r="AV1" s="148"/>
      <c r="AW1" s="148"/>
      <c r="AX1" s="148"/>
      <c r="AY1" s="148"/>
      <c r="AZ1" s="2"/>
      <c r="BA1" s="2"/>
      <c r="BB1" s="2"/>
      <c r="BC1" s="2"/>
      <c r="BD1" s="2"/>
      <c r="BE1" s="2"/>
      <c r="BF1" s="2"/>
      <c r="BG1" s="2"/>
      <c r="BH1" s="2"/>
      <c r="BI1" s="2"/>
      <c r="BJ1" s="2"/>
      <c r="BK1" s="2"/>
      <c r="BL1" s="2"/>
      <c r="BM1" s="2"/>
      <c r="BN1" s="2"/>
      <c r="BO1" s="148"/>
      <c r="BP1" s="148"/>
      <c r="BQ1" s="148"/>
      <c r="BR1" s="148"/>
      <c r="BS1" s="148"/>
    </row>
    <row r="2" spans="1:108" ht="21" customHeight="1">
      <c r="A2" s="448" t="s">
        <v>66</v>
      </c>
      <c r="B2" s="449"/>
      <c r="C2" s="449"/>
      <c r="D2" s="449"/>
      <c r="E2" s="449"/>
      <c r="F2" s="449"/>
      <c r="G2" s="449"/>
      <c r="H2" s="449"/>
      <c r="I2" s="450"/>
      <c r="J2" s="448" t="s">
        <v>67</v>
      </c>
      <c r="K2" s="449"/>
      <c r="L2" s="449"/>
      <c r="M2" s="450"/>
      <c r="N2" s="448" t="s">
        <v>68</v>
      </c>
      <c r="O2" s="449"/>
      <c r="P2" s="449"/>
      <c r="Q2" s="449"/>
      <c r="R2" s="449"/>
      <c r="S2" s="449"/>
      <c r="T2" s="449"/>
      <c r="U2" s="449"/>
      <c r="V2" s="449"/>
      <c r="W2" s="449"/>
      <c r="X2" s="449"/>
      <c r="Y2" s="449"/>
      <c r="Z2" s="449"/>
      <c r="AA2" s="449"/>
      <c r="AB2" s="449"/>
      <c r="AC2" s="449"/>
      <c r="AD2" s="449"/>
      <c r="AE2" s="449"/>
      <c r="AF2" s="449"/>
      <c r="AG2" s="449"/>
      <c r="AH2" s="450"/>
      <c r="AI2" s="448" t="s">
        <v>120</v>
      </c>
      <c r="AJ2" s="449"/>
      <c r="AK2" s="449"/>
      <c r="AL2" s="450"/>
      <c r="AM2" s="161"/>
      <c r="AN2" s="451" t="s">
        <v>69</v>
      </c>
      <c r="AO2" s="451"/>
      <c r="AP2" s="451"/>
      <c r="AQ2" s="451"/>
      <c r="AR2" s="451"/>
      <c r="AS2" s="451"/>
      <c r="AT2" s="451"/>
      <c r="AU2" s="451"/>
      <c r="AV2" s="451"/>
      <c r="AW2" s="451"/>
      <c r="AX2" s="451"/>
      <c r="AY2" s="451"/>
      <c r="AZ2" s="441" t="s">
        <v>70</v>
      </c>
      <c r="BA2" s="441"/>
      <c r="BB2" s="441"/>
      <c r="BC2" s="441"/>
      <c r="BD2" s="441"/>
      <c r="BE2" s="441" t="s">
        <v>71</v>
      </c>
      <c r="BF2" s="441"/>
      <c r="BG2" s="441"/>
      <c r="BH2" s="441"/>
      <c r="BI2" s="441"/>
      <c r="BJ2" s="441" t="s">
        <v>72</v>
      </c>
      <c r="BK2" s="441"/>
      <c r="BL2" s="441"/>
      <c r="BM2" s="441"/>
      <c r="BN2" s="441"/>
      <c r="BO2" s="441" t="s">
        <v>73</v>
      </c>
      <c r="BP2" s="441"/>
      <c r="BQ2" s="441"/>
      <c r="BR2" s="441"/>
      <c r="BS2" s="441"/>
      <c r="BT2" s="443" t="s">
        <v>74</v>
      </c>
      <c r="BU2" s="443"/>
      <c r="BV2" s="443"/>
      <c r="BW2" s="443"/>
      <c r="BX2" s="444" t="s">
        <v>75</v>
      </c>
      <c r="BY2" s="444"/>
      <c r="BZ2" s="444"/>
      <c r="CA2" s="445" t="s">
        <v>76</v>
      </c>
      <c r="CB2" s="446"/>
      <c r="CC2" s="446"/>
      <c r="CD2" s="447"/>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row>
    <row r="3" spans="1:108" s="158" customFormat="1" ht="21" customHeight="1">
      <c r="A3" s="439" t="s">
        <v>77</v>
      </c>
      <c r="B3" s="434" t="s">
        <v>7</v>
      </c>
      <c r="C3" s="434" t="s">
        <v>9</v>
      </c>
      <c r="D3" s="434" t="s">
        <v>11</v>
      </c>
      <c r="E3" s="440" t="s">
        <v>21</v>
      </c>
      <c r="F3" s="440" t="s">
        <v>15</v>
      </c>
      <c r="G3" s="434" t="s">
        <v>17</v>
      </c>
      <c r="H3" s="434" t="s">
        <v>19</v>
      </c>
      <c r="I3" s="434" t="s">
        <v>23</v>
      </c>
      <c r="J3" s="434" t="s">
        <v>121</v>
      </c>
      <c r="K3" s="434" t="s">
        <v>15</v>
      </c>
      <c r="L3" s="434" t="s">
        <v>122</v>
      </c>
      <c r="M3" s="432" t="s">
        <v>29</v>
      </c>
      <c r="N3" s="442" t="s">
        <v>78</v>
      </c>
      <c r="O3" s="434" t="s">
        <v>31</v>
      </c>
      <c r="P3" s="434" t="s">
        <v>123</v>
      </c>
      <c r="Q3" s="432" t="s">
        <v>80</v>
      </c>
      <c r="R3" s="434" t="s">
        <v>80</v>
      </c>
      <c r="S3" s="434" t="s">
        <v>124</v>
      </c>
      <c r="T3" s="434" t="s">
        <v>125</v>
      </c>
      <c r="U3" s="434" t="s">
        <v>126</v>
      </c>
      <c r="V3" s="434" t="s">
        <v>127</v>
      </c>
      <c r="W3" s="434" t="s">
        <v>128</v>
      </c>
      <c r="X3" s="434" t="s">
        <v>129</v>
      </c>
      <c r="Y3" s="434" t="s">
        <v>130</v>
      </c>
      <c r="Z3" s="434" t="s">
        <v>131</v>
      </c>
      <c r="AA3" s="434" t="s">
        <v>132</v>
      </c>
      <c r="AB3" s="434" t="s">
        <v>133</v>
      </c>
      <c r="AC3" s="435" t="s">
        <v>134</v>
      </c>
      <c r="AD3" s="436"/>
      <c r="AE3" s="434" t="s">
        <v>135</v>
      </c>
      <c r="AF3" s="434" t="s">
        <v>136</v>
      </c>
      <c r="AG3" s="434" t="s">
        <v>137</v>
      </c>
      <c r="AH3" s="434" t="s">
        <v>138</v>
      </c>
      <c r="AI3" s="434" t="s">
        <v>121</v>
      </c>
      <c r="AJ3" s="434" t="s">
        <v>15</v>
      </c>
      <c r="AK3" s="434" t="s">
        <v>122</v>
      </c>
      <c r="AL3" s="432" t="s">
        <v>139</v>
      </c>
      <c r="AM3" s="434" t="s">
        <v>140</v>
      </c>
      <c r="AN3" s="431" t="s">
        <v>79</v>
      </c>
      <c r="AO3" s="431" t="s">
        <v>80</v>
      </c>
      <c r="AP3" s="431" t="s">
        <v>81</v>
      </c>
      <c r="AQ3" s="431" t="s">
        <v>82</v>
      </c>
      <c r="AR3" s="431" t="s">
        <v>83</v>
      </c>
      <c r="AS3" s="431" t="s">
        <v>82</v>
      </c>
      <c r="AT3" s="429" t="s">
        <v>84</v>
      </c>
      <c r="AU3" s="431" t="s">
        <v>82</v>
      </c>
      <c r="AV3" s="431" t="s">
        <v>85</v>
      </c>
      <c r="AW3" s="431" t="s">
        <v>82</v>
      </c>
      <c r="AX3" s="429" t="s">
        <v>86</v>
      </c>
      <c r="AY3" s="431" t="s">
        <v>53</v>
      </c>
      <c r="AZ3" s="428" t="s">
        <v>87</v>
      </c>
      <c r="BA3" s="428" t="s">
        <v>88</v>
      </c>
      <c r="BB3" s="428" t="s">
        <v>80</v>
      </c>
      <c r="BC3" s="428" t="s">
        <v>89</v>
      </c>
      <c r="BD3" s="428" t="s">
        <v>90</v>
      </c>
      <c r="BE3" s="428" t="s">
        <v>87</v>
      </c>
      <c r="BF3" s="428" t="s">
        <v>88</v>
      </c>
      <c r="BG3" s="428" t="s">
        <v>80</v>
      </c>
      <c r="BH3" s="428" t="s">
        <v>89</v>
      </c>
      <c r="BI3" s="428" t="s">
        <v>90</v>
      </c>
      <c r="BJ3" s="428" t="s">
        <v>87</v>
      </c>
      <c r="BK3" s="428" t="s">
        <v>88</v>
      </c>
      <c r="BL3" s="428" t="s">
        <v>80</v>
      </c>
      <c r="BM3" s="428" t="s">
        <v>89</v>
      </c>
      <c r="BN3" s="428" t="s">
        <v>90</v>
      </c>
      <c r="BO3" s="428" t="s">
        <v>87</v>
      </c>
      <c r="BP3" s="428" t="s">
        <v>88</v>
      </c>
      <c r="BQ3" s="428" t="s">
        <v>80</v>
      </c>
      <c r="BR3" s="428" t="s">
        <v>89</v>
      </c>
      <c r="BS3" s="428" t="s">
        <v>90</v>
      </c>
      <c r="BT3" s="426" t="s">
        <v>141</v>
      </c>
      <c r="BU3" s="426" t="s">
        <v>91</v>
      </c>
      <c r="BV3" s="426" t="s">
        <v>92</v>
      </c>
      <c r="BW3" s="426" t="s">
        <v>88</v>
      </c>
      <c r="BX3" s="427" t="s">
        <v>82</v>
      </c>
      <c r="BY3" s="427" t="s">
        <v>93</v>
      </c>
      <c r="BZ3" s="427" t="s">
        <v>94</v>
      </c>
      <c r="CA3" s="425" t="s">
        <v>95</v>
      </c>
      <c r="CB3" s="425" t="s">
        <v>96</v>
      </c>
      <c r="CC3" s="425" t="s">
        <v>97</v>
      </c>
      <c r="CD3" s="425" t="s">
        <v>98</v>
      </c>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row>
    <row r="4" spans="1:108" s="160" customFormat="1" ht="21" customHeight="1" thickBot="1">
      <c r="A4" s="439"/>
      <c r="B4" s="434"/>
      <c r="C4" s="434"/>
      <c r="D4" s="434"/>
      <c r="E4" s="440"/>
      <c r="F4" s="440"/>
      <c r="G4" s="434"/>
      <c r="H4" s="434"/>
      <c r="I4" s="434"/>
      <c r="J4" s="434"/>
      <c r="K4" s="434"/>
      <c r="L4" s="434"/>
      <c r="M4" s="433"/>
      <c r="N4" s="442"/>
      <c r="O4" s="434"/>
      <c r="P4" s="434"/>
      <c r="Q4" s="433"/>
      <c r="R4" s="434" t="s">
        <v>80</v>
      </c>
      <c r="S4" s="434"/>
      <c r="T4" s="434"/>
      <c r="U4" s="434"/>
      <c r="V4" s="434"/>
      <c r="W4" s="434" t="s">
        <v>128</v>
      </c>
      <c r="X4" s="434"/>
      <c r="Y4" s="434" t="s">
        <v>128</v>
      </c>
      <c r="Z4" s="434"/>
      <c r="AA4" s="434" t="s">
        <v>132</v>
      </c>
      <c r="AB4" s="434"/>
      <c r="AC4" s="437"/>
      <c r="AD4" s="438"/>
      <c r="AE4" s="434"/>
      <c r="AF4" s="434"/>
      <c r="AG4" s="434"/>
      <c r="AH4" s="434"/>
      <c r="AI4" s="434"/>
      <c r="AJ4" s="434"/>
      <c r="AK4" s="434"/>
      <c r="AL4" s="433"/>
      <c r="AM4" s="434"/>
      <c r="AN4" s="431"/>
      <c r="AO4" s="431"/>
      <c r="AP4" s="431"/>
      <c r="AQ4" s="431"/>
      <c r="AR4" s="431"/>
      <c r="AS4" s="431"/>
      <c r="AT4" s="430"/>
      <c r="AU4" s="431"/>
      <c r="AV4" s="431"/>
      <c r="AW4" s="431"/>
      <c r="AX4" s="430"/>
      <c r="AY4" s="431"/>
      <c r="AZ4" s="428"/>
      <c r="BA4" s="428"/>
      <c r="BB4" s="428"/>
      <c r="BC4" s="428"/>
      <c r="BD4" s="428"/>
      <c r="BE4" s="428"/>
      <c r="BF4" s="428"/>
      <c r="BG4" s="428"/>
      <c r="BH4" s="428"/>
      <c r="BI4" s="428"/>
      <c r="BJ4" s="428"/>
      <c r="BK4" s="428"/>
      <c r="BL4" s="428"/>
      <c r="BM4" s="428"/>
      <c r="BN4" s="428"/>
      <c r="BO4" s="428"/>
      <c r="BP4" s="428"/>
      <c r="BQ4" s="428"/>
      <c r="BR4" s="428"/>
      <c r="BS4" s="428"/>
      <c r="BT4" s="426"/>
      <c r="BU4" s="426"/>
      <c r="BV4" s="426"/>
      <c r="BW4" s="426"/>
      <c r="BX4" s="427"/>
      <c r="BY4" s="427"/>
      <c r="BZ4" s="427"/>
      <c r="CA4" s="425"/>
      <c r="CB4" s="425"/>
      <c r="CC4" s="425"/>
      <c r="CD4" s="425"/>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row>
    <row r="5" spans="1:108" s="151" customFormat="1" ht="248.1" customHeight="1" thickTop="1" thickBot="1">
      <c r="A5" s="421">
        <v>1</v>
      </c>
      <c r="B5" s="423" t="s">
        <v>470</v>
      </c>
      <c r="C5" s="423" t="s">
        <v>463</v>
      </c>
      <c r="D5" s="423" t="s">
        <v>599</v>
      </c>
      <c r="E5" s="424" t="s">
        <v>600</v>
      </c>
      <c r="F5" s="423" t="s">
        <v>104</v>
      </c>
      <c r="G5" s="423" t="s">
        <v>601</v>
      </c>
      <c r="H5" s="423" t="s">
        <v>602</v>
      </c>
      <c r="I5" s="423" t="s">
        <v>144</v>
      </c>
      <c r="J5" s="421">
        <v>1</v>
      </c>
      <c r="K5" s="421">
        <v>5</v>
      </c>
      <c r="L5" s="411">
        <v>20</v>
      </c>
      <c r="M5" s="412" t="s">
        <v>500</v>
      </c>
      <c r="N5" s="162">
        <v>1</v>
      </c>
      <c r="O5" s="166" t="s">
        <v>603</v>
      </c>
      <c r="P5" s="171">
        <v>15</v>
      </c>
      <c r="Q5" s="171">
        <v>15</v>
      </c>
      <c r="R5" s="171">
        <v>15</v>
      </c>
      <c r="S5" s="171">
        <v>15</v>
      </c>
      <c r="T5" s="171">
        <v>15</v>
      </c>
      <c r="U5" s="171">
        <v>15</v>
      </c>
      <c r="V5" s="171">
        <v>10</v>
      </c>
      <c r="W5" s="116">
        <v>100</v>
      </c>
      <c r="X5" s="117" t="s">
        <v>146</v>
      </c>
      <c r="Y5" s="172" t="s">
        <v>146</v>
      </c>
      <c r="Z5" s="118" t="s">
        <v>146</v>
      </c>
      <c r="AA5" s="116" t="s">
        <v>502</v>
      </c>
      <c r="AB5" s="171" t="s">
        <v>604</v>
      </c>
      <c r="AC5" s="422">
        <v>100</v>
      </c>
      <c r="AD5" s="422" t="s">
        <v>146</v>
      </c>
      <c r="AE5" s="420" t="s">
        <v>147</v>
      </c>
      <c r="AF5" s="420" t="s">
        <v>147</v>
      </c>
      <c r="AG5" s="418">
        <v>2</v>
      </c>
      <c r="AH5" s="418">
        <v>2</v>
      </c>
      <c r="AI5" s="419">
        <v>1</v>
      </c>
      <c r="AJ5" s="419">
        <v>5</v>
      </c>
      <c r="AK5" s="411">
        <v>20</v>
      </c>
      <c r="AL5" s="412" t="s">
        <v>500</v>
      </c>
      <c r="AM5" s="415" t="s">
        <v>148</v>
      </c>
      <c r="AN5" s="163" t="s">
        <v>605</v>
      </c>
      <c r="AO5" s="163" t="s">
        <v>606</v>
      </c>
      <c r="AP5" s="168">
        <v>44926</v>
      </c>
      <c r="AQ5" s="259" t="s">
        <v>607</v>
      </c>
      <c r="AR5" s="175" t="s">
        <v>608</v>
      </c>
      <c r="AS5" s="259" t="s">
        <v>609</v>
      </c>
      <c r="AT5" s="179" t="s">
        <v>610</v>
      </c>
      <c r="AU5" s="259" t="s">
        <v>611</v>
      </c>
      <c r="AV5" s="185" t="s">
        <v>612</v>
      </c>
      <c r="AW5" s="232" t="s">
        <v>613</v>
      </c>
      <c r="AX5" s="215" t="s">
        <v>614</v>
      </c>
      <c r="AY5" s="146" t="s">
        <v>115</v>
      </c>
      <c r="AZ5" s="260" t="s">
        <v>607</v>
      </c>
      <c r="BA5" s="176" t="s">
        <v>615</v>
      </c>
      <c r="BB5" s="193" t="s">
        <v>616</v>
      </c>
      <c r="BC5" s="185" t="s">
        <v>617</v>
      </c>
      <c r="BD5" s="168" t="s">
        <v>116</v>
      </c>
      <c r="BE5" s="261" t="s">
        <v>609</v>
      </c>
      <c r="BF5" s="179" t="s">
        <v>618</v>
      </c>
      <c r="BG5" s="183" t="s">
        <v>619</v>
      </c>
      <c r="BH5" s="196" t="s">
        <v>617</v>
      </c>
      <c r="BI5" s="168" t="s">
        <v>116</v>
      </c>
      <c r="BJ5" s="259" t="s">
        <v>611</v>
      </c>
      <c r="BK5" s="185" t="s">
        <v>620</v>
      </c>
      <c r="BL5" s="193" t="s">
        <v>619</v>
      </c>
      <c r="BM5" s="193" t="s">
        <v>617</v>
      </c>
      <c r="BN5" s="168" t="s">
        <v>116</v>
      </c>
      <c r="BO5" s="232" t="s">
        <v>613</v>
      </c>
      <c r="BP5" s="215" t="s">
        <v>621</v>
      </c>
      <c r="BQ5" s="216" t="s">
        <v>619</v>
      </c>
      <c r="BR5" s="216" t="s">
        <v>617</v>
      </c>
      <c r="BS5" s="114" t="s">
        <v>116</v>
      </c>
      <c r="BT5" s="170" t="s">
        <v>622</v>
      </c>
      <c r="BU5" s="145"/>
      <c r="BV5" s="145"/>
      <c r="BW5" s="145"/>
      <c r="BX5" s="170" t="s">
        <v>623</v>
      </c>
      <c r="BY5" s="163" t="s">
        <v>624</v>
      </c>
      <c r="BZ5" s="163" t="s">
        <v>625</v>
      </c>
      <c r="CA5" s="248" t="s">
        <v>647</v>
      </c>
      <c r="CB5" s="221" t="s">
        <v>652</v>
      </c>
      <c r="CC5" s="221" t="s">
        <v>653</v>
      </c>
      <c r="CD5" s="221" t="s">
        <v>654</v>
      </c>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50"/>
      <c r="DD5" s="150"/>
    </row>
    <row r="6" spans="1:108" ht="174.75" customHeight="1" thickTop="1" thickBot="1">
      <c r="A6" s="421"/>
      <c r="B6" s="423"/>
      <c r="C6" s="423"/>
      <c r="D6" s="423"/>
      <c r="E6" s="424"/>
      <c r="F6" s="423"/>
      <c r="G6" s="423"/>
      <c r="H6" s="423"/>
      <c r="I6" s="423"/>
      <c r="J6" s="421"/>
      <c r="K6" s="421"/>
      <c r="L6" s="411"/>
      <c r="M6" s="413"/>
      <c r="N6" s="162">
        <v>2</v>
      </c>
      <c r="O6" s="166" t="s">
        <v>626</v>
      </c>
      <c r="P6" s="171">
        <v>15</v>
      </c>
      <c r="Q6" s="171">
        <v>15</v>
      </c>
      <c r="R6" s="171">
        <v>15</v>
      </c>
      <c r="S6" s="171">
        <v>15</v>
      </c>
      <c r="T6" s="171">
        <v>15</v>
      </c>
      <c r="U6" s="171">
        <v>15</v>
      </c>
      <c r="V6" s="171">
        <v>10</v>
      </c>
      <c r="W6" s="116">
        <v>100</v>
      </c>
      <c r="X6" s="117" t="s">
        <v>146</v>
      </c>
      <c r="Y6" s="172" t="s">
        <v>146</v>
      </c>
      <c r="Z6" s="118" t="s">
        <v>146</v>
      </c>
      <c r="AA6" s="116" t="s">
        <v>502</v>
      </c>
      <c r="AB6" s="171" t="s">
        <v>627</v>
      </c>
      <c r="AC6" s="422"/>
      <c r="AD6" s="422"/>
      <c r="AE6" s="420"/>
      <c r="AF6" s="420"/>
      <c r="AG6" s="418"/>
      <c r="AH6" s="418"/>
      <c r="AI6" s="419"/>
      <c r="AJ6" s="419"/>
      <c r="AK6" s="411"/>
      <c r="AL6" s="413"/>
      <c r="AM6" s="416"/>
      <c r="AN6" s="163" t="s">
        <v>628</v>
      </c>
      <c r="AO6" s="163" t="s">
        <v>606</v>
      </c>
      <c r="AP6" s="168">
        <v>44926</v>
      </c>
      <c r="AQ6" s="259" t="s">
        <v>607</v>
      </c>
      <c r="AR6" s="195" t="s">
        <v>629</v>
      </c>
      <c r="AS6" s="259" t="s">
        <v>609</v>
      </c>
      <c r="AT6" s="179" t="s">
        <v>630</v>
      </c>
      <c r="AU6" s="262" t="s">
        <v>611</v>
      </c>
      <c r="AV6" s="196" t="s">
        <v>631</v>
      </c>
      <c r="AW6" s="212" t="s">
        <v>613</v>
      </c>
      <c r="AX6" s="213" t="s">
        <v>632</v>
      </c>
      <c r="AY6" s="146" t="s">
        <v>115</v>
      </c>
      <c r="AZ6" s="260" t="s">
        <v>607</v>
      </c>
      <c r="BA6" s="179" t="s">
        <v>633</v>
      </c>
      <c r="BB6" s="183" t="s">
        <v>616</v>
      </c>
      <c r="BC6" s="196" t="s">
        <v>617</v>
      </c>
      <c r="BD6" s="168" t="s">
        <v>116</v>
      </c>
      <c r="BE6" s="261" t="s">
        <v>609</v>
      </c>
      <c r="BF6" s="179" t="s">
        <v>634</v>
      </c>
      <c r="BG6" s="183" t="s">
        <v>619</v>
      </c>
      <c r="BH6" s="196" t="s">
        <v>617</v>
      </c>
      <c r="BI6" s="168" t="s">
        <v>116</v>
      </c>
      <c r="BJ6" s="262" t="s">
        <v>611</v>
      </c>
      <c r="BK6" s="196" t="s">
        <v>635</v>
      </c>
      <c r="BL6" s="183" t="s">
        <v>619</v>
      </c>
      <c r="BM6" s="183" t="s">
        <v>617</v>
      </c>
      <c r="BN6" s="168" t="s">
        <v>116</v>
      </c>
      <c r="BO6" s="212" t="s">
        <v>636</v>
      </c>
      <c r="BP6" s="213" t="s">
        <v>637</v>
      </c>
      <c r="BQ6" s="214" t="s">
        <v>619</v>
      </c>
      <c r="BR6" s="214" t="s">
        <v>617</v>
      </c>
      <c r="BS6" s="114" t="s">
        <v>116</v>
      </c>
      <c r="BT6" s="170" t="s">
        <v>638</v>
      </c>
      <c r="BU6" s="145"/>
      <c r="BV6" s="145"/>
      <c r="BW6" s="145"/>
      <c r="BX6" s="170" t="s">
        <v>623</v>
      </c>
      <c r="BY6" s="163" t="s">
        <v>624</v>
      </c>
      <c r="BZ6" s="163" t="s">
        <v>639</v>
      </c>
      <c r="CA6" s="250" t="s">
        <v>651</v>
      </c>
      <c r="CB6" s="200" t="s">
        <v>656</v>
      </c>
      <c r="CC6" s="200" t="s">
        <v>655</v>
      </c>
      <c r="CD6" s="200" t="s">
        <v>657</v>
      </c>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row>
    <row r="7" spans="1:108" ht="250.5" customHeight="1" thickTop="1" thickBot="1">
      <c r="A7" s="421"/>
      <c r="B7" s="423"/>
      <c r="C7" s="423"/>
      <c r="D7" s="423"/>
      <c r="E7" s="424"/>
      <c r="F7" s="423"/>
      <c r="G7" s="423"/>
      <c r="H7" s="423"/>
      <c r="I7" s="423"/>
      <c r="J7" s="421"/>
      <c r="K7" s="421"/>
      <c r="L7" s="411"/>
      <c r="M7" s="413"/>
      <c r="N7" s="162">
        <v>3</v>
      </c>
      <c r="O7" s="173" t="s">
        <v>640</v>
      </c>
      <c r="P7" s="171">
        <v>15</v>
      </c>
      <c r="Q7" s="171">
        <v>15</v>
      </c>
      <c r="R7" s="171">
        <v>15</v>
      </c>
      <c r="S7" s="171">
        <v>15</v>
      </c>
      <c r="T7" s="171">
        <v>15</v>
      </c>
      <c r="U7" s="171">
        <v>15</v>
      </c>
      <c r="V7" s="171">
        <v>10</v>
      </c>
      <c r="W7" s="116">
        <v>100</v>
      </c>
      <c r="X7" s="117" t="s">
        <v>146</v>
      </c>
      <c r="Y7" s="172" t="s">
        <v>146</v>
      </c>
      <c r="Z7" s="118" t="s">
        <v>146</v>
      </c>
      <c r="AA7" s="116" t="s">
        <v>502</v>
      </c>
      <c r="AB7" s="171" t="s">
        <v>641</v>
      </c>
      <c r="AC7" s="422"/>
      <c r="AD7" s="422"/>
      <c r="AE7" s="420"/>
      <c r="AF7" s="420"/>
      <c r="AG7" s="418"/>
      <c r="AH7" s="418"/>
      <c r="AI7" s="419"/>
      <c r="AJ7" s="419"/>
      <c r="AK7" s="411"/>
      <c r="AL7" s="413"/>
      <c r="AM7" s="416"/>
      <c r="AN7" s="163"/>
      <c r="AO7" s="162"/>
      <c r="AP7" s="168"/>
      <c r="AQ7" s="168"/>
      <c r="AR7" s="163"/>
      <c r="AS7" s="168"/>
      <c r="AT7" s="163"/>
      <c r="AU7" s="168"/>
      <c r="AV7" s="163"/>
      <c r="AW7" s="114"/>
      <c r="AX7" s="145"/>
      <c r="AY7" s="146"/>
      <c r="AZ7" s="260" t="s">
        <v>607</v>
      </c>
      <c r="BA7" s="179" t="s">
        <v>642</v>
      </c>
      <c r="BB7" s="183" t="s">
        <v>616</v>
      </c>
      <c r="BC7" s="196" t="s">
        <v>617</v>
      </c>
      <c r="BD7" s="168" t="s">
        <v>116</v>
      </c>
      <c r="BE7" s="261" t="s">
        <v>609</v>
      </c>
      <c r="BF7" s="179" t="s">
        <v>643</v>
      </c>
      <c r="BG7" s="183" t="s">
        <v>619</v>
      </c>
      <c r="BH7" s="196" t="s">
        <v>617</v>
      </c>
      <c r="BI7" s="168" t="s">
        <v>116</v>
      </c>
      <c r="BJ7" s="262" t="s">
        <v>611</v>
      </c>
      <c r="BK7" s="196" t="s">
        <v>644</v>
      </c>
      <c r="BL7" s="183" t="s">
        <v>619</v>
      </c>
      <c r="BM7" s="183" t="s">
        <v>617</v>
      </c>
      <c r="BN7" s="168" t="s">
        <v>116</v>
      </c>
      <c r="BO7" s="212" t="s">
        <v>613</v>
      </c>
      <c r="BP7" s="213" t="s">
        <v>645</v>
      </c>
      <c r="BQ7" s="214" t="s">
        <v>619</v>
      </c>
      <c r="BR7" s="214" t="s">
        <v>617</v>
      </c>
      <c r="BS7" s="114" t="s">
        <v>116</v>
      </c>
      <c r="BT7" s="168"/>
      <c r="BU7" s="145"/>
      <c r="BV7" s="145"/>
      <c r="BW7" s="145"/>
      <c r="BX7" s="170" t="s">
        <v>623</v>
      </c>
      <c r="BY7" s="163" t="s">
        <v>624</v>
      </c>
      <c r="BZ7" s="163"/>
      <c r="CA7" s="250" t="s">
        <v>647</v>
      </c>
      <c r="CB7" s="200" t="s">
        <v>658</v>
      </c>
      <c r="CC7" s="200" t="s">
        <v>659</v>
      </c>
      <c r="CD7" s="200" t="s">
        <v>646</v>
      </c>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row>
    <row r="8" spans="1:108" ht="59.25" customHeight="1" thickTop="1" thickBot="1">
      <c r="A8" s="421"/>
      <c r="B8" s="423"/>
      <c r="C8" s="423"/>
      <c r="D8" s="423"/>
      <c r="E8" s="424"/>
      <c r="F8" s="423"/>
      <c r="G8" s="423"/>
      <c r="H8" s="423"/>
      <c r="I8" s="423"/>
      <c r="J8" s="421"/>
      <c r="K8" s="421"/>
      <c r="L8" s="411"/>
      <c r="M8" s="413"/>
      <c r="N8" s="162">
        <v>4</v>
      </c>
      <c r="O8" s="166"/>
      <c r="P8" s="171"/>
      <c r="Q8" s="171"/>
      <c r="R8" s="171"/>
      <c r="S8" s="171"/>
      <c r="T8" s="171"/>
      <c r="U8" s="171"/>
      <c r="V8" s="171"/>
      <c r="W8" s="116">
        <v>0</v>
      </c>
      <c r="X8" s="117" t="s">
        <v>485</v>
      </c>
      <c r="Y8" s="172"/>
      <c r="Z8" s="118" t="s">
        <v>536</v>
      </c>
      <c r="AA8" s="116" t="s">
        <v>537</v>
      </c>
      <c r="AB8" s="171"/>
      <c r="AC8" s="422"/>
      <c r="AD8" s="422"/>
      <c r="AE8" s="420"/>
      <c r="AF8" s="420"/>
      <c r="AG8" s="418"/>
      <c r="AH8" s="418"/>
      <c r="AI8" s="419"/>
      <c r="AJ8" s="419"/>
      <c r="AK8" s="411"/>
      <c r="AL8" s="413"/>
      <c r="AM8" s="416"/>
      <c r="AN8" s="163"/>
      <c r="AO8" s="162"/>
      <c r="AP8" s="168"/>
      <c r="AQ8" s="168"/>
      <c r="AR8" s="163"/>
      <c r="AS8" s="168"/>
      <c r="AT8" s="163"/>
      <c r="AU8" s="168"/>
      <c r="AV8" s="163"/>
      <c r="AW8" s="114"/>
      <c r="AX8" s="145"/>
      <c r="AY8" s="146"/>
      <c r="AZ8" s="163"/>
      <c r="BA8" s="163"/>
      <c r="BB8" s="162"/>
      <c r="BC8" s="168"/>
      <c r="BD8" s="168"/>
      <c r="BE8" s="163"/>
      <c r="BF8" s="163"/>
      <c r="BG8" s="162"/>
      <c r="BH8" s="168"/>
      <c r="BI8" s="168"/>
      <c r="BJ8" s="163"/>
      <c r="BK8" s="163"/>
      <c r="BL8" s="162"/>
      <c r="BM8" s="168"/>
      <c r="BN8" s="168"/>
      <c r="BO8" s="145"/>
      <c r="BP8" s="145"/>
      <c r="BQ8" s="146"/>
      <c r="BR8" s="114"/>
      <c r="BS8" s="114"/>
      <c r="BT8" s="168"/>
      <c r="BU8" s="145"/>
      <c r="BV8" s="145"/>
      <c r="BW8" s="145"/>
      <c r="BX8" s="168"/>
      <c r="BY8" s="163"/>
      <c r="BZ8" s="163"/>
      <c r="CA8" s="114"/>
      <c r="CB8" s="145"/>
      <c r="CC8" s="146"/>
      <c r="CD8" s="145"/>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row>
    <row r="9" spans="1:108" ht="59.25" customHeight="1" thickTop="1" thickBot="1">
      <c r="A9" s="421"/>
      <c r="B9" s="423"/>
      <c r="C9" s="423"/>
      <c r="D9" s="423"/>
      <c r="E9" s="424"/>
      <c r="F9" s="423"/>
      <c r="G9" s="423"/>
      <c r="H9" s="423"/>
      <c r="I9" s="423"/>
      <c r="J9" s="421"/>
      <c r="K9" s="421"/>
      <c r="L9" s="411"/>
      <c r="M9" s="413"/>
      <c r="N9" s="162">
        <v>5</v>
      </c>
      <c r="O9" s="166"/>
      <c r="P9" s="171"/>
      <c r="Q9" s="171"/>
      <c r="R9" s="171"/>
      <c r="S9" s="171"/>
      <c r="T9" s="171"/>
      <c r="U9" s="171"/>
      <c r="V9" s="171"/>
      <c r="W9" s="116">
        <v>0</v>
      </c>
      <c r="X9" s="117" t="s">
        <v>485</v>
      </c>
      <c r="Y9" s="172"/>
      <c r="Z9" s="118" t="s">
        <v>536</v>
      </c>
      <c r="AA9" s="116" t="s">
        <v>537</v>
      </c>
      <c r="AB9" s="171"/>
      <c r="AC9" s="422"/>
      <c r="AD9" s="422"/>
      <c r="AE9" s="420"/>
      <c r="AF9" s="420"/>
      <c r="AG9" s="418"/>
      <c r="AH9" s="418"/>
      <c r="AI9" s="419"/>
      <c r="AJ9" s="419"/>
      <c r="AK9" s="411"/>
      <c r="AL9" s="413"/>
      <c r="AM9" s="416"/>
      <c r="AN9" s="163"/>
      <c r="AO9" s="162"/>
      <c r="AP9" s="168"/>
      <c r="AQ9" s="168"/>
      <c r="AR9" s="163"/>
      <c r="AS9" s="168"/>
      <c r="AT9" s="163"/>
      <c r="AU9" s="168"/>
      <c r="AV9" s="163"/>
      <c r="AW9" s="114"/>
      <c r="AX9" s="145"/>
      <c r="AY9" s="146"/>
      <c r="AZ9" s="163"/>
      <c r="BA9" s="163"/>
      <c r="BB9" s="162"/>
      <c r="BC9" s="168"/>
      <c r="BD9" s="168"/>
      <c r="BE9" s="163"/>
      <c r="BF9" s="163"/>
      <c r="BG9" s="162"/>
      <c r="BH9" s="168"/>
      <c r="BI9" s="168"/>
      <c r="BJ9" s="163"/>
      <c r="BK9" s="163"/>
      <c r="BL9" s="162"/>
      <c r="BM9" s="168"/>
      <c r="BN9" s="168"/>
      <c r="BO9" s="145"/>
      <c r="BP9" s="145"/>
      <c r="BQ9" s="146"/>
      <c r="BR9" s="114"/>
      <c r="BS9" s="114"/>
      <c r="BT9" s="168"/>
      <c r="BU9" s="145"/>
      <c r="BV9" s="145"/>
      <c r="BW9" s="145"/>
      <c r="BX9" s="168"/>
      <c r="BY9" s="163"/>
      <c r="BZ9" s="163"/>
      <c r="CA9" s="114"/>
      <c r="CB9" s="145"/>
      <c r="CC9" s="146"/>
      <c r="CD9" s="145"/>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row>
    <row r="10" spans="1:108" ht="59.25" customHeight="1" thickTop="1" thickBot="1">
      <c r="A10" s="421"/>
      <c r="B10" s="423"/>
      <c r="C10" s="423"/>
      <c r="D10" s="423"/>
      <c r="E10" s="424"/>
      <c r="F10" s="423"/>
      <c r="G10" s="423"/>
      <c r="H10" s="423"/>
      <c r="I10" s="423"/>
      <c r="J10" s="421"/>
      <c r="K10" s="421"/>
      <c r="L10" s="411"/>
      <c r="M10" s="414"/>
      <c r="N10" s="162">
        <v>6</v>
      </c>
      <c r="O10" s="166"/>
      <c r="P10" s="171"/>
      <c r="Q10" s="171"/>
      <c r="R10" s="171"/>
      <c r="S10" s="171"/>
      <c r="T10" s="171"/>
      <c r="U10" s="171"/>
      <c r="V10" s="171"/>
      <c r="W10" s="116">
        <v>0</v>
      </c>
      <c r="X10" s="117" t="s">
        <v>485</v>
      </c>
      <c r="Y10" s="172"/>
      <c r="Z10" s="118" t="s">
        <v>536</v>
      </c>
      <c r="AA10" s="116" t="s">
        <v>537</v>
      </c>
      <c r="AB10" s="171"/>
      <c r="AC10" s="422"/>
      <c r="AD10" s="422"/>
      <c r="AE10" s="420"/>
      <c r="AF10" s="420"/>
      <c r="AG10" s="418"/>
      <c r="AH10" s="418"/>
      <c r="AI10" s="419"/>
      <c r="AJ10" s="419"/>
      <c r="AK10" s="411"/>
      <c r="AL10" s="414"/>
      <c r="AM10" s="417"/>
      <c r="AN10" s="163"/>
      <c r="AO10" s="162"/>
      <c r="AP10" s="168"/>
      <c r="AQ10" s="168"/>
      <c r="AR10" s="163"/>
      <c r="AS10" s="168"/>
      <c r="AT10" s="163"/>
      <c r="AU10" s="168"/>
      <c r="AV10" s="163"/>
      <c r="AW10" s="114"/>
      <c r="AX10" s="145"/>
      <c r="AY10" s="146"/>
      <c r="AZ10" s="163"/>
      <c r="BA10" s="163"/>
      <c r="BB10" s="162"/>
      <c r="BC10" s="168"/>
      <c r="BD10" s="168"/>
      <c r="BE10" s="163"/>
      <c r="BF10" s="163"/>
      <c r="BG10" s="162"/>
      <c r="BH10" s="168"/>
      <c r="BI10" s="168"/>
      <c r="BJ10" s="163"/>
      <c r="BK10" s="163"/>
      <c r="BL10" s="162"/>
      <c r="BM10" s="168"/>
      <c r="BN10" s="168"/>
      <c r="BO10" s="145"/>
      <c r="BP10" s="145"/>
      <c r="BQ10" s="146"/>
      <c r="BR10" s="114"/>
      <c r="BS10" s="114"/>
      <c r="BT10" s="168"/>
      <c r="BU10" s="145"/>
      <c r="BV10" s="145"/>
      <c r="BW10" s="145"/>
      <c r="BX10" s="168"/>
      <c r="BY10" s="163"/>
      <c r="BZ10" s="163"/>
      <c r="CA10" s="114"/>
      <c r="CB10" s="145"/>
      <c r="CC10" s="146"/>
      <c r="CD10" s="145"/>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row>
    <row r="11" spans="1:108" ht="21" customHeight="1" thickTop="1" thickBot="1">
      <c r="A11" s="421">
        <v>2</v>
      </c>
      <c r="B11" s="423"/>
      <c r="C11" s="423"/>
      <c r="D11" s="423"/>
      <c r="E11" s="424"/>
      <c r="F11" s="423"/>
      <c r="G11" s="423"/>
      <c r="H11" s="423"/>
      <c r="I11" s="423"/>
      <c r="J11" s="421"/>
      <c r="K11" s="421"/>
      <c r="L11" s="411">
        <v>0</v>
      </c>
      <c r="M11" s="412" t="b">
        <v>0</v>
      </c>
      <c r="N11" s="162">
        <v>1</v>
      </c>
      <c r="O11" s="166"/>
      <c r="P11" s="171"/>
      <c r="Q11" s="171"/>
      <c r="R11" s="171"/>
      <c r="S11" s="171"/>
      <c r="T11" s="171"/>
      <c r="U11" s="171"/>
      <c r="V11" s="171"/>
      <c r="W11" s="116">
        <v>0</v>
      </c>
      <c r="X11" s="117" t="s">
        <v>485</v>
      </c>
      <c r="Y11" s="172"/>
      <c r="Z11" s="118" t="s">
        <v>536</v>
      </c>
      <c r="AA11" s="116" t="s">
        <v>537</v>
      </c>
      <c r="AB11" s="171"/>
      <c r="AC11" s="422">
        <v>0</v>
      </c>
      <c r="AD11" s="422" t="s">
        <v>485</v>
      </c>
      <c r="AE11" s="420"/>
      <c r="AF11" s="420"/>
      <c r="AG11" s="418" t="s">
        <v>538</v>
      </c>
      <c r="AH11" s="418" t="s">
        <v>538</v>
      </c>
      <c r="AI11" s="419"/>
      <c r="AJ11" s="419"/>
      <c r="AK11" s="411">
        <v>0</v>
      </c>
      <c r="AL11" s="412" t="b">
        <v>0</v>
      </c>
      <c r="AM11" s="415"/>
      <c r="AN11" s="163"/>
      <c r="AO11" s="162"/>
      <c r="AP11" s="168"/>
      <c r="AQ11" s="168"/>
      <c r="AR11" s="163"/>
      <c r="AS11" s="168"/>
      <c r="AT11" s="163"/>
      <c r="AU11" s="168"/>
      <c r="AV11" s="163"/>
      <c r="AW11" s="114"/>
      <c r="AX11" s="145"/>
      <c r="AY11" s="146"/>
      <c r="AZ11" s="163"/>
      <c r="BA11" s="163"/>
      <c r="BB11" s="162"/>
      <c r="BC11" s="168"/>
      <c r="BD11" s="168"/>
      <c r="BE11" s="163"/>
      <c r="BF11" s="163"/>
      <c r="BG11" s="162"/>
      <c r="BH11" s="168"/>
      <c r="BI11" s="168"/>
      <c r="BJ11" s="163"/>
      <c r="BK11" s="163"/>
      <c r="BL11" s="162"/>
      <c r="BM11" s="168"/>
      <c r="BN11" s="168"/>
      <c r="BO11" s="145"/>
      <c r="BP11" s="145"/>
      <c r="BQ11" s="146"/>
      <c r="BR11" s="114"/>
      <c r="BS11" s="114"/>
      <c r="BT11" s="168"/>
      <c r="BU11" s="145"/>
      <c r="BV11" s="145"/>
      <c r="BW11" s="145"/>
      <c r="BX11" s="168"/>
      <c r="BY11" s="163"/>
      <c r="BZ11" s="163"/>
      <c r="CA11" s="114"/>
      <c r="CB11" s="145"/>
      <c r="CC11" s="146"/>
      <c r="CD11" s="145"/>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row>
    <row r="12" spans="1:108" ht="21" customHeight="1" thickTop="1" thickBot="1">
      <c r="A12" s="421"/>
      <c r="B12" s="423"/>
      <c r="C12" s="423"/>
      <c r="D12" s="423"/>
      <c r="E12" s="424"/>
      <c r="F12" s="423"/>
      <c r="G12" s="423"/>
      <c r="H12" s="423"/>
      <c r="I12" s="423"/>
      <c r="J12" s="421"/>
      <c r="K12" s="421"/>
      <c r="L12" s="411"/>
      <c r="M12" s="413"/>
      <c r="N12" s="162">
        <v>2</v>
      </c>
      <c r="O12" s="166"/>
      <c r="P12" s="171"/>
      <c r="Q12" s="171"/>
      <c r="R12" s="171"/>
      <c r="S12" s="171"/>
      <c r="T12" s="171"/>
      <c r="U12" s="171"/>
      <c r="V12" s="171"/>
      <c r="W12" s="116">
        <v>0</v>
      </c>
      <c r="X12" s="117" t="s">
        <v>485</v>
      </c>
      <c r="Y12" s="172"/>
      <c r="Z12" s="118" t="s">
        <v>536</v>
      </c>
      <c r="AA12" s="116" t="s">
        <v>537</v>
      </c>
      <c r="AB12" s="171"/>
      <c r="AC12" s="422"/>
      <c r="AD12" s="422"/>
      <c r="AE12" s="420"/>
      <c r="AF12" s="420"/>
      <c r="AG12" s="418"/>
      <c r="AH12" s="418"/>
      <c r="AI12" s="419"/>
      <c r="AJ12" s="419"/>
      <c r="AK12" s="411"/>
      <c r="AL12" s="413"/>
      <c r="AM12" s="416"/>
      <c r="AN12" s="163"/>
      <c r="AO12" s="162"/>
      <c r="AP12" s="168"/>
      <c r="AQ12" s="168"/>
      <c r="AR12" s="163"/>
      <c r="AS12" s="168"/>
      <c r="AT12" s="163"/>
      <c r="AU12" s="168"/>
      <c r="AV12" s="163"/>
      <c r="AW12" s="114"/>
      <c r="AX12" s="145"/>
      <c r="AY12" s="146"/>
      <c r="AZ12" s="163"/>
      <c r="BA12" s="163"/>
      <c r="BB12" s="162"/>
      <c r="BC12" s="168"/>
      <c r="BD12" s="168"/>
      <c r="BE12" s="163"/>
      <c r="BF12" s="163"/>
      <c r="BG12" s="162"/>
      <c r="BH12" s="168"/>
      <c r="BI12" s="168"/>
      <c r="BJ12" s="163"/>
      <c r="BK12" s="163"/>
      <c r="BL12" s="162"/>
      <c r="BM12" s="168"/>
      <c r="BN12" s="168"/>
      <c r="BO12" s="145"/>
      <c r="BP12" s="145"/>
      <c r="BQ12" s="146"/>
      <c r="BR12" s="114"/>
      <c r="BS12" s="114"/>
      <c r="BT12" s="168"/>
      <c r="BU12" s="145"/>
      <c r="BV12" s="145"/>
      <c r="BW12" s="145"/>
      <c r="BX12" s="168"/>
      <c r="BY12" s="163"/>
      <c r="BZ12" s="163"/>
      <c r="CA12" s="114"/>
      <c r="CB12" s="145"/>
      <c r="CC12" s="146"/>
      <c r="CD12" s="145"/>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row>
    <row r="13" spans="1:108" ht="21" customHeight="1" thickTop="1" thickBot="1">
      <c r="A13" s="421"/>
      <c r="B13" s="423"/>
      <c r="C13" s="423"/>
      <c r="D13" s="423"/>
      <c r="E13" s="424"/>
      <c r="F13" s="423"/>
      <c r="G13" s="423"/>
      <c r="H13" s="423"/>
      <c r="I13" s="423"/>
      <c r="J13" s="421"/>
      <c r="K13" s="421"/>
      <c r="L13" s="411"/>
      <c r="M13" s="413"/>
      <c r="N13" s="162">
        <v>3</v>
      </c>
      <c r="O13" s="173"/>
      <c r="P13" s="171"/>
      <c r="Q13" s="171"/>
      <c r="R13" s="171"/>
      <c r="S13" s="171"/>
      <c r="T13" s="171"/>
      <c r="U13" s="171"/>
      <c r="V13" s="171"/>
      <c r="W13" s="116">
        <v>0</v>
      </c>
      <c r="X13" s="117" t="s">
        <v>485</v>
      </c>
      <c r="Y13" s="172"/>
      <c r="Z13" s="118" t="s">
        <v>536</v>
      </c>
      <c r="AA13" s="116" t="s">
        <v>537</v>
      </c>
      <c r="AB13" s="171"/>
      <c r="AC13" s="422"/>
      <c r="AD13" s="422"/>
      <c r="AE13" s="420"/>
      <c r="AF13" s="420"/>
      <c r="AG13" s="418"/>
      <c r="AH13" s="418"/>
      <c r="AI13" s="419"/>
      <c r="AJ13" s="419"/>
      <c r="AK13" s="411"/>
      <c r="AL13" s="413"/>
      <c r="AM13" s="416"/>
      <c r="AN13" s="163"/>
      <c r="AO13" s="162"/>
      <c r="AP13" s="168"/>
      <c r="AQ13" s="168"/>
      <c r="AR13" s="163"/>
      <c r="AS13" s="168"/>
      <c r="AT13" s="163"/>
      <c r="AU13" s="168"/>
      <c r="AV13" s="163"/>
      <c r="AW13" s="114"/>
      <c r="AX13" s="145"/>
      <c r="AY13" s="146"/>
      <c r="AZ13" s="163"/>
      <c r="BA13" s="163"/>
      <c r="BB13" s="162"/>
      <c r="BC13" s="168"/>
      <c r="BD13" s="168"/>
      <c r="BE13" s="163"/>
      <c r="BF13" s="163"/>
      <c r="BG13" s="162"/>
      <c r="BH13" s="168"/>
      <c r="BI13" s="168"/>
      <c r="BJ13" s="163"/>
      <c r="BK13" s="163"/>
      <c r="BL13" s="162"/>
      <c r="BM13" s="168"/>
      <c r="BN13" s="168"/>
      <c r="BO13" s="145"/>
      <c r="BP13" s="145"/>
      <c r="BQ13" s="146"/>
      <c r="BR13" s="114"/>
      <c r="BS13" s="114"/>
      <c r="BT13" s="168"/>
      <c r="BU13" s="145"/>
      <c r="BV13" s="145"/>
      <c r="BW13" s="145"/>
      <c r="BX13" s="168"/>
      <c r="BY13" s="163"/>
      <c r="BZ13" s="163"/>
      <c r="CA13" s="114"/>
      <c r="CB13" s="145"/>
      <c r="CC13" s="146"/>
      <c r="CD13" s="145"/>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row>
    <row r="14" spans="1:108" ht="21" customHeight="1" thickTop="1" thickBot="1">
      <c r="A14" s="421"/>
      <c r="B14" s="423"/>
      <c r="C14" s="423"/>
      <c r="D14" s="423"/>
      <c r="E14" s="424"/>
      <c r="F14" s="423"/>
      <c r="G14" s="423"/>
      <c r="H14" s="423"/>
      <c r="I14" s="423"/>
      <c r="J14" s="421"/>
      <c r="K14" s="421"/>
      <c r="L14" s="411"/>
      <c r="M14" s="413"/>
      <c r="N14" s="162">
        <v>4</v>
      </c>
      <c r="O14" s="166"/>
      <c r="P14" s="171"/>
      <c r="Q14" s="171"/>
      <c r="R14" s="171"/>
      <c r="S14" s="171"/>
      <c r="T14" s="171"/>
      <c r="U14" s="171"/>
      <c r="V14" s="171"/>
      <c r="W14" s="116">
        <v>0</v>
      </c>
      <c r="X14" s="117" t="s">
        <v>485</v>
      </c>
      <c r="Y14" s="172"/>
      <c r="Z14" s="118" t="s">
        <v>536</v>
      </c>
      <c r="AA14" s="116" t="s">
        <v>537</v>
      </c>
      <c r="AB14" s="171"/>
      <c r="AC14" s="422"/>
      <c r="AD14" s="422"/>
      <c r="AE14" s="420"/>
      <c r="AF14" s="420"/>
      <c r="AG14" s="418"/>
      <c r="AH14" s="418"/>
      <c r="AI14" s="419"/>
      <c r="AJ14" s="419"/>
      <c r="AK14" s="411"/>
      <c r="AL14" s="413"/>
      <c r="AM14" s="416"/>
      <c r="AN14" s="163"/>
      <c r="AO14" s="162"/>
      <c r="AP14" s="168"/>
      <c r="AQ14" s="168"/>
      <c r="AR14" s="163"/>
      <c r="AS14" s="168"/>
      <c r="AT14" s="163"/>
      <c r="AU14" s="168"/>
      <c r="AV14" s="163"/>
      <c r="AW14" s="114"/>
      <c r="AX14" s="145"/>
      <c r="AY14" s="146"/>
      <c r="AZ14" s="163"/>
      <c r="BA14" s="163"/>
      <c r="BB14" s="162"/>
      <c r="BC14" s="168"/>
      <c r="BD14" s="168"/>
      <c r="BE14" s="163"/>
      <c r="BF14" s="163"/>
      <c r="BG14" s="162"/>
      <c r="BH14" s="168"/>
      <c r="BI14" s="168"/>
      <c r="BJ14" s="163"/>
      <c r="BK14" s="163"/>
      <c r="BL14" s="162"/>
      <c r="BM14" s="168"/>
      <c r="BN14" s="168"/>
      <c r="BO14" s="145"/>
      <c r="BP14" s="145"/>
      <c r="BQ14" s="146"/>
      <c r="BR14" s="114"/>
      <c r="BS14" s="114"/>
      <c r="BT14" s="168"/>
      <c r="BU14" s="145"/>
      <c r="BV14" s="145"/>
      <c r="BW14" s="145"/>
      <c r="BX14" s="168"/>
      <c r="BY14" s="163"/>
      <c r="BZ14" s="163"/>
      <c r="CA14" s="114"/>
      <c r="CB14" s="145"/>
      <c r="CC14" s="146"/>
      <c r="CD14" s="145"/>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row>
    <row r="15" spans="1:108" ht="21" customHeight="1" thickTop="1" thickBot="1">
      <c r="A15" s="421"/>
      <c r="B15" s="423"/>
      <c r="C15" s="423"/>
      <c r="D15" s="423"/>
      <c r="E15" s="424"/>
      <c r="F15" s="423"/>
      <c r="G15" s="423"/>
      <c r="H15" s="423"/>
      <c r="I15" s="423"/>
      <c r="J15" s="421"/>
      <c r="K15" s="421"/>
      <c r="L15" s="411"/>
      <c r="M15" s="413"/>
      <c r="N15" s="162">
        <v>5</v>
      </c>
      <c r="O15" s="166"/>
      <c r="P15" s="171"/>
      <c r="Q15" s="171"/>
      <c r="R15" s="171"/>
      <c r="S15" s="171"/>
      <c r="T15" s="171"/>
      <c r="U15" s="171"/>
      <c r="V15" s="171"/>
      <c r="W15" s="116">
        <v>0</v>
      </c>
      <c r="X15" s="117" t="s">
        <v>485</v>
      </c>
      <c r="Y15" s="172"/>
      <c r="Z15" s="118" t="s">
        <v>536</v>
      </c>
      <c r="AA15" s="116" t="s">
        <v>537</v>
      </c>
      <c r="AB15" s="171"/>
      <c r="AC15" s="422"/>
      <c r="AD15" s="422"/>
      <c r="AE15" s="420"/>
      <c r="AF15" s="420"/>
      <c r="AG15" s="418"/>
      <c r="AH15" s="418"/>
      <c r="AI15" s="419"/>
      <c r="AJ15" s="419"/>
      <c r="AK15" s="411"/>
      <c r="AL15" s="413"/>
      <c r="AM15" s="416"/>
      <c r="AN15" s="163"/>
      <c r="AO15" s="162"/>
      <c r="AP15" s="168"/>
      <c r="AQ15" s="168"/>
      <c r="AR15" s="163"/>
      <c r="AS15" s="168"/>
      <c r="AT15" s="163"/>
      <c r="AU15" s="168"/>
      <c r="AV15" s="163"/>
      <c r="AW15" s="114"/>
      <c r="AX15" s="145"/>
      <c r="AY15" s="146"/>
      <c r="AZ15" s="163"/>
      <c r="BA15" s="163"/>
      <c r="BB15" s="162"/>
      <c r="BC15" s="168"/>
      <c r="BD15" s="168"/>
      <c r="BE15" s="163"/>
      <c r="BF15" s="163"/>
      <c r="BG15" s="162"/>
      <c r="BH15" s="168"/>
      <c r="BI15" s="168"/>
      <c r="BJ15" s="163"/>
      <c r="BK15" s="163"/>
      <c r="BL15" s="162"/>
      <c r="BM15" s="168"/>
      <c r="BN15" s="168"/>
      <c r="BO15" s="145"/>
      <c r="BP15" s="145"/>
      <c r="BQ15" s="146"/>
      <c r="BR15" s="114"/>
      <c r="BS15" s="114"/>
      <c r="BT15" s="168"/>
      <c r="BU15" s="145"/>
      <c r="BV15" s="145"/>
      <c r="BW15" s="145"/>
      <c r="BX15" s="168"/>
      <c r="BY15" s="163"/>
      <c r="BZ15" s="163"/>
      <c r="CA15" s="114"/>
      <c r="CB15" s="145"/>
      <c r="CC15" s="146"/>
      <c r="CD15" s="145"/>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row>
    <row r="16" spans="1:108" ht="21" customHeight="1" thickTop="1" thickBot="1">
      <c r="A16" s="421"/>
      <c r="B16" s="423"/>
      <c r="C16" s="423"/>
      <c r="D16" s="423"/>
      <c r="E16" s="424"/>
      <c r="F16" s="423"/>
      <c r="G16" s="423"/>
      <c r="H16" s="423"/>
      <c r="I16" s="423"/>
      <c r="J16" s="421"/>
      <c r="K16" s="421"/>
      <c r="L16" s="411"/>
      <c r="M16" s="414"/>
      <c r="N16" s="162">
        <v>6</v>
      </c>
      <c r="O16" s="166"/>
      <c r="P16" s="171"/>
      <c r="Q16" s="171"/>
      <c r="R16" s="171"/>
      <c r="S16" s="171"/>
      <c r="T16" s="171"/>
      <c r="U16" s="171"/>
      <c r="V16" s="171"/>
      <c r="W16" s="116">
        <v>0</v>
      </c>
      <c r="X16" s="117" t="s">
        <v>485</v>
      </c>
      <c r="Y16" s="172"/>
      <c r="Z16" s="118" t="s">
        <v>536</v>
      </c>
      <c r="AA16" s="116" t="s">
        <v>537</v>
      </c>
      <c r="AB16" s="171"/>
      <c r="AC16" s="422"/>
      <c r="AD16" s="422"/>
      <c r="AE16" s="420"/>
      <c r="AF16" s="420"/>
      <c r="AG16" s="418"/>
      <c r="AH16" s="418"/>
      <c r="AI16" s="419"/>
      <c r="AJ16" s="419"/>
      <c r="AK16" s="411"/>
      <c r="AL16" s="414"/>
      <c r="AM16" s="417"/>
      <c r="AN16" s="163"/>
      <c r="AO16" s="162"/>
      <c r="AP16" s="168"/>
      <c r="AQ16" s="168"/>
      <c r="AR16" s="163"/>
      <c r="AS16" s="168"/>
      <c r="AT16" s="163"/>
      <c r="AU16" s="168"/>
      <c r="AV16" s="163"/>
      <c r="AW16" s="114"/>
      <c r="AX16" s="145"/>
      <c r="AY16" s="146"/>
      <c r="AZ16" s="163"/>
      <c r="BA16" s="163"/>
      <c r="BB16" s="162"/>
      <c r="BC16" s="168"/>
      <c r="BD16" s="168"/>
      <c r="BE16" s="163"/>
      <c r="BF16" s="163"/>
      <c r="BG16" s="162"/>
      <c r="BH16" s="168"/>
      <c r="BI16" s="168"/>
      <c r="BJ16" s="163"/>
      <c r="BK16" s="163"/>
      <c r="BL16" s="162"/>
      <c r="BM16" s="168"/>
      <c r="BN16" s="168"/>
      <c r="BO16" s="145"/>
      <c r="BP16" s="145"/>
      <c r="BQ16" s="146"/>
      <c r="BR16" s="114"/>
      <c r="BS16" s="114"/>
      <c r="BT16" s="168"/>
      <c r="BU16" s="145"/>
      <c r="BV16" s="145"/>
      <c r="BW16" s="145"/>
      <c r="BX16" s="168"/>
      <c r="BY16" s="163"/>
      <c r="BZ16" s="163"/>
      <c r="CA16" s="114"/>
      <c r="CB16" s="145"/>
      <c r="CC16" s="146"/>
      <c r="CD16" s="145"/>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row>
    <row r="17" spans="1:108" ht="21" customHeight="1" thickTop="1" thickBot="1">
      <c r="A17" s="421">
        <v>3</v>
      </c>
      <c r="B17" s="423"/>
      <c r="C17" s="423"/>
      <c r="D17" s="423"/>
      <c r="E17" s="424"/>
      <c r="F17" s="423"/>
      <c r="G17" s="423"/>
      <c r="H17" s="423"/>
      <c r="I17" s="423"/>
      <c r="J17" s="421"/>
      <c r="K17" s="421"/>
      <c r="L17" s="411">
        <v>0</v>
      </c>
      <c r="M17" s="412" t="b">
        <v>0</v>
      </c>
      <c r="N17" s="162">
        <v>1</v>
      </c>
      <c r="O17" s="166"/>
      <c r="P17" s="171"/>
      <c r="Q17" s="171"/>
      <c r="R17" s="171"/>
      <c r="S17" s="171"/>
      <c r="T17" s="171"/>
      <c r="U17" s="171"/>
      <c r="V17" s="171"/>
      <c r="W17" s="116">
        <v>0</v>
      </c>
      <c r="X17" s="117" t="s">
        <v>485</v>
      </c>
      <c r="Y17" s="172"/>
      <c r="Z17" s="118" t="s">
        <v>536</v>
      </c>
      <c r="AA17" s="116" t="s">
        <v>537</v>
      </c>
      <c r="AB17" s="171"/>
      <c r="AC17" s="422">
        <v>0</v>
      </c>
      <c r="AD17" s="422" t="s">
        <v>485</v>
      </c>
      <c r="AE17" s="420"/>
      <c r="AF17" s="420"/>
      <c r="AG17" s="418" t="s">
        <v>538</v>
      </c>
      <c r="AH17" s="418" t="s">
        <v>538</v>
      </c>
      <c r="AI17" s="419"/>
      <c r="AJ17" s="419"/>
      <c r="AK17" s="411">
        <v>0</v>
      </c>
      <c r="AL17" s="412" t="b">
        <v>0</v>
      </c>
      <c r="AM17" s="415"/>
      <c r="AN17" s="163"/>
      <c r="AO17" s="162"/>
      <c r="AP17" s="168"/>
      <c r="AQ17" s="168"/>
      <c r="AR17" s="163"/>
      <c r="AS17" s="168"/>
      <c r="AT17" s="163"/>
      <c r="AU17" s="168"/>
      <c r="AV17" s="163"/>
      <c r="AW17" s="114"/>
      <c r="AX17" s="145"/>
      <c r="AY17" s="146"/>
      <c r="AZ17" s="163"/>
      <c r="BA17" s="163"/>
      <c r="BB17" s="162"/>
      <c r="BC17" s="168"/>
      <c r="BD17" s="168"/>
      <c r="BE17" s="163"/>
      <c r="BF17" s="163"/>
      <c r="BG17" s="162"/>
      <c r="BH17" s="168"/>
      <c r="BI17" s="168"/>
      <c r="BJ17" s="163"/>
      <c r="BK17" s="163"/>
      <c r="BL17" s="162"/>
      <c r="BM17" s="168"/>
      <c r="BN17" s="168"/>
      <c r="BO17" s="145"/>
      <c r="BP17" s="145"/>
      <c r="BQ17" s="146"/>
      <c r="BR17" s="114"/>
      <c r="BS17" s="114"/>
      <c r="BT17" s="168"/>
      <c r="BU17" s="145"/>
      <c r="BV17" s="145"/>
      <c r="BW17" s="145"/>
      <c r="BX17" s="168"/>
      <c r="BY17" s="163"/>
      <c r="BZ17" s="163"/>
      <c r="CA17" s="114"/>
      <c r="CB17" s="145"/>
      <c r="CC17" s="146"/>
      <c r="CD17" s="145"/>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row>
    <row r="18" spans="1:108" ht="21" customHeight="1" thickTop="1" thickBot="1">
      <c r="A18" s="421"/>
      <c r="B18" s="423"/>
      <c r="C18" s="423"/>
      <c r="D18" s="423"/>
      <c r="E18" s="424"/>
      <c r="F18" s="423"/>
      <c r="G18" s="423"/>
      <c r="H18" s="423"/>
      <c r="I18" s="423"/>
      <c r="J18" s="421"/>
      <c r="K18" s="421"/>
      <c r="L18" s="411"/>
      <c r="M18" s="413"/>
      <c r="N18" s="162">
        <v>2</v>
      </c>
      <c r="O18" s="166"/>
      <c r="P18" s="171"/>
      <c r="Q18" s="171"/>
      <c r="R18" s="171"/>
      <c r="S18" s="171"/>
      <c r="T18" s="171"/>
      <c r="U18" s="171"/>
      <c r="V18" s="171"/>
      <c r="W18" s="116">
        <v>0</v>
      </c>
      <c r="X18" s="117" t="s">
        <v>485</v>
      </c>
      <c r="Y18" s="172"/>
      <c r="Z18" s="118" t="s">
        <v>536</v>
      </c>
      <c r="AA18" s="116" t="s">
        <v>537</v>
      </c>
      <c r="AB18" s="171"/>
      <c r="AC18" s="422"/>
      <c r="AD18" s="422"/>
      <c r="AE18" s="420"/>
      <c r="AF18" s="420"/>
      <c r="AG18" s="418"/>
      <c r="AH18" s="418"/>
      <c r="AI18" s="419"/>
      <c r="AJ18" s="419"/>
      <c r="AK18" s="411"/>
      <c r="AL18" s="413"/>
      <c r="AM18" s="416"/>
      <c r="AN18" s="163"/>
      <c r="AO18" s="162"/>
      <c r="AP18" s="168"/>
      <c r="AQ18" s="168"/>
      <c r="AR18" s="163"/>
      <c r="AS18" s="168"/>
      <c r="AT18" s="163"/>
      <c r="AU18" s="168"/>
      <c r="AV18" s="163"/>
      <c r="AW18" s="114"/>
      <c r="AX18" s="145"/>
      <c r="AY18" s="146"/>
      <c r="AZ18" s="163"/>
      <c r="BA18" s="163"/>
      <c r="BB18" s="162"/>
      <c r="BC18" s="168"/>
      <c r="BD18" s="168"/>
      <c r="BE18" s="163"/>
      <c r="BF18" s="163"/>
      <c r="BG18" s="162"/>
      <c r="BH18" s="168"/>
      <c r="BI18" s="168"/>
      <c r="BJ18" s="163"/>
      <c r="BK18" s="163"/>
      <c r="BL18" s="162"/>
      <c r="BM18" s="168"/>
      <c r="BN18" s="168"/>
      <c r="BO18" s="145"/>
      <c r="BP18" s="145"/>
      <c r="BQ18" s="146"/>
      <c r="BR18" s="114"/>
      <c r="BS18" s="114"/>
      <c r="BT18" s="168"/>
      <c r="BU18" s="145"/>
      <c r="BV18" s="145"/>
      <c r="BW18" s="145"/>
      <c r="BX18" s="168"/>
      <c r="BY18" s="163"/>
      <c r="BZ18" s="163"/>
      <c r="CA18" s="114"/>
      <c r="CB18" s="145"/>
      <c r="CC18" s="146"/>
      <c r="CD18" s="145"/>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row>
    <row r="19" spans="1:108" ht="21" customHeight="1" thickTop="1" thickBot="1">
      <c r="A19" s="421"/>
      <c r="B19" s="423"/>
      <c r="C19" s="423"/>
      <c r="D19" s="423"/>
      <c r="E19" s="424"/>
      <c r="F19" s="423"/>
      <c r="G19" s="423"/>
      <c r="H19" s="423"/>
      <c r="I19" s="423"/>
      <c r="J19" s="421"/>
      <c r="K19" s="421"/>
      <c r="L19" s="411"/>
      <c r="M19" s="413"/>
      <c r="N19" s="162">
        <v>3</v>
      </c>
      <c r="O19" s="173"/>
      <c r="P19" s="171"/>
      <c r="Q19" s="171"/>
      <c r="R19" s="171"/>
      <c r="S19" s="171"/>
      <c r="T19" s="171"/>
      <c r="U19" s="171"/>
      <c r="V19" s="171"/>
      <c r="W19" s="116">
        <v>0</v>
      </c>
      <c r="X19" s="117" t="s">
        <v>485</v>
      </c>
      <c r="Y19" s="172"/>
      <c r="Z19" s="118" t="s">
        <v>536</v>
      </c>
      <c r="AA19" s="116" t="s">
        <v>537</v>
      </c>
      <c r="AB19" s="171"/>
      <c r="AC19" s="422"/>
      <c r="AD19" s="422"/>
      <c r="AE19" s="420"/>
      <c r="AF19" s="420"/>
      <c r="AG19" s="418"/>
      <c r="AH19" s="418"/>
      <c r="AI19" s="419"/>
      <c r="AJ19" s="419"/>
      <c r="AK19" s="411"/>
      <c r="AL19" s="413"/>
      <c r="AM19" s="416"/>
      <c r="AN19" s="163"/>
      <c r="AO19" s="162"/>
      <c r="AP19" s="168"/>
      <c r="AQ19" s="168"/>
      <c r="AR19" s="163"/>
      <c r="AS19" s="168"/>
      <c r="AT19" s="163"/>
      <c r="AU19" s="168"/>
      <c r="AV19" s="163"/>
      <c r="AW19" s="114"/>
      <c r="AX19" s="145"/>
      <c r="AY19" s="146"/>
      <c r="AZ19" s="163"/>
      <c r="BA19" s="163"/>
      <c r="BB19" s="162"/>
      <c r="BC19" s="168"/>
      <c r="BD19" s="168"/>
      <c r="BE19" s="163"/>
      <c r="BF19" s="163"/>
      <c r="BG19" s="162"/>
      <c r="BH19" s="168"/>
      <c r="BI19" s="168"/>
      <c r="BJ19" s="163"/>
      <c r="BK19" s="163"/>
      <c r="BL19" s="162"/>
      <c r="BM19" s="168"/>
      <c r="BN19" s="168"/>
      <c r="BO19" s="145"/>
      <c r="BP19" s="145"/>
      <c r="BQ19" s="146"/>
      <c r="BR19" s="114"/>
      <c r="BS19" s="114"/>
      <c r="BT19" s="168"/>
      <c r="BU19" s="145"/>
      <c r="BV19" s="145"/>
      <c r="BW19" s="145"/>
      <c r="BX19" s="168"/>
      <c r="BY19" s="163"/>
      <c r="BZ19" s="163"/>
      <c r="CA19" s="114"/>
      <c r="CB19" s="145"/>
      <c r="CC19" s="146"/>
      <c r="CD19" s="145"/>
      <c r="CE19" s="148"/>
      <c r="CF19" s="148"/>
      <c r="CG19" s="148"/>
      <c r="CH19" s="148"/>
      <c r="CI19" s="148"/>
      <c r="CJ19" s="148"/>
      <c r="CK19" s="148"/>
      <c r="CL19" s="148"/>
      <c r="CM19" s="148"/>
      <c r="CN19" s="148"/>
      <c r="CO19" s="148"/>
      <c r="CP19" s="148"/>
      <c r="CQ19" s="148"/>
      <c r="CR19" s="148"/>
      <c r="CS19" s="148"/>
      <c r="CT19" s="148"/>
      <c r="CU19" s="148"/>
      <c r="CV19" s="148"/>
      <c r="CW19" s="148"/>
      <c r="CX19" s="148"/>
      <c r="CY19" s="148"/>
      <c r="CZ19" s="148"/>
      <c r="DA19" s="148"/>
      <c r="DB19" s="148"/>
      <c r="DC19" s="148"/>
      <c r="DD19" s="148"/>
    </row>
    <row r="20" spans="1:108" ht="21" customHeight="1" thickTop="1" thickBot="1">
      <c r="A20" s="421"/>
      <c r="B20" s="423"/>
      <c r="C20" s="423"/>
      <c r="D20" s="423"/>
      <c r="E20" s="424"/>
      <c r="F20" s="423"/>
      <c r="G20" s="423"/>
      <c r="H20" s="423"/>
      <c r="I20" s="423"/>
      <c r="J20" s="421"/>
      <c r="K20" s="421"/>
      <c r="L20" s="411"/>
      <c r="M20" s="413"/>
      <c r="N20" s="162">
        <v>4</v>
      </c>
      <c r="O20" s="166"/>
      <c r="P20" s="171"/>
      <c r="Q20" s="171"/>
      <c r="R20" s="171"/>
      <c r="S20" s="171"/>
      <c r="T20" s="171"/>
      <c r="U20" s="171"/>
      <c r="V20" s="171"/>
      <c r="W20" s="116">
        <v>0</v>
      </c>
      <c r="X20" s="117" t="s">
        <v>485</v>
      </c>
      <c r="Y20" s="172"/>
      <c r="Z20" s="118" t="s">
        <v>536</v>
      </c>
      <c r="AA20" s="116" t="s">
        <v>537</v>
      </c>
      <c r="AB20" s="171"/>
      <c r="AC20" s="422"/>
      <c r="AD20" s="422"/>
      <c r="AE20" s="420"/>
      <c r="AF20" s="420"/>
      <c r="AG20" s="418"/>
      <c r="AH20" s="418"/>
      <c r="AI20" s="419"/>
      <c r="AJ20" s="419"/>
      <c r="AK20" s="411"/>
      <c r="AL20" s="413"/>
      <c r="AM20" s="416"/>
      <c r="AN20" s="163"/>
      <c r="AO20" s="162"/>
      <c r="AP20" s="168"/>
      <c r="AQ20" s="168"/>
      <c r="AR20" s="163"/>
      <c r="AS20" s="168"/>
      <c r="AT20" s="163"/>
      <c r="AU20" s="168"/>
      <c r="AV20" s="163"/>
      <c r="AW20" s="114"/>
      <c r="AX20" s="145"/>
      <c r="AY20" s="146"/>
      <c r="AZ20" s="163"/>
      <c r="BA20" s="163"/>
      <c r="BB20" s="162"/>
      <c r="BC20" s="168"/>
      <c r="BD20" s="168"/>
      <c r="BE20" s="163"/>
      <c r="BF20" s="163"/>
      <c r="BG20" s="162"/>
      <c r="BH20" s="168"/>
      <c r="BI20" s="168"/>
      <c r="BJ20" s="163"/>
      <c r="BK20" s="163"/>
      <c r="BL20" s="162"/>
      <c r="BM20" s="168"/>
      <c r="BN20" s="168"/>
      <c r="BO20" s="145"/>
      <c r="BP20" s="145"/>
      <c r="BQ20" s="146"/>
      <c r="BR20" s="114"/>
      <c r="BS20" s="114"/>
      <c r="BT20" s="168"/>
      <c r="BU20" s="145"/>
      <c r="BV20" s="145"/>
      <c r="BW20" s="145"/>
      <c r="BX20" s="168"/>
      <c r="BY20" s="163"/>
      <c r="BZ20" s="163"/>
      <c r="CA20" s="114"/>
      <c r="CB20" s="145"/>
      <c r="CC20" s="146"/>
      <c r="CD20" s="145"/>
      <c r="CE20" s="148"/>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row>
    <row r="21" spans="1:108" ht="21" customHeight="1" thickTop="1" thickBot="1">
      <c r="A21" s="421"/>
      <c r="B21" s="423"/>
      <c r="C21" s="423"/>
      <c r="D21" s="423"/>
      <c r="E21" s="424"/>
      <c r="F21" s="423"/>
      <c r="G21" s="423"/>
      <c r="H21" s="423"/>
      <c r="I21" s="423"/>
      <c r="J21" s="421"/>
      <c r="K21" s="421"/>
      <c r="L21" s="411"/>
      <c r="M21" s="413"/>
      <c r="N21" s="162">
        <v>5</v>
      </c>
      <c r="O21" s="166"/>
      <c r="P21" s="171"/>
      <c r="Q21" s="171"/>
      <c r="R21" s="171"/>
      <c r="S21" s="171"/>
      <c r="T21" s="171"/>
      <c r="U21" s="171"/>
      <c r="V21" s="171"/>
      <c r="W21" s="116">
        <v>0</v>
      </c>
      <c r="X21" s="117" t="s">
        <v>485</v>
      </c>
      <c r="Y21" s="172"/>
      <c r="Z21" s="118" t="s">
        <v>536</v>
      </c>
      <c r="AA21" s="116" t="s">
        <v>537</v>
      </c>
      <c r="AB21" s="171"/>
      <c r="AC21" s="422"/>
      <c r="AD21" s="422"/>
      <c r="AE21" s="420"/>
      <c r="AF21" s="420"/>
      <c r="AG21" s="418"/>
      <c r="AH21" s="418"/>
      <c r="AI21" s="419"/>
      <c r="AJ21" s="419"/>
      <c r="AK21" s="411"/>
      <c r="AL21" s="413"/>
      <c r="AM21" s="416"/>
      <c r="AN21" s="163"/>
      <c r="AO21" s="162"/>
      <c r="AP21" s="168"/>
      <c r="AQ21" s="168"/>
      <c r="AR21" s="163"/>
      <c r="AS21" s="168"/>
      <c r="AT21" s="163"/>
      <c r="AU21" s="168"/>
      <c r="AV21" s="163"/>
      <c r="AW21" s="114"/>
      <c r="AX21" s="145"/>
      <c r="AY21" s="146"/>
      <c r="AZ21" s="163"/>
      <c r="BA21" s="163"/>
      <c r="BB21" s="162"/>
      <c r="BC21" s="168"/>
      <c r="BD21" s="168"/>
      <c r="BE21" s="163"/>
      <c r="BF21" s="163"/>
      <c r="BG21" s="162"/>
      <c r="BH21" s="168"/>
      <c r="BI21" s="168"/>
      <c r="BJ21" s="163"/>
      <c r="BK21" s="163"/>
      <c r="BL21" s="162"/>
      <c r="BM21" s="168"/>
      <c r="BN21" s="168"/>
      <c r="BO21" s="145"/>
      <c r="BP21" s="145"/>
      <c r="BQ21" s="146"/>
      <c r="BR21" s="114"/>
      <c r="BS21" s="114"/>
      <c r="BT21" s="168"/>
      <c r="BU21" s="145"/>
      <c r="BV21" s="145"/>
      <c r="BW21" s="145"/>
      <c r="BX21" s="168"/>
      <c r="BY21" s="163"/>
      <c r="BZ21" s="163"/>
      <c r="CA21" s="114"/>
      <c r="CB21" s="145"/>
      <c r="CC21" s="146"/>
      <c r="CD21" s="145"/>
      <c r="CE21" s="148"/>
      <c r="CF21" s="148"/>
      <c r="CG21" s="148"/>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row>
    <row r="22" spans="1:108" ht="21" customHeight="1" thickTop="1" thickBot="1">
      <c r="A22" s="421"/>
      <c r="B22" s="423"/>
      <c r="C22" s="423"/>
      <c r="D22" s="423"/>
      <c r="E22" s="424"/>
      <c r="F22" s="423"/>
      <c r="G22" s="423"/>
      <c r="H22" s="423"/>
      <c r="I22" s="423"/>
      <c r="J22" s="421"/>
      <c r="K22" s="421"/>
      <c r="L22" s="411"/>
      <c r="M22" s="414"/>
      <c r="N22" s="162">
        <v>6</v>
      </c>
      <c r="O22" s="166"/>
      <c r="P22" s="171"/>
      <c r="Q22" s="171"/>
      <c r="R22" s="171"/>
      <c r="S22" s="171"/>
      <c r="T22" s="171"/>
      <c r="U22" s="171"/>
      <c r="V22" s="171"/>
      <c r="W22" s="116">
        <v>0</v>
      </c>
      <c r="X22" s="117" t="s">
        <v>485</v>
      </c>
      <c r="Y22" s="172"/>
      <c r="Z22" s="118" t="s">
        <v>536</v>
      </c>
      <c r="AA22" s="116" t="s">
        <v>537</v>
      </c>
      <c r="AB22" s="171"/>
      <c r="AC22" s="422"/>
      <c r="AD22" s="422"/>
      <c r="AE22" s="420"/>
      <c r="AF22" s="420"/>
      <c r="AG22" s="418"/>
      <c r="AH22" s="418"/>
      <c r="AI22" s="419"/>
      <c r="AJ22" s="419"/>
      <c r="AK22" s="411"/>
      <c r="AL22" s="414"/>
      <c r="AM22" s="417"/>
      <c r="AN22" s="163"/>
      <c r="AO22" s="162"/>
      <c r="AP22" s="168"/>
      <c r="AQ22" s="168"/>
      <c r="AR22" s="163"/>
      <c r="AS22" s="168"/>
      <c r="AT22" s="163"/>
      <c r="AU22" s="168"/>
      <c r="AV22" s="163"/>
      <c r="AW22" s="114"/>
      <c r="AX22" s="145"/>
      <c r="AY22" s="146"/>
      <c r="AZ22" s="163"/>
      <c r="BA22" s="163"/>
      <c r="BB22" s="162"/>
      <c r="BC22" s="168"/>
      <c r="BD22" s="168"/>
      <c r="BE22" s="163"/>
      <c r="BF22" s="163"/>
      <c r="BG22" s="162"/>
      <c r="BH22" s="168"/>
      <c r="BI22" s="168"/>
      <c r="BJ22" s="163"/>
      <c r="BK22" s="163"/>
      <c r="BL22" s="162"/>
      <c r="BM22" s="168"/>
      <c r="BN22" s="168"/>
      <c r="BO22" s="145"/>
      <c r="BP22" s="145"/>
      <c r="BQ22" s="146"/>
      <c r="BR22" s="114"/>
      <c r="BS22" s="114"/>
      <c r="BT22" s="168"/>
      <c r="BU22" s="145"/>
      <c r="BV22" s="145"/>
      <c r="BW22" s="145"/>
      <c r="BX22" s="168"/>
      <c r="BY22" s="163"/>
      <c r="BZ22" s="163"/>
      <c r="CA22" s="114"/>
      <c r="CB22" s="145"/>
      <c r="CC22" s="146"/>
      <c r="CD22" s="145"/>
      <c r="CE22" s="148"/>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row>
    <row r="23" spans="1:108" ht="21" customHeight="1" thickTop="1" thickBot="1">
      <c r="A23" s="421">
        <v>4</v>
      </c>
      <c r="B23" s="423"/>
      <c r="C23" s="423"/>
      <c r="D23" s="423"/>
      <c r="E23" s="424"/>
      <c r="F23" s="423"/>
      <c r="G23" s="423"/>
      <c r="H23" s="423"/>
      <c r="I23" s="423"/>
      <c r="J23" s="421"/>
      <c r="K23" s="421"/>
      <c r="L23" s="411">
        <v>0</v>
      </c>
      <c r="M23" s="412" t="b">
        <v>0</v>
      </c>
      <c r="N23" s="162">
        <v>1</v>
      </c>
      <c r="O23" s="166"/>
      <c r="P23" s="171"/>
      <c r="Q23" s="171"/>
      <c r="R23" s="171"/>
      <c r="S23" s="171"/>
      <c r="T23" s="171"/>
      <c r="U23" s="171"/>
      <c r="V23" s="171"/>
      <c r="W23" s="116">
        <v>0</v>
      </c>
      <c r="X23" s="117" t="s">
        <v>485</v>
      </c>
      <c r="Y23" s="172"/>
      <c r="Z23" s="118" t="s">
        <v>536</v>
      </c>
      <c r="AA23" s="116" t="s">
        <v>537</v>
      </c>
      <c r="AB23" s="171"/>
      <c r="AC23" s="422">
        <v>0</v>
      </c>
      <c r="AD23" s="422" t="s">
        <v>485</v>
      </c>
      <c r="AE23" s="420"/>
      <c r="AF23" s="420"/>
      <c r="AG23" s="418" t="s">
        <v>538</v>
      </c>
      <c r="AH23" s="418" t="s">
        <v>538</v>
      </c>
      <c r="AI23" s="419"/>
      <c r="AJ23" s="419"/>
      <c r="AK23" s="411">
        <v>0</v>
      </c>
      <c r="AL23" s="412" t="b">
        <v>0</v>
      </c>
      <c r="AM23" s="415"/>
      <c r="AN23" s="163"/>
      <c r="AO23" s="162"/>
      <c r="AP23" s="168"/>
      <c r="AQ23" s="168"/>
      <c r="AR23" s="163"/>
      <c r="AS23" s="168"/>
      <c r="AT23" s="163"/>
      <c r="AU23" s="168"/>
      <c r="AV23" s="163"/>
      <c r="AW23" s="114"/>
      <c r="AX23" s="145"/>
      <c r="AY23" s="146"/>
      <c r="AZ23" s="163"/>
      <c r="BA23" s="163"/>
      <c r="BB23" s="162"/>
      <c r="BC23" s="168"/>
      <c r="BD23" s="168"/>
      <c r="BE23" s="163"/>
      <c r="BF23" s="163"/>
      <c r="BG23" s="162"/>
      <c r="BH23" s="168"/>
      <c r="BI23" s="168"/>
      <c r="BJ23" s="163"/>
      <c r="BK23" s="163"/>
      <c r="BL23" s="162"/>
      <c r="BM23" s="168"/>
      <c r="BN23" s="168"/>
      <c r="BO23" s="145"/>
      <c r="BP23" s="145"/>
      <c r="BQ23" s="146"/>
      <c r="BR23" s="114"/>
      <c r="BS23" s="114"/>
      <c r="BT23" s="168"/>
      <c r="BU23" s="145"/>
      <c r="BV23" s="145"/>
      <c r="BW23" s="145"/>
      <c r="BX23" s="168"/>
      <c r="BY23" s="163"/>
      <c r="BZ23" s="163"/>
      <c r="CA23" s="114"/>
      <c r="CB23" s="145"/>
      <c r="CC23" s="146"/>
      <c r="CD23" s="145"/>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row>
    <row r="24" spans="1:108" ht="21" customHeight="1" thickTop="1" thickBot="1">
      <c r="A24" s="421"/>
      <c r="B24" s="423"/>
      <c r="C24" s="423"/>
      <c r="D24" s="423"/>
      <c r="E24" s="424"/>
      <c r="F24" s="423"/>
      <c r="G24" s="423"/>
      <c r="H24" s="423"/>
      <c r="I24" s="423"/>
      <c r="J24" s="421"/>
      <c r="K24" s="421"/>
      <c r="L24" s="411"/>
      <c r="M24" s="413"/>
      <c r="N24" s="162">
        <v>2</v>
      </c>
      <c r="O24" s="166"/>
      <c r="P24" s="171"/>
      <c r="Q24" s="171"/>
      <c r="R24" s="171"/>
      <c r="S24" s="171"/>
      <c r="T24" s="171"/>
      <c r="U24" s="171"/>
      <c r="V24" s="171"/>
      <c r="W24" s="116">
        <v>0</v>
      </c>
      <c r="X24" s="117" t="s">
        <v>485</v>
      </c>
      <c r="Y24" s="172"/>
      <c r="Z24" s="118" t="s">
        <v>536</v>
      </c>
      <c r="AA24" s="116" t="s">
        <v>537</v>
      </c>
      <c r="AB24" s="171"/>
      <c r="AC24" s="422"/>
      <c r="AD24" s="422"/>
      <c r="AE24" s="420"/>
      <c r="AF24" s="420"/>
      <c r="AG24" s="418"/>
      <c r="AH24" s="418"/>
      <c r="AI24" s="419"/>
      <c r="AJ24" s="419"/>
      <c r="AK24" s="411"/>
      <c r="AL24" s="413"/>
      <c r="AM24" s="416"/>
      <c r="AN24" s="163"/>
      <c r="AO24" s="162"/>
      <c r="AP24" s="168"/>
      <c r="AQ24" s="168"/>
      <c r="AR24" s="163"/>
      <c r="AS24" s="168"/>
      <c r="AT24" s="163"/>
      <c r="AU24" s="168"/>
      <c r="AV24" s="163"/>
      <c r="AW24" s="114"/>
      <c r="AX24" s="145"/>
      <c r="AY24" s="146"/>
      <c r="AZ24" s="163"/>
      <c r="BA24" s="163"/>
      <c r="BB24" s="162"/>
      <c r="BC24" s="168"/>
      <c r="BD24" s="168"/>
      <c r="BE24" s="163"/>
      <c r="BF24" s="163"/>
      <c r="BG24" s="162"/>
      <c r="BH24" s="168"/>
      <c r="BI24" s="168"/>
      <c r="BJ24" s="163"/>
      <c r="BK24" s="163"/>
      <c r="BL24" s="162"/>
      <c r="BM24" s="168"/>
      <c r="BN24" s="168"/>
      <c r="BO24" s="145"/>
      <c r="BP24" s="145"/>
      <c r="BQ24" s="146"/>
      <c r="BR24" s="114"/>
      <c r="BS24" s="114"/>
      <c r="BT24" s="168"/>
      <c r="BU24" s="145"/>
      <c r="BV24" s="145"/>
      <c r="BW24" s="145"/>
      <c r="BX24" s="168"/>
      <c r="BY24" s="163"/>
      <c r="BZ24" s="163"/>
      <c r="CA24" s="114"/>
      <c r="CB24" s="145"/>
      <c r="CC24" s="146"/>
      <c r="CD24" s="145"/>
      <c r="CE24" s="148"/>
      <c r="CF24" s="148"/>
      <c r="CG24" s="148"/>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row>
    <row r="25" spans="1:108" ht="21" customHeight="1" thickTop="1" thickBot="1">
      <c r="A25" s="421"/>
      <c r="B25" s="423"/>
      <c r="C25" s="423"/>
      <c r="D25" s="423"/>
      <c r="E25" s="424"/>
      <c r="F25" s="423"/>
      <c r="G25" s="423"/>
      <c r="H25" s="423"/>
      <c r="I25" s="423"/>
      <c r="J25" s="421"/>
      <c r="K25" s="421"/>
      <c r="L25" s="411"/>
      <c r="M25" s="413"/>
      <c r="N25" s="162">
        <v>3</v>
      </c>
      <c r="O25" s="173"/>
      <c r="P25" s="171"/>
      <c r="Q25" s="171"/>
      <c r="R25" s="171"/>
      <c r="S25" s="171"/>
      <c r="T25" s="171"/>
      <c r="U25" s="171"/>
      <c r="V25" s="171"/>
      <c r="W25" s="116">
        <v>0</v>
      </c>
      <c r="X25" s="117" t="s">
        <v>485</v>
      </c>
      <c r="Y25" s="172"/>
      <c r="Z25" s="118" t="s">
        <v>536</v>
      </c>
      <c r="AA25" s="116" t="s">
        <v>537</v>
      </c>
      <c r="AB25" s="171"/>
      <c r="AC25" s="422"/>
      <c r="AD25" s="422"/>
      <c r="AE25" s="420"/>
      <c r="AF25" s="420"/>
      <c r="AG25" s="418"/>
      <c r="AH25" s="418"/>
      <c r="AI25" s="419"/>
      <c r="AJ25" s="419"/>
      <c r="AK25" s="411"/>
      <c r="AL25" s="413"/>
      <c r="AM25" s="416"/>
      <c r="AN25" s="163"/>
      <c r="AO25" s="162"/>
      <c r="AP25" s="168"/>
      <c r="AQ25" s="168"/>
      <c r="AR25" s="163"/>
      <c r="AS25" s="168"/>
      <c r="AT25" s="163"/>
      <c r="AU25" s="168"/>
      <c r="AV25" s="163"/>
      <c r="AW25" s="114"/>
      <c r="AX25" s="145"/>
      <c r="AY25" s="146"/>
      <c r="AZ25" s="163"/>
      <c r="BA25" s="163"/>
      <c r="BB25" s="162"/>
      <c r="BC25" s="168"/>
      <c r="BD25" s="168"/>
      <c r="BE25" s="163"/>
      <c r="BF25" s="163"/>
      <c r="BG25" s="162"/>
      <c r="BH25" s="168"/>
      <c r="BI25" s="168"/>
      <c r="BJ25" s="163"/>
      <c r="BK25" s="163"/>
      <c r="BL25" s="162"/>
      <c r="BM25" s="168"/>
      <c r="BN25" s="168"/>
      <c r="BO25" s="145"/>
      <c r="BP25" s="145"/>
      <c r="BQ25" s="146"/>
      <c r="BR25" s="114"/>
      <c r="BS25" s="114"/>
      <c r="BT25" s="168"/>
      <c r="BU25" s="145"/>
      <c r="BV25" s="145"/>
      <c r="BW25" s="145"/>
      <c r="BX25" s="168"/>
      <c r="BY25" s="163"/>
      <c r="BZ25" s="163"/>
      <c r="CA25" s="114"/>
      <c r="CB25" s="145"/>
      <c r="CC25" s="146"/>
      <c r="CD25" s="145"/>
      <c r="CE25" s="148"/>
      <c r="CF25" s="148"/>
      <c r="CG25" s="148"/>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row>
    <row r="26" spans="1:108" ht="21" customHeight="1" thickTop="1" thickBot="1">
      <c r="A26" s="421"/>
      <c r="B26" s="423"/>
      <c r="C26" s="423"/>
      <c r="D26" s="423"/>
      <c r="E26" s="424"/>
      <c r="F26" s="423"/>
      <c r="G26" s="423"/>
      <c r="H26" s="423"/>
      <c r="I26" s="423"/>
      <c r="J26" s="421"/>
      <c r="K26" s="421"/>
      <c r="L26" s="411"/>
      <c r="M26" s="413"/>
      <c r="N26" s="162">
        <v>4</v>
      </c>
      <c r="O26" s="166"/>
      <c r="P26" s="171"/>
      <c r="Q26" s="171"/>
      <c r="R26" s="171"/>
      <c r="S26" s="171"/>
      <c r="T26" s="171"/>
      <c r="U26" s="171"/>
      <c r="V26" s="171"/>
      <c r="W26" s="116">
        <v>0</v>
      </c>
      <c r="X26" s="117" t="s">
        <v>485</v>
      </c>
      <c r="Y26" s="172"/>
      <c r="Z26" s="118" t="s">
        <v>536</v>
      </c>
      <c r="AA26" s="116" t="s">
        <v>537</v>
      </c>
      <c r="AB26" s="171"/>
      <c r="AC26" s="422"/>
      <c r="AD26" s="422"/>
      <c r="AE26" s="420"/>
      <c r="AF26" s="420"/>
      <c r="AG26" s="418"/>
      <c r="AH26" s="418"/>
      <c r="AI26" s="419"/>
      <c r="AJ26" s="419"/>
      <c r="AK26" s="411"/>
      <c r="AL26" s="413"/>
      <c r="AM26" s="416"/>
      <c r="AN26" s="163"/>
      <c r="AO26" s="162"/>
      <c r="AP26" s="168"/>
      <c r="AQ26" s="168"/>
      <c r="AR26" s="163"/>
      <c r="AS26" s="168"/>
      <c r="AT26" s="163"/>
      <c r="AU26" s="168"/>
      <c r="AV26" s="163"/>
      <c r="AW26" s="114"/>
      <c r="AX26" s="145"/>
      <c r="AY26" s="146"/>
      <c r="AZ26" s="163"/>
      <c r="BA26" s="163"/>
      <c r="BB26" s="162"/>
      <c r="BC26" s="168"/>
      <c r="BD26" s="168"/>
      <c r="BE26" s="163"/>
      <c r="BF26" s="163"/>
      <c r="BG26" s="162"/>
      <c r="BH26" s="168"/>
      <c r="BI26" s="168"/>
      <c r="BJ26" s="163"/>
      <c r="BK26" s="163"/>
      <c r="BL26" s="162"/>
      <c r="BM26" s="168"/>
      <c r="BN26" s="168"/>
      <c r="BO26" s="145"/>
      <c r="BP26" s="145"/>
      <c r="BQ26" s="146"/>
      <c r="BR26" s="114"/>
      <c r="BS26" s="114"/>
      <c r="BT26" s="168"/>
      <c r="BU26" s="145"/>
      <c r="BV26" s="145"/>
      <c r="BW26" s="145"/>
      <c r="BX26" s="168"/>
      <c r="BY26" s="163"/>
      <c r="BZ26" s="163"/>
      <c r="CA26" s="114"/>
      <c r="CB26" s="145"/>
      <c r="CC26" s="146"/>
      <c r="CD26" s="145"/>
      <c r="CE26" s="148"/>
      <c r="CF26" s="148"/>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row>
    <row r="27" spans="1:108" ht="21" customHeight="1" thickTop="1" thickBot="1">
      <c r="A27" s="421"/>
      <c r="B27" s="423"/>
      <c r="C27" s="423"/>
      <c r="D27" s="423"/>
      <c r="E27" s="424"/>
      <c r="F27" s="423"/>
      <c r="G27" s="423"/>
      <c r="H27" s="423"/>
      <c r="I27" s="423"/>
      <c r="J27" s="421"/>
      <c r="K27" s="421"/>
      <c r="L27" s="411"/>
      <c r="M27" s="413"/>
      <c r="N27" s="162">
        <v>5</v>
      </c>
      <c r="O27" s="166"/>
      <c r="P27" s="171"/>
      <c r="Q27" s="171"/>
      <c r="R27" s="171"/>
      <c r="S27" s="171"/>
      <c r="T27" s="171"/>
      <c r="U27" s="171"/>
      <c r="V27" s="171"/>
      <c r="W27" s="116">
        <v>0</v>
      </c>
      <c r="X27" s="117" t="s">
        <v>485</v>
      </c>
      <c r="Y27" s="172"/>
      <c r="Z27" s="118" t="s">
        <v>536</v>
      </c>
      <c r="AA27" s="116" t="s">
        <v>537</v>
      </c>
      <c r="AB27" s="171"/>
      <c r="AC27" s="422"/>
      <c r="AD27" s="422"/>
      <c r="AE27" s="420"/>
      <c r="AF27" s="420"/>
      <c r="AG27" s="418"/>
      <c r="AH27" s="418"/>
      <c r="AI27" s="419"/>
      <c r="AJ27" s="419"/>
      <c r="AK27" s="411"/>
      <c r="AL27" s="413"/>
      <c r="AM27" s="416"/>
      <c r="AN27" s="163"/>
      <c r="AO27" s="162"/>
      <c r="AP27" s="168"/>
      <c r="AQ27" s="168"/>
      <c r="AR27" s="163"/>
      <c r="AS27" s="168"/>
      <c r="AT27" s="163"/>
      <c r="AU27" s="168"/>
      <c r="AV27" s="163"/>
      <c r="AW27" s="114"/>
      <c r="AX27" s="145"/>
      <c r="AY27" s="146"/>
      <c r="AZ27" s="163"/>
      <c r="BA27" s="163"/>
      <c r="BB27" s="162"/>
      <c r="BC27" s="168"/>
      <c r="BD27" s="168"/>
      <c r="BE27" s="163"/>
      <c r="BF27" s="163"/>
      <c r="BG27" s="162"/>
      <c r="BH27" s="168"/>
      <c r="BI27" s="168"/>
      <c r="BJ27" s="163"/>
      <c r="BK27" s="163"/>
      <c r="BL27" s="162"/>
      <c r="BM27" s="168"/>
      <c r="BN27" s="168"/>
      <c r="BO27" s="145"/>
      <c r="BP27" s="145"/>
      <c r="BQ27" s="146"/>
      <c r="BR27" s="114"/>
      <c r="BS27" s="114"/>
      <c r="BT27" s="168"/>
      <c r="BU27" s="145"/>
      <c r="BV27" s="145"/>
      <c r="BW27" s="145"/>
      <c r="BX27" s="168"/>
      <c r="BY27" s="163"/>
      <c r="BZ27" s="163"/>
      <c r="CA27" s="114"/>
      <c r="CB27" s="145"/>
      <c r="CC27" s="146"/>
      <c r="CD27" s="145"/>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row>
    <row r="28" spans="1:108" ht="21" customHeight="1" thickTop="1" thickBot="1">
      <c r="A28" s="421"/>
      <c r="B28" s="423"/>
      <c r="C28" s="423"/>
      <c r="D28" s="423"/>
      <c r="E28" s="424"/>
      <c r="F28" s="423"/>
      <c r="G28" s="423"/>
      <c r="H28" s="423"/>
      <c r="I28" s="423"/>
      <c r="J28" s="421"/>
      <c r="K28" s="421"/>
      <c r="L28" s="411"/>
      <c r="M28" s="414"/>
      <c r="N28" s="162">
        <v>6</v>
      </c>
      <c r="O28" s="166"/>
      <c r="P28" s="171"/>
      <c r="Q28" s="171"/>
      <c r="R28" s="171"/>
      <c r="S28" s="171"/>
      <c r="T28" s="171"/>
      <c r="U28" s="171"/>
      <c r="V28" s="171"/>
      <c r="W28" s="116">
        <v>0</v>
      </c>
      <c r="X28" s="117" t="s">
        <v>485</v>
      </c>
      <c r="Y28" s="172"/>
      <c r="Z28" s="118" t="s">
        <v>536</v>
      </c>
      <c r="AA28" s="116" t="s">
        <v>537</v>
      </c>
      <c r="AB28" s="171"/>
      <c r="AC28" s="422"/>
      <c r="AD28" s="422"/>
      <c r="AE28" s="420"/>
      <c r="AF28" s="420"/>
      <c r="AG28" s="418"/>
      <c r="AH28" s="418"/>
      <c r="AI28" s="419"/>
      <c r="AJ28" s="419"/>
      <c r="AK28" s="411"/>
      <c r="AL28" s="414"/>
      <c r="AM28" s="417"/>
      <c r="AN28" s="163"/>
      <c r="AO28" s="162"/>
      <c r="AP28" s="168"/>
      <c r="AQ28" s="168"/>
      <c r="AR28" s="163"/>
      <c r="AS28" s="168"/>
      <c r="AT28" s="163"/>
      <c r="AU28" s="168"/>
      <c r="AV28" s="163"/>
      <c r="AW28" s="114"/>
      <c r="AX28" s="145"/>
      <c r="AY28" s="146"/>
      <c r="AZ28" s="163"/>
      <c r="BA28" s="163"/>
      <c r="BB28" s="162"/>
      <c r="BC28" s="168"/>
      <c r="BD28" s="168"/>
      <c r="BE28" s="163"/>
      <c r="BF28" s="163"/>
      <c r="BG28" s="162"/>
      <c r="BH28" s="168"/>
      <c r="BI28" s="168"/>
      <c r="BJ28" s="163"/>
      <c r="BK28" s="163"/>
      <c r="BL28" s="162"/>
      <c r="BM28" s="168"/>
      <c r="BN28" s="168"/>
      <c r="BO28" s="145"/>
      <c r="BP28" s="145"/>
      <c r="BQ28" s="146"/>
      <c r="BR28" s="114"/>
      <c r="BS28" s="114"/>
      <c r="BT28" s="168"/>
      <c r="BU28" s="145"/>
      <c r="BV28" s="145"/>
      <c r="BW28" s="145"/>
      <c r="BX28" s="168"/>
      <c r="BY28" s="163"/>
      <c r="BZ28" s="163"/>
      <c r="CA28" s="114"/>
      <c r="CB28" s="145"/>
      <c r="CC28" s="146"/>
      <c r="CD28" s="145"/>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row>
    <row r="29" spans="1:108" ht="21" customHeight="1" thickTop="1" thickBot="1">
      <c r="A29" s="421">
        <v>5</v>
      </c>
      <c r="B29" s="423"/>
      <c r="C29" s="423"/>
      <c r="D29" s="423"/>
      <c r="E29" s="424"/>
      <c r="F29" s="423"/>
      <c r="G29" s="423"/>
      <c r="H29" s="423"/>
      <c r="I29" s="423"/>
      <c r="J29" s="421"/>
      <c r="K29" s="421"/>
      <c r="L29" s="411">
        <v>0</v>
      </c>
      <c r="M29" s="412" t="b">
        <v>0</v>
      </c>
      <c r="N29" s="162">
        <v>1</v>
      </c>
      <c r="O29" s="166"/>
      <c r="P29" s="171"/>
      <c r="Q29" s="171"/>
      <c r="R29" s="171"/>
      <c r="S29" s="171"/>
      <c r="T29" s="171"/>
      <c r="U29" s="171"/>
      <c r="V29" s="171"/>
      <c r="W29" s="116">
        <v>0</v>
      </c>
      <c r="X29" s="117" t="s">
        <v>485</v>
      </c>
      <c r="Y29" s="172"/>
      <c r="Z29" s="118" t="s">
        <v>536</v>
      </c>
      <c r="AA29" s="116" t="s">
        <v>537</v>
      </c>
      <c r="AB29" s="171"/>
      <c r="AC29" s="422">
        <v>0</v>
      </c>
      <c r="AD29" s="422" t="s">
        <v>485</v>
      </c>
      <c r="AE29" s="420"/>
      <c r="AF29" s="420"/>
      <c r="AG29" s="418" t="s">
        <v>538</v>
      </c>
      <c r="AH29" s="418" t="s">
        <v>538</v>
      </c>
      <c r="AI29" s="419"/>
      <c r="AJ29" s="419"/>
      <c r="AK29" s="411">
        <v>0</v>
      </c>
      <c r="AL29" s="412" t="b">
        <v>0</v>
      </c>
      <c r="AM29" s="415"/>
      <c r="AN29" s="163"/>
      <c r="AO29" s="162"/>
      <c r="AP29" s="168"/>
      <c r="AQ29" s="168"/>
      <c r="AR29" s="163"/>
      <c r="AS29" s="168"/>
      <c r="AT29" s="163"/>
      <c r="AU29" s="168"/>
      <c r="AV29" s="163"/>
      <c r="AW29" s="114"/>
      <c r="AX29" s="145"/>
      <c r="AY29" s="146"/>
      <c r="AZ29" s="163"/>
      <c r="BA29" s="163"/>
      <c r="BB29" s="162"/>
      <c r="BC29" s="168"/>
      <c r="BD29" s="168"/>
      <c r="BE29" s="163"/>
      <c r="BF29" s="163"/>
      <c r="BG29" s="162"/>
      <c r="BH29" s="168"/>
      <c r="BI29" s="168"/>
      <c r="BJ29" s="163"/>
      <c r="BK29" s="163"/>
      <c r="BL29" s="162"/>
      <c r="BM29" s="168"/>
      <c r="BN29" s="168"/>
      <c r="BO29" s="145"/>
      <c r="BP29" s="145"/>
      <c r="BQ29" s="146"/>
      <c r="BR29" s="114"/>
      <c r="BS29" s="114"/>
      <c r="BT29" s="168"/>
      <c r="BU29" s="145"/>
      <c r="BV29" s="145"/>
      <c r="BW29" s="145"/>
      <c r="BX29" s="168"/>
      <c r="BY29" s="163"/>
      <c r="BZ29" s="163"/>
      <c r="CA29" s="114"/>
      <c r="CB29" s="145"/>
      <c r="CC29" s="146"/>
      <c r="CD29" s="145"/>
      <c r="CE29" s="148"/>
      <c r="CF29" s="148"/>
      <c r="CG29" s="148"/>
      <c r="CH29" s="148"/>
      <c r="CI29" s="148"/>
      <c r="CJ29" s="148"/>
      <c r="CK29" s="148"/>
      <c r="CL29" s="148"/>
      <c r="CM29" s="148"/>
      <c r="CN29" s="148"/>
      <c r="CO29" s="148"/>
      <c r="CP29" s="148"/>
      <c r="CQ29" s="148"/>
      <c r="CR29" s="148"/>
      <c r="CS29" s="148"/>
      <c r="CT29" s="148"/>
      <c r="CU29" s="148"/>
      <c r="CV29" s="148"/>
      <c r="CW29" s="148"/>
      <c r="CX29" s="148"/>
      <c r="CY29" s="148"/>
      <c r="CZ29" s="148"/>
      <c r="DA29" s="148"/>
      <c r="DB29" s="148"/>
      <c r="DC29" s="148"/>
      <c r="DD29" s="148"/>
    </row>
    <row r="30" spans="1:108" ht="21" customHeight="1" thickTop="1" thickBot="1">
      <c r="A30" s="421"/>
      <c r="B30" s="423"/>
      <c r="C30" s="423"/>
      <c r="D30" s="423"/>
      <c r="E30" s="424"/>
      <c r="F30" s="423"/>
      <c r="G30" s="423"/>
      <c r="H30" s="423"/>
      <c r="I30" s="423"/>
      <c r="J30" s="421"/>
      <c r="K30" s="421"/>
      <c r="L30" s="411"/>
      <c r="M30" s="413"/>
      <c r="N30" s="162">
        <v>2</v>
      </c>
      <c r="O30" s="166"/>
      <c r="P30" s="171"/>
      <c r="Q30" s="171"/>
      <c r="R30" s="171"/>
      <c r="S30" s="171"/>
      <c r="T30" s="171"/>
      <c r="U30" s="171"/>
      <c r="V30" s="171"/>
      <c r="W30" s="116">
        <v>0</v>
      </c>
      <c r="X30" s="117" t="s">
        <v>485</v>
      </c>
      <c r="Y30" s="172"/>
      <c r="Z30" s="118" t="s">
        <v>536</v>
      </c>
      <c r="AA30" s="116" t="s">
        <v>537</v>
      </c>
      <c r="AB30" s="171"/>
      <c r="AC30" s="422"/>
      <c r="AD30" s="422"/>
      <c r="AE30" s="420"/>
      <c r="AF30" s="420"/>
      <c r="AG30" s="418"/>
      <c r="AH30" s="418"/>
      <c r="AI30" s="419"/>
      <c r="AJ30" s="419"/>
      <c r="AK30" s="411"/>
      <c r="AL30" s="413"/>
      <c r="AM30" s="416"/>
      <c r="AN30" s="163"/>
      <c r="AO30" s="162"/>
      <c r="AP30" s="168"/>
      <c r="AQ30" s="168"/>
      <c r="AR30" s="163"/>
      <c r="AS30" s="168"/>
      <c r="AT30" s="163"/>
      <c r="AU30" s="168"/>
      <c r="AV30" s="163"/>
      <c r="AW30" s="114"/>
      <c r="AX30" s="145"/>
      <c r="AY30" s="146"/>
      <c r="AZ30" s="163"/>
      <c r="BA30" s="163"/>
      <c r="BB30" s="162"/>
      <c r="BC30" s="168"/>
      <c r="BD30" s="168"/>
      <c r="BE30" s="163"/>
      <c r="BF30" s="163"/>
      <c r="BG30" s="162"/>
      <c r="BH30" s="168"/>
      <c r="BI30" s="168"/>
      <c r="BJ30" s="163"/>
      <c r="BK30" s="163"/>
      <c r="BL30" s="162"/>
      <c r="BM30" s="168"/>
      <c r="BN30" s="168"/>
      <c r="BO30" s="145"/>
      <c r="BP30" s="145"/>
      <c r="BQ30" s="146"/>
      <c r="BR30" s="114"/>
      <c r="BS30" s="114"/>
      <c r="BT30" s="168"/>
      <c r="BU30" s="145"/>
      <c r="BV30" s="145"/>
      <c r="BW30" s="145"/>
      <c r="BX30" s="168"/>
      <c r="BY30" s="163"/>
      <c r="BZ30" s="163"/>
      <c r="CA30" s="114"/>
      <c r="CB30" s="145"/>
      <c r="CC30" s="146"/>
      <c r="CD30" s="145"/>
      <c r="CE30" s="148"/>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row>
    <row r="31" spans="1:108" ht="21" customHeight="1" thickTop="1" thickBot="1">
      <c r="A31" s="421"/>
      <c r="B31" s="423"/>
      <c r="C31" s="423"/>
      <c r="D31" s="423"/>
      <c r="E31" s="424"/>
      <c r="F31" s="423"/>
      <c r="G31" s="423"/>
      <c r="H31" s="423"/>
      <c r="I31" s="423"/>
      <c r="J31" s="421"/>
      <c r="K31" s="421"/>
      <c r="L31" s="411"/>
      <c r="M31" s="413"/>
      <c r="N31" s="162">
        <v>3</v>
      </c>
      <c r="O31" s="173"/>
      <c r="P31" s="171"/>
      <c r="Q31" s="171"/>
      <c r="R31" s="171"/>
      <c r="S31" s="171"/>
      <c r="T31" s="171"/>
      <c r="U31" s="171"/>
      <c r="V31" s="171"/>
      <c r="W31" s="116">
        <v>0</v>
      </c>
      <c r="X31" s="117" t="s">
        <v>485</v>
      </c>
      <c r="Y31" s="172"/>
      <c r="Z31" s="118" t="s">
        <v>536</v>
      </c>
      <c r="AA31" s="116" t="s">
        <v>537</v>
      </c>
      <c r="AB31" s="171"/>
      <c r="AC31" s="422"/>
      <c r="AD31" s="422"/>
      <c r="AE31" s="420"/>
      <c r="AF31" s="420"/>
      <c r="AG31" s="418"/>
      <c r="AH31" s="418"/>
      <c r="AI31" s="419"/>
      <c r="AJ31" s="419"/>
      <c r="AK31" s="411"/>
      <c r="AL31" s="413"/>
      <c r="AM31" s="416"/>
      <c r="AN31" s="163"/>
      <c r="AO31" s="162"/>
      <c r="AP31" s="168"/>
      <c r="AQ31" s="168"/>
      <c r="AR31" s="163"/>
      <c r="AS31" s="168"/>
      <c r="AT31" s="163"/>
      <c r="AU31" s="168"/>
      <c r="AV31" s="163"/>
      <c r="AW31" s="114"/>
      <c r="AX31" s="145"/>
      <c r="AY31" s="146"/>
      <c r="AZ31" s="163"/>
      <c r="BA31" s="163"/>
      <c r="BB31" s="162"/>
      <c r="BC31" s="168"/>
      <c r="BD31" s="168"/>
      <c r="BE31" s="163"/>
      <c r="BF31" s="163"/>
      <c r="BG31" s="162"/>
      <c r="BH31" s="168"/>
      <c r="BI31" s="168"/>
      <c r="BJ31" s="163"/>
      <c r="BK31" s="163"/>
      <c r="BL31" s="162"/>
      <c r="BM31" s="168"/>
      <c r="BN31" s="168"/>
      <c r="BO31" s="145"/>
      <c r="BP31" s="145"/>
      <c r="BQ31" s="146"/>
      <c r="BR31" s="114"/>
      <c r="BS31" s="114"/>
      <c r="BT31" s="168"/>
      <c r="BU31" s="145"/>
      <c r="BV31" s="145"/>
      <c r="BW31" s="145"/>
      <c r="BX31" s="168"/>
      <c r="BY31" s="163"/>
      <c r="BZ31" s="163"/>
      <c r="CA31" s="114"/>
      <c r="CB31" s="145"/>
      <c r="CC31" s="146"/>
      <c r="CD31" s="145"/>
      <c r="CE31" s="148"/>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row>
    <row r="32" spans="1:108" ht="21" customHeight="1" thickTop="1" thickBot="1">
      <c r="A32" s="421"/>
      <c r="B32" s="423"/>
      <c r="C32" s="423"/>
      <c r="D32" s="423"/>
      <c r="E32" s="424"/>
      <c r="F32" s="423"/>
      <c r="G32" s="423"/>
      <c r="H32" s="423"/>
      <c r="I32" s="423"/>
      <c r="J32" s="421"/>
      <c r="K32" s="421"/>
      <c r="L32" s="411"/>
      <c r="M32" s="413"/>
      <c r="N32" s="162">
        <v>4</v>
      </c>
      <c r="O32" s="166"/>
      <c r="P32" s="171"/>
      <c r="Q32" s="171"/>
      <c r="R32" s="171"/>
      <c r="S32" s="171"/>
      <c r="T32" s="171"/>
      <c r="U32" s="171"/>
      <c r="V32" s="171"/>
      <c r="W32" s="116">
        <v>0</v>
      </c>
      <c r="X32" s="117" t="s">
        <v>485</v>
      </c>
      <c r="Y32" s="172"/>
      <c r="Z32" s="118" t="s">
        <v>536</v>
      </c>
      <c r="AA32" s="116" t="s">
        <v>537</v>
      </c>
      <c r="AB32" s="171"/>
      <c r="AC32" s="422"/>
      <c r="AD32" s="422"/>
      <c r="AE32" s="420"/>
      <c r="AF32" s="420"/>
      <c r="AG32" s="418"/>
      <c r="AH32" s="418"/>
      <c r="AI32" s="419"/>
      <c r="AJ32" s="419"/>
      <c r="AK32" s="411"/>
      <c r="AL32" s="413"/>
      <c r="AM32" s="416"/>
      <c r="AN32" s="163"/>
      <c r="AO32" s="162"/>
      <c r="AP32" s="168"/>
      <c r="AQ32" s="168"/>
      <c r="AR32" s="163"/>
      <c r="AS32" s="168"/>
      <c r="AT32" s="163"/>
      <c r="AU32" s="168"/>
      <c r="AV32" s="163"/>
      <c r="AW32" s="114"/>
      <c r="AX32" s="145"/>
      <c r="AY32" s="146"/>
      <c r="AZ32" s="163"/>
      <c r="BA32" s="163"/>
      <c r="BB32" s="162"/>
      <c r="BC32" s="168"/>
      <c r="BD32" s="168"/>
      <c r="BE32" s="163"/>
      <c r="BF32" s="163"/>
      <c r="BG32" s="162"/>
      <c r="BH32" s="168"/>
      <c r="BI32" s="168"/>
      <c r="BJ32" s="163"/>
      <c r="BK32" s="163"/>
      <c r="BL32" s="162"/>
      <c r="BM32" s="168"/>
      <c r="BN32" s="168"/>
      <c r="BO32" s="145"/>
      <c r="BP32" s="145"/>
      <c r="BQ32" s="146"/>
      <c r="BR32" s="114"/>
      <c r="BS32" s="114"/>
      <c r="BT32" s="168"/>
      <c r="BU32" s="145"/>
      <c r="BV32" s="145"/>
      <c r="BW32" s="145"/>
      <c r="BX32" s="168"/>
      <c r="BY32" s="163"/>
      <c r="BZ32" s="163"/>
      <c r="CA32" s="114"/>
      <c r="CB32" s="145"/>
      <c r="CC32" s="146"/>
      <c r="CD32" s="145"/>
      <c r="CE32" s="148"/>
      <c r="CF32" s="148"/>
      <c r="CG32" s="148"/>
      <c r="CH32" s="148"/>
      <c r="CI32" s="148"/>
      <c r="CJ32" s="148"/>
      <c r="CK32" s="148"/>
      <c r="CL32" s="148"/>
      <c r="CM32" s="148"/>
      <c r="CN32" s="148"/>
      <c r="CO32" s="148"/>
      <c r="CP32" s="148"/>
      <c r="CQ32" s="148"/>
      <c r="CR32" s="148"/>
      <c r="CS32" s="148"/>
      <c r="CT32" s="148"/>
      <c r="CU32" s="148"/>
      <c r="CV32" s="148"/>
      <c r="CW32" s="148"/>
      <c r="CX32" s="148"/>
      <c r="CY32" s="148"/>
      <c r="CZ32" s="148"/>
      <c r="DA32" s="148"/>
      <c r="DB32" s="148"/>
      <c r="DC32" s="148"/>
      <c r="DD32" s="148"/>
    </row>
    <row r="33" spans="1:108" ht="21" customHeight="1" thickTop="1" thickBot="1">
      <c r="A33" s="421"/>
      <c r="B33" s="423"/>
      <c r="C33" s="423"/>
      <c r="D33" s="423"/>
      <c r="E33" s="424"/>
      <c r="F33" s="423"/>
      <c r="G33" s="423"/>
      <c r="H33" s="423"/>
      <c r="I33" s="423"/>
      <c r="J33" s="421"/>
      <c r="K33" s="421"/>
      <c r="L33" s="411"/>
      <c r="M33" s="413"/>
      <c r="N33" s="162">
        <v>5</v>
      </c>
      <c r="O33" s="166"/>
      <c r="P33" s="171"/>
      <c r="Q33" s="171"/>
      <c r="R33" s="171"/>
      <c r="S33" s="171"/>
      <c r="T33" s="171"/>
      <c r="U33" s="171"/>
      <c r="V33" s="171"/>
      <c r="W33" s="116">
        <v>0</v>
      </c>
      <c r="X33" s="117" t="s">
        <v>485</v>
      </c>
      <c r="Y33" s="172"/>
      <c r="Z33" s="118" t="s">
        <v>536</v>
      </c>
      <c r="AA33" s="116" t="s">
        <v>537</v>
      </c>
      <c r="AB33" s="171"/>
      <c r="AC33" s="422"/>
      <c r="AD33" s="422"/>
      <c r="AE33" s="420"/>
      <c r="AF33" s="420"/>
      <c r="AG33" s="418"/>
      <c r="AH33" s="418"/>
      <c r="AI33" s="419"/>
      <c r="AJ33" s="419"/>
      <c r="AK33" s="411"/>
      <c r="AL33" s="413"/>
      <c r="AM33" s="416"/>
      <c r="AN33" s="163"/>
      <c r="AO33" s="162"/>
      <c r="AP33" s="168"/>
      <c r="AQ33" s="168"/>
      <c r="AR33" s="163"/>
      <c r="AS33" s="168"/>
      <c r="AT33" s="163"/>
      <c r="AU33" s="168"/>
      <c r="AV33" s="163"/>
      <c r="AW33" s="114"/>
      <c r="AX33" s="145"/>
      <c r="AY33" s="146"/>
      <c r="AZ33" s="163"/>
      <c r="BA33" s="163"/>
      <c r="BB33" s="162"/>
      <c r="BC33" s="168"/>
      <c r="BD33" s="168"/>
      <c r="BE33" s="163"/>
      <c r="BF33" s="163"/>
      <c r="BG33" s="162"/>
      <c r="BH33" s="168"/>
      <c r="BI33" s="168"/>
      <c r="BJ33" s="163"/>
      <c r="BK33" s="163"/>
      <c r="BL33" s="162"/>
      <c r="BM33" s="168"/>
      <c r="BN33" s="168"/>
      <c r="BO33" s="145"/>
      <c r="BP33" s="145"/>
      <c r="BQ33" s="146"/>
      <c r="BR33" s="114"/>
      <c r="BS33" s="114"/>
      <c r="BT33" s="168"/>
      <c r="BU33" s="145"/>
      <c r="BV33" s="145"/>
      <c r="BW33" s="145"/>
      <c r="BX33" s="168"/>
      <c r="BY33" s="163"/>
      <c r="BZ33" s="163"/>
      <c r="CA33" s="114"/>
      <c r="CB33" s="145"/>
      <c r="CC33" s="146"/>
      <c r="CD33" s="145"/>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row>
    <row r="34" spans="1:108" ht="21" customHeight="1" thickTop="1" thickBot="1">
      <c r="A34" s="421"/>
      <c r="B34" s="423"/>
      <c r="C34" s="423"/>
      <c r="D34" s="423"/>
      <c r="E34" s="424"/>
      <c r="F34" s="423"/>
      <c r="G34" s="423"/>
      <c r="H34" s="423"/>
      <c r="I34" s="423"/>
      <c r="J34" s="421"/>
      <c r="K34" s="421"/>
      <c r="L34" s="411"/>
      <c r="M34" s="414"/>
      <c r="N34" s="162">
        <v>6</v>
      </c>
      <c r="O34" s="166"/>
      <c r="P34" s="171"/>
      <c r="Q34" s="171"/>
      <c r="R34" s="171"/>
      <c r="S34" s="171"/>
      <c r="T34" s="171"/>
      <c r="U34" s="171"/>
      <c r="V34" s="171"/>
      <c r="W34" s="116">
        <v>0</v>
      </c>
      <c r="X34" s="117" t="s">
        <v>485</v>
      </c>
      <c r="Y34" s="172"/>
      <c r="Z34" s="118" t="s">
        <v>536</v>
      </c>
      <c r="AA34" s="116" t="s">
        <v>537</v>
      </c>
      <c r="AB34" s="171"/>
      <c r="AC34" s="422"/>
      <c r="AD34" s="422"/>
      <c r="AE34" s="420"/>
      <c r="AF34" s="420"/>
      <c r="AG34" s="418"/>
      <c r="AH34" s="418"/>
      <c r="AI34" s="419"/>
      <c r="AJ34" s="419"/>
      <c r="AK34" s="411"/>
      <c r="AL34" s="414"/>
      <c r="AM34" s="417"/>
      <c r="AN34" s="163"/>
      <c r="AO34" s="162"/>
      <c r="AP34" s="168"/>
      <c r="AQ34" s="168"/>
      <c r="AR34" s="163"/>
      <c r="AS34" s="168"/>
      <c r="AT34" s="163"/>
      <c r="AU34" s="168"/>
      <c r="AV34" s="163"/>
      <c r="AW34" s="114"/>
      <c r="AX34" s="145"/>
      <c r="AY34" s="146"/>
      <c r="AZ34" s="163"/>
      <c r="BA34" s="163"/>
      <c r="BB34" s="162"/>
      <c r="BC34" s="168"/>
      <c r="BD34" s="168"/>
      <c r="BE34" s="163"/>
      <c r="BF34" s="163"/>
      <c r="BG34" s="162"/>
      <c r="BH34" s="168"/>
      <c r="BI34" s="168"/>
      <c r="BJ34" s="163"/>
      <c r="BK34" s="163"/>
      <c r="BL34" s="162"/>
      <c r="BM34" s="168"/>
      <c r="BN34" s="168"/>
      <c r="BO34" s="145"/>
      <c r="BP34" s="145"/>
      <c r="BQ34" s="146"/>
      <c r="BR34" s="114"/>
      <c r="BS34" s="114"/>
      <c r="BT34" s="168"/>
      <c r="BU34" s="145"/>
      <c r="BV34" s="145"/>
      <c r="BW34" s="145"/>
      <c r="BX34" s="168"/>
      <c r="BY34" s="163"/>
      <c r="BZ34" s="163"/>
      <c r="CA34" s="114"/>
      <c r="CB34" s="145"/>
      <c r="CC34" s="146"/>
      <c r="CD34" s="145"/>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row>
    <row r="35" spans="1:108" ht="21" customHeight="1" thickTop="1" thickBot="1">
      <c r="A35" s="421">
        <v>6</v>
      </c>
      <c r="B35" s="423"/>
      <c r="C35" s="423"/>
      <c r="D35" s="423"/>
      <c r="E35" s="424"/>
      <c r="F35" s="423"/>
      <c r="G35" s="423"/>
      <c r="H35" s="423"/>
      <c r="I35" s="423"/>
      <c r="J35" s="421"/>
      <c r="K35" s="421"/>
      <c r="L35" s="411">
        <v>0</v>
      </c>
      <c r="M35" s="412" t="b">
        <v>0</v>
      </c>
      <c r="N35" s="162">
        <v>1</v>
      </c>
      <c r="O35" s="166"/>
      <c r="P35" s="171"/>
      <c r="Q35" s="171"/>
      <c r="R35" s="171"/>
      <c r="S35" s="171"/>
      <c r="T35" s="171"/>
      <c r="U35" s="171"/>
      <c r="V35" s="171"/>
      <c r="W35" s="116">
        <v>0</v>
      </c>
      <c r="X35" s="117" t="s">
        <v>485</v>
      </c>
      <c r="Y35" s="172"/>
      <c r="Z35" s="118" t="s">
        <v>536</v>
      </c>
      <c r="AA35" s="116" t="s">
        <v>537</v>
      </c>
      <c r="AB35" s="171"/>
      <c r="AC35" s="422">
        <v>0</v>
      </c>
      <c r="AD35" s="422" t="s">
        <v>485</v>
      </c>
      <c r="AE35" s="420"/>
      <c r="AF35" s="420"/>
      <c r="AG35" s="418" t="s">
        <v>538</v>
      </c>
      <c r="AH35" s="418" t="s">
        <v>538</v>
      </c>
      <c r="AI35" s="419"/>
      <c r="AJ35" s="419"/>
      <c r="AK35" s="411">
        <v>0</v>
      </c>
      <c r="AL35" s="412" t="b">
        <v>0</v>
      </c>
      <c r="AM35" s="415"/>
      <c r="AN35" s="163"/>
      <c r="AO35" s="162"/>
      <c r="AP35" s="168"/>
      <c r="AQ35" s="168"/>
      <c r="AR35" s="163"/>
      <c r="AS35" s="168"/>
      <c r="AT35" s="163"/>
      <c r="AU35" s="168"/>
      <c r="AV35" s="163"/>
      <c r="AW35" s="114"/>
      <c r="AX35" s="145"/>
      <c r="AY35" s="146"/>
      <c r="AZ35" s="163"/>
      <c r="BA35" s="163"/>
      <c r="BB35" s="162"/>
      <c r="BC35" s="168"/>
      <c r="BD35" s="168"/>
      <c r="BE35" s="163"/>
      <c r="BF35" s="163"/>
      <c r="BG35" s="162"/>
      <c r="BH35" s="168"/>
      <c r="BI35" s="168"/>
      <c r="BJ35" s="163"/>
      <c r="BK35" s="163"/>
      <c r="BL35" s="162"/>
      <c r="BM35" s="168"/>
      <c r="BN35" s="168"/>
      <c r="BO35" s="145"/>
      <c r="BP35" s="145"/>
      <c r="BQ35" s="146"/>
      <c r="BR35" s="114"/>
      <c r="BS35" s="114"/>
      <c r="BT35" s="168"/>
      <c r="BU35" s="145"/>
      <c r="BV35" s="145"/>
      <c r="BW35" s="145"/>
      <c r="BX35" s="168"/>
      <c r="BY35" s="163"/>
      <c r="BZ35" s="163"/>
      <c r="CA35" s="114"/>
      <c r="CB35" s="145"/>
      <c r="CC35" s="146"/>
      <c r="CD35" s="145"/>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C35" s="148"/>
      <c r="DD35" s="148"/>
    </row>
    <row r="36" spans="1:108" ht="21" customHeight="1" thickTop="1" thickBot="1">
      <c r="A36" s="421"/>
      <c r="B36" s="423"/>
      <c r="C36" s="423"/>
      <c r="D36" s="423"/>
      <c r="E36" s="424"/>
      <c r="F36" s="423"/>
      <c r="G36" s="423"/>
      <c r="H36" s="423"/>
      <c r="I36" s="423"/>
      <c r="J36" s="421"/>
      <c r="K36" s="421"/>
      <c r="L36" s="411"/>
      <c r="M36" s="413"/>
      <c r="N36" s="162">
        <v>2</v>
      </c>
      <c r="O36" s="166"/>
      <c r="P36" s="171"/>
      <c r="Q36" s="171"/>
      <c r="R36" s="171"/>
      <c r="S36" s="171"/>
      <c r="T36" s="171"/>
      <c r="U36" s="171"/>
      <c r="V36" s="171"/>
      <c r="W36" s="116">
        <v>0</v>
      </c>
      <c r="X36" s="117" t="s">
        <v>485</v>
      </c>
      <c r="Y36" s="172"/>
      <c r="Z36" s="118" t="s">
        <v>536</v>
      </c>
      <c r="AA36" s="116" t="s">
        <v>537</v>
      </c>
      <c r="AB36" s="171"/>
      <c r="AC36" s="422"/>
      <c r="AD36" s="422"/>
      <c r="AE36" s="420"/>
      <c r="AF36" s="420"/>
      <c r="AG36" s="418"/>
      <c r="AH36" s="418"/>
      <c r="AI36" s="419"/>
      <c r="AJ36" s="419"/>
      <c r="AK36" s="411"/>
      <c r="AL36" s="413"/>
      <c r="AM36" s="416"/>
      <c r="AN36" s="163"/>
      <c r="AO36" s="162"/>
      <c r="AP36" s="168"/>
      <c r="AQ36" s="168"/>
      <c r="AR36" s="163"/>
      <c r="AS36" s="168"/>
      <c r="AT36" s="163"/>
      <c r="AU36" s="168"/>
      <c r="AV36" s="163"/>
      <c r="AW36" s="114"/>
      <c r="AX36" s="145"/>
      <c r="AY36" s="146"/>
      <c r="AZ36" s="163"/>
      <c r="BA36" s="163"/>
      <c r="BB36" s="162"/>
      <c r="BC36" s="168"/>
      <c r="BD36" s="168"/>
      <c r="BE36" s="163"/>
      <c r="BF36" s="163"/>
      <c r="BG36" s="162"/>
      <c r="BH36" s="168"/>
      <c r="BI36" s="168"/>
      <c r="BJ36" s="163"/>
      <c r="BK36" s="163"/>
      <c r="BL36" s="162"/>
      <c r="BM36" s="168"/>
      <c r="BN36" s="168"/>
      <c r="BO36" s="145"/>
      <c r="BP36" s="145"/>
      <c r="BQ36" s="146"/>
      <c r="BR36" s="114"/>
      <c r="BS36" s="114"/>
      <c r="BT36" s="168"/>
      <c r="BU36" s="145"/>
      <c r="BV36" s="145"/>
      <c r="BW36" s="145"/>
      <c r="BX36" s="168"/>
      <c r="BY36" s="163"/>
      <c r="BZ36" s="163"/>
      <c r="CA36" s="114"/>
      <c r="CB36" s="145"/>
      <c r="CC36" s="146"/>
      <c r="CD36" s="145"/>
      <c r="CE36" s="148"/>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8"/>
    </row>
    <row r="37" spans="1:108" ht="21" customHeight="1" thickTop="1" thickBot="1">
      <c r="A37" s="421"/>
      <c r="B37" s="423"/>
      <c r="C37" s="423"/>
      <c r="D37" s="423"/>
      <c r="E37" s="424"/>
      <c r="F37" s="423"/>
      <c r="G37" s="423"/>
      <c r="H37" s="423"/>
      <c r="I37" s="423"/>
      <c r="J37" s="421"/>
      <c r="K37" s="421"/>
      <c r="L37" s="411"/>
      <c r="M37" s="413"/>
      <c r="N37" s="162">
        <v>3</v>
      </c>
      <c r="O37" s="173"/>
      <c r="P37" s="171"/>
      <c r="Q37" s="171"/>
      <c r="R37" s="171"/>
      <c r="S37" s="171"/>
      <c r="T37" s="171"/>
      <c r="U37" s="171"/>
      <c r="V37" s="171"/>
      <c r="W37" s="116">
        <v>0</v>
      </c>
      <c r="X37" s="117" t="s">
        <v>485</v>
      </c>
      <c r="Y37" s="172"/>
      <c r="Z37" s="118" t="s">
        <v>536</v>
      </c>
      <c r="AA37" s="116" t="s">
        <v>537</v>
      </c>
      <c r="AB37" s="171"/>
      <c r="AC37" s="422"/>
      <c r="AD37" s="422"/>
      <c r="AE37" s="420"/>
      <c r="AF37" s="420"/>
      <c r="AG37" s="418"/>
      <c r="AH37" s="418"/>
      <c r="AI37" s="419"/>
      <c r="AJ37" s="419"/>
      <c r="AK37" s="411"/>
      <c r="AL37" s="413"/>
      <c r="AM37" s="416"/>
      <c r="AN37" s="163"/>
      <c r="AO37" s="162"/>
      <c r="AP37" s="168"/>
      <c r="AQ37" s="168"/>
      <c r="AR37" s="163"/>
      <c r="AS37" s="168"/>
      <c r="AT37" s="163"/>
      <c r="AU37" s="168"/>
      <c r="AV37" s="163"/>
      <c r="AW37" s="114"/>
      <c r="AX37" s="145"/>
      <c r="AY37" s="146"/>
      <c r="AZ37" s="163"/>
      <c r="BA37" s="163"/>
      <c r="BB37" s="162"/>
      <c r="BC37" s="168"/>
      <c r="BD37" s="168"/>
      <c r="BE37" s="163"/>
      <c r="BF37" s="163"/>
      <c r="BG37" s="162"/>
      <c r="BH37" s="168"/>
      <c r="BI37" s="168"/>
      <c r="BJ37" s="163"/>
      <c r="BK37" s="163"/>
      <c r="BL37" s="162"/>
      <c r="BM37" s="168"/>
      <c r="BN37" s="168"/>
      <c r="BO37" s="145"/>
      <c r="BP37" s="145"/>
      <c r="BQ37" s="146"/>
      <c r="BR37" s="114"/>
      <c r="BS37" s="114"/>
      <c r="BT37" s="168"/>
      <c r="BU37" s="145"/>
      <c r="BV37" s="145"/>
      <c r="BW37" s="145"/>
      <c r="BX37" s="168"/>
      <c r="BY37" s="163"/>
      <c r="BZ37" s="163"/>
      <c r="CA37" s="114"/>
      <c r="CB37" s="145"/>
      <c r="CC37" s="146"/>
      <c r="CD37" s="145"/>
      <c r="CE37" s="148"/>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row>
    <row r="38" spans="1:108" ht="21" customHeight="1" thickTop="1" thickBot="1">
      <c r="A38" s="421"/>
      <c r="B38" s="423"/>
      <c r="C38" s="423"/>
      <c r="D38" s="423"/>
      <c r="E38" s="424"/>
      <c r="F38" s="423"/>
      <c r="G38" s="423"/>
      <c r="H38" s="423"/>
      <c r="I38" s="423"/>
      <c r="J38" s="421"/>
      <c r="K38" s="421"/>
      <c r="L38" s="411"/>
      <c r="M38" s="413"/>
      <c r="N38" s="162">
        <v>4</v>
      </c>
      <c r="O38" s="166"/>
      <c r="P38" s="171"/>
      <c r="Q38" s="171"/>
      <c r="R38" s="171"/>
      <c r="S38" s="171"/>
      <c r="T38" s="171"/>
      <c r="U38" s="171"/>
      <c r="V38" s="171"/>
      <c r="W38" s="116">
        <v>0</v>
      </c>
      <c r="X38" s="117" t="s">
        <v>485</v>
      </c>
      <c r="Y38" s="172"/>
      <c r="Z38" s="118" t="s">
        <v>536</v>
      </c>
      <c r="AA38" s="116" t="s">
        <v>537</v>
      </c>
      <c r="AB38" s="171"/>
      <c r="AC38" s="422"/>
      <c r="AD38" s="422"/>
      <c r="AE38" s="420"/>
      <c r="AF38" s="420"/>
      <c r="AG38" s="418"/>
      <c r="AH38" s="418"/>
      <c r="AI38" s="419"/>
      <c r="AJ38" s="419"/>
      <c r="AK38" s="411"/>
      <c r="AL38" s="413"/>
      <c r="AM38" s="416"/>
      <c r="AN38" s="163"/>
      <c r="AO38" s="162"/>
      <c r="AP38" s="168"/>
      <c r="AQ38" s="168"/>
      <c r="AR38" s="163"/>
      <c r="AS38" s="168"/>
      <c r="AT38" s="163"/>
      <c r="AU38" s="168"/>
      <c r="AV38" s="163"/>
      <c r="AW38" s="114"/>
      <c r="AX38" s="145"/>
      <c r="AY38" s="146"/>
      <c r="AZ38" s="163"/>
      <c r="BA38" s="163"/>
      <c r="BB38" s="162"/>
      <c r="BC38" s="168"/>
      <c r="BD38" s="168"/>
      <c r="BE38" s="163"/>
      <c r="BF38" s="163"/>
      <c r="BG38" s="162"/>
      <c r="BH38" s="168"/>
      <c r="BI38" s="168"/>
      <c r="BJ38" s="163"/>
      <c r="BK38" s="163"/>
      <c r="BL38" s="162"/>
      <c r="BM38" s="168"/>
      <c r="BN38" s="168"/>
      <c r="BO38" s="145"/>
      <c r="BP38" s="145"/>
      <c r="BQ38" s="146"/>
      <c r="BR38" s="114"/>
      <c r="BS38" s="114"/>
      <c r="BT38" s="168"/>
      <c r="BU38" s="145"/>
      <c r="BV38" s="145"/>
      <c r="BW38" s="145"/>
      <c r="BX38" s="168"/>
      <c r="BY38" s="163"/>
      <c r="BZ38" s="163"/>
      <c r="CA38" s="114"/>
      <c r="CB38" s="145"/>
      <c r="CC38" s="146"/>
      <c r="CD38" s="145"/>
      <c r="CE38" s="148"/>
      <c r="CF38" s="148"/>
      <c r="CG38" s="148"/>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148"/>
    </row>
    <row r="39" spans="1:108" ht="21" customHeight="1" thickTop="1" thickBot="1">
      <c r="A39" s="421"/>
      <c r="B39" s="423"/>
      <c r="C39" s="423"/>
      <c r="D39" s="423"/>
      <c r="E39" s="424"/>
      <c r="F39" s="423"/>
      <c r="G39" s="423"/>
      <c r="H39" s="423"/>
      <c r="I39" s="423"/>
      <c r="J39" s="421"/>
      <c r="K39" s="421"/>
      <c r="L39" s="411"/>
      <c r="M39" s="413"/>
      <c r="N39" s="162">
        <v>5</v>
      </c>
      <c r="O39" s="166"/>
      <c r="P39" s="171"/>
      <c r="Q39" s="171"/>
      <c r="R39" s="171"/>
      <c r="S39" s="171"/>
      <c r="T39" s="171"/>
      <c r="U39" s="171"/>
      <c r="V39" s="171"/>
      <c r="W39" s="116">
        <v>0</v>
      </c>
      <c r="X39" s="117" t="s">
        <v>485</v>
      </c>
      <c r="Y39" s="172"/>
      <c r="Z39" s="118" t="s">
        <v>536</v>
      </c>
      <c r="AA39" s="116" t="s">
        <v>537</v>
      </c>
      <c r="AB39" s="171"/>
      <c r="AC39" s="422"/>
      <c r="AD39" s="422"/>
      <c r="AE39" s="420"/>
      <c r="AF39" s="420"/>
      <c r="AG39" s="418"/>
      <c r="AH39" s="418"/>
      <c r="AI39" s="419"/>
      <c r="AJ39" s="419"/>
      <c r="AK39" s="411"/>
      <c r="AL39" s="413"/>
      <c r="AM39" s="416"/>
      <c r="AN39" s="163"/>
      <c r="AO39" s="162"/>
      <c r="AP39" s="168"/>
      <c r="AQ39" s="168"/>
      <c r="AR39" s="163"/>
      <c r="AS39" s="168"/>
      <c r="AT39" s="163"/>
      <c r="AU39" s="168"/>
      <c r="AV39" s="163"/>
      <c r="AW39" s="114"/>
      <c r="AX39" s="145"/>
      <c r="AY39" s="146"/>
      <c r="AZ39" s="163"/>
      <c r="BA39" s="163"/>
      <c r="BB39" s="162"/>
      <c r="BC39" s="168"/>
      <c r="BD39" s="168"/>
      <c r="BE39" s="163"/>
      <c r="BF39" s="163"/>
      <c r="BG39" s="162"/>
      <c r="BH39" s="168"/>
      <c r="BI39" s="168"/>
      <c r="BJ39" s="163"/>
      <c r="BK39" s="163"/>
      <c r="BL39" s="162"/>
      <c r="BM39" s="168"/>
      <c r="BN39" s="168"/>
      <c r="BO39" s="145"/>
      <c r="BP39" s="145"/>
      <c r="BQ39" s="146"/>
      <c r="BR39" s="114"/>
      <c r="BS39" s="114"/>
      <c r="BT39" s="168"/>
      <c r="BU39" s="145"/>
      <c r="BV39" s="145"/>
      <c r="BW39" s="145"/>
      <c r="BX39" s="168"/>
      <c r="BY39" s="163"/>
      <c r="BZ39" s="163"/>
      <c r="CA39" s="114"/>
      <c r="CB39" s="145"/>
      <c r="CC39" s="146"/>
      <c r="CD39" s="145"/>
      <c r="CE39" s="148"/>
      <c r="CF39" s="148"/>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8"/>
    </row>
    <row r="40" spans="1:108" ht="21" customHeight="1" thickTop="1" thickBot="1">
      <c r="A40" s="421"/>
      <c r="B40" s="423"/>
      <c r="C40" s="423"/>
      <c r="D40" s="423"/>
      <c r="E40" s="424"/>
      <c r="F40" s="423"/>
      <c r="G40" s="423"/>
      <c r="H40" s="423"/>
      <c r="I40" s="423"/>
      <c r="J40" s="421"/>
      <c r="K40" s="421"/>
      <c r="L40" s="411"/>
      <c r="M40" s="414"/>
      <c r="N40" s="162">
        <v>6</v>
      </c>
      <c r="O40" s="166"/>
      <c r="P40" s="171"/>
      <c r="Q40" s="171"/>
      <c r="R40" s="171"/>
      <c r="S40" s="171"/>
      <c r="T40" s="171"/>
      <c r="U40" s="171"/>
      <c r="V40" s="171"/>
      <c r="W40" s="116">
        <v>0</v>
      </c>
      <c r="X40" s="117" t="s">
        <v>485</v>
      </c>
      <c r="Y40" s="172"/>
      <c r="Z40" s="118" t="s">
        <v>536</v>
      </c>
      <c r="AA40" s="116" t="s">
        <v>537</v>
      </c>
      <c r="AB40" s="171"/>
      <c r="AC40" s="422"/>
      <c r="AD40" s="422"/>
      <c r="AE40" s="420"/>
      <c r="AF40" s="420"/>
      <c r="AG40" s="418"/>
      <c r="AH40" s="418"/>
      <c r="AI40" s="419"/>
      <c r="AJ40" s="419"/>
      <c r="AK40" s="411"/>
      <c r="AL40" s="414"/>
      <c r="AM40" s="417"/>
      <c r="AN40" s="163"/>
      <c r="AO40" s="162"/>
      <c r="AP40" s="168"/>
      <c r="AQ40" s="168"/>
      <c r="AR40" s="163"/>
      <c r="AS40" s="168"/>
      <c r="AT40" s="163"/>
      <c r="AU40" s="168"/>
      <c r="AV40" s="163"/>
      <c r="AW40" s="114"/>
      <c r="AX40" s="145"/>
      <c r="AY40" s="146"/>
      <c r="AZ40" s="163"/>
      <c r="BA40" s="163"/>
      <c r="BB40" s="162"/>
      <c r="BC40" s="168"/>
      <c r="BD40" s="168"/>
      <c r="BE40" s="163"/>
      <c r="BF40" s="163"/>
      <c r="BG40" s="162"/>
      <c r="BH40" s="168"/>
      <c r="BI40" s="168"/>
      <c r="BJ40" s="163"/>
      <c r="BK40" s="163"/>
      <c r="BL40" s="162"/>
      <c r="BM40" s="168"/>
      <c r="BN40" s="168"/>
      <c r="BO40" s="145"/>
      <c r="BP40" s="145"/>
      <c r="BQ40" s="146"/>
      <c r="BR40" s="114"/>
      <c r="BS40" s="114"/>
      <c r="BT40" s="168"/>
      <c r="BU40" s="145"/>
      <c r="BV40" s="145"/>
      <c r="BW40" s="145"/>
      <c r="BX40" s="168"/>
      <c r="BY40" s="163"/>
      <c r="BZ40" s="163"/>
      <c r="CA40" s="114"/>
      <c r="CB40" s="145"/>
      <c r="CC40" s="146"/>
      <c r="CD40" s="145"/>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row>
    <row r="41" spans="1:108" ht="21" customHeight="1" thickTop="1" thickBot="1">
      <c r="A41" s="421">
        <v>7</v>
      </c>
      <c r="B41" s="423"/>
      <c r="C41" s="423"/>
      <c r="D41" s="423"/>
      <c r="E41" s="424"/>
      <c r="F41" s="423"/>
      <c r="G41" s="423"/>
      <c r="H41" s="423"/>
      <c r="I41" s="423"/>
      <c r="J41" s="421"/>
      <c r="K41" s="421"/>
      <c r="L41" s="411">
        <v>0</v>
      </c>
      <c r="M41" s="412" t="b">
        <v>0</v>
      </c>
      <c r="N41" s="162">
        <v>1</v>
      </c>
      <c r="O41" s="166"/>
      <c r="P41" s="171"/>
      <c r="Q41" s="171"/>
      <c r="R41" s="171"/>
      <c r="S41" s="171"/>
      <c r="T41" s="171"/>
      <c r="U41" s="171"/>
      <c r="V41" s="171"/>
      <c r="W41" s="116">
        <v>0</v>
      </c>
      <c r="X41" s="117" t="s">
        <v>485</v>
      </c>
      <c r="Y41" s="172"/>
      <c r="Z41" s="118" t="s">
        <v>536</v>
      </c>
      <c r="AA41" s="116" t="s">
        <v>537</v>
      </c>
      <c r="AB41" s="171"/>
      <c r="AC41" s="422">
        <v>0</v>
      </c>
      <c r="AD41" s="422" t="s">
        <v>485</v>
      </c>
      <c r="AE41" s="420"/>
      <c r="AF41" s="420"/>
      <c r="AG41" s="418" t="s">
        <v>538</v>
      </c>
      <c r="AH41" s="418" t="s">
        <v>538</v>
      </c>
      <c r="AI41" s="419"/>
      <c r="AJ41" s="419"/>
      <c r="AK41" s="411">
        <v>0</v>
      </c>
      <c r="AL41" s="412" t="b">
        <v>0</v>
      </c>
      <c r="AM41" s="415"/>
      <c r="AN41" s="163"/>
      <c r="AO41" s="162"/>
      <c r="AP41" s="168"/>
      <c r="AQ41" s="168"/>
      <c r="AR41" s="163"/>
      <c r="AS41" s="168"/>
      <c r="AT41" s="163"/>
      <c r="AU41" s="168"/>
      <c r="AV41" s="163"/>
      <c r="AW41" s="114"/>
      <c r="AX41" s="145"/>
      <c r="AY41" s="146"/>
      <c r="AZ41" s="163"/>
      <c r="BA41" s="163"/>
      <c r="BB41" s="162"/>
      <c r="BC41" s="168"/>
      <c r="BD41" s="168"/>
      <c r="BE41" s="163"/>
      <c r="BF41" s="163"/>
      <c r="BG41" s="162"/>
      <c r="BH41" s="168"/>
      <c r="BI41" s="168"/>
      <c r="BJ41" s="163"/>
      <c r="BK41" s="163"/>
      <c r="BL41" s="162"/>
      <c r="BM41" s="168"/>
      <c r="BN41" s="168"/>
      <c r="BO41" s="145"/>
      <c r="BP41" s="145"/>
      <c r="BQ41" s="146"/>
      <c r="BR41" s="114"/>
      <c r="BS41" s="114"/>
      <c r="BT41" s="168"/>
      <c r="BU41" s="145"/>
      <c r="BV41" s="145"/>
      <c r="BW41" s="145"/>
      <c r="BX41" s="168"/>
      <c r="BY41" s="163"/>
      <c r="BZ41" s="163"/>
      <c r="CA41" s="114"/>
      <c r="CB41" s="145"/>
      <c r="CC41" s="146"/>
      <c r="CD41" s="145"/>
      <c r="CE41" s="148"/>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8"/>
      <c r="DB41" s="148"/>
      <c r="DC41" s="148"/>
      <c r="DD41" s="148"/>
    </row>
    <row r="42" spans="1:108" ht="21" customHeight="1" thickTop="1" thickBot="1">
      <c r="A42" s="421"/>
      <c r="B42" s="423"/>
      <c r="C42" s="423"/>
      <c r="D42" s="423"/>
      <c r="E42" s="424"/>
      <c r="F42" s="423"/>
      <c r="G42" s="423"/>
      <c r="H42" s="423"/>
      <c r="I42" s="423"/>
      <c r="J42" s="421"/>
      <c r="K42" s="421"/>
      <c r="L42" s="411"/>
      <c r="M42" s="413"/>
      <c r="N42" s="162">
        <v>2</v>
      </c>
      <c r="O42" s="166"/>
      <c r="P42" s="171"/>
      <c r="Q42" s="171"/>
      <c r="R42" s="171"/>
      <c r="S42" s="171"/>
      <c r="T42" s="171"/>
      <c r="U42" s="171"/>
      <c r="V42" s="171"/>
      <c r="W42" s="116">
        <v>0</v>
      </c>
      <c r="X42" s="117" t="s">
        <v>485</v>
      </c>
      <c r="Y42" s="172"/>
      <c r="Z42" s="118" t="s">
        <v>536</v>
      </c>
      <c r="AA42" s="116" t="s">
        <v>537</v>
      </c>
      <c r="AB42" s="171"/>
      <c r="AC42" s="422"/>
      <c r="AD42" s="422"/>
      <c r="AE42" s="420"/>
      <c r="AF42" s="420"/>
      <c r="AG42" s="418"/>
      <c r="AH42" s="418"/>
      <c r="AI42" s="419"/>
      <c r="AJ42" s="419"/>
      <c r="AK42" s="411"/>
      <c r="AL42" s="413"/>
      <c r="AM42" s="416"/>
      <c r="AN42" s="163"/>
      <c r="AO42" s="162"/>
      <c r="AP42" s="168"/>
      <c r="AQ42" s="168"/>
      <c r="AR42" s="163"/>
      <c r="AS42" s="168"/>
      <c r="AT42" s="163"/>
      <c r="AU42" s="168"/>
      <c r="AV42" s="163"/>
      <c r="AW42" s="114"/>
      <c r="AX42" s="145"/>
      <c r="AY42" s="146"/>
      <c r="AZ42" s="163"/>
      <c r="BA42" s="163"/>
      <c r="BB42" s="162"/>
      <c r="BC42" s="168"/>
      <c r="BD42" s="168"/>
      <c r="BE42" s="163"/>
      <c r="BF42" s="163"/>
      <c r="BG42" s="162"/>
      <c r="BH42" s="168"/>
      <c r="BI42" s="168"/>
      <c r="BJ42" s="163"/>
      <c r="BK42" s="163"/>
      <c r="BL42" s="162"/>
      <c r="BM42" s="168"/>
      <c r="BN42" s="168"/>
      <c r="BO42" s="145"/>
      <c r="BP42" s="145"/>
      <c r="BQ42" s="146"/>
      <c r="BR42" s="114"/>
      <c r="BS42" s="114"/>
      <c r="BT42" s="168"/>
      <c r="BU42" s="145"/>
      <c r="BV42" s="145"/>
      <c r="BW42" s="145"/>
      <c r="BX42" s="168"/>
      <c r="BY42" s="163"/>
      <c r="BZ42" s="163"/>
      <c r="CA42" s="114"/>
      <c r="CB42" s="145"/>
      <c r="CC42" s="146"/>
      <c r="CD42" s="145"/>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row>
    <row r="43" spans="1:108" ht="21" customHeight="1" thickTop="1" thickBot="1">
      <c r="A43" s="421"/>
      <c r="B43" s="423"/>
      <c r="C43" s="423"/>
      <c r="D43" s="423"/>
      <c r="E43" s="424"/>
      <c r="F43" s="423"/>
      <c r="G43" s="423"/>
      <c r="H43" s="423"/>
      <c r="I43" s="423"/>
      <c r="J43" s="421"/>
      <c r="K43" s="421"/>
      <c r="L43" s="411"/>
      <c r="M43" s="413"/>
      <c r="N43" s="162">
        <v>3</v>
      </c>
      <c r="O43" s="173"/>
      <c r="P43" s="171"/>
      <c r="Q43" s="171"/>
      <c r="R43" s="171"/>
      <c r="S43" s="171"/>
      <c r="T43" s="171"/>
      <c r="U43" s="171"/>
      <c r="V43" s="171"/>
      <c r="W43" s="116">
        <v>0</v>
      </c>
      <c r="X43" s="117" t="s">
        <v>485</v>
      </c>
      <c r="Y43" s="172"/>
      <c r="Z43" s="118" t="s">
        <v>536</v>
      </c>
      <c r="AA43" s="116" t="s">
        <v>537</v>
      </c>
      <c r="AB43" s="171"/>
      <c r="AC43" s="422"/>
      <c r="AD43" s="422"/>
      <c r="AE43" s="420"/>
      <c r="AF43" s="420"/>
      <c r="AG43" s="418"/>
      <c r="AH43" s="418"/>
      <c r="AI43" s="419"/>
      <c r="AJ43" s="419"/>
      <c r="AK43" s="411"/>
      <c r="AL43" s="413"/>
      <c r="AM43" s="416"/>
      <c r="AN43" s="163"/>
      <c r="AO43" s="162"/>
      <c r="AP43" s="168"/>
      <c r="AQ43" s="168"/>
      <c r="AR43" s="163"/>
      <c r="AS43" s="168"/>
      <c r="AT43" s="163"/>
      <c r="AU43" s="168"/>
      <c r="AV43" s="163"/>
      <c r="AW43" s="114"/>
      <c r="AX43" s="145"/>
      <c r="AY43" s="146"/>
      <c r="AZ43" s="163"/>
      <c r="BA43" s="163"/>
      <c r="BB43" s="162"/>
      <c r="BC43" s="168"/>
      <c r="BD43" s="168"/>
      <c r="BE43" s="163"/>
      <c r="BF43" s="163"/>
      <c r="BG43" s="162"/>
      <c r="BH43" s="168"/>
      <c r="BI43" s="168"/>
      <c r="BJ43" s="163"/>
      <c r="BK43" s="163"/>
      <c r="BL43" s="162"/>
      <c r="BM43" s="168"/>
      <c r="BN43" s="168"/>
      <c r="BO43" s="145"/>
      <c r="BP43" s="145"/>
      <c r="BQ43" s="146"/>
      <c r="BR43" s="114"/>
      <c r="BS43" s="114"/>
      <c r="BT43" s="168"/>
      <c r="BU43" s="145"/>
      <c r="BV43" s="145"/>
      <c r="BW43" s="145"/>
      <c r="BX43" s="168"/>
      <c r="BY43" s="163"/>
      <c r="BZ43" s="163"/>
      <c r="CA43" s="114"/>
      <c r="CB43" s="145"/>
      <c r="CC43" s="146"/>
      <c r="CD43" s="145"/>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row>
    <row r="44" spans="1:108" ht="21" customHeight="1" thickTop="1" thickBot="1">
      <c r="A44" s="421"/>
      <c r="B44" s="423"/>
      <c r="C44" s="423"/>
      <c r="D44" s="423"/>
      <c r="E44" s="424"/>
      <c r="F44" s="423"/>
      <c r="G44" s="423"/>
      <c r="H44" s="423"/>
      <c r="I44" s="423"/>
      <c r="J44" s="421"/>
      <c r="K44" s="421"/>
      <c r="L44" s="411"/>
      <c r="M44" s="413"/>
      <c r="N44" s="162">
        <v>4</v>
      </c>
      <c r="O44" s="166"/>
      <c r="P44" s="171"/>
      <c r="Q44" s="171"/>
      <c r="R44" s="171"/>
      <c r="S44" s="171"/>
      <c r="T44" s="171"/>
      <c r="U44" s="171"/>
      <c r="V44" s="171"/>
      <c r="W44" s="116">
        <v>0</v>
      </c>
      <c r="X44" s="117" t="s">
        <v>485</v>
      </c>
      <c r="Y44" s="172"/>
      <c r="Z44" s="118" t="s">
        <v>536</v>
      </c>
      <c r="AA44" s="116" t="s">
        <v>537</v>
      </c>
      <c r="AB44" s="171"/>
      <c r="AC44" s="422"/>
      <c r="AD44" s="422"/>
      <c r="AE44" s="420"/>
      <c r="AF44" s="420"/>
      <c r="AG44" s="418"/>
      <c r="AH44" s="418"/>
      <c r="AI44" s="419"/>
      <c r="AJ44" s="419"/>
      <c r="AK44" s="411"/>
      <c r="AL44" s="413"/>
      <c r="AM44" s="416"/>
      <c r="AN44" s="163"/>
      <c r="AO44" s="162"/>
      <c r="AP44" s="168"/>
      <c r="AQ44" s="168"/>
      <c r="AR44" s="163"/>
      <c r="AS44" s="168"/>
      <c r="AT44" s="163"/>
      <c r="AU44" s="168"/>
      <c r="AV44" s="163"/>
      <c r="AW44" s="114"/>
      <c r="AX44" s="145"/>
      <c r="AY44" s="146"/>
      <c r="AZ44" s="163"/>
      <c r="BA44" s="163"/>
      <c r="BB44" s="162"/>
      <c r="BC44" s="168"/>
      <c r="BD44" s="168"/>
      <c r="BE44" s="163"/>
      <c r="BF44" s="163"/>
      <c r="BG44" s="162"/>
      <c r="BH44" s="168"/>
      <c r="BI44" s="168"/>
      <c r="BJ44" s="163"/>
      <c r="BK44" s="163"/>
      <c r="BL44" s="162"/>
      <c r="BM44" s="168"/>
      <c r="BN44" s="168"/>
      <c r="BO44" s="145"/>
      <c r="BP44" s="145"/>
      <c r="BQ44" s="146"/>
      <c r="BR44" s="114"/>
      <c r="BS44" s="114"/>
      <c r="BT44" s="168"/>
      <c r="BU44" s="145"/>
      <c r="BV44" s="145"/>
      <c r="BW44" s="145"/>
      <c r="BX44" s="168"/>
      <c r="BY44" s="163"/>
      <c r="BZ44" s="163"/>
      <c r="CA44" s="114"/>
      <c r="CB44" s="145"/>
      <c r="CC44" s="146"/>
      <c r="CD44" s="145"/>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row>
    <row r="45" spans="1:108" ht="21" customHeight="1" thickTop="1" thickBot="1">
      <c r="A45" s="421"/>
      <c r="B45" s="423"/>
      <c r="C45" s="423"/>
      <c r="D45" s="423"/>
      <c r="E45" s="424"/>
      <c r="F45" s="423"/>
      <c r="G45" s="423"/>
      <c r="H45" s="423"/>
      <c r="I45" s="423"/>
      <c r="J45" s="421"/>
      <c r="K45" s="421"/>
      <c r="L45" s="411"/>
      <c r="M45" s="413"/>
      <c r="N45" s="162">
        <v>5</v>
      </c>
      <c r="O45" s="166"/>
      <c r="P45" s="171"/>
      <c r="Q45" s="171"/>
      <c r="R45" s="171"/>
      <c r="S45" s="171"/>
      <c r="T45" s="171"/>
      <c r="U45" s="171"/>
      <c r="V45" s="171"/>
      <c r="W45" s="116">
        <v>0</v>
      </c>
      <c r="X45" s="117" t="s">
        <v>485</v>
      </c>
      <c r="Y45" s="172"/>
      <c r="Z45" s="118" t="s">
        <v>536</v>
      </c>
      <c r="AA45" s="116" t="s">
        <v>537</v>
      </c>
      <c r="AB45" s="171"/>
      <c r="AC45" s="422"/>
      <c r="AD45" s="422"/>
      <c r="AE45" s="420"/>
      <c r="AF45" s="420"/>
      <c r="AG45" s="418"/>
      <c r="AH45" s="418"/>
      <c r="AI45" s="419"/>
      <c r="AJ45" s="419"/>
      <c r="AK45" s="411"/>
      <c r="AL45" s="413"/>
      <c r="AM45" s="416"/>
      <c r="AN45" s="163"/>
      <c r="AO45" s="162"/>
      <c r="AP45" s="168"/>
      <c r="AQ45" s="168"/>
      <c r="AR45" s="163"/>
      <c r="AS45" s="168"/>
      <c r="AT45" s="163"/>
      <c r="AU45" s="168"/>
      <c r="AV45" s="163"/>
      <c r="AW45" s="114"/>
      <c r="AX45" s="145"/>
      <c r="AY45" s="146"/>
      <c r="AZ45" s="163"/>
      <c r="BA45" s="163"/>
      <c r="BB45" s="162"/>
      <c r="BC45" s="168"/>
      <c r="BD45" s="168"/>
      <c r="BE45" s="163"/>
      <c r="BF45" s="163"/>
      <c r="BG45" s="162"/>
      <c r="BH45" s="168"/>
      <c r="BI45" s="168"/>
      <c r="BJ45" s="163"/>
      <c r="BK45" s="163"/>
      <c r="BL45" s="162"/>
      <c r="BM45" s="168"/>
      <c r="BN45" s="168"/>
      <c r="BO45" s="145"/>
      <c r="BP45" s="145"/>
      <c r="BQ45" s="146"/>
      <c r="BR45" s="114"/>
      <c r="BS45" s="114"/>
      <c r="BT45" s="168"/>
      <c r="BU45" s="145"/>
      <c r="BV45" s="145"/>
      <c r="BW45" s="145"/>
      <c r="BX45" s="168"/>
      <c r="BY45" s="163"/>
      <c r="BZ45" s="163"/>
      <c r="CA45" s="114"/>
      <c r="CB45" s="145"/>
      <c r="CC45" s="146"/>
      <c r="CD45" s="145"/>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row>
    <row r="46" spans="1:108" ht="21" customHeight="1" thickTop="1" thickBot="1">
      <c r="A46" s="421"/>
      <c r="B46" s="423"/>
      <c r="C46" s="423"/>
      <c r="D46" s="423"/>
      <c r="E46" s="424"/>
      <c r="F46" s="423"/>
      <c r="G46" s="423"/>
      <c r="H46" s="423"/>
      <c r="I46" s="423"/>
      <c r="J46" s="421"/>
      <c r="K46" s="421"/>
      <c r="L46" s="411"/>
      <c r="M46" s="414"/>
      <c r="N46" s="162">
        <v>6</v>
      </c>
      <c r="O46" s="166"/>
      <c r="P46" s="171"/>
      <c r="Q46" s="171"/>
      <c r="R46" s="171"/>
      <c r="S46" s="171"/>
      <c r="T46" s="171"/>
      <c r="U46" s="171"/>
      <c r="V46" s="171"/>
      <c r="W46" s="116">
        <v>0</v>
      </c>
      <c r="X46" s="117" t="s">
        <v>485</v>
      </c>
      <c r="Y46" s="172"/>
      <c r="Z46" s="118" t="s">
        <v>536</v>
      </c>
      <c r="AA46" s="116" t="s">
        <v>537</v>
      </c>
      <c r="AB46" s="171"/>
      <c r="AC46" s="422"/>
      <c r="AD46" s="422"/>
      <c r="AE46" s="420"/>
      <c r="AF46" s="420"/>
      <c r="AG46" s="418"/>
      <c r="AH46" s="418"/>
      <c r="AI46" s="419"/>
      <c r="AJ46" s="419"/>
      <c r="AK46" s="411"/>
      <c r="AL46" s="414"/>
      <c r="AM46" s="417"/>
      <c r="AN46" s="163"/>
      <c r="AO46" s="162"/>
      <c r="AP46" s="168"/>
      <c r="AQ46" s="168"/>
      <c r="AR46" s="163"/>
      <c r="AS46" s="168"/>
      <c r="AT46" s="163"/>
      <c r="AU46" s="168"/>
      <c r="AV46" s="163"/>
      <c r="AW46" s="114"/>
      <c r="AX46" s="145"/>
      <c r="AY46" s="146"/>
      <c r="AZ46" s="163"/>
      <c r="BA46" s="163"/>
      <c r="BB46" s="162"/>
      <c r="BC46" s="168"/>
      <c r="BD46" s="168"/>
      <c r="BE46" s="163"/>
      <c r="BF46" s="163"/>
      <c r="BG46" s="162"/>
      <c r="BH46" s="168"/>
      <c r="BI46" s="168"/>
      <c r="BJ46" s="163"/>
      <c r="BK46" s="163"/>
      <c r="BL46" s="162"/>
      <c r="BM46" s="168"/>
      <c r="BN46" s="168"/>
      <c r="BO46" s="145"/>
      <c r="BP46" s="145"/>
      <c r="BQ46" s="146"/>
      <c r="BR46" s="114"/>
      <c r="BS46" s="114"/>
      <c r="BT46" s="168"/>
      <c r="BU46" s="145"/>
      <c r="BV46" s="145"/>
      <c r="BW46" s="145"/>
      <c r="BX46" s="168"/>
      <c r="BY46" s="163"/>
      <c r="BZ46" s="163"/>
      <c r="CA46" s="114"/>
      <c r="CB46" s="145"/>
      <c r="CC46" s="146"/>
      <c r="CD46" s="145"/>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row>
    <row r="47" spans="1:108" ht="21" customHeight="1" thickTop="1" thickBot="1">
      <c r="A47" s="421">
        <v>8</v>
      </c>
      <c r="B47" s="423"/>
      <c r="C47" s="423"/>
      <c r="D47" s="423"/>
      <c r="E47" s="424"/>
      <c r="F47" s="423"/>
      <c r="G47" s="423"/>
      <c r="H47" s="423"/>
      <c r="I47" s="423"/>
      <c r="J47" s="421"/>
      <c r="K47" s="421"/>
      <c r="L47" s="411">
        <v>0</v>
      </c>
      <c r="M47" s="412" t="b">
        <v>0</v>
      </c>
      <c r="N47" s="162">
        <v>1</v>
      </c>
      <c r="O47" s="166"/>
      <c r="P47" s="171"/>
      <c r="Q47" s="171"/>
      <c r="R47" s="171"/>
      <c r="S47" s="171"/>
      <c r="T47" s="171"/>
      <c r="U47" s="171"/>
      <c r="V47" s="171"/>
      <c r="W47" s="116">
        <v>0</v>
      </c>
      <c r="X47" s="117" t="s">
        <v>485</v>
      </c>
      <c r="Y47" s="172"/>
      <c r="Z47" s="118" t="s">
        <v>536</v>
      </c>
      <c r="AA47" s="116" t="s">
        <v>537</v>
      </c>
      <c r="AB47" s="171"/>
      <c r="AC47" s="422">
        <v>0</v>
      </c>
      <c r="AD47" s="422" t="s">
        <v>485</v>
      </c>
      <c r="AE47" s="420"/>
      <c r="AF47" s="420"/>
      <c r="AG47" s="418" t="s">
        <v>538</v>
      </c>
      <c r="AH47" s="418" t="s">
        <v>538</v>
      </c>
      <c r="AI47" s="419"/>
      <c r="AJ47" s="419"/>
      <c r="AK47" s="411">
        <v>0</v>
      </c>
      <c r="AL47" s="412" t="b">
        <v>0</v>
      </c>
      <c r="AM47" s="415"/>
      <c r="AN47" s="163"/>
      <c r="AO47" s="162"/>
      <c r="AP47" s="168"/>
      <c r="AQ47" s="168"/>
      <c r="AR47" s="163"/>
      <c r="AS47" s="168"/>
      <c r="AT47" s="163"/>
      <c r="AU47" s="168"/>
      <c r="AV47" s="163"/>
      <c r="AW47" s="114"/>
      <c r="AX47" s="145"/>
      <c r="AY47" s="146"/>
      <c r="AZ47" s="163"/>
      <c r="BA47" s="163"/>
      <c r="BB47" s="162"/>
      <c r="BC47" s="168"/>
      <c r="BD47" s="168"/>
      <c r="BE47" s="163"/>
      <c r="BF47" s="163"/>
      <c r="BG47" s="162"/>
      <c r="BH47" s="168"/>
      <c r="BI47" s="168"/>
      <c r="BJ47" s="163"/>
      <c r="BK47" s="163"/>
      <c r="BL47" s="162"/>
      <c r="BM47" s="168"/>
      <c r="BN47" s="168"/>
      <c r="BO47" s="145"/>
      <c r="BP47" s="145"/>
      <c r="BQ47" s="146"/>
      <c r="BR47" s="114"/>
      <c r="BS47" s="114"/>
      <c r="BT47" s="168"/>
      <c r="BU47" s="145"/>
      <c r="BV47" s="145"/>
      <c r="BW47" s="145"/>
      <c r="BX47" s="168"/>
      <c r="BY47" s="163"/>
      <c r="BZ47" s="163"/>
      <c r="CA47" s="114"/>
      <c r="CB47" s="145"/>
      <c r="CC47" s="146"/>
      <c r="CD47" s="145"/>
      <c r="CE47" s="148"/>
      <c r="CF47" s="148"/>
      <c r="CG47" s="148"/>
      <c r="CH47" s="148"/>
      <c r="CI47" s="148"/>
      <c r="CJ47" s="148"/>
      <c r="CK47" s="148"/>
      <c r="CL47" s="148"/>
      <c r="CM47" s="148"/>
      <c r="CN47" s="148"/>
      <c r="CO47" s="148"/>
      <c r="CP47" s="148"/>
      <c r="CQ47" s="148"/>
      <c r="CR47" s="148"/>
      <c r="CS47" s="148"/>
      <c r="CT47" s="148"/>
      <c r="CU47" s="148"/>
      <c r="CV47" s="148"/>
      <c r="CW47" s="148"/>
      <c r="CX47" s="148"/>
      <c r="CY47" s="148"/>
      <c r="CZ47" s="148"/>
      <c r="DA47" s="148"/>
      <c r="DB47" s="148"/>
      <c r="DC47" s="148"/>
      <c r="DD47" s="148"/>
    </row>
    <row r="48" spans="1:108" ht="21" customHeight="1" thickTop="1" thickBot="1">
      <c r="A48" s="421"/>
      <c r="B48" s="423"/>
      <c r="C48" s="423"/>
      <c r="D48" s="423"/>
      <c r="E48" s="424"/>
      <c r="F48" s="423"/>
      <c r="G48" s="423"/>
      <c r="H48" s="423"/>
      <c r="I48" s="423"/>
      <c r="J48" s="421"/>
      <c r="K48" s="421"/>
      <c r="L48" s="411"/>
      <c r="M48" s="413"/>
      <c r="N48" s="162">
        <v>2</v>
      </c>
      <c r="O48" s="166"/>
      <c r="P48" s="171"/>
      <c r="Q48" s="171"/>
      <c r="R48" s="171"/>
      <c r="S48" s="171"/>
      <c r="T48" s="171"/>
      <c r="U48" s="171"/>
      <c r="V48" s="171"/>
      <c r="W48" s="116">
        <v>0</v>
      </c>
      <c r="X48" s="117" t="s">
        <v>485</v>
      </c>
      <c r="Y48" s="172"/>
      <c r="Z48" s="118" t="s">
        <v>536</v>
      </c>
      <c r="AA48" s="116" t="s">
        <v>537</v>
      </c>
      <c r="AB48" s="171"/>
      <c r="AC48" s="422"/>
      <c r="AD48" s="422"/>
      <c r="AE48" s="420"/>
      <c r="AF48" s="420"/>
      <c r="AG48" s="418"/>
      <c r="AH48" s="418"/>
      <c r="AI48" s="419"/>
      <c r="AJ48" s="419"/>
      <c r="AK48" s="411"/>
      <c r="AL48" s="413"/>
      <c r="AM48" s="416"/>
      <c r="AN48" s="163"/>
      <c r="AO48" s="162"/>
      <c r="AP48" s="168"/>
      <c r="AQ48" s="168"/>
      <c r="AR48" s="163"/>
      <c r="AS48" s="168"/>
      <c r="AT48" s="163"/>
      <c r="AU48" s="168"/>
      <c r="AV48" s="163"/>
      <c r="AW48" s="114"/>
      <c r="AX48" s="145"/>
      <c r="AY48" s="146"/>
      <c r="AZ48" s="163"/>
      <c r="BA48" s="163"/>
      <c r="BB48" s="162"/>
      <c r="BC48" s="168"/>
      <c r="BD48" s="168"/>
      <c r="BE48" s="163"/>
      <c r="BF48" s="163"/>
      <c r="BG48" s="162"/>
      <c r="BH48" s="168"/>
      <c r="BI48" s="168"/>
      <c r="BJ48" s="163"/>
      <c r="BK48" s="163"/>
      <c r="BL48" s="162"/>
      <c r="BM48" s="168"/>
      <c r="BN48" s="168"/>
      <c r="BO48" s="145"/>
      <c r="BP48" s="145"/>
      <c r="BQ48" s="146"/>
      <c r="BR48" s="114"/>
      <c r="BS48" s="114"/>
      <c r="BT48" s="168"/>
      <c r="BU48" s="145"/>
      <c r="BV48" s="145"/>
      <c r="BW48" s="145"/>
      <c r="BX48" s="168"/>
      <c r="BY48" s="163"/>
      <c r="BZ48" s="163"/>
      <c r="CA48" s="114"/>
      <c r="CB48" s="145"/>
      <c r="CC48" s="146"/>
      <c r="CD48" s="145"/>
      <c r="CE48" s="148"/>
      <c r="CF48" s="148"/>
      <c r="CG48" s="148"/>
      <c r="CH48" s="148"/>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row>
    <row r="49" spans="1:108" ht="21" customHeight="1" thickTop="1" thickBot="1">
      <c r="A49" s="421"/>
      <c r="B49" s="423"/>
      <c r="C49" s="423"/>
      <c r="D49" s="423"/>
      <c r="E49" s="424"/>
      <c r="F49" s="423"/>
      <c r="G49" s="423"/>
      <c r="H49" s="423"/>
      <c r="I49" s="423"/>
      <c r="J49" s="421"/>
      <c r="K49" s="421"/>
      <c r="L49" s="411"/>
      <c r="M49" s="413"/>
      <c r="N49" s="162">
        <v>3</v>
      </c>
      <c r="O49" s="173"/>
      <c r="P49" s="171"/>
      <c r="Q49" s="171"/>
      <c r="R49" s="171"/>
      <c r="S49" s="171"/>
      <c r="T49" s="171"/>
      <c r="U49" s="171"/>
      <c r="V49" s="171"/>
      <c r="W49" s="116">
        <v>0</v>
      </c>
      <c r="X49" s="117" t="s">
        <v>485</v>
      </c>
      <c r="Y49" s="172"/>
      <c r="Z49" s="118" t="s">
        <v>536</v>
      </c>
      <c r="AA49" s="116" t="s">
        <v>537</v>
      </c>
      <c r="AB49" s="171"/>
      <c r="AC49" s="422"/>
      <c r="AD49" s="422"/>
      <c r="AE49" s="420"/>
      <c r="AF49" s="420"/>
      <c r="AG49" s="418"/>
      <c r="AH49" s="418"/>
      <c r="AI49" s="419"/>
      <c r="AJ49" s="419"/>
      <c r="AK49" s="411"/>
      <c r="AL49" s="413"/>
      <c r="AM49" s="416"/>
      <c r="AN49" s="163"/>
      <c r="AO49" s="162"/>
      <c r="AP49" s="168"/>
      <c r="AQ49" s="168"/>
      <c r="AR49" s="163"/>
      <c r="AS49" s="168"/>
      <c r="AT49" s="163"/>
      <c r="AU49" s="168"/>
      <c r="AV49" s="163"/>
      <c r="AW49" s="114"/>
      <c r="AX49" s="145"/>
      <c r="AY49" s="146"/>
      <c r="AZ49" s="163"/>
      <c r="BA49" s="163"/>
      <c r="BB49" s="162"/>
      <c r="BC49" s="168"/>
      <c r="BD49" s="168"/>
      <c r="BE49" s="163"/>
      <c r="BF49" s="163"/>
      <c r="BG49" s="162"/>
      <c r="BH49" s="168"/>
      <c r="BI49" s="168"/>
      <c r="BJ49" s="163"/>
      <c r="BK49" s="163"/>
      <c r="BL49" s="162"/>
      <c r="BM49" s="168"/>
      <c r="BN49" s="168"/>
      <c r="BO49" s="145"/>
      <c r="BP49" s="145"/>
      <c r="BQ49" s="146"/>
      <c r="BR49" s="114"/>
      <c r="BS49" s="114"/>
      <c r="BT49" s="168"/>
      <c r="BU49" s="145"/>
      <c r="BV49" s="145"/>
      <c r="BW49" s="145"/>
      <c r="BX49" s="168"/>
      <c r="BY49" s="163"/>
      <c r="BZ49" s="163"/>
      <c r="CA49" s="114"/>
      <c r="CB49" s="145"/>
      <c r="CC49" s="146"/>
      <c r="CD49" s="145"/>
      <c r="CE49" s="148"/>
      <c r="CF49" s="148"/>
      <c r="CG49" s="148"/>
      <c r="CH49" s="148"/>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row>
    <row r="50" spans="1:108" ht="21" customHeight="1" thickTop="1" thickBot="1">
      <c r="A50" s="421"/>
      <c r="B50" s="423"/>
      <c r="C50" s="423"/>
      <c r="D50" s="423"/>
      <c r="E50" s="424"/>
      <c r="F50" s="423"/>
      <c r="G50" s="423"/>
      <c r="H50" s="423"/>
      <c r="I50" s="423"/>
      <c r="J50" s="421"/>
      <c r="K50" s="421"/>
      <c r="L50" s="411"/>
      <c r="M50" s="413"/>
      <c r="N50" s="162">
        <v>4</v>
      </c>
      <c r="O50" s="166"/>
      <c r="P50" s="171"/>
      <c r="Q50" s="171"/>
      <c r="R50" s="171"/>
      <c r="S50" s="171"/>
      <c r="T50" s="171"/>
      <c r="U50" s="171"/>
      <c r="V50" s="171"/>
      <c r="W50" s="116">
        <v>0</v>
      </c>
      <c r="X50" s="117" t="s">
        <v>485</v>
      </c>
      <c r="Y50" s="172"/>
      <c r="Z50" s="118" t="s">
        <v>536</v>
      </c>
      <c r="AA50" s="116" t="s">
        <v>537</v>
      </c>
      <c r="AB50" s="171"/>
      <c r="AC50" s="422"/>
      <c r="AD50" s="422"/>
      <c r="AE50" s="420"/>
      <c r="AF50" s="420"/>
      <c r="AG50" s="418"/>
      <c r="AH50" s="418"/>
      <c r="AI50" s="419"/>
      <c r="AJ50" s="419"/>
      <c r="AK50" s="411"/>
      <c r="AL50" s="413"/>
      <c r="AM50" s="416"/>
      <c r="AN50" s="163"/>
      <c r="AO50" s="162"/>
      <c r="AP50" s="168"/>
      <c r="AQ50" s="168"/>
      <c r="AR50" s="163"/>
      <c r="AS50" s="168"/>
      <c r="AT50" s="163"/>
      <c r="AU50" s="168"/>
      <c r="AV50" s="163"/>
      <c r="AW50" s="114"/>
      <c r="AX50" s="145"/>
      <c r="AY50" s="146"/>
      <c r="AZ50" s="163"/>
      <c r="BA50" s="163"/>
      <c r="BB50" s="162"/>
      <c r="BC50" s="168"/>
      <c r="BD50" s="168"/>
      <c r="BE50" s="163"/>
      <c r="BF50" s="163"/>
      <c r="BG50" s="162"/>
      <c r="BH50" s="168"/>
      <c r="BI50" s="168"/>
      <c r="BJ50" s="163"/>
      <c r="BK50" s="163"/>
      <c r="BL50" s="162"/>
      <c r="BM50" s="168"/>
      <c r="BN50" s="168"/>
      <c r="BO50" s="145"/>
      <c r="BP50" s="145"/>
      <c r="BQ50" s="146"/>
      <c r="BR50" s="114"/>
      <c r="BS50" s="114"/>
      <c r="BT50" s="168"/>
      <c r="BU50" s="145"/>
      <c r="BV50" s="145"/>
      <c r="BW50" s="145"/>
      <c r="BX50" s="168"/>
      <c r="BY50" s="163"/>
      <c r="BZ50" s="163"/>
      <c r="CA50" s="114"/>
      <c r="CB50" s="145"/>
      <c r="CC50" s="146"/>
      <c r="CD50" s="145"/>
      <c r="CE50" s="148"/>
      <c r="CF50" s="148"/>
      <c r="CG50" s="148"/>
      <c r="CH50" s="148"/>
      <c r="CI50" s="148"/>
      <c r="CJ50" s="148"/>
      <c r="CK50" s="148"/>
      <c r="CL50" s="148"/>
      <c r="CM50" s="148"/>
      <c r="CN50" s="148"/>
      <c r="CO50" s="148"/>
      <c r="CP50" s="148"/>
      <c r="CQ50" s="148"/>
      <c r="CR50" s="148"/>
      <c r="CS50" s="148"/>
      <c r="CT50" s="148"/>
      <c r="CU50" s="148"/>
      <c r="CV50" s="148"/>
      <c r="CW50" s="148"/>
      <c r="CX50" s="148"/>
      <c r="CY50" s="148"/>
      <c r="CZ50" s="148"/>
      <c r="DA50" s="148"/>
      <c r="DB50" s="148"/>
      <c r="DC50" s="148"/>
      <c r="DD50" s="148"/>
    </row>
    <row r="51" spans="1:108" ht="21" customHeight="1" thickTop="1" thickBot="1">
      <c r="A51" s="421"/>
      <c r="B51" s="423"/>
      <c r="C51" s="423"/>
      <c r="D51" s="423"/>
      <c r="E51" s="424"/>
      <c r="F51" s="423"/>
      <c r="G51" s="423"/>
      <c r="H51" s="423"/>
      <c r="I51" s="423"/>
      <c r="J51" s="421"/>
      <c r="K51" s="421"/>
      <c r="L51" s="411"/>
      <c r="M51" s="413"/>
      <c r="N51" s="162">
        <v>5</v>
      </c>
      <c r="O51" s="166"/>
      <c r="P51" s="171"/>
      <c r="Q51" s="171"/>
      <c r="R51" s="171"/>
      <c r="S51" s="171"/>
      <c r="T51" s="171"/>
      <c r="U51" s="171"/>
      <c r="V51" s="171"/>
      <c r="W51" s="116">
        <v>0</v>
      </c>
      <c r="X51" s="117" t="s">
        <v>485</v>
      </c>
      <c r="Y51" s="172"/>
      <c r="Z51" s="118" t="s">
        <v>536</v>
      </c>
      <c r="AA51" s="116" t="s">
        <v>537</v>
      </c>
      <c r="AB51" s="171"/>
      <c r="AC51" s="422"/>
      <c r="AD51" s="422"/>
      <c r="AE51" s="420"/>
      <c r="AF51" s="420"/>
      <c r="AG51" s="418"/>
      <c r="AH51" s="418"/>
      <c r="AI51" s="419"/>
      <c r="AJ51" s="419"/>
      <c r="AK51" s="411"/>
      <c r="AL51" s="413"/>
      <c r="AM51" s="416"/>
      <c r="AN51" s="163"/>
      <c r="AO51" s="162"/>
      <c r="AP51" s="168"/>
      <c r="AQ51" s="168"/>
      <c r="AR51" s="163"/>
      <c r="AS51" s="168"/>
      <c r="AT51" s="163"/>
      <c r="AU51" s="168"/>
      <c r="AV51" s="163"/>
      <c r="AW51" s="114"/>
      <c r="AX51" s="145"/>
      <c r="AY51" s="146"/>
      <c r="AZ51" s="163"/>
      <c r="BA51" s="163"/>
      <c r="BB51" s="162"/>
      <c r="BC51" s="168"/>
      <c r="BD51" s="168"/>
      <c r="BE51" s="163"/>
      <c r="BF51" s="163"/>
      <c r="BG51" s="162"/>
      <c r="BH51" s="168"/>
      <c r="BI51" s="168"/>
      <c r="BJ51" s="163"/>
      <c r="BK51" s="163"/>
      <c r="BL51" s="162"/>
      <c r="BM51" s="168"/>
      <c r="BN51" s="168"/>
      <c r="BO51" s="145"/>
      <c r="BP51" s="145"/>
      <c r="BQ51" s="146"/>
      <c r="BR51" s="114"/>
      <c r="BS51" s="114"/>
      <c r="BT51" s="168"/>
      <c r="BU51" s="145"/>
      <c r="BV51" s="145"/>
      <c r="BW51" s="145"/>
      <c r="BX51" s="168"/>
      <c r="BY51" s="163"/>
      <c r="BZ51" s="163"/>
      <c r="CA51" s="114"/>
      <c r="CB51" s="145"/>
      <c r="CC51" s="146"/>
      <c r="CD51" s="145"/>
      <c r="CE51" s="148"/>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c r="DC51" s="148"/>
      <c r="DD51" s="148"/>
    </row>
    <row r="52" spans="1:108" ht="21" customHeight="1" thickTop="1" thickBot="1">
      <c r="A52" s="421"/>
      <c r="B52" s="423"/>
      <c r="C52" s="423"/>
      <c r="D52" s="423"/>
      <c r="E52" s="424"/>
      <c r="F52" s="423"/>
      <c r="G52" s="423"/>
      <c r="H52" s="423"/>
      <c r="I52" s="423"/>
      <c r="J52" s="421"/>
      <c r="K52" s="421"/>
      <c r="L52" s="411"/>
      <c r="M52" s="414"/>
      <c r="N52" s="162">
        <v>6</v>
      </c>
      <c r="O52" s="166"/>
      <c r="P52" s="171"/>
      <c r="Q52" s="171"/>
      <c r="R52" s="171"/>
      <c r="S52" s="171"/>
      <c r="T52" s="171"/>
      <c r="U52" s="171"/>
      <c r="V52" s="171"/>
      <c r="W52" s="116">
        <v>0</v>
      </c>
      <c r="X52" s="117" t="s">
        <v>485</v>
      </c>
      <c r="Y52" s="172"/>
      <c r="Z52" s="118" t="s">
        <v>536</v>
      </c>
      <c r="AA52" s="116" t="s">
        <v>537</v>
      </c>
      <c r="AB52" s="171"/>
      <c r="AC52" s="422"/>
      <c r="AD52" s="422"/>
      <c r="AE52" s="420"/>
      <c r="AF52" s="420"/>
      <c r="AG52" s="418"/>
      <c r="AH52" s="418"/>
      <c r="AI52" s="419"/>
      <c r="AJ52" s="419"/>
      <c r="AK52" s="411"/>
      <c r="AL52" s="414"/>
      <c r="AM52" s="417"/>
      <c r="AN52" s="163"/>
      <c r="AO52" s="162"/>
      <c r="AP52" s="168"/>
      <c r="AQ52" s="168"/>
      <c r="AR52" s="163"/>
      <c r="AS52" s="168"/>
      <c r="AT52" s="163"/>
      <c r="AU52" s="168"/>
      <c r="AV52" s="163"/>
      <c r="AW52" s="114"/>
      <c r="AX52" s="145"/>
      <c r="AY52" s="146"/>
      <c r="AZ52" s="163"/>
      <c r="BA52" s="163"/>
      <c r="BB52" s="162"/>
      <c r="BC52" s="168"/>
      <c r="BD52" s="168"/>
      <c r="BE52" s="163"/>
      <c r="BF52" s="163"/>
      <c r="BG52" s="162"/>
      <c r="BH52" s="168"/>
      <c r="BI52" s="168"/>
      <c r="BJ52" s="163"/>
      <c r="BK52" s="163"/>
      <c r="BL52" s="162"/>
      <c r="BM52" s="168"/>
      <c r="BN52" s="168"/>
      <c r="BO52" s="145"/>
      <c r="BP52" s="145"/>
      <c r="BQ52" s="146"/>
      <c r="BR52" s="114"/>
      <c r="BS52" s="114"/>
      <c r="BT52" s="168"/>
      <c r="BU52" s="145"/>
      <c r="BV52" s="145"/>
      <c r="BW52" s="145"/>
      <c r="BX52" s="168"/>
      <c r="BY52" s="163"/>
      <c r="BZ52" s="163"/>
      <c r="CA52" s="114"/>
      <c r="CB52" s="145"/>
      <c r="CC52" s="146"/>
      <c r="CD52" s="145"/>
      <c r="CE52" s="148"/>
      <c r="CF52" s="148"/>
      <c r="CG52" s="148"/>
      <c r="CH52" s="148"/>
      <c r="CI52" s="148"/>
      <c r="CJ52" s="148"/>
      <c r="CK52" s="148"/>
      <c r="CL52" s="148"/>
      <c r="CM52" s="148"/>
      <c r="CN52" s="148"/>
      <c r="CO52" s="148"/>
      <c r="CP52" s="148"/>
      <c r="CQ52" s="148"/>
      <c r="CR52" s="148"/>
      <c r="CS52" s="148"/>
      <c r="CT52" s="148"/>
      <c r="CU52" s="148"/>
      <c r="CV52" s="148"/>
      <c r="CW52" s="148"/>
      <c r="CX52" s="148"/>
      <c r="CY52" s="148"/>
      <c r="CZ52" s="148"/>
      <c r="DA52" s="148"/>
      <c r="DB52" s="148"/>
      <c r="DC52" s="148"/>
      <c r="DD52" s="148"/>
    </row>
    <row r="53" spans="1:108" ht="21" customHeight="1" thickTop="1" thickBot="1">
      <c r="A53" s="421">
        <v>9</v>
      </c>
      <c r="B53" s="423"/>
      <c r="C53" s="423"/>
      <c r="D53" s="423"/>
      <c r="E53" s="424"/>
      <c r="F53" s="423"/>
      <c r="G53" s="423"/>
      <c r="H53" s="423"/>
      <c r="I53" s="423"/>
      <c r="J53" s="421"/>
      <c r="K53" s="421"/>
      <c r="L53" s="411">
        <v>0</v>
      </c>
      <c r="M53" s="412" t="b">
        <v>0</v>
      </c>
      <c r="N53" s="162">
        <v>1</v>
      </c>
      <c r="O53" s="166"/>
      <c r="P53" s="171"/>
      <c r="Q53" s="171"/>
      <c r="R53" s="171"/>
      <c r="S53" s="171"/>
      <c r="T53" s="171"/>
      <c r="U53" s="171"/>
      <c r="V53" s="171"/>
      <c r="W53" s="116">
        <v>0</v>
      </c>
      <c r="X53" s="117" t="s">
        <v>485</v>
      </c>
      <c r="Y53" s="172"/>
      <c r="Z53" s="118" t="s">
        <v>536</v>
      </c>
      <c r="AA53" s="116" t="s">
        <v>537</v>
      </c>
      <c r="AB53" s="171"/>
      <c r="AC53" s="422">
        <v>0</v>
      </c>
      <c r="AD53" s="422" t="s">
        <v>485</v>
      </c>
      <c r="AE53" s="420"/>
      <c r="AF53" s="420"/>
      <c r="AG53" s="418" t="s">
        <v>538</v>
      </c>
      <c r="AH53" s="418" t="s">
        <v>538</v>
      </c>
      <c r="AI53" s="419"/>
      <c r="AJ53" s="419"/>
      <c r="AK53" s="411">
        <v>0</v>
      </c>
      <c r="AL53" s="412" t="b">
        <v>0</v>
      </c>
      <c r="AM53" s="415"/>
      <c r="AN53" s="163"/>
      <c r="AO53" s="162"/>
      <c r="AP53" s="168"/>
      <c r="AQ53" s="168"/>
      <c r="AR53" s="163"/>
      <c r="AS53" s="168"/>
      <c r="AT53" s="163"/>
      <c r="AU53" s="168"/>
      <c r="AV53" s="163"/>
      <c r="AW53" s="114"/>
      <c r="AX53" s="145"/>
      <c r="AY53" s="146"/>
      <c r="AZ53" s="163"/>
      <c r="BA53" s="163"/>
      <c r="BB53" s="162"/>
      <c r="BC53" s="168"/>
      <c r="BD53" s="168"/>
      <c r="BE53" s="163"/>
      <c r="BF53" s="163"/>
      <c r="BG53" s="162"/>
      <c r="BH53" s="168"/>
      <c r="BI53" s="168"/>
      <c r="BJ53" s="163"/>
      <c r="BK53" s="163"/>
      <c r="BL53" s="162"/>
      <c r="BM53" s="168"/>
      <c r="BN53" s="168"/>
      <c r="BO53" s="145"/>
      <c r="BP53" s="145"/>
      <c r="BQ53" s="146"/>
      <c r="BR53" s="114"/>
      <c r="BS53" s="114"/>
      <c r="BT53" s="168"/>
      <c r="BU53" s="145"/>
      <c r="BV53" s="145"/>
      <c r="BW53" s="145"/>
      <c r="BX53" s="168"/>
      <c r="BY53" s="163"/>
      <c r="BZ53" s="163"/>
      <c r="CA53" s="114"/>
      <c r="CB53" s="145"/>
      <c r="CC53" s="146"/>
      <c r="CD53" s="145"/>
      <c r="CE53" s="148"/>
      <c r="CF53" s="148"/>
      <c r="CG53" s="148"/>
      <c r="CH53" s="148"/>
      <c r="CI53" s="148"/>
      <c r="CJ53" s="148"/>
      <c r="CK53" s="148"/>
      <c r="CL53" s="148"/>
      <c r="CM53" s="148"/>
      <c r="CN53" s="148"/>
      <c r="CO53" s="148"/>
      <c r="CP53" s="148"/>
      <c r="CQ53" s="148"/>
      <c r="CR53" s="148"/>
      <c r="CS53" s="148"/>
      <c r="CT53" s="148"/>
      <c r="CU53" s="148"/>
      <c r="CV53" s="148"/>
      <c r="CW53" s="148"/>
      <c r="CX53" s="148"/>
      <c r="CY53" s="148"/>
      <c r="CZ53" s="148"/>
      <c r="DA53" s="148"/>
      <c r="DB53" s="148"/>
      <c r="DC53" s="148"/>
      <c r="DD53" s="148"/>
    </row>
    <row r="54" spans="1:108" ht="21" customHeight="1" thickTop="1" thickBot="1">
      <c r="A54" s="421"/>
      <c r="B54" s="423"/>
      <c r="C54" s="423"/>
      <c r="D54" s="423"/>
      <c r="E54" s="424"/>
      <c r="F54" s="423"/>
      <c r="G54" s="423"/>
      <c r="H54" s="423"/>
      <c r="I54" s="423"/>
      <c r="J54" s="421"/>
      <c r="K54" s="421"/>
      <c r="L54" s="411"/>
      <c r="M54" s="413"/>
      <c r="N54" s="162">
        <v>2</v>
      </c>
      <c r="O54" s="166"/>
      <c r="P54" s="171"/>
      <c r="Q54" s="171"/>
      <c r="R54" s="171"/>
      <c r="S54" s="171"/>
      <c r="T54" s="171"/>
      <c r="U54" s="171"/>
      <c r="V54" s="171"/>
      <c r="W54" s="116">
        <v>0</v>
      </c>
      <c r="X54" s="117" t="s">
        <v>485</v>
      </c>
      <c r="Y54" s="172"/>
      <c r="Z54" s="118" t="s">
        <v>536</v>
      </c>
      <c r="AA54" s="116" t="s">
        <v>537</v>
      </c>
      <c r="AB54" s="171"/>
      <c r="AC54" s="422"/>
      <c r="AD54" s="422"/>
      <c r="AE54" s="420"/>
      <c r="AF54" s="420"/>
      <c r="AG54" s="418"/>
      <c r="AH54" s="418"/>
      <c r="AI54" s="419"/>
      <c r="AJ54" s="419"/>
      <c r="AK54" s="411"/>
      <c r="AL54" s="413"/>
      <c r="AM54" s="416"/>
      <c r="AN54" s="163"/>
      <c r="AO54" s="162"/>
      <c r="AP54" s="168"/>
      <c r="AQ54" s="168"/>
      <c r="AR54" s="163"/>
      <c r="AS54" s="168"/>
      <c r="AT54" s="163"/>
      <c r="AU54" s="168"/>
      <c r="AV54" s="163"/>
      <c r="AW54" s="114"/>
      <c r="AX54" s="145"/>
      <c r="AY54" s="146"/>
      <c r="AZ54" s="163"/>
      <c r="BA54" s="163"/>
      <c r="BB54" s="162"/>
      <c r="BC54" s="168"/>
      <c r="BD54" s="168"/>
      <c r="BE54" s="163"/>
      <c r="BF54" s="163"/>
      <c r="BG54" s="162"/>
      <c r="BH54" s="168"/>
      <c r="BI54" s="168"/>
      <c r="BJ54" s="163"/>
      <c r="BK54" s="163"/>
      <c r="BL54" s="162"/>
      <c r="BM54" s="168"/>
      <c r="BN54" s="168"/>
      <c r="BO54" s="145"/>
      <c r="BP54" s="145"/>
      <c r="BQ54" s="146"/>
      <c r="BR54" s="114"/>
      <c r="BS54" s="114"/>
      <c r="BT54" s="168"/>
      <c r="BU54" s="145"/>
      <c r="BV54" s="145"/>
      <c r="BW54" s="145"/>
      <c r="BX54" s="168"/>
      <c r="BY54" s="163"/>
      <c r="BZ54" s="163"/>
      <c r="CA54" s="114"/>
      <c r="CB54" s="145"/>
      <c r="CC54" s="146"/>
      <c r="CD54" s="145"/>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row>
    <row r="55" spans="1:108" ht="21" customHeight="1" thickTop="1" thickBot="1">
      <c r="A55" s="421"/>
      <c r="B55" s="423"/>
      <c r="C55" s="423"/>
      <c r="D55" s="423"/>
      <c r="E55" s="424"/>
      <c r="F55" s="423"/>
      <c r="G55" s="423"/>
      <c r="H55" s="423"/>
      <c r="I55" s="423"/>
      <c r="J55" s="421"/>
      <c r="K55" s="421"/>
      <c r="L55" s="411"/>
      <c r="M55" s="413"/>
      <c r="N55" s="162">
        <v>3</v>
      </c>
      <c r="O55" s="173"/>
      <c r="P55" s="171"/>
      <c r="Q55" s="171"/>
      <c r="R55" s="171"/>
      <c r="S55" s="171"/>
      <c r="T55" s="171"/>
      <c r="U55" s="171"/>
      <c r="V55" s="171"/>
      <c r="W55" s="116">
        <v>0</v>
      </c>
      <c r="X55" s="117" t="s">
        <v>485</v>
      </c>
      <c r="Y55" s="172"/>
      <c r="Z55" s="118" t="s">
        <v>536</v>
      </c>
      <c r="AA55" s="116" t="s">
        <v>537</v>
      </c>
      <c r="AB55" s="171"/>
      <c r="AC55" s="422"/>
      <c r="AD55" s="422"/>
      <c r="AE55" s="420"/>
      <c r="AF55" s="420"/>
      <c r="AG55" s="418"/>
      <c r="AH55" s="418"/>
      <c r="AI55" s="419"/>
      <c r="AJ55" s="419"/>
      <c r="AK55" s="411"/>
      <c r="AL55" s="413"/>
      <c r="AM55" s="416"/>
      <c r="AN55" s="163"/>
      <c r="AO55" s="162"/>
      <c r="AP55" s="168"/>
      <c r="AQ55" s="168"/>
      <c r="AR55" s="163"/>
      <c r="AS55" s="168"/>
      <c r="AT55" s="163"/>
      <c r="AU55" s="168"/>
      <c r="AV55" s="163"/>
      <c r="AW55" s="114"/>
      <c r="AX55" s="145"/>
      <c r="AY55" s="146"/>
      <c r="AZ55" s="163"/>
      <c r="BA55" s="163"/>
      <c r="BB55" s="162"/>
      <c r="BC55" s="168"/>
      <c r="BD55" s="168"/>
      <c r="BE55" s="163"/>
      <c r="BF55" s="163"/>
      <c r="BG55" s="162"/>
      <c r="BH55" s="168"/>
      <c r="BI55" s="168"/>
      <c r="BJ55" s="163"/>
      <c r="BK55" s="163"/>
      <c r="BL55" s="162"/>
      <c r="BM55" s="168"/>
      <c r="BN55" s="168"/>
      <c r="BO55" s="145"/>
      <c r="BP55" s="145"/>
      <c r="BQ55" s="146"/>
      <c r="BR55" s="114"/>
      <c r="BS55" s="114"/>
      <c r="BT55" s="168"/>
      <c r="BU55" s="145"/>
      <c r="BV55" s="145"/>
      <c r="BW55" s="145"/>
      <c r="BX55" s="168"/>
      <c r="BY55" s="163"/>
      <c r="BZ55" s="163"/>
      <c r="CA55" s="114"/>
      <c r="CB55" s="145"/>
      <c r="CC55" s="146"/>
      <c r="CD55" s="145"/>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row>
    <row r="56" spans="1:108" ht="21" customHeight="1" thickTop="1" thickBot="1">
      <c r="A56" s="421"/>
      <c r="B56" s="423"/>
      <c r="C56" s="423"/>
      <c r="D56" s="423"/>
      <c r="E56" s="424"/>
      <c r="F56" s="423"/>
      <c r="G56" s="423"/>
      <c r="H56" s="423"/>
      <c r="I56" s="423"/>
      <c r="J56" s="421"/>
      <c r="K56" s="421"/>
      <c r="L56" s="411"/>
      <c r="M56" s="413"/>
      <c r="N56" s="162">
        <v>4</v>
      </c>
      <c r="O56" s="166"/>
      <c r="P56" s="171"/>
      <c r="Q56" s="171"/>
      <c r="R56" s="171"/>
      <c r="S56" s="171"/>
      <c r="T56" s="171"/>
      <c r="U56" s="171"/>
      <c r="V56" s="171"/>
      <c r="W56" s="116">
        <v>0</v>
      </c>
      <c r="X56" s="117" t="s">
        <v>485</v>
      </c>
      <c r="Y56" s="172"/>
      <c r="Z56" s="118" t="s">
        <v>536</v>
      </c>
      <c r="AA56" s="116" t="s">
        <v>537</v>
      </c>
      <c r="AB56" s="171"/>
      <c r="AC56" s="422"/>
      <c r="AD56" s="422"/>
      <c r="AE56" s="420"/>
      <c r="AF56" s="420"/>
      <c r="AG56" s="418"/>
      <c r="AH56" s="418"/>
      <c r="AI56" s="419"/>
      <c r="AJ56" s="419"/>
      <c r="AK56" s="411"/>
      <c r="AL56" s="413"/>
      <c r="AM56" s="416"/>
      <c r="AN56" s="163"/>
      <c r="AO56" s="162"/>
      <c r="AP56" s="168"/>
      <c r="AQ56" s="168"/>
      <c r="AR56" s="163"/>
      <c r="AS56" s="168"/>
      <c r="AT56" s="163"/>
      <c r="AU56" s="168"/>
      <c r="AV56" s="163"/>
      <c r="AW56" s="114"/>
      <c r="AX56" s="145"/>
      <c r="AY56" s="146"/>
      <c r="AZ56" s="163"/>
      <c r="BA56" s="163"/>
      <c r="BB56" s="162"/>
      <c r="BC56" s="168"/>
      <c r="BD56" s="168"/>
      <c r="BE56" s="163"/>
      <c r="BF56" s="163"/>
      <c r="BG56" s="162"/>
      <c r="BH56" s="168"/>
      <c r="BI56" s="168"/>
      <c r="BJ56" s="163"/>
      <c r="BK56" s="163"/>
      <c r="BL56" s="162"/>
      <c r="BM56" s="168"/>
      <c r="BN56" s="168"/>
      <c r="BO56" s="145"/>
      <c r="BP56" s="145"/>
      <c r="BQ56" s="146"/>
      <c r="BR56" s="114"/>
      <c r="BS56" s="114"/>
      <c r="BT56" s="168"/>
      <c r="BU56" s="145"/>
      <c r="BV56" s="145"/>
      <c r="BW56" s="145"/>
      <c r="BX56" s="168"/>
      <c r="BY56" s="163"/>
      <c r="BZ56" s="163"/>
      <c r="CA56" s="114"/>
      <c r="CB56" s="145"/>
      <c r="CC56" s="146"/>
      <c r="CD56" s="145"/>
      <c r="CE56" s="148"/>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row>
    <row r="57" spans="1:108" ht="21" customHeight="1" thickTop="1" thickBot="1">
      <c r="A57" s="421"/>
      <c r="B57" s="423"/>
      <c r="C57" s="423"/>
      <c r="D57" s="423"/>
      <c r="E57" s="424"/>
      <c r="F57" s="423"/>
      <c r="G57" s="423"/>
      <c r="H57" s="423"/>
      <c r="I57" s="423"/>
      <c r="J57" s="421"/>
      <c r="K57" s="421"/>
      <c r="L57" s="411"/>
      <c r="M57" s="413"/>
      <c r="N57" s="162">
        <v>5</v>
      </c>
      <c r="O57" s="166"/>
      <c r="P57" s="171"/>
      <c r="Q57" s="171"/>
      <c r="R57" s="171"/>
      <c r="S57" s="171"/>
      <c r="T57" s="171"/>
      <c r="U57" s="171"/>
      <c r="V57" s="171"/>
      <c r="W57" s="116">
        <v>0</v>
      </c>
      <c r="X57" s="117" t="s">
        <v>485</v>
      </c>
      <c r="Y57" s="172"/>
      <c r="Z57" s="118" t="s">
        <v>536</v>
      </c>
      <c r="AA57" s="116" t="s">
        <v>537</v>
      </c>
      <c r="AB57" s="171"/>
      <c r="AC57" s="422"/>
      <c r="AD57" s="422"/>
      <c r="AE57" s="420"/>
      <c r="AF57" s="420"/>
      <c r="AG57" s="418"/>
      <c r="AH57" s="418"/>
      <c r="AI57" s="419"/>
      <c r="AJ57" s="419"/>
      <c r="AK57" s="411"/>
      <c r="AL57" s="413"/>
      <c r="AM57" s="416"/>
      <c r="AN57" s="163"/>
      <c r="AO57" s="162"/>
      <c r="AP57" s="168"/>
      <c r="AQ57" s="168"/>
      <c r="AR57" s="163"/>
      <c r="AS57" s="168"/>
      <c r="AT57" s="163"/>
      <c r="AU57" s="168"/>
      <c r="AV57" s="163"/>
      <c r="AW57" s="114"/>
      <c r="AX57" s="145"/>
      <c r="AY57" s="146"/>
      <c r="AZ57" s="163"/>
      <c r="BA57" s="163"/>
      <c r="BB57" s="162"/>
      <c r="BC57" s="168"/>
      <c r="BD57" s="168"/>
      <c r="BE57" s="163"/>
      <c r="BF57" s="163"/>
      <c r="BG57" s="162"/>
      <c r="BH57" s="168"/>
      <c r="BI57" s="168"/>
      <c r="BJ57" s="163"/>
      <c r="BK57" s="163"/>
      <c r="BL57" s="162"/>
      <c r="BM57" s="168"/>
      <c r="BN57" s="168"/>
      <c r="BO57" s="145"/>
      <c r="BP57" s="145"/>
      <c r="BQ57" s="146"/>
      <c r="BR57" s="114"/>
      <c r="BS57" s="114"/>
      <c r="BT57" s="168"/>
      <c r="BU57" s="145"/>
      <c r="BV57" s="145"/>
      <c r="BW57" s="145"/>
      <c r="BX57" s="168"/>
      <c r="BY57" s="163"/>
      <c r="BZ57" s="163"/>
      <c r="CA57" s="114"/>
      <c r="CB57" s="145"/>
      <c r="CC57" s="146"/>
      <c r="CD57" s="145"/>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row>
    <row r="58" spans="1:108" ht="21" customHeight="1" thickTop="1" thickBot="1">
      <c r="A58" s="421"/>
      <c r="B58" s="423"/>
      <c r="C58" s="423"/>
      <c r="D58" s="423"/>
      <c r="E58" s="424"/>
      <c r="F58" s="423"/>
      <c r="G58" s="423"/>
      <c r="H58" s="423"/>
      <c r="I58" s="423"/>
      <c r="J58" s="421"/>
      <c r="K58" s="421"/>
      <c r="L58" s="411"/>
      <c r="M58" s="414"/>
      <c r="N58" s="162">
        <v>6</v>
      </c>
      <c r="O58" s="166"/>
      <c r="P58" s="171"/>
      <c r="Q58" s="171"/>
      <c r="R58" s="171"/>
      <c r="S58" s="171"/>
      <c r="T58" s="171"/>
      <c r="U58" s="171"/>
      <c r="V58" s="171"/>
      <c r="W58" s="116">
        <v>0</v>
      </c>
      <c r="X58" s="117" t="s">
        <v>485</v>
      </c>
      <c r="Y58" s="172"/>
      <c r="Z58" s="118" t="s">
        <v>536</v>
      </c>
      <c r="AA58" s="116" t="s">
        <v>537</v>
      </c>
      <c r="AB58" s="171"/>
      <c r="AC58" s="422"/>
      <c r="AD58" s="422"/>
      <c r="AE58" s="420"/>
      <c r="AF58" s="420"/>
      <c r="AG58" s="418"/>
      <c r="AH58" s="418"/>
      <c r="AI58" s="419"/>
      <c r="AJ58" s="419"/>
      <c r="AK58" s="411"/>
      <c r="AL58" s="414"/>
      <c r="AM58" s="417"/>
      <c r="AN58" s="163"/>
      <c r="AO58" s="162"/>
      <c r="AP58" s="168"/>
      <c r="AQ58" s="114"/>
      <c r="AR58" s="145"/>
      <c r="AS58" s="168"/>
      <c r="AT58" s="163"/>
      <c r="AU58" s="168"/>
      <c r="AV58" s="163"/>
      <c r="AW58" s="114"/>
      <c r="AX58" s="145"/>
      <c r="AY58" s="146"/>
      <c r="AZ58" s="163"/>
      <c r="BA58" s="163"/>
      <c r="BB58" s="162"/>
      <c r="BC58" s="168"/>
      <c r="BD58" s="168"/>
      <c r="BE58" s="163"/>
      <c r="BF58" s="163"/>
      <c r="BG58" s="162"/>
      <c r="BH58" s="168"/>
      <c r="BI58" s="168"/>
      <c r="BJ58" s="163"/>
      <c r="BK58" s="163"/>
      <c r="BL58" s="162"/>
      <c r="BM58" s="168"/>
      <c r="BN58" s="168"/>
      <c r="BO58" s="145"/>
      <c r="BP58" s="145"/>
      <c r="BQ58" s="146"/>
      <c r="BR58" s="114"/>
      <c r="BS58" s="114"/>
      <c r="BT58" s="168"/>
      <c r="BU58" s="145"/>
      <c r="BV58" s="145"/>
      <c r="BW58" s="145"/>
      <c r="BX58" s="168"/>
      <c r="BY58" s="163"/>
      <c r="BZ58" s="163"/>
      <c r="CA58" s="114"/>
      <c r="CB58" s="145"/>
      <c r="CC58" s="146"/>
      <c r="CD58" s="145"/>
      <c r="CE58" s="148"/>
      <c r="CF58" s="148"/>
      <c r="CG58" s="148"/>
      <c r="CH58" s="148"/>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row>
    <row r="59" spans="1:108" ht="21" customHeight="1" thickTop="1" thickBot="1">
      <c r="A59" s="421">
        <v>10</v>
      </c>
      <c r="B59" s="423"/>
      <c r="C59" s="423"/>
      <c r="D59" s="423"/>
      <c r="E59" s="424"/>
      <c r="F59" s="423"/>
      <c r="G59" s="423"/>
      <c r="H59" s="423"/>
      <c r="I59" s="423"/>
      <c r="J59" s="421"/>
      <c r="K59" s="421"/>
      <c r="L59" s="411">
        <v>0</v>
      </c>
      <c r="M59" s="412" t="b">
        <v>0</v>
      </c>
      <c r="N59" s="162">
        <v>1</v>
      </c>
      <c r="O59" s="166"/>
      <c r="P59" s="171"/>
      <c r="Q59" s="171"/>
      <c r="R59" s="171"/>
      <c r="S59" s="171"/>
      <c r="T59" s="171"/>
      <c r="U59" s="171"/>
      <c r="V59" s="171"/>
      <c r="W59" s="116">
        <v>0</v>
      </c>
      <c r="X59" s="117" t="s">
        <v>485</v>
      </c>
      <c r="Y59" s="172"/>
      <c r="Z59" s="118" t="s">
        <v>536</v>
      </c>
      <c r="AA59" s="116" t="s">
        <v>537</v>
      </c>
      <c r="AB59" s="171"/>
      <c r="AC59" s="422">
        <v>0</v>
      </c>
      <c r="AD59" s="422" t="s">
        <v>485</v>
      </c>
      <c r="AE59" s="420"/>
      <c r="AF59" s="420"/>
      <c r="AG59" s="418" t="s">
        <v>538</v>
      </c>
      <c r="AH59" s="418" t="s">
        <v>538</v>
      </c>
      <c r="AI59" s="419"/>
      <c r="AJ59" s="419"/>
      <c r="AK59" s="411">
        <v>0</v>
      </c>
      <c r="AL59" s="412" t="b">
        <v>0</v>
      </c>
      <c r="AM59" s="415"/>
      <c r="AN59" s="163"/>
      <c r="AO59" s="162"/>
      <c r="AP59" s="168"/>
      <c r="AQ59" s="114"/>
      <c r="AR59" s="145"/>
      <c r="AS59" s="168"/>
      <c r="AT59" s="163"/>
      <c r="AU59" s="168"/>
      <c r="AV59" s="163"/>
      <c r="AW59" s="114"/>
      <c r="AX59" s="145"/>
      <c r="AY59" s="146"/>
      <c r="AZ59" s="163"/>
      <c r="BA59" s="163"/>
      <c r="BB59" s="162"/>
      <c r="BC59" s="168"/>
      <c r="BD59" s="168"/>
      <c r="BE59" s="163"/>
      <c r="BF59" s="163"/>
      <c r="BG59" s="162"/>
      <c r="BH59" s="168"/>
      <c r="BI59" s="168"/>
      <c r="BJ59" s="163"/>
      <c r="BK59" s="163"/>
      <c r="BL59" s="162"/>
      <c r="BM59" s="168"/>
      <c r="BN59" s="168"/>
      <c r="BO59" s="145"/>
      <c r="BP59" s="145"/>
      <c r="BQ59" s="146"/>
      <c r="BR59" s="114"/>
      <c r="BS59" s="114"/>
      <c r="BT59" s="168"/>
      <c r="BU59" s="145"/>
      <c r="BV59" s="145"/>
      <c r="BW59" s="145"/>
      <c r="BX59" s="168"/>
      <c r="BY59" s="163"/>
      <c r="BZ59" s="163"/>
      <c r="CA59" s="114"/>
      <c r="CB59" s="145"/>
      <c r="CC59" s="146"/>
      <c r="CD59" s="145"/>
      <c r="CE59" s="148"/>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row>
    <row r="60" spans="1:108" ht="21" customHeight="1" thickTop="1" thickBot="1">
      <c r="A60" s="421"/>
      <c r="B60" s="423"/>
      <c r="C60" s="423"/>
      <c r="D60" s="423"/>
      <c r="E60" s="424"/>
      <c r="F60" s="423"/>
      <c r="G60" s="423"/>
      <c r="H60" s="423"/>
      <c r="I60" s="423"/>
      <c r="J60" s="421"/>
      <c r="K60" s="421"/>
      <c r="L60" s="411"/>
      <c r="M60" s="413"/>
      <c r="N60" s="162">
        <v>2</v>
      </c>
      <c r="O60" s="166"/>
      <c r="P60" s="171"/>
      <c r="Q60" s="171"/>
      <c r="R60" s="171"/>
      <c r="S60" s="171"/>
      <c r="T60" s="171"/>
      <c r="U60" s="171"/>
      <c r="V60" s="171"/>
      <c r="W60" s="116">
        <v>0</v>
      </c>
      <c r="X60" s="117" t="s">
        <v>485</v>
      </c>
      <c r="Y60" s="172"/>
      <c r="Z60" s="118" t="s">
        <v>536</v>
      </c>
      <c r="AA60" s="116" t="s">
        <v>537</v>
      </c>
      <c r="AB60" s="171"/>
      <c r="AC60" s="422"/>
      <c r="AD60" s="422"/>
      <c r="AE60" s="420"/>
      <c r="AF60" s="420"/>
      <c r="AG60" s="418"/>
      <c r="AH60" s="418"/>
      <c r="AI60" s="419"/>
      <c r="AJ60" s="419"/>
      <c r="AK60" s="411"/>
      <c r="AL60" s="413"/>
      <c r="AM60" s="416"/>
      <c r="AN60" s="163"/>
      <c r="AO60" s="162"/>
      <c r="AP60" s="168"/>
      <c r="AQ60" s="114"/>
      <c r="AR60" s="145"/>
      <c r="AS60" s="168"/>
      <c r="AT60" s="163"/>
      <c r="AU60" s="168"/>
      <c r="AV60" s="163"/>
      <c r="AW60" s="114"/>
      <c r="AX60" s="145"/>
      <c r="AY60" s="146"/>
      <c r="AZ60" s="163"/>
      <c r="BA60" s="163"/>
      <c r="BB60" s="162"/>
      <c r="BC60" s="168"/>
      <c r="BD60" s="168"/>
      <c r="BE60" s="163"/>
      <c r="BF60" s="163"/>
      <c r="BG60" s="162"/>
      <c r="BH60" s="168"/>
      <c r="BI60" s="168"/>
      <c r="BJ60" s="163"/>
      <c r="BK60" s="163"/>
      <c r="BL60" s="162"/>
      <c r="BM60" s="168"/>
      <c r="BN60" s="168"/>
      <c r="BO60" s="145"/>
      <c r="BP60" s="145"/>
      <c r="BQ60" s="146"/>
      <c r="BR60" s="114"/>
      <c r="BS60" s="114"/>
      <c r="BT60" s="168"/>
      <c r="BU60" s="145"/>
      <c r="BV60" s="145"/>
      <c r="BW60" s="145"/>
      <c r="BX60" s="168"/>
      <c r="BY60" s="163"/>
      <c r="BZ60" s="163"/>
      <c r="CA60" s="114"/>
      <c r="CB60" s="145"/>
      <c r="CC60" s="146"/>
      <c r="CD60" s="145"/>
    </row>
    <row r="61" spans="1:108" ht="21" customHeight="1" thickTop="1" thickBot="1">
      <c r="A61" s="421"/>
      <c r="B61" s="423"/>
      <c r="C61" s="423"/>
      <c r="D61" s="423"/>
      <c r="E61" s="424"/>
      <c r="F61" s="423"/>
      <c r="G61" s="423"/>
      <c r="H61" s="423"/>
      <c r="I61" s="423"/>
      <c r="J61" s="421"/>
      <c r="K61" s="421"/>
      <c r="L61" s="411"/>
      <c r="M61" s="413"/>
      <c r="N61" s="162">
        <v>3</v>
      </c>
      <c r="O61" s="173"/>
      <c r="P61" s="171"/>
      <c r="Q61" s="171"/>
      <c r="R61" s="171"/>
      <c r="S61" s="171"/>
      <c r="T61" s="171"/>
      <c r="U61" s="171"/>
      <c r="V61" s="171"/>
      <c r="W61" s="116">
        <v>0</v>
      </c>
      <c r="X61" s="117" t="s">
        <v>485</v>
      </c>
      <c r="Y61" s="172"/>
      <c r="Z61" s="118" t="s">
        <v>536</v>
      </c>
      <c r="AA61" s="116" t="s">
        <v>537</v>
      </c>
      <c r="AB61" s="171"/>
      <c r="AC61" s="422"/>
      <c r="AD61" s="422"/>
      <c r="AE61" s="420"/>
      <c r="AF61" s="420"/>
      <c r="AG61" s="418"/>
      <c r="AH61" s="418"/>
      <c r="AI61" s="419"/>
      <c r="AJ61" s="419"/>
      <c r="AK61" s="411"/>
      <c r="AL61" s="413"/>
      <c r="AM61" s="416"/>
      <c r="AN61" s="163"/>
      <c r="AO61" s="162"/>
      <c r="AP61" s="168"/>
      <c r="AQ61" s="114"/>
      <c r="AR61" s="145"/>
      <c r="AS61" s="168"/>
      <c r="AT61" s="163"/>
      <c r="AU61" s="168"/>
      <c r="AV61" s="163"/>
      <c r="AW61" s="114"/>
      <c r="AX61" s="145"/>
      <c r="AY61" s="146"/>
      <c r="AZ61" s="163"/>
      <c r="BA61" s="163"/>
      <c r="BB61" s="162"/>
      <c r="BC61" s="168"/>
      <c r="BD61" s="168"/>
      <c r="BE61" s="163"/>
      <c r="BF61" s="163"/>
      <c r="BG61" s="162"/>
      <c r="BH61" s="168"/>
      <c r="BI61" s="168"/>
      <c r="BJ61" s="163"/>
      <c r="BK61" s="163"/>
      <c r="BL61" s="162"/>
      <c r="BM61" s="168"/>
      <c r="BN61" s="168"/>
      <c r="BO61" s="145"/>
      <c r="BP61" s="145"/>
      <c r="BQ61" s="146"/>
      <c r="BR61" s="114"/>
      <c r="BS61" s="114"/>
      <c r="BT61" s="168"/>
      <c r="BU61" s="145"/>
      <c r="BV61" s="145"/>
      <c r="BW61" s="145"/>
      <c r="BX61" s="168"/>
      <c r="BY61" s="163"/>
      <c r="BZ61" s="163"/>
      <c r="CA61" s="114"/>
      <c r="CB61" s="145"/>
      <c r="CC61" s="146"/>
      <c r="CD61" s="145"/>
    </row>
    <row r="62" spans="1:108" ht="21" customHeight="1" thickTop="1" thickBot="1">
      <c r="A62" s="421"/>
      <c r="B62" s="423"/>
      <c r="C62" s="423"/>
      <c r="D62" s="423"/>
      <c r="E62" s="424"/>
      <c r="F62" s="423"/>
      <c r="G62" s="423"/>
      <c r="H62" s="423"/>
      <c r="I62" s="423"/>
      <c r="J62" s="421"/>
      <c r="K62" s="421"/>
      <c r="L62" s="411"/>
      <c r="M62" s="413"/>
      <c r="N62" s="162">
        <v>4</v>
      </c>
      <c r="O62" s="166"/>
      <c r="P62" s="171"/>
      <c r="Q62" s="171"/>
      <c r="R62" s="171"/>
      <c r="S62" s="171"/>
      <c r="T62" s="171"/>
      <c r="U62" s="171"/>
      <c r="V62" s="171"/>
      <c r="W62" s="116">
        <v>0</v>
      </c>
      <c r="X62" s="117" t="s">
        <v>485</v>
      </c>
      <c r="Y62" s="172"/>
      <c r="Z62" s="118" t="s">
        <v>536</v>
      </c>
      <c r="AA62" s="116" t="s">
        <v>537</v>
      </c>
      <c r="AB62" s="171"/>
      <c r="AC62" s="422"/>
      <c r="AD62" s="422"/>
      <c r="AE62" s="420"/>
      <c r="AF62" s="420"/>
      <c r="AG62" s="418"/>
      <c r="AH62" s="418"/>
      <c r="AI62" s="419"/>
      <c r="AJ62" s="419"/>
      <c r="AK62" s="411"/>
      <c r="AL62" s="413"/>
      <c r="AM62" s="416"/>
      <c r="AN62" s="163"/>
      <c r="AO62" s="162"/>
      <c r="AP62" s="168"/>
      <c r="AQ62" s="114"/>
      <c r="AR62" s="145"/>
      <c r="AS62" s="168"/>
      <c r="AT62" s="163"/>
      <c r="AU62" s="168"/>
      <c r="AV62" s="163"/>
      <c r="AW62" s="114"/>
      <c r="AX62" s="145"/>
      <c r="AY62" s="146"/>
      <c r="AZ62" s="163"/>
      <c r="BA62" s="163"/>
      <c r="BB62" s="162"/>
      <c r="BC62" s="168"/>
      <c r="BD62" s="168"/>
      <c r="BE62" s="163"/>
      <c r="BF62" s="163"/>
      <c r="BG62" s="162"/>
      <c r="BH62" s="168"/>
      <c r="BI62" s="168"/>
      <c r="BJ62" s="163"/>
      <c r="BK62" s="163"/>
      <c r="BL62" s="162"/>
      <c r="BM62" s="168"/>
      <c r="BN62" s="168"/>
      <c r="BO62" s="145"/>
      <c r="BP62" s="145"/>
      <c r="BQ62" s="146"/>
      <c r="BR62" s="114"/>
      <c r="BS62" s="114"/>
      <c r="BT62" s="168"/>
      <c r="BU62" s="145"/>
      <c r="BV62" s="145"/>
      <c r="BW62" s="145"/>
      <c r="BX62" s="168"/>
      <c r="BY62" s="163"/>
      <c r="BZ62" s="163"/>
      <c r="CA62" s="114"/>
      <c r="CB62" s="145"/>
      <c r="CC62" s="146"/>
      <c r="CD62" s="145"/>
    </row>
    <row r="63" spans="1:108" ht="21" customHeight="1" thickTop="1" thickBot="1">
      <c r="A63" s="421"/>
      <c r="B63" s="423"/>
      <c r="C63" s="423"/>
      <c r="D63" s="423"/>
      <c r="E63" s="424"/>
      <c r="F63" s="423"/>
      <c r="G63" s="423"/>
      <c r="H63" s="423"/>
      <c r="I63" s="423"/>
      <c r="J63" s="421"/>
      <c r="K63" s="421"/>
      <c r="L63" s="411"/>
      <c r="M63" s="413"/>
      <c r="N63" s="162">
        <v>5</v>
      </c>
      <c r="O63" s="166"/>
      <c r="P63" s="171"/>
      <c r="Q63" s="171"/>
      <c r="R63" s="171"/>
      <c r="S63" s="171"/>
      <c r="T63" s="171"/>
      <c r="U63" s="171"/>
      <c r="V63" s="171"/>
      <c r="W63" s="116">
        <v>0</v>
      </c>
      <c r="X63" s="117" t="s">
        <v>485</v>
      </c>
      <c r="Y63" s="172"/>
      <c r="Z63" s="118" t="s">
        <v>536</v>
      </c>
      <c r="AA63" s="116" t="s">
        <v>537</v>
      </c>
      <c r="AB63" s="171"/>
      <c r="AC63" s="422"/>
      <c r="AD63" s="422"/>
      <c r="AE63" s="420"/>
      <c r="AF63" s="420"/>
      <c r="AG63" s="418"/>
      <c r="AH63" s="418"/>
      <c r="AI63" s="419"/>
      <c r="AJ63" s="419"/>
      <c r="AK63" s="411"/>
      <c r="AL63" s="413"/>
      <c r="AM63" s="416"/>
      <c r="AN63" s="163"/>
      <c r="AO63" s="162"/>
      <c r="AP63" s="168"/>
      <c r="AQ63" s="114"/>
      <c r="AR63" s="145"/>
      <c r="AS63" s="168"/>
      <c r="AT63" s="163"/>
      <c r="AU63" s="168"/>
      <c r="AV63" s="163"/>
      <c r="AW63" s="114"/>
      <c r="AX63" s="145"/>
      <c r="AY63" s="146"/>
      <c r="AZ63" s="163"/>
      <c r="BA63" s="163"/>
      <c r="BB63" s="162"/>
      <c r="BC63" s="168"/>
      <c r="BD63" s="168"/>
      <c r="BE63" s="163"/>
      <c r="BF63" s="163"/>
      <c r="BG63" s="162"/>
      <c r="BH63" s="168"/>
      <c r="BI63" s="168"/>
      <c r="BJ63" s="163"/>
      <c r="BK63" s="163"/>
      <c r="BL63" s="162"/>
      <c r="BM63" s="168"/>
      <c r="BN63" s="168"/>
      <c r="BO63" s="145"/>
      <c r="BP63" s="145"/>
      <c r="BQ63" s="146"/>
      <c r="BR63" s="114"/>
      <c r="BS63" s="114"/>
      <c r="BT63" s="168"/>
      <c r="BU63" s="145"/>
      <c r="BV63" s="145"/>
      <c r="BW63" s="145"/>
      <c r="BX63" s="168"/>
      <c r="BY63" s="163"/>
      <c r="BZ63" s="163"/>
      <c r="CA63" s="114"/>
      <c r="CB63" s="145"/>
      <c r="CC63" s="146"/>
      <c r="CD63" s="145"/>
    </row>
    <row r="64" spans="1:108" ht="21" customHeight="1" thickTop="1" thickBot="1">
      <c r="A64" s="421"/>
      <c r="B64" s="423"/>
      <c r="C64" s="423"/>
      <c r="D64" s="423"/>
      <c r="E64" s="424"/>
      <c r="F64" s="423"/>
      <c r="G64" s="423"/>
      <c r="H64" s="423"/>
      <c r="I64" s="423"/>
      <c r="J64" s="421"/>
      <c r="K64" s="421"/>
      <c r="L64" s="411"/>
      <c r="M64" s="414"/>
      <c r="N64" s="162">
        <v>6</v>
      </c>
      <c r="O64" s="166"/>
      <c r="P64" s="171"/>
      <c r="Q64" s="171"/>
      <c r="R64" s="171"/>
      <c r="S64" s="171"/>
      <c r="T64" s="171"/>
      <c r="U64" s="171"/>
      <c r="V64" s="171"/>
      <c r="W64" s="116">
        <v>0</v>
      </c>
      <c r="X64" s="117" t="s">
        <v>485</v>
      </c>
      <c r="Y64" s="172"/>
      <c r="Z64" s="118" t="s">
        <v>536</v>
      </c>
      <c r="AA64" s="116" t="s">
        <v>537</v>
      </c>
      <c r="AB64" s="171"/>
      <c r="AC64" s="422"/>
      <c r="AD64" s="422"/>
      <c r="AE64" s="420"/>
      <c r="AF64" s="420"/>
      <c r="AG64" s="418"/>
      <c r="AH64" s="418"/>
      <c r="AI64" s="419"/>
      <c r="AJ64" s="419"/>
      <c r="AK64" s="411"/>
      <c r="AL64" s="414"/>
      <c r="AM64" s="417"/>
      <c r="AN64" s="163"/>
      <c r="AO64" s="162"/>
      <c r="AP64" s="168"/>
      <c r="AQ64" s="114"/>
      <c r="AR64" s="145"/>
      <c r="AS64" s="168"/>
      <c r="AT64" s="163"/>
      <c r="AU64" s="168"/>
      <c r="AV64" s="163"/>
      <c r="AW64" s="114"/>
      <c r="AX64" s="145"/>
      <c r="AY64" s="146"/>
      <c r="AZ64" s="163"/>
      <c r="BA64" s="163"/>
      <c r="BB64" s="162"/>
      <c r="BC64" s="168"/>
      <c r="BD64" s="168"/>
      <c r="BE64" s="163"/>
      <c r="BF64" s="163"/>
      <c r="BG64" s="162"/>
      <c r="BH64" s="168"/>
      <c r="BI64" s="168"/>
      <c r="BJ64" s="163"/>
      <c r="BK64" s="163"/>
      <c r="BL64" s="162"/>
      <c r="BM64" s="168"/>
      <c r="BN64" s="168"/>
      <c r="BO64" s="145"/>
      <c r="BP64" s="145"/>
      <c r="BQ64" s="146"/>
      <c r="BR64" s="114"/>
      <c r="BS64" s="114"/>
      <c r="BT64" s="168"/>
      <c r="BU64" s="145"/>
      <c r="BV64" s="145"/>
      <c r="BW64" s="145"/>
      <c r="BX64" s="168"/>
      <c r="BY64" s="163"/>
      <c r="BZ64" s="163"/>
      <c r="CA64" s="114"/>
      <c r="CB64" s="145"/>
      <c r="CC64" s="146"/>
      <c r="CD64" s="145"/>
    </row>
    <row r="65" spans="72:72" ht="21" customHeight="1" thickTop="1">
      <c r="BT65" s="1"/>
    </row>
  </sheetData>
  <mergeCells count="333">
    <mergeCell ref="AK53:AK58"/>
    <mergeCell ref="AL53:AL58"/>
    <mergeCell ref="AM53:AM58"/>
    <mergeCell ref="AG53:AG58"/>
    <mergeCell ref="AH53:AH58"/>
    <mergeCell ref="AI53:AI58"/>
    <mergeCell ref="AJ53:AJ58"/>
    <mergeCell ref="AI59:AI64"/>
    <mergeCell ref="AJ59:AJ64"/>
    <mergeCell ref="AK59:AK64"/>
    <mergeCell ref="AL59:AL64"/>
    <mergeCell ref="AM59:AM64"/>
    <mergeCell ref="AG59:AG64"/>
    <mergeCell ref="AH59:AH64"/>
    <mergeCell ref="AE53:AE58"/>
    <mergeCell ref="AF53:AF58"/>
    <mergeCell ref="J53:J58"/>
    <mergeCell ref="K53:K58"/>
    <mergeCell ref="L53:L58"/>
    <mergeCell ref="M53:M58"/>
    <mergeCell ref="AC53:AC58"/>
    <mergeCell ref="AD53:AD58"/>
    <mergeCell ref="H59:H64"/>
    <mergeCell ref="I59:I64"/>
    <mergeCell ref="J59:J64"/>
    <mergeCell ref="K59:K64"/>
    <mergeCell ref="L59:L64"/>
    <mergeCell ref="M59:M64"/>
    <mergeCell ref="AC59:AC64"/>
    <mergeCell ref="AD59:AD64"/>
    <mergeCell ref="AE59:AE64"/>
    <mergeCell ref="AF59:AF64"/>
    <mergeCell ref="F47:F52"/>
    <mergeCell ref="G47:G52"/>
    <mergeCell ref="A59:A64"/>
    <mergeCell ref="B59:B64"/>
    <mergeCell ref="C59:C64"/>
    <mergeCell ref="D59:D64"/>
    <mergeCell ref="E59:E64"/>
    <mergeCell ref="F59:F64"/>
    <mergeCell ref="G59:G64"/>
    <mergeCell ref="A47:A52"/>
    <mergeCell ref="B47:B52"/>
    <mergeCell ref="C47:C52"/>
    <mergeCell ref="D47:D52"/>
    <mergeCell ref="E47:E52"/>
    <mergeCell ref="AI41:AI46"/>
    <mergeCell ref="AJ41:AJ46"/>
    <mergeCell ref="AK41:AK46"/>
    <mergeCell ref="AL41:AL46"/>
    <mergeCell ref="AM41:AM46"/>
    <mergeCell ref="AG41:AG46"/>
    <mergeCell ref="AH41:AH46"/>
    <mergeCell ref="AM47:AM52"/>
    <mergeCell ref="A53:A58"/>
    <mergeCell ref="B53:B58"/>
    <mergeCell ref="C53:C58"/>
    <mergeCell ref="D53:D58"/>
    <mergeCell ref="E53:E58"/>
    <mergeCell ref="F53:F58"/>
    <mergeCell ref="G53:G58"/>
    <mergeCell ref="H53:H58"/>
    <mergeCell ref="I53:I58"/>
    <mergeCell ref="AG47:AG52"/>
    <mergeCell ref="AH47:AH52"/>
    <mergeCell ref="AI47:AI52"/>
    <mergeCell ref="AJ47:AJ52"/>
    <mergeCell ref="AK47:AK52"/>
    <mergeCell ref="AL47:AL52"/>
    <mergeCell ref="L47:L52"/>
    <mergeCell ref="AC41:AC46"/>
    <mergeCell ref="AD41:AD46"/>
    <mergeCell ref="AE41:AE46"/>
    <mergeCell ref="AF41:AF46"/>
    <mergeCell ref="H41:H46"/>
    <mergeCell ref="I41:I46"/>
    <mergeCell ref="J41:J46"/>
    <mergeCell ref="K41:K46"/>
    <mergeCell ref="L41:L46"/>
    <mergeCell ref="M41:M46"/>
    <mergeCell ref="H47:H52"/>
    <mergeCell ref="I47:I52"/>
    <mergeCell ref="J47:J52"/>
    <mergeCell ref="K47:K52"/>
    <mergeCell ref="M47:M52"/>
    <mergeCell ref="AC47:AC52"/>
    <mergeCell ref="AD47:AD52"/>
    <mergeCell ref="AE47:AE52"/>
    <mergeCell ref="AF47:AF52"/>
    <mergeCell ref="F29:F34"/>
    <mergeCell ref="G29:G34"/>
    <mergeCell ref="AK35:AK40"/>
    <mergeCell ref="AL35:AL40"/>
    <mergeCell ref="AM35:AM40"/>
    <mergeCell ref="A41:A46"/>
    <mergeCell ref="B41:B46"/>
    <mergeCell ref="C41:C46"/>
    <mergeCell ref="D41:D46"/>
    <mergeCell ref="E41:E46"/>
    <mergeCell ref="F41:F46"/>
    <mergeCell ref="G41:G46"/>
    <mergeCell ref="AE35:AE40"/>
    <mergeCell ref="AF35:AF40"/>
    <mergeCell ref="AG35:AG40"/>
    <mergeCell ref="AH35:AH40"/>
    <mergeCell ref="AI35:AI40"/>
    <mergeCell ref="AJ35:AJ40"/>
    <mergeCell ref="J35:J40"/>
    <mergeCell ref="K35:K40"/>
    <mergeCell ref="L35:L40"/>
    <mergeCell ref="M35:M40"/>
    <mergeCell ref="AC35:AC40"/>
    <mergeCell ref="AD35:AD40"/>
    <mergeCell ref="AI23:AI28"/>
    <mergeCell ref="AJ23:AJ28"/>
    <mergeCell ref="AK23:AK28"/>
    <mergeCell ref="AL23:AL28"/>
    <mergeCell ref="AM23:AM28"/>
    <mergeCell ref="AG23:AG28"/>
    <mergeCell ref="AH23:AH28"/>
    <mergeCell ref="AM29:AM34"/>
    <mergeCell ref="A35:A40"/>
    <mergeCell ref="B35:B40"/>
    <mergeCell ref="C35:C40"/>
    <mergeCell ref="D35:D40"/>
    <mergeCell ref="E35:E40"/>
    <mergeCell ref="F35:F40"/>
    <mergeCell ref="G35:G40"/>
    <mergeCell ref="H35:H40"/>
    <mergeCell ref="I35:I40"/>
    <mergeCell ref="AG29:AG34"/>
    <mergeCell ref="AH29:AH34"/>
    <mergeCell ref="AI29:AI34"/>
    <mergeCell ref="AJ29:AJ34"/>
    <mergeCell ref="AK29:AK34"/>
    <mergeCell ref="AL29:AL34"/>
    <mergeCell ref="L29:L34"/>
    <mergeCell ref="A29:A34"/>
    <mergeCell ref="B29:B34"/>
    <mergeCell ref="C29:C34"/>
    <mergeCell ref="D29:D34"/>
    <mergeCell ref="E29:E34"/>
    <mergeCell ref="AC23:AC28"/>
    <mergeCell ref="AD23:AD28"/>
    <mergeCell ref="AE23:AE28"/>
    <mergeCell ref="AF23:AF28"/>
    <mergeCell ref="H23:H28"/>
    <mergeCell ref="I23:I28"/>
    <mergeCell ref="J23:J28"/>
    <mergeCell ref="K23:K28"/>
    <mergeCell ref="L23:L28"/>
    <mergeCell ref="M23:M28"/>
    <mergeCell ref="H29:H34"/>
    <mergeCell ref="I29:I34"/>
    <mergeCell ref="J29:J34"/>
    <mergeCell ref="K29:K34"/>
    <mergeCell ref="M29:M34"/>
    <mergeCell ref="AC29:AC34"/>
    <mergeCell ref="AD29:AD34"/>
    <mergeCell ref="AE29:AE34"/>
    <mergeCell ref="AF29:AF34"/>
    <mergeCell ref="F11:F16"/>
    <mergeCell ref="G11:G16"/>
    <mergeCell ref="AK17:AK22"/>
    <mergeCell ref="AL17:AL22"/>
    <mergeCell ref="AM17:AM22"/>
    <mergeCell ref="A23:A28"/>
    <mergeCell ref="B23:B28"/>
    <mergeCell ref="C23:C28"/>
    <mergeCell ref="D23:D28"/>
    <mergeCell ref="E23:E28"/>
    <mergeCell ref="F23:F28"/>
    <mergeCell ref="G23:G28"/>
    <mergeCell ref="AE17:AE22"/>
    <mergeCell ref="AF17:AF22"/>
    <mergeCell ref="AG17:AG22"/>
    <mergeCell ref="AH17:AH22"/>
    <mergeCell ref="AI17:AI22"/>
    <mergeCell ref="AJ17:AJ22"/>
    <mergeCell ref="J17:J22"/>
    <mergeCell ref="K17:K22"/>
    <mergeCell ref="L17:L22"/>
    <mergeCell ref="M17:M22"/>
    <mergeCell ref="AC17:AC22"/>
    <mergeCell ref="AD17:AD22"/>
    <mergeCell ref="AI5:AI10"/>
    <mergeCell ref="AJ5:AJ10"/>
    <mergeCell ref="AK5:AK10"/>
    <mergeCell ref="AL5:AL10"/>
    <mergeCell ref="AM5:AM10"/>
    <mergeCell ref="AG5:AG10"/>
    <mergeCell ref="AH5:AH10"/>
    <mergeCell ref="AM11:AM16"/>
    <mergeCell ref="A17:A22"/>
    <mergeCell ref="B17:B22"/>
    <mergeCell ref="C17:C22"/>
    <mergeCell ref="D17:D22"/>
    <mergeCell ref="E17:E22"/>
    <mergeCell ref="F17:F22"/>
    <mergeCell ref="G17:G22"/>
    <mergeCell ref="H17:H22"/>
    <mergeCell ref="I17:I22"/>
    <mergeCell ref="AG11:AG16"/>
    <mergeCell ref="AH11:AH16"/>
    <mergeCell ref="AI11:AI16"/>
    <mergeCell ref="AJ11:AJ16"/>
    <mergeCell ref="AK11:AK16"/>
    <mergeCell ref="AL11:AL16"/>
    <mergeCell ref="L11:L16"/>
    <mergeCell ref="A11:A16"/>
    <mergeCell ref="B11:B16"/>
    <mergeCell ref="C11:C16"/>
    <mergeCell ref="D11:D16"/>
    <mergeCell ref="E11:E16"/>
    <mergeCell ref="AC5:AC10"/>
    <mergeCell ref="AD5:AD10"/>
    <mergeCell ref="AE5:AE10"/>
    <mergeCell ref="AF5:AF10"/>
    <mergeCell ref="H5:H10"/>
    <mergeCell ref="I5:I10"/>
    <mergeCell ref="J5:J10"/>
    <mergeCell ref="K5:K10"/>
    <mergeCell ref="L5:L10"/>
    <mergeCell ref="M5:M10"/>
    <mergeCell ref="H11:H16"/>
    <mergeCell ref="I11:I16"/>
    <mergeCell ref="J11:J16"/>
    <mergeCell ref="K11:K16"/>
    <mergeCell ref="M11:M16"/>
    <mergeCell ref="AC11:AC16"/>
    <mergeCell ref="AD11:AD16"/>
    <mergeCell ref="AE11:AE16"/>
    <mergeCell ref="AF11:AF16"/>
    <mergeCell ref="CB3:CB4"/>
    <mergeCell ref="CC3:CC4"/>
    <mergeCell ref="CD3:CD4"/>
    <mergeCell ref="A5:A10"/>
    <mergeCell ref="B5:B10"/>
    <mergeCell ref="C5:C10"/>
    <mergeCell ref="D5:D10"/>
    <mergeCell ref="E5:E10"/>
    <mergeCell ref="F5:F10"/>
    <mergeCell ref="G5:G10"/>
    <mergeCell ref="BV3:BV4"/>
    <mergeCell ref="BW3:BW4"/>
    <mergeCell ref="BX3:BX4"/>
    <mergeCell ref="BY3:BY4"/>
    <mergeCell ref="BZ3:BZ4"/>
    <mergeCell ref="CA3:CA4"/>
    <mergeCell ref="BP3:BP4"/>
    <mergeCell ref="BQ3:BQ4"/>
    <mergeCell ref="BR3:BR4"/>
    <mergeCell ref="BS3:BS4"/>
    <mergeCell ref="BT3:BT4"/>
    <mergeCell ref="BU3:BU4"/>
    <mergeCell ref="BJ3:BJ4"/>
    <mergeCell ref="BK3:BK4"/>
    <mergeCell ref="BL3:BL4"/>
    <mergeCell ref="BM3:BM4"/>
    <mergeCell ref="BN3:BN4"/>
    <mergeCell ref="BO3:BO4"/>
    <mergeCell ref="BD3:BD4"/>
    <mergeCell ref="BE3:BE4"/>
    <mergeCell ref="BF3:BF4"/>
    <mergeCell ref="BG3:BG4"/>
    <mergeCell ref="BH3:BH4"/>
    <mergeCell ref="BI3:BI4"/>
    <mergeCell ref="AX3:AX4"/>
    <mergeCell ref="AY3:AY4"/>
    <mergeCell ref="AZ3:AZ4"/>
    <mergeCell ref="BA3:BA4"/>
    <mergeCell ref="BB3:BB4"/>
    <mergeCell ref="BC3:BC4"/>
    <mergeCell ref="AR3:AR4"/>
    <mergeCell ref="AS3:AS4"/>
    <mergeCell ref="AT3:AT4"/>
    <mergeCell ref="AU3:AU4"/>
    <mergeCell ref="AV3:AV4"/>
    <mergeCell ref="AW3:AW4"/>
    <mergeCell ref="AL3:AL4"/>
    <mergeCell ref="AM3:AM4"/>
    <mergeCell ref="AN3:AN4"/>
    <mergeCell ref="AO3:AO4"/>
    <mergeCell ref="AP3:AP4"/>
    <mergeCell ref="AQ3:AQ4"/>
    <mergeCell ref="AF3:AF4"/>
    <mergeCell ref="AG3:AG4"/>
    <mergeCell ref="AH3:AH4"/>
    <mergeCell ref="AI3:AI4"/>
    <mergeCell ref="AJ3:AJ4"/>
    <mergeCell ref="AK3:AK4"/>
    <mergeCell ref="AB3:AB4"/>
    <mergeCell ref="AC3:AD4"/>
    <mergeCell ref="AE3:AE4"/>
    <mergeCell ref="S3:S4"/>
    <mergeCell ref="T3:T4"/>
    <mergeCell ref="U3:U4"/>
    <mergeCell ref="V3:V4"/>
    <mergeCell ref="W3:W4"/>
    <mergeCell ref="X3:X4"/>
    <mergeCell ref="A3:A4"/>
    <mergeCell ref="B3:B4"/>
    <mergeCell ref="C3:C4"/>
    <mergeCell ref="D3:D4"/>
    <mergeCell ref="E3:E4"/>
    <mergeCell ref="F3:F4"/>
    <mergeCell ref="BE2:BI2"/>
    <mergeCell ref="BJ2:BN2"/>
    <mergeCell ref="BO2:BS2"/>
    <mergeCell ref="M3:M4"/>
    <mergeCell ref="N3:N4"/>
    <mergeCell ref="O3:O4"/>
    <mergeCell ref="P3:P4"/>
    <mergeCell ref="Q3:Q4"/>
    <mergeCell ref="R3:R4"/>
    <mergeCell ref="G3:G4"/>
    <mergeCell ref="H3:H4"/>
    <mergeCell ref="I3:I4"/>
    <mergeCell ref="J3:J4"/>
    <mergeCell ref="K3:K4"/>
    <mergeCell ref="L3:L4"/>
    <mergeCell ref="Y3:Y4"/>
    <mergeCell ref="Z3:Z4"/>
    <mergeCell ref="AA3:AA4"/>
    <mergeCell ref="BT2:BW2"/>
    <mergeCell ref="BX2:BZ2"/>
    <mergeCell ref="CA2:CD2"/>
    <mergeCell ref="A2:I2"/>
    <mergeCell ref="J2:M2"/>
    <mergeCell ref="N2:AH2"/>
    <mergeCell ref="AI2:AL2"/>
    <mergeCell ref="AN2:AY2"/>
    <mergeCell ref="AZ2:BD2"/>
  </mergeCells>
  <conditionalFormatting sqref="M5 M11 M17 M23 M29 M35 M41 M47 M53 M59">
    <cfRule type="cellIs" dxfId="454" priority="32" stopIfTrue="1" operator="equal">
      <formula>"Muy Alta"</formula>
    </cfRule>
    <cfRule type="containsText" dxfId="453" priority="33" operator="containsText" text="ZONA RIESGO ALTA">
      <formula>NOT(ISERROR(SEARCH("ZONA RIESGO ALTA",M5)))</formula>
    </cfRule>
    <cfRule type="containsText" dxfId="452" priority="34" operator="containsText" text="ZONA RIESGO MODERADA">
      <formula>NOT(ISERROR(SEARCH("ZONA RIESGO MODERADA",M5)))</formula>
    </cfRule>
    <cfRule type="containsText" dxfId="451" priority="35" operator="containsText" text="ZONA RIESGO BAJA">
      <formula>NOT(ISERROR(SEARCH("ZONA RIESGO BAJA",M5)))</formula>
    </cfRule>
    <cfRule type="cellIs" dxfId="450" priority="36" operator="equal">
      <formula>"Muy Baja"</formula>
    </cfRule>
  </conditionalFormatting>
  <conditionalFormatting sqref="M5:M64">
    <cfRule type="containsText" dxfId="449" priority="31" operator="containsText" text="ZONA RIESGO EXTREMA">
      <formula>NOT(ISERROR(SEARCH("ZONA RIESGO EXTREMA",M5)))</formula>
    </cfRule>
  </conditionalFormatting>
  <conditionalFormatting sqref="X5:X64">
    <cfRule type="containsText" dxfId="448" priority="28" operator="containsText" text="DEBIL">
      <formula>NOT(ISERROR(SEARCH("DEBIL",X5)))</formula>
    </cfRule>
    <cfRule type="containsText" dxfId="447" priority="29" operator="containsText" text="MODERADO">
      <formula>NOT(ISERROR(SEARCH("MODERADO",X5)))</formula>
    </cfRule>
    <cfRule type="containsText" dxfId="446" priority="30" operator="containsText" text="FUERTE">
      <formula>NOT(ISERROR(SEARCH("FUERTE",X5)))</formula>
    </cfRule>
  </conditionalFormatting>
  <conditionalFormatting sqref="AC5 AC11 AC17 AC23 AC41 AC59 AC29 AC47 AC35 AC53">
    <cfRule type="containsText" dxfId="445" priority="25" operator="containsText" text="DEBIL">
      <formula>NOT(ISERROR(SEARCH("DEBIL",AC5)))</formula>
    </cfRule>
    <cfRule type="containsText" dxfId="444" priority="26" operator="containsText" text="MODERADO">
      <formula>NOT(ISERROR(SEARCH("MODERADO",AC5)))</formula>
    </cfRule>
    <cfRule type="containsText" dxfId="443" priority="27" operator="containsText" text="FUERTE">
      <formula>NOT(ISERROR(SEARCH("FUERTE",AC5)))</formula>
    </cfRule>
  </conditionalFormatting>
  <conditionalFormatting sqref="AI5 AI11 AI17 AI23 AI29 AI35 AI41 AI47 AI53 AI59">
    <cfRule type="containsText" dxfId="442" priority="20" operator="containsText" text="casi seguro">
      <formula>NOT(ISERROR(SEARCH("casi seguro",AI5)))</formula>
    </cfRule>
    <cfRule type="containsText" dxfId="441" priority="21" operator="containsText" text="PROBABLE">
      <formula>NOT(ISERROR(SEARCH("PROBABLE",AI5)))</formula>
    </cfRule>
    <cfRule type="containsText" dxfId="440" priority="22" operator="containsText" text="posible">
      <formula>NOT(ISERROR(SEARCH("posible",AI5)))</formula>
    </cfRule>
    <cfRule type="containsText" dxfId="439" priority="23" operator="containsText" text="Improbable">
      <formula>NOT(ISERROR(SEARCH("Improbable",AI5)))</formula>
    </cfRule>
    <cfRule type="containsText" dxfId="438" priority="24" operator="containsText" text="Rara vez">
      <formula>NOT(ISERROR(SEARCH("Rara vez",AI5)))</formula>
    </cfRule>
  </conditionalFormatting>
  <conditionalFormatting sqref="AD5 AD11 AD17 AD23 AD41 AD59 AD29 AD47 AD35 AD53">
    <cfRule type="containsText" dxfId="437" priority="17" operator="containsText" text="DEBIL">
      <formula>NOT(ISERROR(SEARCH("DEBIL",AD5)))</formula>
    </cfRule>
    <cfRule type="containsText" dxfId="436" priority="18" operator="containsText" text="MODERADO">
      <formula>NOT(ISERROR(SEARCH("MODERADO",AD5)))</formula>
    </cfRule>
    <cfRule type="containsText" dxfId="435" priority="19" operator="containsText" text="FUERTE">
      <formula>NOT(ISERROR(SEARCH("FUERTE",AD5)))</formula>
    </cfRule>
  </conditionalFormatting>
  <conditionalFormatting sqref="AL5 AL11 AL17 AL23 AL29 AL35 AL41 AL47 AL53 AL59">
    <cfRule type="cellIs" dxfId="434" priority="12" stopIfTrue="1" operator="equal">
      <formula>"Muy Alta"</formula>
    </cfRule>
    <cfRule type="containsText" dxfId="433" priority="13" operator="containsText" text="ZONA RIESGO ALTA">
      <formula>NOT(ISERROR(SEARCH("ZONA RIESGO ALTA",AL5)))</formula>
    </cfRule>
    <cfRule type="containsText" dxfId="432" priority="14" operator="containsText" text="ZONA RIESGO MODERADA">
      <formula>NOT(ISERROR(SEARCH("ZONA RIESGO MODERADA",AL5)))</formula>
    </cfRule>
    <cfRule type="containsText" dxfId="431" priority="15" operator="containsText" text="ZONA RIESGO BAJA">
      <formula>NOT(ISERROR(SEARCH("ZONA RIESGO BAJA",AL5)))</formula>
    </cfRule>
    <cfRule type="cellIs" dxfId="430" priority="16" operator="equal">
      <formula>"Muy Baja"</formula>
    </cfRule>
  </conditionalFormatting>
  <conditionalFormatting sqref="AL5:AL64">
    <cfRule type="containsText" dxfId="429" priority="11" operator="containsText" text="ZONA RIESGO EXTREMA">
      <formula>NOT(ISERROR(SEARCH("ZONA RIESGO EXTREMA",AL5)))</formula>
    </cfRule>
  </conditionalFormatting>
  <conditionalFormatting sqref="AJ5 AJ11 AJ17 AJ23 AJ29 AJ35 AJ41 AJ47 AJ53 AJ59">
    <cfRule type="containsText" dxfId="428" priority="1" operator="containsText" text="casi seguro">
      <formula>NOT(ISERROR(SEARCH("casi seguro",AJ5)))</formula>
    </cfRule>
    <cfRule type="containsText" dxfId="427" priority="2" operator="containsText" text="PROBABLE">
      <formula>NOT(ISERROR(SEARCH("PROBABLE",AJ5)))</formula>
    </cfRule>
    <cfRule type="containsText" dxfId="426" priority="3" operator="containsText" text="posible">
      <formula>NOT(ISERROR(SEARCH("posible",AJ5)))</formula>
    </cfRule>
    <cfRule type="containsText" dxfId="425" priority="4" operator="containsText" text="Improbable">
      <formula>NOT(ISERROR(SEARCH("Improbable",AJ5)))</formula>
    </cfRule>
    <cfRule type="containsText" dxfId="424" priority="5" operator="containsText" text="Rara vez">
      <formula>NOT(ISERROR(SEARCH("Rara vez",AJ5)))</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64" xr:uid="{9AC27A7B-A22C-4569-AEC1-A85586551D68}"/>
  </dataValidation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37" operator="containsText" id="{588F1BE9-876A-412B-B34A-E540A36829EB}">
            <xm:f>NOT(ISERROR(SEARCH(#REF!,AI5)))</xm:f>
            <xm:f>#REF!</xm:f>
            <x14:dxf>
              <fill>
                <gradientFill degree="180">
                  <stop position="0">
                    <color rgb="FF008744"/>
                  </stop>
                  <stop position="1">
                    <color theme="0"/>
                  </stop>
                </gradientFill>
              </fill>
            </x14:dxf>
          </x14:cfRule>
          <x14:cfRule type="containsText" priority="38" operator="containsText" id="{52D68D08-0D46-40A4-B8B4-F44BDD7DC732}">
            <xm:f>NOT(ISERROR(SEARCH(#REF!,AI5)))</xm:f>
            <xm:f>#REF!</xm:f>
            <x14:dxf>
              <fill>
                <gradientFill degree="180">
                  <stop position="0">
                    <color rgb="FF008744"/>
                  </stop>
                  <stop position="1">
                    <color theme="0"/>
                  </stop>
                </gradientFill>
              </fill>
            </x14:dxf>
          </x14:cfRule>
          <x14:cfRule type="containsText" priority="39" operator="containsText" id="{E5F79DF5-232A-42D3-BB1D-3CACC5AB68B4}">
            <xm:f>NOT(ISERROR(SEARCH(#REF!,AI5)))</xm:f>
            <xm:f>#REF!</xm:f>
            <x14:dxf>
              <fill>
                <gradientFill degree="180">
                  <stop position="0">
                    <color rgb="FF008744"/>
                  </stop>
                  <stop position="1">
                    <color rgb="FFFFFFFF"/>
                  </stop>
                </gradientFill>
              </fill>
            </x14:dxf>
          </x14:cfRule>
          <x14:cfRule type="containsText" priority="40" operator="containsText" id="{E6960957-4911-43FB-8315-2C03A2C1EFF1}">
            <xm:f>NOT(ISERROR(SEARCH(#REF!,AI5)))</xm:f>
            <xm:f>#REF!</xm:f>
            <x14:dxf>
              <fill>
                <gradientFill>
                  <stop position="0">
                    <color theme="0"/>
                  </stop>
                  <stop position="1">
                    <color rgb="FFFFFF00"/>
                  </stop>
                </gradientFill>
              </fill>
            </x14:dxf>
          </x14:cfRule>
          <x14:cfRule type="containsText" priority="41" operator="containsText" id="{B5273C52-105F-40B8-A95D-B128536FF40A}">
            <xm:f>NOT(ISERROR(SEARCH(#REF!,AI5)))</xm:f>
            <xm:f>#REF!</xm:f>
            <x14:dxf>
              <fill>
                <gradientFill degree="180">
                  <stop position="0">
                    <color rgb="FFFFA700"/>
                  </stop>
                  <stop position="1">
                    <color theme="0"/>
                  </stop>
                </gradientFill>
              </fill>
            </x14:dxf>
          </x14:cfRule>
          <xm:sqref>AI5 AI11 AI17 AI23 AI29 AI35 AI41 AI47 AI53 AI59</xm:sqref>
        </x14:conditionalFormatting>
        <x14:conditionalFormatting xmlns:xm="http://schemas.microsoft.com/office/excel/2006/main">
          <x14:cfRule type="containsText" priority="6" operator="containsText" id="{2C8309A0-FB8B-4446-ABC6-EAA13D6D3C2E}">
            <xm:f>NOT(ISERROR(SEARCH(#REF!,AJ5)))</xm:f>
            <xm:f>#REF!</xm:f>
            <x14:dxf>
              <fill>
                <gradientFill degree="180">
                  <stop position="0">
                    <color rgb="FF008744"/>
                  </stop>
                  <stop position="1">
                    <color theme="0"/>
                  </stop>
                </gradientFill>
              </fill>
            </x14:dxf>
          </x14:cfRule>
          <x14:cfRule type="containsText" priority="7" operator="containsText" id="{74A2C595-5681-4BE8-9D25-2F65A73C5824}">
            <xm:f>NOT(ISERROR(SEARCH(#REF!,AJ5)))</xm:f>
            <xm:f>#REF!</xm:f>
            <x14:dxf>
              <fill>
                <gradientFill degree="180">
                  <stop position="0">
                    <color rgb="FF008744"/>
                  </stop>
                  <stop position="1">
                    <color theme="0"/>
                  </stop>
                </gradientFill>
              </fill>
            </x14:dxf>
          </x14:cfRule>
          <x14:cfRule type="containsText" priority="8" operator="containsText" id="{501EA62F-64A5-42E9-950D-ABAFAA42DFA4}">
            <xm:f>NOT(ISERROR(SEARCH(#REF!,AJ5)))</xm:f>
            <xm:f>#REF!</xm:f>
            <x14:dxf>
              <fill>
                <gradientFill degree="180">
                  <stop position="0">
                    <color rgb="FF008744"/>
                  </stop>
                  <stop position="1">
                    <color rgb="FFFFFFFF"/>
                  </stop>
                </gradientFill>
              </fill>
            </x14:dxf>
          </x14:cfRule>
          <x14:cfRule type="containsText" priority="9" operator="containsText" id="{F86CE849-BD6C-4C81-AF84-A3947A6213CF}">
            <xm:f>NOT(ISERROR(SEARCH(#REF!,AJ5)))</xm:f>
            <xm:f>#REF!</xm:f>
            <x14:dxf>
              <fill>
                <gradientFill>
                  <stop position="0">
                    <color theme="0"/>
                  </stop>
                  <stop position="1">
                    <color rgb="FFFFFF00"/>
                  </stop>
                </gradientFill>
              </fill>
            </x14:dxf>
          </x14:cfRule>
          <x14:cfRule type="containsText" priority="10" operator="containsText" id="{99D96336-3BBC-4807-B581-63A9D4CCE6DE}">
            <xm:f>NOT(ISERROR(SEARCH(#REF!,AJ5)))</xm:f>
            <xm:f>#REF!</xm:f>
            <x14:dxf>
              <fill>
                <gradientFill degree="180">
                  <stop position="0">
                    <color rgb="FFFFA700"/>
                  </stop>
                  <stop position="1">
                    <color theme="0"/>
                  </stop>
                </gradientFill>
              </fill>
            </x14:dxf>
          </x14:cfRule>
          <xm:sqref>AJ5 AJ11 AJ17 AJ23 AJ29 AJ35 AJ41 AJ47 AJ53 AJ59</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C57C7-E818-4FF5-A02D-330F3C9BD965}">
  <dimension ref="A1:DD65"/>
  <sheetViews>
    <sheetView showGridLines="0" tabSelected="1" topLeftCell="C1" zoomScale="85" zoomScaleNormal="85" zoomScaleSheetLayoutView="10" zoomScalePageLayoutView="55" workbookViewId="0">
      <selection activeCell="CF6" sqref="CF6"/>
    </sheetView>
  </sheetViews>
  <sheetFormatPr baseColWidth="10" defaultColWidth="11.42578125" defaultRowHeight="21" customHeight="1"/>
  <cols>
    <col min="1" max="1" width="4" style="152" bestFit="1" customWidth="1"/>
    <col min="2" max="4" width="18.7109375" style="153" customWidth="1"/>
    <col min="5" max="5" width="32.42578125" style="149" customWidth="1"/>
    <col min="6" max="6" width="14.140625" style="152" customWidth="1"/>
    <col min="7" max="7" width="13.140625" style="152" customWidth="1"/>
    <col min="8" max="8" width="18.5703125" style="152" customWidth="1"/>
    <col min="9" max="9" width="19" style="154" customWidth="1"/>
    <col min="10" max="12" width="17.85546875" style="149" customWidth="1"/>
    <col min="13" max="13" width="16.5703125" style="149" customWidth="1"/>
    <col min="14" max="14" width="5.85546875" style="149" customWidth="1"/>
    <col min="15" max="15" width="48.42578125" style="149" customWidth="1"/>
    <col min="16" max="24" width="31" style="149" hidden="1" customWidth="1"/>
    <col min="25" max="25" width="31" style="155" hidden="1" customWidth="1"/>
    <col min="26" max="26" width="31" style="156" hidden="1" customWidth="1"/>
    <col min="27" max="36" width="31" style="149" hidden="1" customWidth="1"/>
    <col min="37" max="37" width="17.85546875" style="149" hidden="1" customWidth="1"/>
    <col min="38" max="38" width="16.5703125" style="149" hidden="1" customWidth="1"/>
    <col min="39" max="39" width="31" style="149" hidden="1" customWidth="1"/>
    <col min="40" max="40" width="23" style="149" customWidth="1"/>
    <col min="41" max="41" width="18.85546875" style="149" hidden="1" customWidth="1"/>
    <col min="42" max="42" width="22.140625" style="149" hidden="1" customWidth="1"/>
    <col min="43" max="43" width="28.28515625" style="149" hidden="1" customWidth="1"/>
    <col min="44" max="44" width="52.7109375" style="149" hidden="1" customWidth="1"/>
    <col min="45" max="45" width="20.5703125" style="1" hidden="1" customWidth="1"/>
    <col min="46" max="46" width="43.28515625" style="1" hidden="1" customWidth="1"/>
    <col min="47" max="47" width="20.5703125" style="1" hidden="1" customWidth="1"/>
    <col min="48" max="48" width="58" style="1" hidden="1" customWidth="1"/>
    <col min="49" max="49" width="26.5703125" style="149" customWidth="1"/>
    <col min="50" max="50" width="52.28515625" style="149" customWidth="1"/>
    <col min="51" max="51" width="16" style="149" customWidth="1"/>
    <col min="52" max="57" width="40.5703125" style="1" hidden="1" customWidth="1"/>
    <col min="58" max="58" width="52.42578125" style="1" hidden="1" customWidth="1"/>
    <col min="59" max="59" width="28.28515625" style="1" hidden="1" customWidth="1"/>
    <col min="60" max="60" width="24" style="1" hidden="1" customWidth="1"/>
    <col min="61" max="61" width="22.28515625" style="1" hidden="1" customWidth="1"/>
    <col min="62" max="62" width="23" style="1" hidden="1" customWidth="1"/>
    <col min="63" max="63" width="50.7109375" style="1" hidden="1" customWidth="1"/>
    <col min="64" max="64" width="23.42578125" style="1" hidden="1" customWidth="1"/>
    <col min="65" max="65" width="27.28515625" style="1" hidden="1" customWidth="1"/>
    <col min="66" max="66" width="19.5703125" style="1" hidden="1" customWidth="1"/>
    <col min="67" max="67" width="15.28515625" style="149" customWidth="1"/>
    <col min="68" max="68" width="51.7109375" style="149" customWidth="1"/>
    <col min="69" max="69" width="18.85546875" style="149" customWidth="1"/>
    <col min="70" max="70" width="26.5703125" style="149" customWidth="1"/>
    <col min="71" max="71" width="19.5703125" style="149" customWidth="1"/>
    <col min="72" max="72" width="28.85546875" style="149" customWidth="1"/>
    <col min="73" max="74" width="23" style="149" hidden="1" customWidth="1"/>
    <col min="75" max="75" width="14.7109375" style="149" customWidth="1"/>
    <col min="76" max="76" width="20.5703125" style="1" customWidth="1"/>
    <col min="77" max="77" width="23" style="1" customWidth="1"/>
    <col min="78" max="78" width="18.5703125" style="1" customWidth="1"/>
    <col min="79" max="79" width="20.5703125" style="149" customWidth="1"/>
    <col min="80" max="80" width="89.5703125" style="149" customWidth="1"/>
    <col min="81" max="81" width="38.5703125" style="149" customWidth="1"/>
    <col min="82" max="82" width="44.28515625" style="149" customWidth="1"/>
    <col min="83" max="16384" width="11.42578125" style="149"/>
  </cols>
  <sheetData>
    <row r="1" spans="1:108" ht="21" customHeight="1">
      <c r="AN1" s="148"/>
      <c r="AO1" s="148"/>
      <c r="AP1" s="148"/>
      <c r="AQ1" s="148"/>
      <c r="AR1" s="148"/>
      <c r="AS1" s="148"/>
      <c r="AT1" s="148"/>
      <c r="AU1" s="148"/>
      <c r="AV1" s="148"/>
      <c r="AW1" s="148"/>
      <c r="AX1" s="148"/>
      <c r="AY1" s="148"/>
      <c r="AZ1" s="2"/>
      <c r="BA1" s="2"/>
      <c r="BB1" s="2"/>
      <c r="BC1" s="2"/>
      <c r="BD1" s="2"/>
      <c r="BE1" s="2"/>
      <c r="BF1" s="2"/>
      <c r="BG1" s="2"/>
      <c r="BH1" s="2"/>
      <c r="BI1" s="2"/>
      <c r="BJ1" s="2"/>
      <c r="BK1" s="2"/>
      <c r="BL1" s="2"/>
      <c r="BM1" s="2"/>
      <c r="BN1" s="2"/>
      <c r="BO1" s="148"/>
      <c r="BP1" s="148"/>
      <c r="BQ1" s="148"/>
      <c r="BR1" s="148"/>
      <c r="BS1" s="148"/>
    </row>
    <row r="2" spans="1:108" s="669" customFormat="1" ht="28.5" customHeight="1">
      <c r="A2" s="467" t="s">
        <v>66</v>
      </c>
      <c r="B2" s="468"/>
      <c r="C2" s="468"/>
      <c r="D2" s="468"/>
      <c r="E2" s="468"/>
      <c r="F2" s="468"/>
      <c r="G2" s="468"/>
      <c r="H2" s="468"/>
      <c r="I2" s="469"/>
      <c r="J2" s="467" t="s">
        <v>67</v>
      </c>
      <c r="K2" s="468"/>
      <c r="L2" s="468"/>
      <c r="M2" s="469"/>
      <c r="N2" s="664" t="s">
        <v>68</v>
      </c>
      <c r="O2" s="665"/>
      <c r="P2" s="665"/>
      <c r="Q2" s="665"/>
      <c r="R2" s="665"/>
      <c r="S2" s="665"/>
      <c r="T2" s="665"/>
      <c r="U2" s="665"/>
      <c r="V2" s="665"/>
      <c r="W2" s="665"/>
      <c r="X2" s="665"/>
      <c r="Y2" s="665"/>
      <c r="Z2" s="665"/>
      <c r="AA2" s="665"/>
      <c r="AB2" s="665"/>
      <c r="AC2" s="665"/>
      <c r="AD2" s="665"/>
      <c r="AE2" s="665"/>
      <c r="AF2" s="665"/>
      <c r="AG2" s="665"/>
      <c r="AH2" s="666"/>
      <c r="AI2" s="467" t="s">
        <v>120</v>
      </c>
      <c r="AJ2" s="468"/>
      <c r="AK2" s="468"/>
      <c r="AL2" s="469"/>
      <c r="AM2" s="371"/>
      <c r="AN2" s="470" t="s">
        <v>69</v>
      </c>
      <c r="AO2" s="470"/>
      <c r="AP2" s="470"/>
      <c r="AQ2" s="470"/>
      <c r="AR2" s="470"/>
      <c r="AS2" s="470"/>
      <c r="AT2" s="470"/>
      <c r="AU2" s="470"/>
      <c r="AV2" s="470"/>
      <c r="AW2" s="470"/>
      <c r="AX2" s="470"/>
      <c r="AY2" s="470"/>
      <c r="AZ2" s="462" t="s">
        <v>70</v>
      </c>
      <c r="BA2" s="462"/>
      <c r="BB2" s="462"/>
      <c r="BC2" s="462"/>
      <c r="BD2" s="462"/>
      <c r="BE2" s="462" t="s">
        <v>71</v>
      </c>
      <c r="BF2" s="462"/>
      <c r="BG2" s="462"/>
      <c r="BH2" s="462"/>
      <c r="BI2" s="462"/>
      <c r="BJ2" s="462" t="s">
        <v>72</v>
      </c>
      <c r="BK2" s="462"/>
      <c r="BL2" s="462"/>
      <c r="BM2" s="462"/>
      <c r="BN2" s="462"/>
      <c r="BO2" s="462" t="s">
        <v>73</v>
      </c>
      <c r="BP2" s="462"/>
      <c r="BQ2" s="462"/>
      <c r="BR2" s="462"/>
      <c r="BS2" s="462"/>
      <c r="BT2" s="667" t="s">
        <v>74</v>
      </c>
      <c r="BU2" s="667"/>
      <c r="BV2" s="667"/>
      <c r="BW2" s="667"/>
      <c r="BX2" s="463" t="s">
        <v>75</v>
      </c>
      <c r="BY2" s="463"/>
      <c r="BZ2" s="463"/>
      <c r="CA2" s="464" t="s">
        <v>76</v>
      </c>
      <c r="CB2" s="465"/>
      <c r="CC2" s="465"/>
      <c r="CD2" s="466"/>
      <c r="CE2" s="668"/>
      <c r="CF2" s="668"/>
      <c r="CG2" s="668"/>
      <c r="CH2" s="668"/>
      <c r="CI2" s="668"/>
      <c r="CJ2" s="668"/>
      <c r="CK2" s="668"/>
      <c r="CL2" s="668"/>
      <c r="CM2" s="668"/>
      <c r="CN2" s="668"/>
      <c r="CO2" s="668"/>
      <c r="CP2" s="668"/>
      <c r="CQ2" s="668"/>
      <c r="CR2" s="668"/>
      <c r="CS2" s="668"/>
      <c r="CT2" s="668"/>
      <c r="CU2" s="668"/>
      <c r="CV2" s="668"/>
      <c r="CW2" s="668"/>
      <c r="CX2" s="668"/>
      <c r="CY2" s="668"/>
      <c r="CZ2" s="668"/>
      <c r="DA2" s="668"/>
      <c r="DB2" s="668"/>
      <c r="DC2" s="668"/>
      <c r="DD2" s="668"/>
    </row>
    <row r="3" spans="1:108" s="158" customFormat="1" ht="21" customHeight="1">
      <c r="A3" s="439" t="s">
        <v>77</v>
      </c>
      <c r="B3" s="434" t="s">
        <v>7</v>
      </c>
      <c r="C3" s="434" t="s">
        <v>9</v>
      </c>
      <c r="D3" s="434" t="s">
        <v>11</v>
      </c>
      <c r="E3" s="440" t="s">
        <v>21</v>
      </c>
      <c r="F3" s="440" t="s">
        <v>15</v>
      </c>
      <c r="G3" s="434" t="s">
        <v>17</v>
      </c>
      <c r="H3" s="434" t="s">
        <v>19</v>
      </c>
      <c r="I3" s="434" t="s">
        <v>23</v>
      </c>
      <c r="J3" s="434" t="s">
        <v>121</v>
      </c>
      <c r="K3" s="434" t="s">
        <v>15</v>
      </c>
      <c r="L3" s="434" t="s">
        <v>122</v>
      </c>
      <c r="M3" s="432" t="s">
        <v>29</v>
      </c>
      <c r="N3" s="442" t="s">
        <v>78</v>
      </c>
      <c r="O3" s="434" t="s">
        <v>31</v>
      </c>
      <c r="P3" s="434" t="s">
        <v>123</v>
      </c>
      <c r="Q3" s="432" t="s">
        <v>80</v>
      </c>
      <c r="R3" s="434" t="s">
        <v>80</v>
      </c>
      <c r="S3" s="434" t="s">
        <v>124</v>
      </c>
      <c r="T3" s="434" t="s">
        <v>125</v>
      </c>
      <c r="U3" s="434" t="s">
        <v>126</v>
      </c>
      <c r="V3" s="434" t="s">
        <v>127</v>
      </c>
      <c r="W3" s="434" t="s">
        <v>128</v>
      </c>
      <c r="X3" s="434" t="s">
        <v>129</v>
      </c>
      <c r="Y3" s="434" t="s">
        <v>130</v>
      </c>
      <c r="Z3" s="434" t="s">
        <v>131</v>
      </c>
      <c r="AA3" s="434" t="s">
        <v>132</v>
      </c>
      <c r="AB3" s="434" t="s">
        <v>133</v>
      </c>
      <c r="AC3" s="435" t="s">
        <v>134</v>
      </c>
      <c r="AD3" s="436"/>
      <c r="AE3" s="434" t="s">
        <v>135</v>
      </c>
      <c r="AF3" s="434" t="s">
        <v>136</v>
      </c>
      <c r="AG3" s="434" t="s">
        <v>137</v>
      </c>
      <c r="AH3" s="434" t="s">
        <v>138</v>
      </c>
      <c r="AI3" s="434" t="s">
        <v>121</v>
      </c>
      <c r="AJ3" s="434" t="s">
        <v>15</v>
      </c>
      <c r="AK3" s="434" t="s">
        <v>122</v>
      </c>
      <c r="AL3" s="432" t="s">
        <v>139</v>
      </c>
      <c r="AM3" s="434" t="s">
        <v>140</v>
      </c>
      <c r="AN3" s="431" t="s">
        <v>79</v>
      </c>
      <c r="AO3" s="431" t="s">
        <v>80</v>
      </c>
      <c r="AP3" s="431" t="s">
        <v>81</v>
      </c>
      <c r="AQ3" s="431" t="s">
        <v>82</v>
      </c>
      <c r="AR3" s="431" t="s">
        <v>83</v>
      </c>
      <c r="AS3" s="431" t="s">
        <v>82</v>
      </c>
      <c r="AT3" s="429" t="s">
        <v>84</v>
      </c>
      <c r="AU3" s="431" t="s">
        <v>82</v>
      </c>
      <c r="AV3" s="431" t="s">
        <v>85</v>
      </c>
      <c r="AW3" s="431" t="s">
        <v>82</v>
      </c>
      <c r="AX3" s="429" t="s">
        <v>86</v>
      </c>
      <c r="AY3" s="431" t="s">
        <v>53</v>
      </c>
      <c r="AZ3" s="428" t="s">
        <v>87</v>
      </c>
      <c r="BA3" s="428" t="s">
        <v>88</v>
      </c>
      <c r="BB3" s="428" t="s">
        <v>80</v>
      </c>
      <c r="BC3" s="428" t="s">
        <v>89</v>
      </c>
      <c r="BD3" s="428" t="s">
        <v>90</v>
      </c>
      <c r="BE3" s="428" t="s">
        <v>87</v>
      </c>
      <c r="BF3" s="428" t="s">
        <v>88</v>
      </c>
      <c r="BG3" s="428" t="s">
        <v>80</v>
      </c>
      <c r="BH3" s="428" t="s">
        <v>89</v>
      </c>
      <c r="BI3" s="428" t="s">
        <v>90</v>
      </c>
      <c r="BJ3" s="428" t="s">
        <v>87</v>
      </c>
      <c r="BK3" s="428" t="s">
        <v>88</v>
      </c>
      <c r="BL3" s="428" t="s">
        <v>80</v>
      </c>
      <c r="BM3" s="428" t="s">
        <v>89</v>
      </c>
      <c r="BN3" s="428" t="s">
        <v>90</v>
      </c>
      <c r="BO3" s="428" t="s">
        <v>87</v>
      </c>
      <c r="BP3" s="428" t="s">
        <v>88</v>
      </c>
      <c r="BQ3" s="428" t="s">
        <v>80</v>
      </c>
      <c r="BR3" s="428" t="s">
        <v>89</v>
      </c>
      <c r="BS3" s="428" t="s">
        <v>90</v>
      </c>
      <c r="BT3" s="426" t="s">
        <v>141</v>
      </c>
      <c r="BU3" s="426" t="s">
        <v>91</v>
      </c>
      <c r="BV3" s="426" t="s">
        <v>92</v>
      </c>
      <c r="BW3" s="426" t="s">
        <v>88</v>
      </c>
      <c r="BX3" s="427" t="s">
        <v>82</v>
      </c>
      <c r="BY3" s="427" t="s">
        <v>93</v>
      </c>
      <c r="BZ3" s="427" t="s">
        <v>94</v>
      </c>
      <c r="CA3" s="425" t="s">
        <v>95</v>
      </c>
      <c r="CB3" s="425" t="s">
        <v>96</v>
      </c>
      <c r="CC3" s="425" t="s">
        <v>97</v>
      </c>
      <c r="CD3" s="425" t="s">
        <v>98</v>
      </c>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row>
    <row r="4" spans="1:108" s="160" customFormat="1" ht="21" customHeight="1" thickBot="1">
      <c r="A4" s="439"/>
      <c r="B4" s="434"/>
      <c r="C4" s="434"/>
      <c r="D4" s="434"/>
      <c r="E4" s="440"/>
      <c r="F4" s="440"/>
      <c r="G4" s="434"/>
      <c r="H4" s="434"/>
      <c r="I4" s="434"/>
      <c r="J4" s="434"/>
      <c r="K4" s="434"/>
      <c r="L4" s="434"/>
      <c r="M4" s="433"/>
      <c r="N4" s="442"/>
      <c r="O4" s="434"/>
      <c r="P4" s="434"/>
      <c r="Q4" s="433"/>
      <c r="R4" s="434" t="s">
        <v>80</v>
      </c>
      <c r="S4" s="434"/>
      <c r="T4" s="434"/>
      <c r="U4" s="434"/>
      <c r="V4" s="434"/>
      <c r="W4" s="434" t="s">
        <v>128</v>
      </c>
      <c r="X4" s="434"/>
      <c r="Y4" s="434" t="s">
        <v>128</v>
      </c>
      <c r="Z4" s="434"/>
      <c r="AA4" s="434" t="s">
        <v>132</v>
      </c>
      <c r="AB4" s="434"/>
      <c r="AC4" s="437"/>
      <c r="AD4" s="438"/>
      <c r="AE4" s="434"/>
      <c r="AF4" s="434"/>
      <c r="AG4" s="434"/>
      <c r="AH4" s="434"/>
      <c r="AI4" s="434"/>
      <c r="AJ4" s="434"/>
      <c r="AK4" s="434"/>
      <c r="AL4" s="433"/>
      <c r="AM4" s="434"/>
      <c r="AN4" s="431"/>
      <c r="AO4" s="431"/>
      <c r="AP4" s="431"/>
      <c r="AQ4" s="431"/>
      <c r="AR4" s="431"/>
      <c r="AS4" s="431"/>
      <c r="AT4" s="430"/>
      <c r="AU4" s="431"/>
      <c r="AV4" s="431"/>
      <c r="AW4" s="431"/>
      <c r="AX4" s="430"/>
      <c r="AY4" s="431"/>
      <c r="AZ4" s="428"/>
      <c r="BA4" s="428"/>
      <c r="BB4" s="428"/>
      <c r="BC4" s="428"/>
      <c r="BD4" s="428"/>
      <c r="BE4" s="428"/>
      <c r="BF4" s="428"/>
      <c r="BG4" s="428"/>
      <c r="BH4" s="428"/>
      <c r="BI4" s="428"/>
      <c r="BJ4" s="428"/>
      <c r="BK4" s="428"/>
      <c r="BL4" s="428"/>
      <c r="BM4" s="428"/>
      <c r="BN4" s="428"/>
      <c r="BO4" s="428"/>
      <c r="BP4" s="428"/>
      <c r="BQ4" s="428"/>
      <c r="BR4" s="428"/>
      <c r="BS4" s="428"/>
      <c r="BT4" s="426"/>
      <c r="BU4" s="426"/>
      <c r="BV4" s="426"/>
      <c r="BW4" s="426"/>
      <c r="BX4" s="427"/>
      <c r="BY4" s="427"/>
      <c r="BZ4" s="427"/>
      <c r="CA4" s="425"/>
      <c r="CB4" s="425"/>
      <c r="CC4" s="425"/>
      <c r="CD4" s="425"/>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row>
    <row r="5" spans="1:108" s="151" customFormat="1" ht="367.5" customHeight="1" thickTop="1" thickBot="1">
      <c r="A5" s="421">
        <v>1</v>
      </c>
      <c r="B5" s="423" t="s">
        <v>460</v>
      </c>
      <c r="C5" s="423" t="s">
        <v>461</v>
      </c>
      <c r="D5" s="423" t="s">
        <v>660</v>
      </c>
      <c r="E5" s="424" t="s">
        <v>1126</v>
      </c>
      <c r="F5" s="423" t="s">
        <v>104</v>
      </c>
      <c r="G5" s="423" t="s">
        <v>1127</v>
      </c>
      <c r="H5" s="423" t="s">
        <v>1128</v>
      </c>
      <c r="I5" s="423" t="s">
        <v>144</v>
      </c>
      <c r="J5" s="421">
        <v>1</v>
      </c>
      <c r="K5" s="421">
        <v>5</v>
      </c>
      <c r="L5" s="411">
        <f>+(J5*K5)*4</f>
        <v>20</v>
      </c>
      <c r="M5" s="412" t="str">
        <f>IF(OR(AND(J5=3,K5=4),AND(J5=2,K5=5),AND(J5=2,K5=5),AND(L5=20),AND(L5&gt;=52,L5&lt;=100)),"ZONA RIESGO EXTREMA",IF(OR(AND(J5=5,K5=2),AND(J5=4,K5=3),AND(J5=1,K5=4),AND(L5=16),AND(L5&gt;=28,L5&lt;=48)),"ZONA RIESGO ALTA",IF(OR(AND(J5=1,K5=3),AND(J5=4,K5=1),AND(L5=24)),"ZONA RIESGO MODERADA",IF(AND(L5&gt;=4,L5&lt;=16),"ZONA RIESGO BAJA"))))</f>
        <v>ZONA RIESGO EXTREMA</v>
      </c>
      <c r="N5" s="367">
        <v>1</v>
      </c>
      <c r="O5" s="166" t="s">
        <v>1129</v>
      </c>
      <c r="P5" s="171">
        <v>15</v>
      </c>
      <c r="Q5" s="171">
        <v>15</v>
      </c>
      <c r="R5" s="171">
        <v>15</v>
      </c>
      <c r="S5" s="171">
        <v>15</v>
      </c>
      <c r="T5" s="171">
        <v>15</v>
      </c>
      <c r="U5" s="171">
        <v>15</v>
      </c>
      <c r="V5" s="171">
        <v>10</v>
      </c>
      <c r="W5" s="116">
        <f>SUM(P5:V5)</f>
        <v>100</v>
      </c>
      <c r="X5" s="117" t="str">
        <f t="shared" ref="X5:X64" si="0">IF(AND(W5&gt;=86,W5&lt;=95),"MODERADO",IF(AND(W5&gt;=96), "FUERTE",IF(AND(W5&lt;=85), "DEBIL")))</f>
        <v>FUERTE</v>
      </c>
      <c r="Y5" s="172" t="s">
        <v>146</v>
      </c>
      <c r="Z5" s="118" t="str">
        <f>IFERROR((_xlfn.IFS(AND(X5="FUERTE",Y5="FUERTE"),"FUERTE",AND(X5="FUERTE",Y5="MODERADO"),"MODERADO",AND(X5="FUERTE",Y5="DEBIL"),"DEBIL",AND(X5="MODERADO",Y5="FUERTE"),"MODERADO",AND(X5="MODERADO",Y5="MODERADO"),"MODERADO",AND(X5="MODERADO",Y5="DEBIL"),"DEBIL",AND(X5="DEBIL",Y5="FUERTE"),"DEBIL",AND(X5="DEBIL",Y5="MODERADO"),"DEBIL",AND(X5="DEBIL",Y5="DEBIL"),"DEBIL")),"")</f>
        <v>FUERTE</v>
      </c>
      <c r="AA5" s="116" t="str">
        <f>IF(AND(Z5="FUERTE"),"NO", "SI")</f>
        <v>NO</v>
      </c>
      <c r="AB5" s="171" t="s">
        <v>550</v>
      </c>
      <c r="AC5" s="422">
        <f>IF(AND(W5&gt;0,SUM(W6:W10)=0),W5,IF(AND(SUM(W5:W6)&gt;0,SUM(W7:W10)=0),AVERAGE(W5:W6),IF(AND(SUM(W5:W7)&gt;0,SUM(W8:W10)=0),AVERAGE(W5:W7),IF(AND(SUM(W5:W8)&gt;0,SUM(W9:W10)=0),AVERAGE(W5:W8),IF(AND(SUM(W5:W9)&gt;0,W10=0),AVERAGE(W5:W9),AVERAGE(W5:W10))))))</f>
        <v>100</v>
      </c>
      <c r="AD5" s="422" t="str">
        <f>IF(AND(AC5&gt;=50,AC5&lt;=99),"MODERADO",IF(AND(AC5=100), "FUERTE",IF(AND(AC5&lt;50), "DEBIL")))</f>
        <v>FUERTE</v>
      </c>
      <c r="AE5" s="420" t="s">
        <v>147</v>
      </c>
      <c r="AF5" s="420" t="s">
        <v>487</v>
      </c>
      <c r="AG5" s="418">
        <f>IFERROR(_xlfn.IFS(AND(AD5="MODERADO",AE5="Directamente"),1,AND(AD5="FUERTE",AE5="Directamente"),2),"0")</f>
        <v>2</v>
      </c>
      <c r="AH5" s="418">
        <f>IFERROR(_xlfn.IFS(AND(AD5="MODERADO",AF5="Directamente"),1,AND(AD5="FUERTE",AF5="Directamente"),2,AND(AD5="FUERTE",AF5="Indirectamente"),1),"0")</f>
        <v>1</v>
      </c>
      <c r="AI5" s="419">
        <v>1</v>
      </c>
      <c r="AJ5" s="419">
        <v>4</v>
      </c>
      <c r="AK5" s="411">
        <f>+(AI5*AJ5)*4</f>
        <v>16</v>
      </c>
      <c r="AL5" s="412" t="str">
        <f>IF(OR(AND(AI5=3,AJ5=4),AND(AI5=2,AJ5=5),AND(AI5=2,AJ5=5),AND(AK5=20),AND(AK5&gt;=52,AK5&lt;=100)),"ZONA RIESGO EXTREMA",IF(OR(AND(AI5=5,AJ5=2),AND(AI5=4,AJ5=3),AND(AI5=1,AJ5=4),AND(AK5=16),AND(AK5&gt;=28,AK5&lt;=48)),"ZONA RIESGO ALTA",IF(OR(AND(AI5=1,AJ5=3),AND(AI5=4,AJ5=1),AND(AK5=24)),"ZONA RIESGO MODERADA",IF(AND(AK5&gt;=4,AK5&lt;=16),"ZONA RIESGO BAJA"))))</f>
        <v>ZONA RIESGO ALTA</v>
      </c>
      <c r="AM5" s="415" t="s">
        <v>148</v>
      </c>
      <c r="AN5" s="368" t="s">
        <v>1130</v>
      </c>
      <c r="AO5" s="263" t="s">
        <v>661</v>
      </c>
      <c r="AP5" s="168">
        <v>44926</v>
      </c>
      <c r="AQ5" s="170" t="s">
        <v>1131</v>
      </c>
      <c r="AR5" s="186" t="s">
        <v>1132</v>
      </c>
      <c r="AS5" s="168">
        <v>44749</v>
      </c>
      <c r="AT5" s="244" t="s">
        <v>1133</v>
      </c>
      <c r="AU5" s="264" t="s">
        <v>1134</v>
      </c>
      <c r="AV5" s="186" t="s">
        <v>1135</v>
      </c>
      <c r="AW5" s="240" t="s">
        <v>1136</v>
      </c>
      <c r="AX5" s="222" t="s">
        <v>1137</v>
      </c>
      <c r="AY5" s="369" t="s">
        <v>115</v>
      </c>
      <c r="AZ5" s="170">
        <v>44651</v>
      </c>
      <c r="BA5" s="244" t="s">
        <v>1138</v>
      </c>
      <c r="BB5" s="368" t="s">
        <v>662</v>
      </c>
      <c r="BC5" s="670" t="s">
        <v>1139</v>
      </c>
      <c r="BD5" s="168" t="s">
        <v>116</v>
      </c>
      <c r="BE5" s="170">
        <v>44749</v>
      </c>
      <c r="BF5" s="671" t="s">
        <v>1140</v>
      </c>
      <c r="BG5" s="367" t="s">
        <v>1141</v>
      </c>
      <c r="BH5" s="168" t="s">
        <v>1142</v>
      </c>
      <c r="BI5" s="168" t="s">
        <v>116</v>
      </c>
      <c r="BJ5" s="202" t="s">
        <v>663</v>
      </c>
      <c r="BK5" s="671" t="s">
        <v>1143</v>
      </c>
      <c r="BL5" s="368" t="s">
        <v>1141</v>
      </c>
      <c r="BM5" s="170" t="s">
        <v>1142</v>
      </c>
      <c r="BN5" s="168" t="s">
        <v>116</v>
      </c>
      <c r="BO5" s="240" t="s">
        <v>1144</v>
      </c>
      <c r="BP5" s="241" t="s">
        <v>1145</v>
      </c>
      <c r="BQ5" s="370" t="s">
        <v>1141</v>
      </c>
      <c r="BR5" s="147" t="s">
        <v>1142</v>
      </c>
      <c r="BS5" s="114"/>
      <c r="BT5" s="170" t="s">
        <v>664</v>
      </c>
      <c r="BU5" s="370"/>
      <c r="BV5" s="370"/>
      <c r="BW5" s="370"/>
      <c r="BX5" s="170" t="s">
        <v>1146</v>
      </c>
      <c r="BY5" s="368" t="s">
        <v>1147</v>
      </c>
      <c r="BZ5" s="368" t="s">
        <v>1148</v>
      </c>
      <c r="CA5" s="672" t="s">
        <v>1149</v>
      </c>
      <c r="CB5" s="673" t="s">
        <v>1150</v>
      </c>
      <c r="CC5" s="673" t="s">
        <v>1151</v>
      </c>
      <c r="CD5" s="673" t="s">
        <v>1152</v>
      </c>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50"/>
      <c r="DD5" s="150"/>
    </row>
    <row r="6" spans="1:108" ht="272.25" customHeight="1" thickTop="1" thickBot="1">
      <c r="A6" s="421"/>
      <c r="B6" s="423"/>
      <c r="C6" s="423"/>
      <c r="D6" s="423"/>
      <c r="E6" s="424"/>
      <c r="F6" s="423"/>
      <c r="G6" s="423"/>
      <c r="H6" s="423"/>
      <c r="I6" s="423"/>
      <c r="J6" s="421"/>
      <c r="K6" s="421"/>
      <c r="L6" s="411"/>
      <c r="M6" s="413"/>
      <c r="N6" s="367">
        <v>2</v>
      </c>
      <c r="O6" s="166" t="s">
        <v>1153</v>
      </c>
      <c r="P6" s="171">
        <v>15</v>
      </c>
      <c r="Q6" s="171">
        <v>15</v>
      </c>
      <c r="R6" s="171">
        <v>15</v>
      </c>
      <c r="S6" s="171">
        <v>15</v>
      </c>
      <c r="T6" s="171">
        <v>15</v>
      </c>
      <c r="U6" s="171">
        <v>15</v>
      </c>
      <c r="V6" s="171">
        <v>10</v>
      </c>
      <c r="W6" s="116">
        <f t="shared" ref="W6:W64" si="1">SUM(P6:V6)</f>
        <v>100</v>
      </c>
      <c r="X6" s="117" t="str">
        <f t="shared" si="0"/>
        <v>FUERTE</v>
      </c>
      <c r="Y6" s="172" t="s">
        <v>146</v>
      </c>
      <c r="Z6" s="118" t="str">
        <f t="shared" ref="Z6:Z64" si="2">IFERROR((_xlfn.IFS(AND(X6="FUERTE",Y6="FUERTE"),"FUERTE",AND(X6="FUERTE",Y6="MODERADO"),"MODERADO",AND(X6="FUERTE",Y6="DEBIL"),"DEBIL",AND(X6="MODERADO",Y6="FUERTE"),"MODERADO",AND(X6="MODERADO",Y6="MODERADO"),"MODERADO",AND(X6="MODERADO",Y6="DEBIL"),"DEBIL",AND(X6="DEBIL",Y6="FUERTE"),"DEBIL",AND(X6="DEBIL",Y6="MODERADO"),"DEBIL",AND(X6="DEBIL",Y6="DEBIL"),"DEBIL")),"")</f>
        <v>FUERTE</v>
      </c>
      <c r="AA6" s="116" t="str">
        <f t="shared" ref="AA6:AA64" si="3">IF(AND(Z6="FUERTE"),"NO", "SI")</f>
        <v>NO</v>
      </c>
      <c r="AB6" s="171" t="s">
        <v>550</v>
      </c>
      <c r="AC6" s="422"/>
      <c r="AD6" s="422"/>
      <c r="AE6" s="420"/>
      <c r="AF6" s="420"/>
      <c r="AG6" s="418"/>
      <c r="AH6" s="418"/>
      <c r="AI6" s="419"/>
      <c r="AJ6" s="419"/>
      <c r="AK6" s="411"/>
      <c r="AL6" s="413"/>
      <c r="AM6" s="416"/>
      <c r="AN6" s="368" t="s">
        <v>1154</v>
      </c>
      <c r="AO6" s="263" t="s">
        <v>661</v>
      </c>
      <c r="AP6" s="168">
        <v>44926</v>
      </c>
      <c r="AQ6" s="202" t="s">
        <v>1155</v>
      </c>
      <c r="AR6" s="186" t="s">
        <v>1156</v>
      </c>
      <c r="AS6" s="168">
        <v>44749</v>
      </c>
      <c r="AT6" s="186" t="s">
        <v>1157</v>
      </c>
      <c r="AU6" s="264" t="s">
        <v>1158</v>
      </c>
      <c r="AV6" s="186" t="s">
        <v>1159</v>
      </c>
      <c r="AW6" s="240" t="s">
        <v>1136</v>
      </c>
      <c r="AX6" s="222" t="s">
        <v>1160</v>
      </c>
      <c r="AY6" s="369" t="s">
        <v>115</v>
      </c>
      <c r="AZ6" s="202" t="s">
        <v>1161</v>
      </c>
      <c r="BA6" s="186" t="s">
        <v>1162</v>
      </c>
      <c r="BB6" s="367" t="s">
        <v>662</v>
      </c>
      <c r="BC6" s="239" t="s">
        <v>1163</v>
      </c>
      <c r="BD6" s="168" t="s">
        <v>116</v>
      </c>
      <c r="BE6" s="674">
        <v>44749</v>
      </c>
      <c r="BF6" s="671" t="s">
        <v>1162</v>
      </c>
      <c r="BG6" s="675" t="s">
        <v>662</v>
      </c>
      <c r="BH6" s="676" t="s">
        <v>1163</v>
      </c>
      <c r="BI6" s="677" t="s">
        <v>116</v>
      </c>
      <c r="BJ6" s="202" t="s">
        <v>1164</v>
      </c>
      <c r="BK6" s="671" t="s">
        <v>1165</v>
      </c>
      <c r="BL6" s="678" t="s">
        <v>1166</v>
      </c>
      <c r="BM6" s="676" t="s">
        <v>1163</v>
      </c>
      <c r="BN6" s="677" t="s">
        <v>116</v>
      </c>
      <c r="BO6" s="240" t="s">
        <v>1167</v>
      </c>
      <c r="BP6" s="679" t="s">
        <v>1168</v>
      </c>
      <c r="BQ6" s="370" t="s">
        <v>1141</v>
      </c>
      <c r="BR6" s="680" t="s">
        <v>1163</v>
      </c>
      <c r="BS6" s="114"/>
      <c r="BT6" s="170"/>
      <c r="BU6" s="370"/>
      <c r="BV6" s="370"/>
      <c r="BW6" s="370"/>
      <c r="BX6" s="170" t="s">
        <v>1146</v>
      </c>
      <c r="BY6" s="368" t="s">
        <v>1169</v>
      </c>
      <c r="BZ6" s="368" t="s">
        <v>1170</v>
      </c>
      <c r="CA6" s="681" t="s">
        <v>1171</v>
      </c>
      <c r="CB6" s="682" t="s">
        <v>1172</v>
      </c>
      <c r="CC6" s="682" t="s">
        <v>1173</v>
      </c>
      <c r="CD6" s="682" t="s">
        <v>1174</v>
      </c>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row>
    <row r="7" spans="1:108" ht="210.75" customHeight="1" thickTop="1" thickBot="1">
      <c r="A7" s="421"/>
      <c r="B7" s="423"/>
      <c r="C7" s="423"/>
      <c r="D7" s="423"/>
      <c r="E7" s="424"/>
      <c r="F7" s="423"/>
      <c r="G7" s="423"/>
      <c r="H7" s="423"/>
      <c r="I7" s="423"/>
      <c r="J7" s="421"/>
      <c r="K7" s="421"/>
      <c r="L7" s="411"/>
      <c r="M7" s="413"/>
      <c r="N7" s="367">
        <v>3</v>
      </c>
      <c r="O7" s="173" t="s">
        <v>1175</v>
      </c>
      <c r="P7" s="171">
        <v>15</v>
      </c>
      <c r="Q7" s="171">
        <v>15</v>
      </c>
      <c r="R7" s="171">
        <v>15</v>
      </c>
      <c r="S7" s="171">
        <v>15</v>
      </c>
      <c r="T7" s="171">
        <v>15</v>
      </c>
      <c r="U7" s="171">
        <v>15</v>
      </c>
      <c r="V7" s="171">
        <v>10</v>
      </c>
      <c r="W7" s="116">
        <f t="shared" si="1"/>
        <v>100</v>
      </c>
      <c r="X7" s="117" t="str">
        <f t="shared" si="0"/>
        <v>FUERTE</v>
      </c>
      <c r="Y7" s="172" t="s">
        <v>146</v>
      </c>
      <c r="Z7" s="118" t="str">
        <f t="shared" si="2"/>
        <v>FUERTE</v>
      </c>
      <c r="AA7" s="116" t="str">
        <f t="shared" si="3"/>
        <v>NO</v>
      </c>
      <c r="AB7" s="171" t="s">
        <v>550</v>
      </c>
      <c r="AC7" s="422"/>
      <c r="AD7" s="422"/>
      <c r="AE7" s="420"/>
      <c r="AF7" s="420"/>
      <c r="AG7" s="418"/>
      <c r="AH7" s="418"/>
      <c r="AI7" s="419"/>
      <c r="AJ7" s="419"/>
      <c r="AK7" s="411"/>
      <c r="AL7" s="413"/>
      <c r="AM7" s="416"/>
      <c r="AN7" s="368"/>
      <c r="AO7" s="367"/>
      <c r="AP7" s="168"/>
      <c r="AQ7" s="202"/>
      <c r="AR7" s="368"/>
      <c r="AS7" s="168"/>
      <c r="AT7" s="368"/>
      <c r="AU7" s="168"/>
      <c r="AV7" s="368"/>
      <c r="AW7" s="114"/>
      <c r="AX7" s="370"/>
      <c r="AY7" s="369" t="s">
        <v>115</v>
      </c>
      <c r="AZ7" s="170">
        <v>44651</v>
      </c>
      <c r="BA7" s="186" t="s">
        <v>1162</v>
      </c>
      <c r="BB7" s="367" t="s">
        <v>662</v>
      </c>
      <c r="BC7" s="239" t="s">
        <v>1163</v>
      </c>
      <c r="BD7" s="168" t="s">
        <v>116</v>
      </c>
      <c r="BE7" s="674">
        <v>44749</v>
      </c>
      <c r="BF7" s="683" t="s">
        <v>1176</v>
      </c>
      <c r="BG7" s="675" t="s">
        <v>662</v>
      </c>
      <c r="BH7" s="676" t="s">
        <v>1177</v>
      </c>
      <c r="BI7" s="677" t="s">
        <v>116</v>
      </c>
      <c r="BJ7" s="202" t="s">
        <v>1178</v>
      </c>
      <c r="BK7" s="671" t="s">
        <v>1179</v>
      </c>
      <c r="BL7" s="678" t="s">
        <v>662</v>
      </c>
      <c r="BM7" s="676" t="s">
        <v>1177</v>
      </c>
      <c r="BN7" s="677" t="s">
        <v>116</v>
      </c>
      <c r="BO7" s="240" t="s">
        <v>1180</v>
      </c>
      <c r="BP7" s="679" t="s">
        <v>1181</v>
      </c>
      <c r="BQ7" s="370" t="s">
        <v>1141</v>
      </c>
      <c r="BR7" s="680" t="s">
        <v>1177</v>
      </c>
      <c r="BS7" s="114"/>
      <c r="BT7" s="168"/>
      <c r="BU7" s="370"/>
      <c r="BV7" s="370"/>
      <c r="BW7" s="370"/>
      <c r="BX7" s="170" t="s">
        <v>1146</v>
      </c>
      <c r="BY7" s="368" t="s">
        <v>1182</v>
      </c>
      <c r="BZ7" s="368"/>
      <c r="CA7" s="681" t="s">
        <v>1171</v>
      </c>
      <c r="CB7" s="682" t="s">
        <v>1183</v>
      </c>
      <c r="CC7" s="682" t="s">
        <v>1184</v>
      </c>
      <c r="CD7" s="684" t="s">
        <v>1185</v>
      </c>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row>
    <row r="8" spans="1:108" ht="21" customHeight="1" thickTop="1" thickBot="1">
      <c r="A8" s="421"/>
      <c r="B8" s="423"/>
      <c r="C8" s="423"/>
      <c r="D8" s="423"/>
      <c r="E8" s="424"/>
      <c r="F8" s="423"/>
      <c r="G8" s="423"/>
      <c r="H8" s="423"/>
      <c r="I8" s="423"/>
      <c r="J8" s="421"/>
      <c r="K8" s="421"/>
      <c r="L8" s="411"/>
      <c r="M8" s="413"/>
      <c r="N8" s="367">
        <v>4</v>
      </c>
      <c r="O8" s="166"/>
      <c r="P8" s="171"/>
      <c r="Q8" s="171"/>
      <c r="R8" s="171"/>
      <c r="S8" s="171"/>
      <c r="T8" s="171"/>
      <c r="U8" s="171"/>
      <c r="V8" s="171"/>
      <c r="W8" s="116">
        <f t="shared" si="1"/>
        <v>0</v>
      </c>
      <c r="X8" s="117" t="str">
        <f t="shared" si="0"/>
        <v>DEBIL</v>
      </c>
      <c r="Y8" s="172"/>
      <c r="Z8" s="118" t="str">
        <f t="shared" si="2"/>
        <v/>
      </c>
      <c r="AA8" s="116" t="str">
        <f t="shared" si="3"/>
        <v>SI</v>
      </c>
      <c r="AB8" s="171"/>
      <c r="AC8" s="422"/>
      <c r="AD8" s="422"/>
      <c r="AE8" s="420"/>
      <c r="AF8" s="420"/>
      <c r="AG8" s="418"/>
      <c r="AH8" s="418"/>
      <c r="AI8" s="419"/>
      <c r="AJ8" s="419"/>
      <c r="AK8" s="411"/>
      <c r="AL8" s="413"/>
      <c r="AM8" s="416"/>
      <c r="AN8" s="368"/>
      <c r="AO8" s="367"/>
      <c r="AP8" s="168"/>
      <c r="AQ8" s="168"/>
      <c r="AR8" s="368"/>
      <c r="AS8" s="168"/>
      <c r="AT8" s="368"/>
      <c r="AU8" s="168"/>
      <c r="AV8" s="368"/>
      <c r="AW8" s="114"/>
      <c r="AX8" s="370"/>
      <c r="AY8" s="369"/>
      <c r="AZ8" s="368"/>
      <c r="BA8" s="368"/>
      <c r="BB8" s="367"/>
      <c r="BC8" s="168"/>
      <c r="BD8" s="168"/>
      <c r="BE8" s="368"/>
      <c r="BF8" s="368"/>
      <c r="BG8" s="367"/>
      <c r="BH8" s="168"/>
      <c r="BI8" s="168"/>
      <c r="BJ8" s="368"/>
      <c r="BK8" s="368"/>
      <c r="BL8" s="367"/>
      <c r="BM8" s="168"/>
      <c r="BN8" s="168"/>
      <c r="BO8" s="370"/>
      <c r="BP8" s="370"/>
      <c r="BQ8" s="369"/>
      <c r="BR8" s="114"/>
      <c r="BS8" s="114"/>
      <c r="BT8" s="168"/>
      <c r="BU8" s="370"/>
      <c r="BV8" s="370"/>
      <c r="BW8" s="370"/>
      <c r="BX8" s="168"/>
      <c r="BY8" s="368"/>
      <c r="BZ8" s="368"/>
      <c r="CA8" s="114"/>
      <c r="CB8" s="198"/>
      <c r="CC8" s="685"/>
      <c r="CD8" s="198"/>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row>
    <row r="9" spans="1:108" ht="21" customHeight="1" thickTop="1" thickBot="1">
      <c r="A9" s="421"/>
      <c r="B9" s="423"/>
      <c r="C9" s="423"/>
      <c r="D9" s="423"/>
      <c r="E9" s="424"/>
      <c r="F9" s="423"/>
      <c r="G9" s="423"/>
      <c r="H9" s="423"/>
      <c r="I9" s="423"/>
      <c r="J9" s="421"/>
      <c r="K9" s="421"/>
      <c r="L9" s="411"/>
      <c r="M9" s="413"/>
      <c r="N9" s="367">
        <v>5</v>
      </c>
      <c r="O9" s="166"/>
      <c r="P9" s="171"/>
      <c r="Q9" s="171"/>
      <c r="R9" s="171"/>
      <c r="S9" s="171"/>
      <c r="T9" s="171"/>
      <c r="U9" s="171"/>
      <c r="V9" s="171"/>
      <c r="W9" s="116">
        <f t="shared" si="1"/>
        <v>0</v>
      </c>
      <c r="X9" s="117" t="str">
        <f t="shared" si="0"/>
        <v>DEBIL</v>
      </c>
      <c r="Y9" s="172"/>
      <c r="Z9" s="118" t="str">
        <f t="shared" si="2"/>
        <v/>
      </c>
      <c r="AA9" s="116" t="str">
        <f t="shared" si="3"/>
        <v>SI</v>
      </c>
      <c r="AB9" s="171"/>
      <c r="AC9" s="422"/>
      <c r="AD9" s="422"/>
      <c r="AE9" s="420"/>
      <c r="AF9" s="420"/>
      <c r="AG9" s="418"/>
      <c r="AH9" s="418"/>
      <c r="AI9" s="419"/>
      <c r="AJ9" s="419"/>
      <c r="AK9" s="411"/>
      <c r="AL9" s="413"/>
      <c r="AM9" s="416"/>
      <c r="AN9" s="368"/>
      <c r="AO9" s="367"/>
      <c r="AP9" s="168"/>
      <c r="AQ9" s="168"/>
      <c r="AR9" s="368"/>
      <c r="AS9" s="168"/>
      <c r="AT9" s="368"/>
      <c r="AU9" s="168"/>
      <c r="AV9" s="368"/>
      <c r="AW9" s="114"/>
      <c r="AX9" s="370"/>
      <c r="AY9" s="369"/>
      <c r="AZ9" s="368"/>
      <c r="BA9" s="368"/>
      <c r="BB9" s="367"/>
      <c r="BC9" s="168"/>
      <c r="BD9" s="168"/>
      <c r="BE9" s="368"/>
      <c r="BF9" s="368"/>
      <c r="BG9" s="367"/>
      <c r="BH9" s="168"/>
      <c r="BI9" s="168"/>
      <c r="BJ9" s="368"/>
      <c r="BK9" s="368"/>
      <c r="BL9" s="367"/>
      <c r="BM9" s="168"/>
      <c r="BN9" s="168"/>
      <c r="BO9" s="370"/>
      <c r="BP9" s="370"/>
      <c r="BQ9" s="369"/>
      <c r="BR9" s="114"/>
      <c r="BS9" s="114"/>
      <c r="BT9" s="168"/>
      <c r="BU9" s="370"/>
      <c r="BV9" s="370"/>
      <c r="BW9" s="370"/>
      <c r="BX9" s="168"/>
      <c r="BY9" s="368"/>
      <c r="BZ9" s="368"/>
      <c r="CA9" s="114"/>
      <c r="CB9" s="198"/>
      <c r="CC9" s="685"/>
      <c r="CD9" s="198"/>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row>
    <row r="10" spans="1:108" ht="21" customHeight="1" thickTop="1" thickBot="1">
      <c r="A10" s="421"/>
      <c r="B10" s="423"/>
      <c r="C10" s="423"/>
      <c r="D10" s="423"/>
      <c r="E10" s="424"/>
      <c r="F10" s="423"/>
      <c r="G10" s="423"/>
      <c r="H10" s="423"/>
      <c r="I10" s="423"/>
      <c r="J10" s="421"/>
      <c r="K10" s="421"/>
      <c r="L10" s="411"/>
      <c r="M10" s="414"/>
      <c r="N10" s="367">
        <v>6</v>
      </c>
      <c r="O10" s="166"/>
      <c r="P10" s="171"/>
      <c r="Q10" s="171"/>
      <c r="R10" s="171"/>
      <c r="S10" s="171"/>
      <c r="T10" s="171"/>
      <c r="U10" s="171"/>
      <c r="V10" s="171"/>
      <c r="W10" s="116">
        <f t="shared" si="1"/>
        <v>0</v>
      </c>
      <c r="X10" s="117" t="str">
        <f t="shared" si="0"/>
        <v>DEBIL</v>
      </c>
      <c r="Y10" s="172"/>
      <c r="Z10" s="118" t="str">
        <f t="shared" si="2"/>
        <v/>
      </c>
      <c r="AA10" s="116" t="str">
        <f t="shared" si="3"/>
        <v>SI</v>
      </c>
      <c r="AB10" s="171"/>
      <c r="AC10" s="422"/>
      <c r="AD10" s="422"/>
      <c r="AE10" s="420"/>
      <c r="AF10" s="420"/>
      <c r="AG10" s="418"/>
      <c r="AH10" s="418"/>
      <c r="AI10" s="419"/>
      <c r="AJ10" s="419"/>
      <c r="AK10" s="411"/>
      <c r="AL10" s="414"/>
      <c r="AM10" s="417"/>
      <c r="AN10" s="368"/>
      <c r="AO10" s="367"/>
      <c r="AP10" s="168"/>
      <c r="AQ10" s="168"/>
      <c r="AR10" s="368"/>
      <c r="AS10" s="168"/>
      <c r="AT10" s="368"/>
      <c r="AU10" s="168"/>
      <c r="AV10" s="368"/>
      <c r="AW10" s="114"/>
      <c r="AX10" s="370"/>
      <c r="AY10" s="369"/>
      <c r="AZ10" s="368"/>
      <c r="BA10" s="368"/>
      <c r="BB10" s="367"/>
      <c r="BC10" s="168"/>
      <c r="BD10" s="168"/>
      <c r="BE10" s="368"/>
      <c r="BF10" s="368"/>
      <c r="BG10" s="367"/>
      <c r="BH10" s="168"/>
      <c r="BI10" s="168"/>
      <c r="BJ10" s="368"/>
      <c r="BK10" s="368"/>
      <c r="BL10" s="367"/>
      <c r="BM10" s="168"/>
      <c r="BN10" s="168"/>
      <c r="BO10" s="370"/>
      <c r="BP10" s="370"/>
      <c r="BQ10" s="369"/>
      <c r="BR10" s="114"/>
      <c r="BS10" s="114"/>
      <c r="BT10" s="168"/>
      <c r="BU10" s="370"/>
      <c r="BV10" s="370"/>
      <c r="BW10" s="370"/>
      <c r="BX10" s="168"/>
      <c r="BY10" s="368"/>
      <c r="BZ10" s="368"/>
      <c r="CA10" s="114"/>
      <c r="CB10" s="198"/>
      <c r="CC10" s="685"/>
      <c r="CD10" s="19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row>
    <row r="11" spans="1:108" ht="21" customHeight="1" thickTop="1" thickBot="1">
      <c r="A11" s="421">
        <v>2</v>
      </c>
      <c r="B11" s="423"/>
      <c r="C11" s="423"/>
      <c r="D11" s="423"/>
      <c r="E11" s="424"/>
      <c r="F11" s="423"/>
      <c r="G11" s="423"/>
      <c r="H11" s="423"/>
      <c r="I11" s="423"/>
      <c r="J11" s="421"/>
      <c r="K11" s="421"/>
      <c r="L11" s="411">
        <f>+(J11*K11)*4</f>
        <v>0</v>
      </c>
      <c r="M11" s="412" t="b">
        <f>IF(OR(AND(J11=3,K11=4),AND(J11=2,K11=5),AND(J11=2,K11=5),AND(L11=20),AND(L11&gt;=52,L11&lt;=100)),"ZONA RIESGO EXTREMA",IF(OR(AND(J11=5,K11=2),AND(J11=4,K11=3),AND(J11=1,K11=4),AND(L11=16),AND(L11&gt;=28,L11&lt;=48)),"ZONA RIESGO ALTA",IF(OR(AND(J11=1,K11=3),AND(J11=4,K11=1),AND(L11=24)),"ZONA RIESGO MODERADA",IF(AND(L11&gt;=4,L11&lt;=16),"ZONA RIESGO BAJA"))))</f>
        <v>0</v>
      </c>
      <c r="N11" s="367">
        <v>1</v>
      </c>
      <c r="O11" s="166"/>
      <c r="P11" s="171"/>
      <c r="Q11" s="171"/>
      <c r="R11" s="171"/>
      <c r="S11" s="171"/>
      <c r="T11" s="171"/>
      <c r="U11" s="171"/>
      <c r="V11" s="171"/>
      <c r="W11" s="116">
        <f t="shared" si="1"/>
        <v>0</v>
      </c>
      <c r="X11" s="117" t="str">
        <f t="shared" si="0"/>
        <v>DEBIL</v>
      </c>
      <c r="Y11" s="172"/>
      <c r="Z11" s="118" t="str">
        <f t="shared" si="2"/>
        <v/>
      </c>
      <c r="AA11" s="116" t="str">
        <f t="shared" si="3"/>
        <v>SI</v>
      </c>
      <c r="AB11" s="171"/>
      <c r="AC11" s="422">
        <f>IF(AND(W11&gt;0,SUM(W12:W16)=0),W11,IF(AND(SUM(W11:W12)&gt;0,SUM(W13:W16)=0),AVERAGE(W11:W12),IF(AND(SUM(W11:W13)&gt;0,SUM(W14:W16)=0),AVERAGE(W11:W13),IF(AND(SUM(W11:W14)&gt;0,SUM(W15:W16)=0),AVERAGE(W11:W14),IF(AND(SUM(W11:W15)&gt;0,W16=0),AVERAGE(W11:W15),AVERAGE(W11:W16))))))</f>
        <v>0</v>
      </c>
      <c r="AD11" s="422" t="str">
        <f>IF(AND(AC11&gt;=50,AC11&lt;=99),"MODERADO",IF(AND(AC11=100), "FUERTE",IF(AND(AC11&lt;50), "DEBIL")))</f>
        <v>DEBIL</v>
      </c>
      <c r="AE11" s="420"/>
      <c r="AF11" s="420"/>
      <c r="AG11" s="418" t="str">
        <f>IFERROR(_xlfn.IFS(AND(AD11="MODERADO",AE11="Directamente"),1,AND(AD11="FUERTE",AE11="Directamente"),2),"0")</f>
        <v>0</v>
      </c>
      <c r="AH11" s="418" t="str">
        <f>IFERROR(_xlfn.IFS(AND(AD11="MODERADO",AF11="Directamente"),1,AND(AD11="FUERTE",AF11="Directamente"),2,AND(AD11="FUERTE",AF11="Indirectamente"),1),"0")</f>
        <v>0</v>
      </c>
      <c r="AI11" s="419"/>
      <c r="AJ11" s="419"/>
      <c r="AK11" s="411">
        <f>+(AI11*AJ11)*4</f>
        <v>0</v>
      </c>
      <c r="AL11" s="412" t="b">
        <f>IF(OR(AND(AI11=3,AJ11=4),AND(AI11=2,AJ11=5),AND(AI11=2,AJ11=5),AND(AK11=20),AND(AK11&gt;=52,AK11&lt;=100)),"ZONA RIESGO EXTREMA",IF(OR(AND(AI11=5,AJ11=2),AND(AI11=4,AJ11=3),AND(AI11=1,AJ11=4),AND(AK11=16),AND(AK11&gt;=28,AK11&lt;=48)),"ZONA RIESGO ALTA",IF(OR(AND(AI11=1,AJ11=3),AND(AI11=4,AJ11=1),AND(AK11=24)),"ZONA RIESGO MODERADA",IF(AND(AK11&gt;=4,AK11&lt;=16),"ZONA RIESGO BAJA"))))</f>
        <v>0</v>
      </c>
      <c r="AM11" s="415"/>
      <c r="AN11" s="368"/>
      <c r="AO11" s="367"/>
      <c r="AP11" s="168"/>
      <c r="AQ11" s="168"/>
      <c r="AR11" s="368"/>
      <c r="AS11" s="168"/>
      <c r="AT11" s="368"/>
      <c r="AU11" s="168"/>
      <c r="AV11" s="368"/>
      <c r="AW11" s="114"/>
      <c r="AX11" s="370"/>
      <c r="AY11" s="369"/>
      <c r="AZ11" s="368"/>
      <c r="BA11" s="368"/>
      <c r="BB11" s="367"/>
      <c r="BC11" s="168"/>
      <c r="BD11" s="168"/>
      <c r="BE11" s="368"/>
      <c r="BF11" s="368"/>
      <c r="BG11" s="367"/>
      <c r="BH11" s="168"/>
      <c r="BI11" s="168"/>
      <c r="BJ11" s="368"/>
      <c r="BK11" s="368"/>
      <c r="BL11" s="367"/>
      <c r="BM11" s="168"/>
      <c r="BN11" s="168"/>
      <c r="BO11" s="370"/>
      <c r="BP11" s="370"/>
      <c r="BQ11" s="369"/>
      <c r="BR11" s="114"/>
      <c r="BS11" s="114"/>
      <c r="BT11" s="168"/>
      <c r="BU11" s="370"/>
      <c r="BV11" s="370"/>
      <c r="BW11" s="370"/>
      <c r="BX11" s="168"/>
      <c r="BY11" s="368"/>
      <c r="BZ11" s="368"/>
      <c r="CA11" s="114"/>
      <c r="CB11" s="370"/>
      <c r="CC11" s="369"/>
      <c r="CD11" s="370"/>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row>
    <row r="12" spans="1:108" ht="21" customHeight="1" thickTop="1" thickBot="1">
      <c r="A12" s="421"/>
      <c r="B12" s="423"/>
      <c r="C12" s="423"/>
      <c r="D12" s="423"/>
      <c r="E12" s="424"/>
      <c r="F12" s="423"/>
      <c r="G12" s="423"/>
      <c r="H12" s="423"/>
      <c r="I12" s="423"/>
      <c r="J12" s="421"/>
      <c r="K12" s="421"/>
      <c r="L12" s="411"/>
      <c r="M12" s="413"/>
      <c r="N12" s="367">
        <v>2</v>
      </c>
      <c r="O12" s="166"/>
      <c r="P12" s="171"/>
      <c r="Q12" s="171"/>
      <c r="R12" s="171"/>
      <c r="S12" s="171"/>
      <c r="T12" s="171"/>
      <c r="U12" s="171"/>
      <c r="V12" s="171"/>
      <c r="W12" s="116">
        <f t="shared" si="1"/>
        <v>0</v>
      </c>
      <c r="X12" s="117" t="str">
        <f t="shared" si="0"/>
        <v>DEBIL</v>
      </c>
      <c r="Y12" s="172"/>
      <c r="Z12" s="118" t="str">
        <f t="shared" si="2"/>
        <v/>
      </c>
      <c r="AA12" s="116" t="str">
        <f t="shared" si="3"/>
        <v>SI</v>
      </c>
      <c r="AB12" s="171"/>
      <c r="AC12" s="422"/>
      <c r="AD12" s="422"/>
      <c r="AE12" s="420"/>
      <c r="AF12" s="420"/>
      <c r="AG12" s="418"/>
      <c r="AH12" s="418"/>
      <c r="AI12" s="419"/>
      <c r="AJ12" s="419"/>
      <c r="AK12" s="411"/>
      <c r="AL12" s="413"/>
      <c r="AM12" s="416"/>
      <c r="AN12" s="368"/>
      <c r="AO12" s="367"/>
      <c r="AP12" s="168"/>
      <c r="AQ12" s="168"/>
      <c r="AR12" s="368"/>
      <c r="AS12" s="168"/>
      <c r="AT12" s="368"/>
      <c r="AU12" s="168"/>
      <c r="AV12" s="368"/>
      <c r="AW12" s="114"/>
      <c r="AX12" s="370"/>
      <c r="AY12" s="369"/>
      <c r="AZ12" s="368"/>
      <c r="BA12" s="368"/>
      <c r="BB12" s="367"/>
      <c r="BC12" s="168"/>
      <c r="BD12" s="168"/>
      <c r="BE12" s="368"/>
      <c r="BF12" s="368"/>
      <c r="BG12" s="367"/>
      <c r="BH12" s="168"/>
      <c r="BI12" s="168"/>
      <c r="BJ12" s="368"/>
      <c r="BK12" s="368"/>
      <c r="BL12" s="367"/>
      <c r="BM12" s="168"/>
      <c r="BN12" s="168"/>
      <c r="BO12" s="370"/>
      <c r="BP12" s="370"/>
      <c r="BQ12" s="369"/>
      <c r="BR12" s="114"/>
      <c r="BS12" s="114"/>
      <c r="BT12" s="168"/>
      <c r="BU12" s="370"/>
      <c r="BV12" s="370"/>
      <c r="BW12" s="370"/>
      <c r="BX12" s="168"/>
      <c r="BY12" s="368"/>
      <c r="BZ12" s="368"/>
      <c r="CA12" s="114"/>
      <c r="CB12" s="370"/>
      <c r="CC12" s="369"/>
      <c r="CD12" s="370"/>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row>
    <row r="13" spans="1:108" ht="21" customHeight="1" thickTop="1" thickBot="1">
      <c r="A13" s="421"/>
      <c r="B13" s="423"/>
      <c r="C13" s="423"/>
      <c r="D13" s="423"/>
      <c r="E13" s="424"/>
      <c r="F13" s="423"/>
      <c r="G13" s="423"/>
      <c r="H13" s="423"/>
      <c r="I13" s="423"/>
      <c r="J13" s="421"/>
      <c r="K13" s="421"/>
      <c r="L13" s="411"/>
      <c r="M13" s="413"/>
      <c r="N13" s="367">
        <v>3</v>
      </c>
      <c r="O13" s="173"/>
      <c r="P13" s="171"/>
      <c r="Q13" s="171"/>
      <c r="R13" s="171"/>
      <c r="S13" s="171"/>
      <c r="T13" s="171"/>
      <c r="U13" s="171"/>
      <c r="V13" s="171"/>
      <c r="W13" s="116">
        <f t="shared" si="1"/>
        <v>0</v>
      </c>
      <c r="X13" s="117" t="str">
        <f t="shared" si="0"/>
        <v>DEBIL</v>
      </c>
      <c r="Y13" s="172"/>
      <c r="Z13" s="118" t="str">
        <f t="shared" si="2"/>
        <v/>
      </c>
      <c r="AA13" s="116" t="str">
        <f t="shared" si="3"/>
        <v>SI</v>
      </c>
      <c r="AB13" s="171"/>
      <c r="AC13" s="422"/>
      <c r="AD13" s="422"/>
      <c r="AE13" s="420"/>
      <c r="AF13" s="420"/>
      <c r="AG13" s="418"/>
      <c r="AH13" s="418"/>
      <c r="AI13" s="419"/>
      <c r="AJ13" s="419"/>
      <c r="AK13" s="411"/>
      <c r="AL13" s="413"/>
      <c r="AM13" s="416"/>
      <c r="AN13" s="368"/>
      <c r="AO13" s="367"/>
      <c r="AP13" s="168"/>
      <c r="AQ13" s="168"/>
      <c r="AR13" s="368"/>
      <c r="AS13" s="168"/>
      <c r="AT13" s="368"/>
      <c r="AU13" s="168"/>
      <c r="AV13" s="368"/>
      <c r="AW13" s="114"/>
      <c r="AX13" s="370"/>
      <c r="AY13" s="369"/>
      <c r="AZ13" s="368"/>
      <c r="BA13" s="368"/>
      <c r="BB13" s="367"/>
      <c r="BC13" s="168"/>
      <c r="BD13" s="168"/>
      <c r="BE13" s="368"/>
      <c r="BF13" s="368"/>
      <c r="BG13" s="367"/>
      <c r="BH13" s="168"/>
      <c r="BI13" s="168"/>
      <c r="BJ13" s="368"/>
      <c r="BK13" s="368"/>
      <c r="BL13" s="367"/>
      <c r="BM13" s="168"/>
      <c r="BN13" s="168"/>
      <c r="BO13" s="370"/>
      <c r="BP13" s="370"/>
      <c r="BQ13" s="369"/>
      <c r="BR13" s="114"/>
      <c r="BS13" s="114"/>
      <c r="BT13" s="168"/>
      <c r="BU13" s="370"/>
      <c r="BV13" s="370"/>
      <c r="BW13" s="370"/>
      <c r="BX13" s="168"/>
      <c r="BY13" s="368"/>
      <c r="BZ13" s="368"/>
      <c r="CA13" s="114"/>
      <c r="CB13" s="370"/>
      <c r="CC13" s="369"/>
      <c r="CD13" s="370"/>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row>
    <row r="14" spans="1:108" ht="21" customHeight="1" thickTop="1" thickBot="1">
      <c r="A14" s="421"/>
      <c r="B14" s="423"/>
      <c r="C14" s="423"/>
      <c r="D14" s="423"/>
      <c r="E14" s="424"/>
      <c r="F14" s="423"/>
      <c r="G14" s="423"/>
      <c r="H14" s="423"/>
      <c r="I14" s="423"/>
      <c r="J14" s="421"/>
      <c r="K14" s="421"/>
      <c r="L14" s="411"/>
      <c r="M14" s="413"/>
      <c r="N14" s="367">
        <v>4</v>
      </c>
      <c r="O14" s="166"/>
      <c r="P14" s="171"/>
      <c r="Q14" s="171"/>
      <c r="R14" s="171"/>
      <c r="S14" s="171"/>
      <c r="T14" s="171"/>
      <c r="U14" s="171"/>
      <c r="V14" s="171"/>
      <c r="W14" s="116">
        <f t="shared" si="1"/>
        <v>0</v>
      </c>
      <c r="X14" s="117" t="str">
        <f t="shared" si="0"/>
        <v>DEBIL</v>
      </c>
      <c r="Y14" s="172"/>
      <c r="Z14" s="118" t="str">
        <f t="shared" si="2"/>
        <v/>
      </c>
      <c r="AA14" s="116" t="str">
        <f t="shared" si="3"/>
        <v>SI</v>
      </c>
      <c r="AB14" s="171"/>
      <c r="AC14" s="422"/>
      <c r="AD14" s="422"/>
      <c r="AE14" s="420"/>
      <c r="AF14" s="420"/>
      <c r="AG14" s="418"/>
      <c r="AH14" s="418"/>
      <c r="AI14" s="419"/>
      <c r="AJ14" s="419"/>
      <c r="AK14" s="411"/>
      <c r="AL14" s="413"/>
      <c r="AM14" s="416"/>
      <c r="AN14" s="368"/>
      <c r="AO14" s="367"/>
      <c r="AP14" s="168"/>
      <c r="AQ14" s="168"/>
      <c r="AR14" s="368"/>
      <c r="AS14" s="168"/>
      <c r="AT14" s="368"/>
      <c r="AU14" s="168"/>
      <c r="AV14" s="368"/>
      <c r="AW14" s="114"/>
      <c r="AX14" s="370"/>
      <c r="AY14" s="369"/>
      <c r="AZ14" s="368"/>
      <c r="BA14" s="368"/>
      <c r="BB14" s="367"/>
      <c r="BC14" s="168"/>
      <c r="BD14" s="168"/>
      <c r="BE14" s="368"/>
      <c r="BF14" s="368"/>
      <c r="BG14" s="367"/>
      <c r="BH14" s="168"/>
      <c r="BI14" s="168"/>
      <c r="BJ14" s="368"/>
      <c r="BK14" s="368"/>
      <c r="BL14" s="367"/>
      <c r="BM14" s="168"/>
      <c r="BN14" s="168"/>
      <c r="BO14" s="370"/>
      <c r="BP14" s="370"/>
      <c r="BQ14" s="369"/>
      <c r="BR14" s="114"/>
      <c r="BS14" s="114"/>
      <c r="BT14" s="168"/>
      <c r="BU14" s="370"/>
      <c r="BV14" s="370"/>
      <c r="BW14" s="370"/>
      <c r="BX14" s="168"/>
      <c r="BY14" s="368"/>
      <c r="BZ14" s="368"/>
      <c r="CA14" s="114"/>
      <c r="CB14" s="370"/>
      <c r="CC14" s="369"/>
      <c r="CD14" s="370"/>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row>
    <row r="15" spans="1:108" ht="21" customHeight="1" thickTop="1" thickBot="1">
      <c r="A15" s="421"/>
      <c r="B15" s="423"/>
      <c r="C15" s="423"/>
      <c r="D15" s="423"/>
      <c r="E15" s="424"/>
      <c r="F15" s="423"/>
      <c r="G15" s="423"/>
      <c r="H15" s="423"/>
      <c r="I15" s="423"/>
      <c r="J15" s="421"/>
      <c r="K15" s="421"/>
      <c r="L15" s="411"/>
      <c r="M15" s="413"/>
      <c r="N15" s="367">
        <v>5</v>
      </c>
      <c r="O15" s="166"/>
      <c r="P15" s="171"/>
      <c r="Q15" s="171"/>
      <c r="R15" s="171"/>
      <c r="S15" s="171"/>
      <c r="T15" s="171"/>
      <c r="U15" s="171"/>
      <c r="V15" s="171"/>
      <c r="W15" s="116">
        <f t="shared" si="1"/>
        <v>0</v>
      </c>
      <c r="X15" s="117" t="str">
        <f t="shared" si="0"/>
        <v>DEBIL</v>
      </c>
      <c r="Y15" s="172"/>
      <c r="Z15" s="118" t="str">
        <f t="shared" si="2"/>
        <v/>
      </c>
      <c r="AA15" s="116" t="str">
        <f t="shared" si="3"/>
        <v>SI</v>
      </c>
      <c r="AB15" s="171"/>
      <c r="AC15" s="422"/>
      <c r="AD15" s="422"/>
      <c r="AE15" s="420"/>
      <c r="AF15" s="420"/>
      <c r="AG15" s="418"/>
      <c r="AH15" s="418"/>
      <c r="AI15" s="419"/>
      <c r="AJ15" s="419"/>
      <c r="AK15" s="411"/>
      <c r="AL15" s="413"/>
      <c r="AM15" s="416"/>
      <c r="AN15" s="368"/>
      <c r="AO15" s="367"/>
      <c r="AP15" s="168"/>
      <c r="AQ15" s="168"/>
      <c r="AR15" s="368"/>
      <c r="AS15" s="168"/>
      <c r="AT15" s="368"/>
      <c r="AU15" s="168"/>
      <c r="AV15" s="368"/>
      <c r="AW15" s="114"/>
      <c r="AX15" s="370"/>
      <c r="AY15" s="369"/>
      <c r="AZ15" s="368"/>
      <c r="BA15" s="368"/>
      <c r="BB15" s="367"/>
      <c r="BC15" s="168"/>
      <c r="BD15" s="168"/>
      <c r="BE15" s="368"/>
      <c r="BF15" s="368"/>
      <c r="BG15" s="367"/>
      <c r="BH15" s="168"/>
      <c r="BI15" s="168"/>
      <c r="BJ15" s="368"/>
      <c r="BK15" s="368"/>
      <c r="BL15" s="367"/>
      <c r="BM15" s="168"/>
      <c r="BN15" s="168"/>
      <c r="BO15" s="370"/>
      <c r="BP15" s="370"/>
      <c r="BQ15" s="369"/>
      <c r="BR15" s="114"/>
      <c r="BS15" s="114"/>
      <c r="BT15" s="168"/>
      <c r="BU15" s="370"/>
      <c r="BV15" s="370"/>
      <c r="BW15" s="370"/>
      <c r="BX15" s="168"/>
      <c r="BY15" s="368"/>
      <c r="BZ15" s="368"/>
      <c r="CA15" s="114"/>
      <c r="CB15" s="370"/>
      <c r="CC15" s="369"/>
      <c r="CD15" s="370"/>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row>
    <row r="16" spans="1:108" ht="21" customHeight="1" thickTop="1" thickBot="1">
      <c r="A16" s="421"/>
      <c r="B16" s="423"/>
      <c r="C16" s="423"/>
      <c r="D16" s="423"/>
      <c r="E16" s="424"/>
      <c r="F16" s="423"/>
      <c r="G16" s="423"/>
      <c r="H16" s="423"/>
      <c r="I16" s="423"/>
      <c r="J16" s="421"/>
      <c r="K16" s="421"/>
      <c r="L16" s="411"/>
      <c r="M16" s="414"/>
      <c r="N16" s="367">
        <v>6</v>
      </c>
      <c r="O16" s="166"/>
      <c r="P16" s="171"/>
      <c r="Q16" s="171"/>
      <c r="R16" s="171"/>
      <c r="S16" s="171"/>
      <c r="T16" s="171"/>
      <c r="U16" s="171"/>
      <c r="V16" s="171"/>
      <c r="W16" s="116">
        <f t="shared" si="1"/>
        <v>0</v>
      </c>
      <c r="X16" s="117" t="str">
        <f t="shared" si="0"/>
        <v>DEBIL</v>
      </c>
      <c r="Y16" s="172"/>
      <c r="Z16" s="118" t="str">
        <f t="shared" si="2"/>
        <v/>
      </c>
      <c r="AA16" s="116" t="str">
        <f t="shared" si="3"/>
        <v>SI</v>
      </c>
      <c r="AB16" s="171"/>
      <c r="AC16" s="422"/>
      <c r="AD16" s="422"/>
      <c r="AE16" s="420"/>
      <c r="AF16" s="420"/>
      <c r="AG16" s="418"/>
      <c r="AH16" s="418"/>
      <c r="AI16" s="419"/>
      <c r="AJ16" s="419"/>
      <c r="AK16" s="411"/>
      <c r="AL16" s="414"/>
      <c r="AM16" s="417"/>
      <c r="AN16" s="368"/>
      <c r="AO16" s="367"/>
      <c r="AP16" s="168"/>
      <c r="AQ16" s="168"/>
      <c r="AR16" s="368"/>
      <c r="AS16" s="168"/>
      <c r="AT16" s="368"/>
      <c r="AU16" s="168"/>
      <c r="AV16" s="368"/>
      <c r="AW16" s="114"/>
      <c r="AX16" s="370"/>
      <c r="AY16" s="369"/>
      <c r="AZ16" s="368"/>
      <c r="BA16" s="368"/>
      <c r="BB16" s="367"/>
      <c r="BC16" s="168"/>
      <c r="BD16" s="168"/>
      <c r="BE16" s="368"/>
      <c r="BF16" s="368"/>
      <c r="BG16" s="367"/>
      <c r="BH16" s="168"/>
      <c r="BI16" s="168"/>
      <c r="BJ16" s="368"/>
      <c r="BK16" s="368"/>
      <c r="BL16" s="367"/>
      <c r="BM16" s="168"/>
      <c r="BN16" s="168"/>
      <c r="BO16" s="370"/>
      <c r="BP16" s="370"/>
      <c r="BQ16" s="369"/>
      <c r="BR16" s="114"/>
      <c r="BS16" s="114"/>
      <c r="BT16" s="168"/>
      <c r="BU16" s="370"/>
      <c r="BV16" s="370"/>
      <c r="BW16" s="370"/>
      <c r="BX16" s="168"/>
      <c r="BY16" s="368"/>
      <c r="BZ16" s="368"/>
      <c r="CA16" s="114"/>
      <c r="CB16" s="370"/>
      <c r="CC16" s="369"/>
      <c r="CD16" s="370"/>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row>
    <row r="17" spans="1:108" ht="21" customHeight="1" thickTop="1" thickBot="1">
      <c r="A17" s="421">
        <v>3</v>
      </c>
      <c r="B17" s="423"/>
      <c r="C17" s="423"/>
      <c r="D17" s="423"/>
      <c r="E17" s="424"/>
      <c r="F17" s="423"/>
      <c r="G17" s="423"/>
      <c r="H17" s="423"/>
      <c r="I17" s="423"/>
      <c r="J17" s="421"/>
      <c r="K17" s="421"/>
      <c r="L17" s="411">
        <f>+(J17*K17)*4</f>
        <v>0</v>
      </c>
      <c r="M17" s="412" t="b">
        <f>IF(OR(AND(J17=3,K17=4),AND(J17=2,K17=5),AND(J17=2,K17=5),AND(L17=20),AND(L17&gt;=52,L17&lt;=100)),"ZONA RIESGO EXTREMA",IF(OR(AND(J17=5,K17=2),AND(J17=4,K17=3),AND(J17=1,K17=4),AND(L17=16),AND(L17&gt;=28,L17&lt;=48)),"ZONA RIESGO ALTA",IF(OR(AND(J17=1,K17=3),AND(J17=4,K17=1),AND(L17=24)),"ZONA RIESGO MODERADA",IF(AND(L17&gt;=4,L17&lt;=16),"ZONA RIESGO BAJA"))))</f>
        <v>0</v>
      </c>
      <c r="N17" s="367">
        <v>1</v>
      </c>
      <c r="O17" s="166"/>
      <c r="P17" s="171"/>
      <c r="Q17" s="171"/>
      <c r="R17" s="171"/>
      <c r="S17" s="171"/>
      <c r="T17" s="171"/>
      <c r="U17" s="171"/>
      <c r="V17" s="171"/>
      <c r="W17" s="116">
        <f t="shared" si="1"/>
        <v>0</v>
      </c>
      <c r="X17" s="117" t="str">
        <f t="shared" si="0"/>
        <v>DEBIL</v>
      </c>
      <c r="Y17" s="172"/>
      <c r="Z17" s="118" t="str">
        <f t="shared" si="2"/>
        <v/>
      </c>
      <c r="AA17" s="116" t="str">
        <f t="shared" si="3"/>
        <v>SI</v>
      </c>
      <c r="AB17" s="171"/>
      <c r="AC17" s="422">
        <f>IF(AND(W17&gt;0,SUM(W18:W22)=0),W17,IF(AND(SUM(W17:W18)&gt;0,SUM(W19:W22)=0),AVERAGE(W17:W18),IF(AND(SUM(W17:W19)&gt;0,SUM(W20:W22)=0),AVERAGE(W17:W19),IF(AND(SUM(W17:W20)&gt;0,SUM(W21:W22)=0),AVERAGE(W17:W20),IF(AND(SUM(W17:W21)&gt;0,W22=0),AVERAGE(W17:W21),AVERAGE(W17:W22))))))</f>
        <v>0</v>
      </c>
      <c r="AD17" s="422" t="str">
        <f>IF(AND(AC17&gt;=50,AC17&lt;=99),"MODERADO",IF(AND(AC17=100), "FUERTE",IF(AND(AC17&lt;50), "DEBIL")))</f>
        <v>DEBIL</v>
      </c>
      <c r="AE17" s="420"/>
      <c r="AF17" s="420"/>
      <c r="AG17" s="418" t="str">
        <f>IFERROR(_xlfn.IFS(AND(AD17="MODERADO",AE17="Directamente"),1,AND(AD17="FUERTE",AE17="Directamente"),2),"0")</f>
        <v>0</v>
      </c>
      <c r="AH17" s="418" t="str">
        <f>IFERROR(_xlfn.IFS(AND(AD17="MODERADO",AF17="Directamente"),1,AND(AD17="FUERTE",AF17="Directamente"),2,AND(AD17="FUERTE",AF17="Indirectamente"),1),"0")</f>
        <v>0</v>
      </c>
      <c r="AI17" s="419"/>
      <c r="AJ17" s="419"/>
      <c r="AK17" s="411">
        <f>+(AI17*AJ17)*4</f>
        <v>0</v>
      </c>
      <c r="AL17" s="412" t="b">
        <f>IF(OR(AND(AI17=3,AJ17=4),AND(AI17=2,AJ17=5),AND(AI17=2,AJ17=5),AND(AK17=20),AND(AK17&gt;=52,AK17&lt;=100)),"ZONA RIESGO EXTREMA",IF(OR(AND(AI17=5,AJ17=2),AND(AI17=4,AJ17=3),AND(AI17=1,AJ17=4),AND(AK17=16),AND(AK17&gt;=28,AK17&lt;=48)),"ZONA RIESGO ALTA",IF(OR(AND(AI17=1,AJ17=3),AND(AI17=4,AJ17=1),AND(AK17=24)),"ZONA RIESGO MODERADA",IF(AND(AK17&gt;=4,AK17&lt;=16),"ZONA RIESGO BAJA"))))</f>
        <v>0</v>
      </c>
      <c r="AM17" s="415"/>
      <c r="AN17" s="368"/>
      <c r="AO17" s="367"/>
      <c r="AP17" s="168"/>
      <c r="AQ17" s="168"/>
      <c r="AR17" s="368"/>
      <c r="AS17" s="168"/>
      <c r="AT17" s="368"/>
      <c r="AU17" s="168"/>
      <c r="AV17" s="368"/>
      <c r="AW17" s="114"/>
      <c r="AX17" s="370"/>
      <c r="AY17" s="369"/>
      <c r="AZ17" s="368"/>
      <c r="BA17" s="368"/>
      <c r="BB17" s="367"/>
      <c r="BC17" s="168"/>
      <c r="BD17" s="168"/>
      <c r="BE17" s="368"/>
      <c r="BF17" s="368"/>
      <c r="BG17" s="367"/>
      <c r="BH17" s="168"/>
      <c r="BI17" s="168"/>
      <c r="BJ17" s="368"/>
      <c r="BK17" s="368"/>
      <c r="BL17" s="367"/>
      <c r="BM17" s="168"/>
      <c r="BN17" s="168"/>
      <c r="BO17" s="370"/>
      <c r="BP17" s="370"/>
      <c r="BQ17" s="369"/>
      <c r="BR17" s="114"/>
      <c r="BS17" s="114"/>
      <c r="BT17" s="168"/>
      <c r="BU17" s="370"/>
      <c r="BV17" s="370"/>
      <c r="BW17" s="370"/>
      <c r="BX17" s="168"/>
      <c r="BY17" s="368"/>
      <c r="BZ17" s="368"/>
      <c r="CA17" s="114"/>
      <c r="CB17" s="370"/>
      <c r="CC17" s="369"/>
      <c r="CD17" s="370"/>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row>
    <row r="18" spans="1:108" ht="21" customHeight="1" thickTop="1" thickBot="1">
      <c r="A18" s="421"/>
      <c r="B18" s="423"/>
      <c r="C18" s="423"/>
      <c r="D18" s="423"/>
      <c r="E18" s="424"/>
      <c r="F18" s="423"/>
      <c r="G18" s="423"/>
      <c r="H18" s="423"/>
      <c r="I18" s="423"/>
      <c r="J18" s="421"/>
      <c r="K18" s="421"/>
      <c r="L18" s="411"/>
      <c r="M18" s="413"/>
      <c r="N18" s="367">
        <v>2</v>
      </c>
      <c r="O18" s="166"/>
      <c r="P18" s="171"/>
      <c r="Q18" s="171"/>
      <c r="R18" s="171"/>
      <c r="S18" s="171"/>
      <c r="T18" s="171"/>
      <c r="U18" s="171"/>
      <c r="V18" s="171"/>
      <c r="W18" s="116">
        <f t="shared" si="1"/>
        <v>0</v>
      </c>
      <c r="X18" s="117" t="str">
        <f t="shared" si="0"/>
        <v>DEBIL</v>
      </c>
      <c r="Y18" s="172"/>
      <c r="Z18" s="118" t="str">
        <f t="shared" si="2"/>
        <v/>
      </c>
      <c r="AA18" s="116" t="str">
        <f t="shared" si="3"/>
        <v>SI</v>
      </c>
      <c r="AB18" s="171"/>
      <c r="AC18" s="422"/>
      <c r="AD18" s="422"/>
      <c r="AE18" s="420"/>
      <c r="AF18" s="420"/>
      <c r="AG18" s="418"/>
      <c r="AH18" s="418"/>
      <c r="AI18" s="419"/>
      <c r="AJ18" s="419"/>
      <c r="AK18" s="411"/>
      <c r="AL18" s="413"/>
      <c r="AM18" s="416"/>
      <c r="AN18" s="368"/>
      <c r="AO18" s="367"/>
      <c r="AP18" s="168"/>
      <c r="AQ18" s="168"/>
      <c r="AR18" s="368"/>
      <c r="AS18" s="168"/>
      <c r="AT18" s="368"/>
      <c r="AU18" s="168"/>
      <c r="AV18" s="368"/>
      <c r="AW18" s="114"/>
      <c r="AX18" s="370"/>
      <c r="AY18" s="369"/>
      <c r="AZ18" s="368"/>
      <c r="BA18" s="368"/>
      <c r="BB18" s="367"/>
      <c r="BC18" s="168"/>
      <c r="BD18" s="168"/>
      <c r="BE18" s="368"/>
      <c r="BF18" s="368"/>
      <c r="BG18" s="367"/>
      <c r="BH18" s="168"/>
      <c r="BI18" s="168"/>
      <c r="BJ18" s="368"/>
      <c r="BK18" s="368"/>
      <c r="BL18" s="367"/>
      <c r="BM18" s="168"/>
      <c r="BN18" s="168"/>
      <c r="BO18" s="370"/>
      <c r="BP18" s="370"/>
      <c r="BQ18" s="369"/>
      <c r="BR18" s="114"/>
      <c r="BS18" s="114"/>
      <c r="BT18" s="168"/>
      <c r="BU18" s="370"/>
      <c r="BV18" s="370"/>
      <c r="BW18" s="370"/>
      <c r="BX18" s="168"/>
      <c r="BY18" s="368"/>
      <c r="BZ18" s="368"/>
      <c r="CA18" s="114"/>
      <c r="CB18" s="370"/>
      <c r="CC18" s="369"/>
      <c r="CD18" s="370"/>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row>
    <row r="19" spans="1:108" ht="21" customHeight="1" thickTop="1" thickBot="1">
      <c r="A19" s="421"/>
      <c r="B19" s="423"/>
      <c r="C19" s="423"/>
      <c r="D19" s="423"/>
      <c r="E19" s="424"/>
      <c r="F19" s="423"/>
      <c r="G19" s="423"/>
      <c r="H19" s="423"/>
      <c r="I19" s="423"/>
      <c r="J19" s="421"/>
      <c r="K19" s="421"/>
      <c r="L19" s="411"/>
      <c r="M19" s="413"/>
      <c r="N19" s="367">
        <v>3</v>
      </c>
      <c r="O19" s="173"/>
      <c r="P19" s="171"/>
      <c r="Q19" s="171"/>
      <c r="R19" s="171"/>
      <c r="S19" s="171"/>
      <c r="T19" s="171"/>
      <c r="U19" s="171"/>
      <c r="V19" s="171"/>
      <c r="W19" s="116">
        <f t="shared" si="1"/>
        <v>0</v>
      </c>
      <c r="X19" s="117" t="str">
        <f t="shared" si="0"/>
        <v>DEBIL</v>
      </c>
      <c r="Y19" s="172"/>
      <c r="Z19" s="118" t="str">
        <f t="shared" si="2"/>
        <v/>
      </c>
      <c r="AA19" s="116" t="str">
        <f t="shared" si="3"/>
        <v>SI</v>
      </c>
      <c r="AB19" s="171"/>
      <c r="AC19" s="422"/>
      <c r="AD19" s="422"/>
      <c r="AE19" s="420"/>
      <c r="AF19" s="420"/>
      <c r="AG19" s="418"/>
      <c r="AH19" s="418"/>
      <c r="AI19" s="419"/>
      <c r="AJ19" s="419"/>
      <c r="AK19" s="411"/>
      <c r="AL19" s="413"/>
      <c r="AM19" s="416"/>
      <c r="AN19" s="368"/>
      <c r="AO19" s="367"/>
      <c r="AP19" s="168"/>
      <c r="AQ19" s="168"/>
      <c r="AR19" s="368"/>
      <c r="AS19" s="168"/>
      <c r="AT19" s="368"/>
      <c r="AU19" s="168"/>
      <c r="AV19" s="368"/>
      <c r="AW19" s="114"/>
      <c r="AX19" s="370"/>
      <c r="AY19" s="369"/>
      <c r="AZ19" s="368"/>
      <c r="BA19" s="368"/>
      <c r="BB19" s="367"/>
      <c r="BC19" s="168"/>
      <c r="BD19" s="168"/>
      <c r="BE19" s="368"/>
      <c r="BF19" s="368"/>
      <c r="BG19" s="367"/>
      <c r="BH19" s="168"/>
      <c r="BI19" s="168"/>
      <c r="BJ19" s="368"/>
      <c r="BK19" s="368"/>
      <c r="BL19" s="367"/>
      <c r="BM19" s="168"/>
      <c r="BN19" s="168"/>
      <c r="BO19" s="370"/>
      <c r="BP19" s="370"/>
      <c r="BQ19" s="369"/>
      <c r="BR19" s="114"/>
      <c r="BS19" s="114"/>
      <c r="BT19" s="168"/>
      <c r="BU19" s="370"/>
      <c r="BV19" s="370"/>
      <c r="BW19" s="370"/>
      <c r="BX19" s="168"/>
      <c r="BY19" s="368"/>
      <c r="BZ19" s="368"/>
      <c r="CA19" s="114"/>
      <c r="CB19" s="370"/>
      <c r="CC19" s="369"/>
      <c r="CD19" s="370"/>
      <c r="CE19" s="148"/>
      <c r="CF19" s="148"/>
      <c r="CG19" s="148"/>
      <c r="CH19" s="148"/>
      <c r="CI19" s="148"/>
      <c r="CJ19" s="148"/>
      <c r="CK19" s="148"/>
      <c r="CL19" s="148"/>
      <c r="CM19" s="148"/>
      <c r="CN19" s="148"/>
      <c r="CO19" s="148"/>
      <c r="CP19" s="148"/>
      <c r="CQ19" s="148"/>
      <c r="CR19" s="148"/>
      <c r="CS19" s="148"/>
      <c r="CT19" s="148"/>
      <c r="CU19" s="148"/>
      <c r="CV19" s="148"/>
      <c r="CW19" s="148"/>
      <c r="CX19" s="148"/>
      <c r="CY19" s="148"/>
      <c r="CZ19" s="148"/>
      <c r="DA19" s="148"/>
      <c r="DB19" s="148"/>
      <c r="DC19" s="148"/>
      <c r="DD19" s="148"/>
    </row>
    <row r="20" spans="1:108" ht="21" customHeight="1" thickTop="1" thickBot="1">
      <c r="A20" s="421"/>
      <c r="B20" s="423"/>
      <c r="C20" s="423"/>
      <c r="D20" s="423"/>
      <c r="E20" s="424"/>
      <c r="F20" s="423"/>
      <c r="G20" s="423"/>
      <c r="H20" s="423"/>
      <c r="I20" s="423"/>
      <c r="J20" s="421"/>
      <c r="K20" s="421"/>
      <c r="L20" s="411"/>
      <c r="M20" s="413"/>
      <c r="N20" s="367">
        <v>4</v>
      </c>
      <c r="O20" s="166"/>
      <c r="P20" s="171"/>
      <c r="Q20" s="171"/>
      <c r="R20" s="171"/>
      <c r="S20" s="171"/>
      <c r="T20" s="171"/>
      <c r="U20" s="171"/>
      <c r="V20" s="171"/>
      <c r="W20" s="116">
        <f t="shared" si="1"/>
        <v>0</v>
      </c>
      <c r="X20" s="117" t="str">
        <f t="shared" si="0"/>
        <v>DEBIL</v>
      </c>
      <c r="Y20" s="172"/>
      <c r="Z20" s="118" t="str">
        <f t="shared" si="2"/>
        <v/>
      </c>
      <c r="AA20" s="116" t="str">
        <f t="shared" si="3"/>
        <v>SI</v>
      </c>
      <c r="AB20" s="171"/>
      <c r="AC20" s="422"/>
      <c r="AD20" s="422"/>
      <c r="AE20" s="420"/>
      <c r="AF20" s="420"/>
      <c r="AG20" s="418"/>
      <c r="AH20" s="418"/>
      <c r="AI20" s="419"/>
      <c r="AJ20" s="419"/>
      <c r="AK20" s="411"/>
      <c r="AL20" s="413"/>
      <c r="AM20" s="416"/>
      <c r="AN20" s="368"/>
      <c r="AO20" s="367"/>
      <c r="AP20" s="168"/>
      <c r="AQ20" s="168"/>
      <c r="AR20" s="368"/>
      <c r="AS20" s="168"/>
      <c r="AT20" s="368"/>
      <c r="AU20" s="168"/>
      <c r="AV20" s="368"/>
      <c r="AW20" s="114"/>
      <c r="AX20" s="370"/>
      <c r="AY20" s="369"/>
      <c r="AZ20" s="368"/>
      <c r="BA20" s="368"/>
      <c r="BB20" s="367"/>
      <c r="BC20" s="168"/>
      <c r="BD20" s="168"/>
      <c r="BE20" s="368"/>
      <c r="BF20" s="368"/>
      <c r="BG20" s="367"/>
      <c r="BH20" s="168"/>
      <c r="BI20" s="168"/>
      <c r="BJ20" s="368"/>
      <c r="BK20" s="368"/>
      <c r="BL20" s="367"/>
      <c r="BM20" s="168"/>
      <c r="BN20" s="168"/>
      <c r="BO20" s="370"/>
      <c r="BP20" s="370"/>
      <c r="BQ20" s="369"/>
      <c r="BR20" s="114"/>
      <c r="BS20" s="114"/>
      <c r="BT20" s="168"/>
      <c r="BU20" s="370"/>
      <c r="BV20" s="370"/>
      <c r="BW20" s="370"/>
      <c r="BX20" s="168"/>
      <c r="BY20" s="368"/>
      <c r="BZ20" s="368"/>
      <c r="CA20" s="114"/>
      <c r="CB20" s="370"/>
      <c r="CC20" s="369"/>
      <c r="CD20" s="370"/>
      <c r="CE20" s="148"/>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row>
    <row r="21" spans="1:108" ht="21" customHeight="1" thickTop="1" thickBot="1">
      <c r="A21" s="421"/>
      <c r="B21" s="423"/>
      <c r="C21" s="423"/>
      <c r="D21" s="423"/>
      <c r="E21" s="424"/>
      <c r="F21" s="423"/>
      <c r="G21" s="423"/>
      <c r="H21" s="423"/>
      <c r="I21" s="423"/>
      <c r="J21" s="421"/>
      <c r="K21" s="421"/>
      <c r="L21" s="411"/>
      <c r="M21" s="413"/>
      <c r="N21" s="367">
        <v>5</v>
      </c>
      <c r="O21" s="166"/>
      <c r="P21" s="171"/>
      <c r="Q21" s="171"/>
      <c r="R21" s="171"/>
      <c r="S21" s="171"/>
      <c r="T21" s="171"/>
      <c r="U21" s="171"/>
      <c r="V21" s="171"/>
      <c r="W21" s="116">
        <f t="shared" si="1"/>
        <v>0</v>
      </c>
      <c r="X21" s="117" t="str">
        <f t="shared" si="0"/>
        <v>DEBIL</v>
      </c>
      <c r="Y21" s="172"/>
      <c r="Z21" s="118" t="str">
        <f t="shared" si="2"/>
        <v/>
      </c>
      <c r="AA21" s="116" t="str">
        <f t="shared" si="3"/>
        <v>SI</v>
      </c>
      <c r="AB21" s="171"/>
      <c r="AC21" s="422"/>
      <c r="AD21" s="422"/>
      <c r="AE21" s="420"/>
      <c r="AF21" s="420"/>
      <c r="AG21" s="418"/>
      <c r="AH21" s="418"/>
      <c r="AI21" s="419"/>
      <c r="AJ21" s="419"/>
      <c r="AK21" s="411"/>
      <c r="AL21" s="413"/>
      <c r="AM21" s="416"/>
      <c r="AN21" s="368"/>
      <c r="AO21" s="367"/>
      <c r="AP21" s="168"/>
      <c r="AQ21" s="168"/>
      <c r="AR21" s="368"/>
      <c r="AS21" s="168"/>
      <c r="AT21" s="368"/>
      <c r="AU21" s="168"/>
      <c r="AV21" s="368"/>
      <c r="AW21" s="114"/>
      <c r="AX21" s="370"/>
      <c r="AY21" s="369"/>
      <c r="AZ21" s="368"/>
      <c r="BA21" s="368"/>
      <c r="BB21" s="367"/>
      <c r="BC21" s="168"/>
      <c r="BD21" s="168"/>
      <c r="BE21" s="368"/>
      <c r="BF21" s="368"/>
      <c r="BG21" s="367"/>
      <c r="BH21" s="168"/>
      <c r="BI21" s="168"/>
      <c r="BJ21" s="368"/>
      <c r="BK21" s="368"/>
      <c r="BL21" s="367"/>
      <c r="BM21" s="168"/>
      <c r="BN21" s="168"/>
      <c r="BO21" s="370"/>
      <c r="BP21" s="370"/>
      <c r="BQ21" s="369"/>
      <c r="BR21" s="114"/>
      <c r="BS21" s="114"/>
      <c r="BT21" s="168"/>
      <c r="BU21" s="370"/>
      <c r="BV21" s="370"/>
      <c r="BW21" s="370"/>
      <c r="BX21" s="168"/>
      <c r="BY21" s="368"/>
      <c r="BZ21" s="368"/>
      <c r="CA21" s="114"/>
      <c r="CB21" s="370"/>
      <c r="CC21" s="369"/>
      <c r="CD21" s="370"/>
      <c r="CE21" s="148"/>
      <c r="CF21" s="148"/>
      <c r="CG21" s="148"/>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row>
    <row r="22" spans="1:108" ht="21" customHeight="1" thickTop="1" thickBot="1">
      <c r="A22" s="421"/>
      <c r="B22" s="423"/>
      <c r="C22" s="423"/>
      <c r="D22" s="423"/>
      <c r="E22" s="424"/>
      <c r="F22" s="423"/>
      <c r="G22" s="423"/>
      <c r="H22" s="423"/>
      <c r="I22" s="423"/>
      <c r="J22" s="421"/>
      <c r="K22" s="421"/>
      <c r="L22" s="411"/>
      <c r="M22" s="414"/>
      <c r="N22" s="367">
        <v>6</v>
      </c>
      <c r="O22" s="166"/>
      <c r="P22" s="171"/>
      <c r="Q22" s="171"/>
      <c r="R22" s="171"/>
      <c r="S22" s="171"/>
      <c r="T22" s="171"/>
      <c r="U22" s="171"/>
      <c r="V22" s="171"/>
      <c r="W22" s="116">
        <f t="shared" si="1"/>
        <v>0</v>
      </c>
      <c r="X22" s="117" t="str">
        <f t="shared" si="0"/>
        <v>DEBIL</v>
      </c>
      <c r="Y22" s="172"/>
      <c r="Z22" s="118" t="str">
        <f t="shared" si="2"/>
        <v/>
      </c>
      <c r="AA22" s="116" t="str">
        <f t="shared" si="3"/>
        <v>SI</v>
      </c>
      <c r="AB22" s="171"/>
      <c r="AC22" s="422"/>
      <c r="AD22" s="422"/>
      <c r="AE22" s="420"/>
      <c r="AF22" s="420"/>
      <c r="AG22" s="418"/>
      <c r="AH22" s="418"/>
      <c r="AI22" s="419"/>
      <c r="AJ22" s="419"/>
      <c r="AK22" s="411"/>
      <c r="AL22" s="414"/>
      <c r="AM22" s="417"/>
      <c r="AN22" s="368"/>
      <c r="AO22" s="367"/>
      <c r="AP22" s="168"/>
      <c r="AQ22" s="168"/>
      <c r="AR22" s="368"/>
      <c r="AS22" s="168"/>
      <c r="AT22" s="368"/>
      <c r="AU22" s="168"/>
      <c r="AV22" s="368"/>
      <c r="AW22" s="114"/>
      <c r="AX22" s="370"/>
      <c r="AY22" s="369"/>
      <c r="AZ22" s="368"/>
      <c r="BA22" s="368"/>
      <c r="BB22" s="367"/>
      <c r="BC22" s="168"/>
      <c r="BD22" s="168"/>
      <c r="BE22" s="368"/>
      <c r="BF22" s="368"/>
      <c r="BG22" s="367"/>
      <c r="BH22" s="168"/>
      <c r="BI22" s="168"/>
      <c r="BJ22" s="368"/>
      <c r="BK22" s="368"/>
      <c r="BL22" s="367"/>
      <c r="BM22" s="168"/>
      <c r="BN22" s="168"/>
      <c r="BO22" s="370"/>
      <c r="BP22" s="370"/>
      <c r="BQ22" s="369"/>
      <c r="BR22" s="114"/>
      <c r="BS22" s="114"/>
      <c r="BT22" s="168"/>
      <c r="BU22" s="370"/>
      <c r="BV22" s="370"/>
      <c r="BW22" s="370"/>
      <c r="BX22" s="168"/>
      <c r="BY22" s="368"/>
      <c r="BZ22" s="368"/>
      <c r="CA22" s="114"/>
      <c r="CB22" s="370"/>
      <c r="CC22" s="369"/>
      <c r="CD22" s="370"/>
      <c r="CE22" s="148"/>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row>
    <row r="23" spans="1:108" ht="21" customHeight="1" thickTop="1" thickBot="1">
      <c r="A23" s="421">
        <v>4</v>
      </c>
      <c r="B23" s="423"/>
      <c r="C23" s="423"/>
      <c r="D23" s="423"/>
      <c r="E23" s="424"/>
      <c r="F23" s="423"/>
      <c r="G23" s="423"/>
      <c r="H23" s="423"/>
      <c r="I23" s="423"/>
      <c r="J23" s="421"/>
      <c r="K23" s="421"/>
      <c r="L23" s="411">
        <f>+(J23*K23)*4</f>
        <v>0</v>
      </c>
      <c r="M23" s="412" t="b">
        <f>IF(OR(AND(J23=3,K23=4),AND(J23=2,K23=5),AND(J23=2,K23=5),AND(L23=20),AND(L23&gt;=52,L23&lt;=100)),"ZONA RIESGO EXTREMA",IF(OR(AND(J23=5,K23=2),AND(J23=4,K23=3),AND(J23=1,K23=4),AND(L23=16),AND(L23&gt;=28,L23&lt;=48)),"ZONA RIESGO ALTA",IF(OR(AND(J23=1,K23=3),AND(J23=4,K23=1),AND(L23=24)),"ZONA RIESGO MODERADA",IF(AND(L23&gt;=4,L23&lt;=16),"ZONA RIESGO BAJA"))))</f>
        <v>0</v>
      </c>
      <c r="N23" s="367">
        <v>1</v>
      </c>
      <c r="O23" s="166"/>
      <c r="P23" s="171"/>
      <c r="Q23" s="171"/>
      <c r="R23" s="171"/>
      <c r="S23" s="171"/>
      <c r="T23" s="171"/>
      <c r="U23" s="171"/>
      <c r="V23" s="171"/>
      <c r="W23" s="116">
        <f t="shared" si="1"/>
        <v>0</v>
      </c>
      <c r="X23" s="117" t="str">
        <f t="shared" si="0"/>
        <v>DEBIL</v>
      </c>
      <c r="Y23" s="172"/>
      <c r="Z23" s="118" t="str">
        <f t="shared" si="2"/>
        <v/>
      </c>
      <c r="AA23" s="116" t="str">
        <f t="shared" si="3"/>
        <v>SI</v>
      </c>
      <c r="AB23" s="171"/>
      <c r="AC23" s="422">
        <f>IF(AND(W23&gt;0,SUM(W24:W28)=0),W23,IF(AND(SUM(W23:W24)&gt;0,SUM(W25:W28)=0),AVERAGE(W23:W24),IF(AND(SUM(W23:W25)&gt;0,SUM(W26:W28)=0),AVERAGE(W23:W25),IF(AND(SUM(W23:W26)&gt;0,SUM(W27:W28)=0),AVERAGE(W23:W26),IF(AND(SUM(W23:W27)&gt;0,W28=0),AVERAGE(W23:W27),AVERAGE(W23:W28))))))</f>
        <v>0</v>
      </c>
      <c r="AD23" s="422" t="str">
        <f>IF(AND(AC23&gt;=50,AC23&lt;=99),"MODERADO",IF(AND(AC23=100), "FUERTE",IF(AND(AC23&lt;50), "DEBIL")))</f>
        <v>DEBIL</v>
      </c>
      <c r="AE23" s="420"/>
      <c r="AF23" s="420"/>
      <c r="AG23" s="418" t="str">
        <f>IFERROR(_xlfn.IFS(AND(AD23="MODERADO",AE23="Directamente"),1,AND(AD23="FUERTE",AE23="Directamente"),2),"0")</f>
        <v>0</v>
      </c>
      <c r="AH23" s="418" t="str">
        <f>IFERROR(_xlfn.IFS(AND(AD23="MODERADO",AF23="Directamente"),1,AND(AD23="FUERTE",AF23="Directamente"),2,AND(AD23="FUERTE",AF23="Indirectamente"),1),"0")</f>
        <v>0</v>
      </c>
      <c r="AI23" s="419"/>
      <c r="AJ23" s="419"/>
      <c r="AK23" s="411">
        <f>+(AI23*AJ23)*4</f>
        <v>0</v>
      </c>
      <c r="AL23" s="412" t="b">
        <f>IF(OR(AND(AI23=3,AJ23=4),AND(AI23=2,AJ23=5),AND(AI23=2,AJ23=5),AND(AK23=20),AND(AK23&gt;=52,AK23&lt;=100)),"ZONA RIESGO EXTREMA",IF(OR(AND(AI23=5,AJ23=2),AND(AI23=4,AJ23=3),AND(AI23=1,AJ23=4),AND(AK23=16),AND(AK23&gt;=28,AK23&lt;=48)),"ZONA RIESGO ALTA",IF(OR(AND(AI23=1,AJ23=3),AND(AI23=4,AJ23=1),AND(AK23=24)),"ZONA RIESGO MODERADA",IF(AND(AK23&gt;=4,AK23&lt;=16),"ZONA RIESGO BAJA"))))</f>
        <v>0</v>
      </c>
      <c r="AM23" s="415"/>
      <c r="AN23" s="368"/>
      <c r="AO23" s="367"/>
      <c r="AP23" s="168"/>
      <c r="AQ23" s="114"/>
      <c r="AR23" s="370"/>
      <c r="AS23" s="168"/>
      <c r="AT23" s="368"/>
      <c r="AU23" s="168"/>
      <c r="AV23" s="368"/>
      <c r="AW23" s="114"/>
      <c r="AX23" s="370"/>
      <c r="AY23" s="369"/>
      <c r="AZ23" s="368"/>
      <c r="BA23" s="368"/>
      <c r="BB23" s="367"/>
      <c r="BC23" s="168"/>
      <c r="BD23" s="168"/>
      <c r="BE23" s="368"/>
      <c r="BF23" s="368"/>
      <c r="BG23" s="367"/>
      <c r="BH23" s="168"/>
      <c r="BI23" s="168"/>
      <c r="BJ23" s="368"/>
      <c r="BK23" s="368"/>
      <c r="BL23" s="367"/>
      <c r="BM23" s="168"/>
      <c r="BN23" s="168"/>
      <c r="BO23" s="370"/>
      <c r="BP23" s="370"/>
      <c r="BQ23" s="369"/>
      <c r="BR23" s="114"/>
      <c r="BS23" s="114"/>
      <c r="BT23" s="168"/>
      <c r="BU23" s="370"/>
      <c r="BV23" s="370"/>
      <c r="BW23" s="370"/>
      <c r="BX23" s="168"/>
      <c r="BY23" s="368"/>
      <c r="BZ23" s="368"/>
      <c r="CA23" s="114"/>
      <c r="CB23" s="370"/>
      <c r="CC23" s="369"/>
      <c r="CD23" s="370"/>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row>
    <row r="24" spans="1:108" ht="21" customHeight="1" thickTop="1" thickBot="1">
      <c r="A24" s="421"/>
      <c r="B24" s="423"/>
      <c r="C24" s="423"/>
      <c r="D24" s="423"/>
      <c r="E24" s="424"/>
      <c r="F24" s="423"/>
      <c r="G24" s="423"/>
      <c r="H24" s="423"/>
      <c r="I24" s="423"/>
      <c r="J24" s="421"/>
      <c r="K24" s="421"/>
      <c r="L24" s="411"/>
      <c r="M24" s="413"/>
      <c r="N24" s="367">
        <v>2</v>
      </c>
      <c r="O24" s="166"/>
      <c r="P24" s="171"/>
      <c r="Q24" s="171"/>
      <c r="R24" s="171"/>
      <c r="S24" s="171"/>
      <c r="T24" s="171"/>
      <c r="U24" s="171"/>
      <c r="V24" s="171"/>
      <c r="W24" s="116">
        <f t="shared" si="1"/>
        <v>0</v>
      </c>
      <c r="X24" s="117" t="str">
        <f t="shared" si="0"/>
        <v>DEBIL</v>
      </c>
      <c r="Y24" s="172"/>
      <c r="Z24" s="118" t="str">
        <f t="shared" si="2"/>
        <v/>
      </c>
      <c r="AA24" s="116" t="str">
        <f t="shared" si="3"/>
        <v>SI</v>
      </c>
      <c r="AB24" s="171"/>
      <c r="AC24" s="422"/>
      <c r="AD24" s="422"/>
      <c r="AE24" s="420"/>
      <c r="AF24" s="420"/>
      <c r="AG24" s="418"/>
      <c r="AH24" s="418"/>
      <c r="AI24" s="419"/>
      <c r="AJ24" s="419"/>
      <c r="AK24" s="411"/>
      <c r="AL24" s="413"/>
      <c r="AM24" s="416"/>
      <c r="AN24" s="368"/>
      <c r="AO24" s="367"/>
      <c r="AP24" s="168"/>
      <c r="AQ24" s="114"/>
      <c r="AR24" s="370"/>
      <c r="AS24" s="168"/>
      <c r="AT24" s="368"/>
      <c r="AU24" s="168"/>
      <c r="AV24" s="368"/>
      <c r="AW24" s="114"/>
      <c r="AX24" s="370"/>
      <c r="AY24" s="369"/>
      <c r="AZ24" s="368"/>
      <c r="BA24" s="368"/>
      <c r="BB24" s="367"/>
      <c r="BC24" s="168"/>
      <c r="BD24" s="168"/>
      <c r="BE24" s="368"/>
      <c r="BF24" s="368"/>
      <c r="BG24" s="367"/>
      <c r="BH24" s="168"/>
      <c r="BI24" s="168"/>
      <c r="BJ24" s="368"/>
      <c r="BK24" s="368"/>
      <c r="BL24" s="367"/>
      <c r="BM24" s="168"/>
      <c r="BN24" s="168"/>
      <c r="BO24" s="370"/>
      <c r="BP24" s="370"/>
      <c r="BQ24" s="369"/>
      <c r="BR24" s="114"/>
      <c r="BS24" s="114"/>
      <c r="BT24" s="168"/>
      <c r="BU24" s="370"/>
      <c r="BV24" s="370"/>
      <c r="BW24" s="370"/>
      <c r="BX24" s="168"/>
      <c r="BY24" s="368"/>
      <c r="BZ24" s="368"/>
      <c r="CA24" s="114"/>
      <c r="CB24" s="370"/>
      <c r="CC24" s="369"/>
      <c r="CD24" s="370"/>
      <c r="CE24" s="148"/>
      <c r="CF24" s="148"/>
      <c r="CG24" s="148"/>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row>
    <row r="25" spans="1:108" ht="21" customHeight="1" thickTop="1" thickBot="1">
      <c r="A25" s="421"/>
      <c r="B25" s="423"/>
      <c r="C25" s="423"/>
      <c r="D25" s="423"/>
      <c r="E25" s="424"/>
      <c r="F25" s="423"/>
      <c r="G25" s="423"/>
      <c r="H25" s="423"/>
      <c r="I25" s="423"/>
      <c r="J25" s="421"/>
      <c r="K25" s="421"/>
      <c r="L25" s="411"/>
      <c r="M25" s="413"/>
      <c r="N25" s="367">
        <v>3</v>
      </c>
      <c r="O25" s="173"/>
      <c r="P25" s="171"/>
      <c r="Q25" s="171"/>
      <c r="R25" s="171"/>
      <c r="S25" s="171"/>
      <c r="T25" s="171"/>
      <c r="U25" s="171"/>
      <c r="V25" s="171"/>
      <c r="W25" s="116">
        <f t="shared" si="1"/>
        <v>0</v>
      </c>
      <c r="X25" s="117" t="str">
        <f t="shared" si="0"/>
        <v>DEBIL</v>
      </c>
      <c r="Y25" s="172"/>
      <c r="Z25" s="118" t="str">
        <f t="shared" si="2"/>
        <v/>
      </c>
      <c r="AA25" s="116" t="str">
        <f t="shared" si="3"/>
        <v>SI</v>
      </c>
      <c r="AB25" s="171"/>
      <c r="AC25" s="422"/>
      <c r="AD25" s="422"/>
      <c r="AE25" s="420"/>
      <c r="AF25" s="420"/>
      <c r="AG25" s="418"/>
      <c r="AH25" s="418"/>
      <c r="AI25" s="419"/>
      <c r="AJ25" s="419"/>
      <c r="AK25" s="411"/>
      <c r="AL25" s="413"/>
      <c r="AM25" s="416"/>
      <c r="AN25" s="368"/>
      <c r="AO25" s="367"/>
      <c r="AP25" s="168"/>
      <c r="AQ25" s="114"/>
      <c r="AR25" s="370"/>
      <c r="AS25" s="168"/>
      <c r="AT25" s="368"/>
      <c r="AU25" s="168"/>
      <c r="AV25" s="368"/>
      <c r="AW25" s="114"/>
      <c r="AX25" s="370"/>
      <c r="AY25" s="369"/>
      <c r="AZ25" s="368"/>
      <c r="BA25" s="368"/>
      <c r="BB25" s="367"/>
      <c r="BC25" s="168"/>
      <c r="BD25" s="168"/>
      <c r="BE25" s="368"/>
      <c r="BF25" s="368"/>
      <c r="BG25" s="367"/>
      <c r="BH25" s="168"/>
      <c r="BI25" s="168"/>
      <c r="BJ25" s="368"/>
      <c r="BK25" s="368"/>
      <c r="BL25" s="367"/>
      <c r="BM25" s="168"/>
      <c r="BN25" s="168"/>
      <c r="BO25" s="370"/>
      <c r="BP25" s="370"/>
      <c r="BQ25" s="369"/>
      <c r="BR25" s="114"/>
      <c r="BS25" s="114"/>
      <c r="BT25" s="168"/>
      <c r="BU25" s="370"/>
      <c r="BV25" s="370"/>
      <c r="BW25" s="370"/>
      <c r="BX25" s="168"/>
      <c r="BY25" s="368"/>
      <c r="BZ25" s="368"/>
      <c r="CA25" s="114"/>
      <c r="CB25" s="370"/>
      <c r="CC25" s="369"/>
      <c r="CD25" s="370"/>
      <c r="CE25" s="148"/>
      <c r="CF25" s="148"/>
      <c r="CG25" s="148"/>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row>
    <row r="26" spans="1:108" ht="21" customHeight="1" thickTop="1" thickBot="1">
      <c r="A26" s="421"/>
      <c r="B26" s="423"/>
      <c r="C26" s="423"/>
      <c r="D26" s="423"/>
      <c r="E26" s="424"/>
      <c r="F26" s="423"/>
      <c r="G26" s="423"/>
      <c r="H26" s="423"/>
      <c r="I26" s="423"/>
      <c r="J26" s="421"/>
      <c r="K26" s="421"/>
      <c r="L26" s="411"/>
      <c r="M26" s="413"/>
      <c r="N26" s="367">
        <v>4</v>
      </c>
      <c r="O26" s="166"/>
      <c r="P26" s="171"/>
      <c r="Q26" s="171"/>
      <c r="R26" s="171"/>
      <c r="S26" s="171"/>
      <c r="T26" s="171"/>
      <c r="U26" s="171"/>
      <c r="V26" s="171"/>
      <c r="W26" s="116">
        <f t="shared" si="1"/>
        <v>0</v>
      </c>
      <c r="X26" s="117" t="str">
        <f t="shared" si="0"/>
        <v>DEBIL</v>
      </c>
      <c r="Y26" s="172"/>
      <c r="Z26" s="118" t="str">
        <f t="shared" si="2"/>
        <v/>
      </c>
      <c r="AA26" s="116" t="str">
        <f t="shared" si="3"/>
        <v>SI</v>
      </c>
      <c r="AB26" s="171"/>
      <c r="AC26" s="422"/>
      <c r="AD26" s="422"/>
      <c r="AE26" s="420"/>
      <c r="AF26" s="420"/>
      <c r="AG26" s="418"/>
      <c r="AH26" s="418"/>
      <c r="AI26" s="419"/>
      <c r="AJ26" s="419"/>
      <c r="AK26" s="411"/>
      <c r="AL26" s="413"/>
      <c r="AM26" s="416"/>
      <c r="AN26" s="368"/>
      <c r="AO26" s="367"/>
      <c r="AP26" s="168"/>
      <c r="AQ26" s="114"/>
      <c r="AR26" s="370"/>
      <c r="AS26" s="168"/>
      <c r="AT26" s="368"/>
      <c r="AU26" s="168"/>
      <c r="AV26" s="368"/>
      <c r="AW26" s="114"/>
      <c r="AX26" s="370"/>
      <c r="AY26" s="369"/>
      <c r="AZ26" s="368"/>
      <c r="BA26" s="368"/>
      <c r="BB26" s="367"/>
      <c r="BC26" s="168"/>
      <c r="BD26" s="168"/>
      <c r="BE26" s="368"/>
      <c r="BF26" s="368"/>
      <c r="BG26" s="367"/>
      <c r="BH26" s="168"/>
      <c r="BI26" s="168"/>
      <c r="BJ26" s="368"/>
      <c r="BK26" s="368"/>
      <c r="BL26" s="367"/>
      <c r="BM26" s="168"/>
      <c r="BN26" s="168"/>
      <c r="BO26" s="370"/>
      <c r="BP26" s="370"/>
      <c r="BQ26" s="369"/>
      <c r="BR26" s="114"/>
      <c r="BS26" s="114"/>
      <c r="BT26" s="168"/>
      <c r="BU26" s="370"/>
      <c r="BV26" s="370"/>
      <c r="BW26" s="370"/>
      <c r="BX26" s="168"/>
      <c r="BY26" s="368"/>
      <c r="BZ26" s="368"/>
      <c r="CA26" s="114"/>
      <c r="CB26" s="370"/>
      <c r="CC26" s="369"/>
      <c r="CD26" s="370"/>
      <c r="CE26" s="148"/>
      <c r="CF26" s="148"/>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row>
    <row r="27" spans="1:108" ht="21" customHeight="1" thickTop="1" thickBot="1">
      <c r="A27" s="421"/>
      <c r="B27" s="423"/>
      <c r="C27" s="423"/>
      <c r="D27" s="423"/>
      <c r="E27" s="424"/>
      <c r="F27" s="423"/>
      <c r="G27" s="423"/>
      <c r="H27" s="423"/>
      <c r="I27" s="423"/>
      <c r="J27" s="421"/>
      <c r="K27" s="421"/>
      <c r="L27" s="411"/>
      <c r="M27" s="413"/>
      <c r="N27" s="367">
        <v>5</v>
      </c>
      <c r="O27" s="166"/>
      <c r="P27" s="171"/>
      <c r="Q27" s="171"/>
      <c r="R27" s="171"/>
      <c r="S27" s="171"/>
      <c r="T27" s="171"/>
      <c r="U27" s="171"/>
      <c r="V27" s="171"/>
      <c r="W27" s="116">
        <f t="shared" si="1"/>
        <v>0</v>
      </c>
      <c r="X27" s="117" t="str">
        <f t="shared" si="0"/>
        <v>DEBIL</v>
      </c>
      <c r="Y27" s="172"/>
      <c r="Z27" s="118" t="str">
        <f t="shared" si="2"/>
        <v/>
      </c>
      <c r="AA27" s="116" t="str">
        <f t="shared" si="3"/>
        <v>SI</v>
      </c>
      <c r="AB27" s="171"/>
      <c r="AC27" s="422"/>
      <c r="AD27" s="422"/>
      <c r="AE27" s="420"/>
      <c r="AF27" s="420"/>
      <c r="AG27" s="418"/>
      <c r="AH27" s="418"/>
      <c r="AI27" s="419"/>
      <c r="AJ27" s="419"/>
      <c r="AK27" s="411"/>
      <c r="AL27" s="413"/>
      <c r="AM27" s="416"/>
      <c r="AN27" s="368"/>
      <c r="AO27" s="367"/>
      <c r="AP27" s="168"/>
      <c r="AQ27" s="114"/>
      <c r="AR27" s="370"/>
      <c r="AS27" s="168"/>
      <c r="AT27" s="368"/>
      <c r="AU27" s="168"/>
      <c r="AV27" s="368"/>
      <c r="AW27" s="114"/>
      <c r="AX27" s="370"/>
      <c r="AY27" s="369"/>
      <c r="AZ27" s="368"/>
      <c r="BA27" s="368"/>
      <c r="BB27" s="367"/>
      <c r="BC27" s="168"/>
      <c r="BD27" s="168"/>
      <c r="BE27" s="368"/>
      <c r="BF27" s="368"/>
      <c r="BG27" s="367"/>
      <c r="BH27" s="168"/>
      <c r="BI27" s="168"/>
      <c r="BJ27" s="368"/>
      <c r="BK27" s="368"/>
      <c r="BL27" s="367"/>
      <c r="BM27" s="168"/>
      <c r="BN27" s="168"/>
      <c r="BO27" s="370"/>
      <c r="BP27" s="370"/>
      <c r="BQ27" s="369"/>
      <c r="BR27" s="114"/>
      <c r="BS27" s="114"/>
      <c r="BT27" s="168"/>
      <c r="BU27" s="370"/>
      <c r="BV27" s="370"/>
      <c r="BW27" s="370"/>
      <c r="BX27" s="168"/>
      <c r="BY27" s="368"/>
      <c r="BZ27" s="368"/>
      <c r="CA27" s="114"/>
      <c r="CB27" s="370"/>
      <c r="CC27" s="369"/>
      <c r="CD27" s="370"/>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row>
    <row r="28" spans="1:108" ht="21" customHeight="1" thickTop="1" thickBot="1">
      <c r="A28" s="421"/>
      <c r="B28" s="423"/>
      <c r="C28" s="423"/>
      <c r="D28" s="423"/>
      <c r="E28" s="424"/>
      <c r="F28" s="423"/>
      <c r="G28" s="423"/>
      <c r="H28" s="423"/>
      <c r="I28" s="423"/>
      <c r="J28" s="421"/>
      <c r="K28" s="421"/>
      <c r="L28" s="411"/>
      <c r="M28" s="414"/>
      <c r="N28" s="367">
        <v>6</v>
      </c>
      <c r="O28" s="166"/>
      <c r="P28" s="171"/>
      <c r="Q28" s="171"/>
      <c r="R28" s="171"/>
      <c r="S28" s="171"/>
      <c r="T28" s="171"/>
      <c r="U28" s="171"/>
      <c r="V28" s="171"/>
      <c r="W28" s="116">
        <f t="shared" si="1"/>
        <v>0</v>
      </c>
      <c r="X28" s="117" t="str">
        <f t="shared" si="0"/>
        <v>DEBIL</v>
      </c>
      <c r="Y28" s="172"/>
      <c r="Z28" s="118" t="str">
        <f t="shared" si="2"/>
        <v/>
      </c>
      <c r="AA28" s="116" t="str">
        <f t="shared" si="3"/>
        <v>SI</v>
      </c>
      <c r="AB28" s="171"/>
      <c r="AC28" s="422"/>
      <c r="AD28" s="422"/>
      <c r="AE28" s="420"/>
      <c r="AF28" s="420"/>
      <c r="AG28" s="418"/>
      <c r="AH28" s="418"/>
      <c r="AI28" s="419"/>
      <c r="AJ28" s="419"/>
      <c r="AK28" s="411"/>
      <c r="AL28" s="414"/>
      <c r="AM28" s="417"/>
      <c r="AN28" s="368"/>
      <c r="AO28" s="367"/>
      <c r="AP28" s="168"/>
      <c r="AQ28" s="114"/>
      <c r="AR28" s="370"/>
      <c r="AS28" s="168"/>
      <c r="AT28" s="368"/>
      <c r="AU28" s="168"/>
      <c r="AV28" s="368"/>
      <c r="AW28" s="114"/>
      <c r="AX28" s="370"/>
      <c r="AY28" s="369"/>
      <c r="AZ28" s="368"/>
      <c r="BA28" s="368"/>
      <c r="BB28" s="367"/>
      <c r="BC28" s="168"/>
      <c r="BD28" s="168"/>
      <c r="BE28" s="368"/>
      <c r="BF28" s="368"/>
      <c r="BG28" s="367"/>
      <c r="BH28" s="168"/>
      <c r="BI28" s="168"/>
      <c r="BJ28" s="368"/>
      <c r="BK28" s="368"/>
      <c r="BL28" s="367"/>
      <c r="BM28" s="168"/>
      <c r="BN28" s="168"/>
      <c r="BO28" s="370"/>
      <c r="BP28" s="370"/>
      <c r="BQ28" s="369"/>
      <c r="BR28" s="114"/>
      <c r="BS28" s="114"/>
      <c r="BT28" s="168"/>
      <c r="BU28" s="370"/>
      <c r="BV28" s="370"/>
      <c r="BW28" s="370"/>
      <c r="BX28" s="168"/>
      <c r="BY28" s="368"/>
      <c r="BZ28" s="368"/>
      <c r="CA28" s="114"/>
      <c r="CB28" s="370"/>
      <c r="CC28" s="369"/>
      <c r="CD28" s="370"/>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row>
    <row r="29" spans="1:108" ht="21" customHeight="1" thickTop="1" thickBot="1">
      <c r="A29" s="421">
        <v>5</v>
      </c>
      <c r="B29" s="423"/>
      <c r="C29" s="423"/>
      <c r="D29" s="423"/>
      <c r="E29" s="424"/>
      <c r="F29" s="423"/>
      <c r="G29" s="423"/>
      <c r="H29" s="423"/>
      <c r="I29" s="423"/>
      <c r="J29" s="421"/>
      <c r="K29" s="421"/>
      <c r="L29" s="411">
        <f>+(J29*K29)*4</f>
        <v>0</v>
      </c>
      <c r="M29" s="412" t="b">
        <f>IF(OR(AND(J29=3,K29=4),AND(J29=2,K29=5),AND(J29=2,K29=5),AND(L29=20),AND(L29&gt;=52,L29&lt;=100)),"ZONA RIESGO EXTREMA",IF(OR(AND(J29=5,K29=2),AND(J29=4,K29=3),AND(J29=1,K29=4),AND(L29=16),AND(L29&gt;=28,L29&lt;=48)),"ZONA RIESGO ALTA",IF(OR(AND(J29=1,K29=3),AND(J29=4,K29=1),AND(L29=24)),"ZONA RIESGO MODERADA",IF(AND(L29&gt;=4,L29&lt;=16),"ZONA RIESGO BAJA"))))</f>
        <v>0</v>
      </c>
      <c r="N29" s="367">
        <v>1</v>
      </c>
      <c r="O29" s="166"/>
      <c r="P29" s="171"/>
      <c r="Q29" s="171"/>
      <c r="R29" s="171"/>
      <c r="S29" s="171"/>
      <c r="T29" s="171"/>
      <c r="U29" s="171"/>
      <c r="V29" s="171"/>
      <c r="W29" s="116">
        <f t="shared" si="1"/>
        <v>0</v>
      </c>
      <c r="X29" s="117" t="str">
        <f t="shared" si="0"/>
        <v>DEBIL</v>
      </c>
      <c r="Y29" s="172"/>
      <c r="Z29" s="118" t="str">
        <f t="shared" si="2"/>
        <v/>
      </c>
      <c r="AA29" s="116" t="str">
        <f t="shared" si="3"/>
        <v>SI</v>
      </c>
      <c r="AB29" s="171"/>
      <c r="AC29" s="422">
        <f>IF(AND(W29&gt;0,SUM(W30:W34)=0),W29,IF(AND(SUM(W29:W30)&gt;0,SUM(W31:W34)=0),AVERAGE(W29:W30),IF(AND(SUM(W29:W31)&gt;0,SUM(W32:W34)=0),AVERAGE(W29:W31),IF(AND(SUM(W29:W32)&gt;0,SUM(W33:W34)=0),AVERAGE(W29:W32),IF(AND(SUM(W29:W33)&gt;0,W34=0),AVERAGE(W29:W33),AVERAGE(W29:W34))))))</f>
        <v>0</v>
      </c>
      <c r="AD29" s="422" t="str">
        <f>IF(AND(AC29&gt;=50,AC29&lt;=99),"MODERADO",IF(AND(AC29=100), "FUERTE",IF(AND(AC29&lt;50), "DEBIL")))</f>
        <v>DEBIL</v>
      </c>
      <c r="AE29" s="420"/>
      <c r="AF29" s="420"/>
      <c r="AG29" s="418" t="str">
        <f>IFERROR(_xlfn.IFS(AND(AD29="MODERADO",AE29="Directamente"),1,AND(AD29="FUERTE",AE29="Directamente"),2),"0")</f>
        <v>0</v>
      </c>
      <c r="AH29" s="418" t="str">
        <f>IFERROR(_xlfn.IFS(AND(AD29="MODERADO",AF29="Directamente"),1,AND(AD29="FUERTE",AF29="Directamente"),2,AND(AD29="FUERTE",AF29="Indirectamente"),1),"0")</f>
        <v>0</v>
      </c>
      <c r="AI29" s="419"/>
      <c r="AJ29" s="419"/>
      <c r="AK29" s="411">
        <f>+(AI29*AJ29)*4</f>
        <v>0</v>
      </c>
      <c r="AL29" s="412" t="b">
        <f>IF(OR(AND(AI29=3,AJ29=4),AND(AI29=2,AJ29=5),AND(AI29=2,AJ29=5),AND(AK29=20),AND(AK29&gt;=52,AK29&lt;=100)),"ZONA RIESGO EXTREMA",IF(OR(AND(AI29=5,AJ29=2),AND(AI29=4,AJ29=3),AND(AI29=1,AJ29=4),AND(AK29=16),AND(AK29&gt;=28,AK29&lt;=48)),"ZONA RIESGO ALTA",IF(OR(AND(AI29=1,AJ29=3),AND(AI29=4,AJ29=1),AND(AK29=24)),"ZONA RIESGO MODERADA",IF(AND(AK29&gt;=4,AK29&lt;=16),"ZONA RIESGO BAJA"))))</f>
        <v>0</v>
      </c>
      <c r="AM29" s="415"/>
      <c r="AN29" s="368"/>
      <c r="AO29" s="367"/>
      <c r="AP29" s="168"/>
      <c r="AQ29" s="114"/>
      <c r="AR29" s="370"/>
      <c r="AS29" s="168"/>
      <c r="AT29" s="368"/>
      <c r="AU29" s="168"/>
      <c r="AV29" s="368"/>
      <c r="AW29" s="114"/>
      <c r="AX29" s="370"/>
      <c r="AY29" s="369"/>
      <c r="AZ29" s="368"/>
      <c r="BA29" s="368"/>
      <c r="BB29" s="367"/>
      <c r="BC29" s="168"/>
      <c r="BD29" s="168"/>
      <c r="BE29" s="368"/>
      <c r="BF29" s="368"/>
      <c r="BG29" s="367"/>
      <c r="BH29" s="168"/>
      <c r="BI29" s="168"/>
      <c r="BJ29" s="368"/>
      <c r="BK29" s="368"/>
      <c r="BL29" s="367"/>
      <c r="BM29" s="168"/>
      <c r="BN29" s="168"/>
      <c r="BO29" s="370"/>
      <c r="BP29" s="370"/>
      <c r="BQ29" s="369"/>
      <c r="BR29" s="114"/>
      <c r="BS29" s="114"/>
      <c r="BT29" s="168"/>
      <c r="BU29" s="370"/>
      <c r="BV29" s="370"/>
      <c r="BW29" s="370"/>
      <c r="BX29" s="168"/>
      <c r="BY29" s="368"/>
      <c r="BZ29" s="368"/>
      <c r="CA29" s="114"/>
      <c r="CB29" s="370"/>
      <c r="CC29" s="369"/>
      <c r="CD29" s="370"/>
      <c r="CE29" s="148"/>
      <c r="CF29" s="148"/>
      <c r="CG29" s="148"/>
      <c r="CH29" s="148"/>
      <c r="CI29" s="148"/>
      <c r="CJ29" s="148"/>
      <c r="CK29" s="148"/>
      <c r="CL29" s="148"/>
      <c r="CM29" s="148"/>
      <c r="CN29" s="148"/>
      <c r="CO29" s="148"/>
      <c r="CP29" s="148"/>
      <c r="CQ29" s="148"/>
      <c r="CR29" s="148"/>
      <c r="CS29" s="148"/>
      <c r="CT29" s="148"/>
      <c r="CU29" s="148"/>
      <c r="CV29" s="148"/>
      <c r="CW29" s="148"/>
      <c r="CX29" s="148"/>
      <c r="CY29" s="148"/>
      <c r="CZ29" s="148"/>
      <c r="DA29" s="148"/>
      <c r="DB29" s="148"/>
      <c r="DC29" s="148"/>
      <c r="DD29" s="148"/>
    </row>
    <row r="30" spans="1:108" ht="21" customHeight="1" thickTop="1" thickBot="1">
      <c r="A30" s="421"/>
      <c r="B30" s="423"/>
      <c r="C30" s="423"/>
      <c r="D30" s="423"/>
      <c r="E30" s="424"/>
      <c r="F30" s="423"/>
      <c r="G30" s="423"/>
      <c r="H30" s="423"/>
      <c r="I30" s="423"/>
      <c r="J30" s="421"/>
      <c r="K30" s="421"/>
      <c r="L30" s="411"/>
      <c r="M30" s="413"/>
      <c r="N30" s="367">
        <v>2</v>
      </c>
      <c r="O30" s="166"/>
      <c r="P30" s="171"/>
      <c r="Q30" s="171"/>
      <c r="R30" s="171"/>
      <c r="S30" s="171"/>
      <c r="T30" s="171"/>
      <c r="U30" s="171"/>
      <c r="V30" s="171"/>
      <c r="W30" s="116">
        <f t="shared" si="1"/>
        <v>0</v>
      </c>
      <c r="X30" s="117" t="str">
        <f t="shared" si="0"/>
        <v>DEBIL</v>
      </c>
      <c r="Y30" s="172"/>
      <c r="Z30" s="118" t="str">
        <f t="shared" si="2"/>
        <v/>
      </c>
      <c r="AA30" s="116" t="str">
        <f t="shared" si="3"/>
        <v>SI</v>
      </c>
      <c r="AB30" s="171"/>
      <c r="AC30" s="422"/>
      <c r="AD30" s="422"/>
      <c r="AE30" s="420"/>
      <c r="AF30" s="420"/>
      <c r="AG30" s="418"/>
      <c r="AH30" s="418"/>
      <c r="AI30" s="419"/>
      <c r="AJ30" s="419"/>
      <c r="AK30" s="411"/>
      <c r="AL30" s="413"/>
      <c r="AM30" s="416"/>
      <c r="AN30" s="368"/>
      <c r="AO30" s="367"/>
      <c r="AP30" s="168"/>
      <c r="AQ30" s="114"/>
      <c r="AR30" s="370"/>
      <c r="AS30" s="168"/>
      <c r="AT30" s="368"/>
      <c r="AU30" s="168"/>
      <c r="AV30" s="368"/>
      <c r="AW30" s="114"/>
      <c r="AX30" s="370"/>
      <c r="AY30" s="369"/>
      <c r="AZ30" s="368"/>
      <c r="BA30" s="368"/>
      <c r="BB30" s="367"/>
      <c r="BC30" s="168"/>
      <c r="BD30" s="168"/>
      <c r="BE30" s="368"/>
      <c r="BF30" s="368"/>
      <c r="BG30" s="367"/>
      <c r="BH30" s="168"/>
      <c r="BI30" s="168"/>
      <c r="BJ30" s="368"/>
      <c r="BK30" s="368"/>
      <c r="BL30" s="367"/>
      <c r="BM30" s="168"/>
      <c r="BN30" s="168"/>
      <c r="BO30" s="370"/>
      <c r="BP30" s="370"/>
      <c r="BQ30" s="369"/>
      <c r="BR30" s="114"/>
      <c r="BS30" s="114"/>
      <c r="BT30" s="168"/>
      <c r="BU30" s="370"/>
      <c r="BV30" s="370"/>
      <c r="BW30" s="370"/>
      <c r="BX30" s="168"/>
      <c r="BY30" s="368"/>
      <c r="BZ30" s="368"/>
      <c r="CA30" s="114"/>
      <c r="CB30" s="370"/>
      <c r="CC30" s="369"/>
      <c r="CD30" s="370"/>
      <c r="CE30" s="148"/>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row>
    <row r="31" spans="1:108" ht="21" customHeight="1" thickTop="1" thickBot="1">
      <c r="A31" s="421"/>
      <c r="B31" s="423"/>
      <c r="C31" s="423"/>
      <c r="D31" s="423"/>
      <c r="E31" s="424"/>
      <c r="F31" s="423"/>
      <c r="G31" s="423"/>
      <c r="H31" s="423"/>
      <c r="I31" s="423"/>
      <c r="J31" s="421"/>
      <c r="K31" s="421"/>
      <c r="L31" s="411"/>
      <c r="M31" s="413"/>
      <c r="N31" s="367">
        <v>3</v>
      </c>
      <c r="O31" s="173"/>
      <c r="P31" s="171"/>
      <c r="Q31" s="171"/>
      <c r="R31" s="171"/>
      <c r="S31" s="171"/>
      <c r="T31" s="171"/>
      <c r="U31" s="171"/>
      <c r="V31" s="171"/>
      <c r="W31" s="116">
        <f t="shared" si="1"/>
        <v>0</v>
      </c>
      <c r="X31" s="117" t="str">
        <f t="shared" si="0"/>
        <v>DEBIL</v>
      </c>
      <c r="Y31" s="172"/>
      <c r="Z31" s="118" t="str">
        <f t="shared" si="2"/>
        <v/>
      </c>
      <c r="AA31" s="116" t="str">
        <f t="shared" si="3"/>
        <v>SI</v>
      </c>
      <c r="AB31" s="171"/>
      <c r="AC31" s="422"/>
      <c r="AD31" s="422"/>
      <c r="AE31" s="420"/>
      <c r="AF31" s="420"/>
      <c r="AG31" s="418"/>
      <c r="AH31" s="418"/>
      <c r="AI31" s="419"/>
      <c r="AJ31" s="419"/>
      <c r="AK31" s="411"/>
      <c r="AL31" s="413"/>
      <c r="AM31" s="416"/>
      <c r="AN31" s="368"/>
      <c r="AO31" s="367"/>
      <c r="AP31" s="168"/>
      <c r="AQ31" s="114"/>
      <c r="AR31" s="370"/>
      <c r="AS31" s="168"/>
      <c r="AT31" s="368"/>
      <c r="AU31" s="168"/>
      <c r="AV31" s="368"/>
      <c r="AW31" s="114"/>
      <c r="AX31" s="370"/>
      <c r="AY31" s="369"/>
      <c r="AZ31" s="368"/>
      <c r="BA31" s="368"/>
      <c r="BB31" s="367"/>
      <c r="BC31" s="168"/>
      <c r="BD31" s="168"/>
      <c r="BE31" s="368"/>
      <c r="BF31" s="368"/>
      <c r="BG31" s="367"/>
      <c r="BH31" s="168"/>
      <c r="BI31" s="168"/>
      <c r="BJ31" s="368"/>
      <c r="BK31" s="368"/>
      <c r="BL31" s="367"/>
      <c r="BM31" s="168"/>
      <c r="BN31" s="168"/>
      <c r="BO31" s="370"/>
      <c r="BP31" s="370"/>
      <c r="BQ31" s="369"/>
      <c r="BR31" s="114"/>
      <c r="BS31" s="114"/>
      <c r="BT31" s="168"/>
      <c r="BU31" s="370"/>
      <c r="BV31" s="370"/>
      <c r="BW31" s="370"/>
      <c r="BX31" s="168"/>
      <c r="BY31" s="368"/>
      <c r="BZ31" s="368"/>
      <c r="CA31" s="114"/>
      <c r="CB31" s="370"/>
      <c r="CC31" s="369"/>
      <c r="CD31" s="370"/>
      <c r="CE31" s="148"/>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row>
    <row r="32" spans="1:108" ht="21" customHeight="1" thickTop="1" thickBot="1">
      <c r="A32" s="421"/>
      <c r="B32" s="423"/>
      <c r="C32" s="423"/>
      <c r="D32" s="423"/>
      <c r="E32" s="424"/>
      <c r="F32" s="423"/>
      <c r="G32" s="423"/>
      <c r="H32" s="423"/>
      <c r="I32" s="423"/>
      <c r="J32" s="421"/>
      <c r="K32" s="421"/>
      <c r="L32" s="411"/>
      <c r="M32" s="413"/>
      <c r="N32" s="367">
        <v>4</v>
      </c>
      <c r="O32" s="166"/>
      <c r="P32" s="171"/>
      <c r="Q32" s="171"/>
      <c r="R32" s="171"/>
      <c r="S32" s="171"/>
      <c r="T32" s="171"/>
      <c r="U32" s="171"/>
      <c r="V32" s="171"/>
      <c r="W32" s="116">
        <f t="shared" si="1"/>
        <v>0</v>
      </c>
      <c r="X32" s="117" t="str">
        <f t="shared" si="0"/>
        <v>DEBIL</v>
      </c>
      <c r="Y32" s="172"/>
      <c r="Z32" s="118" t="str">
        <f t="shared" si="2"/>
        <v/>
      </c>
      <c r="AA32" s="116" t="str">
        <f t="shared" si="3"/>
        <v>SI</v>
      </c>
      <c r="AB32" s="171"/>
      <c r="AC32" s="422"/>
      <c r="AD32" s="422"/>
      <c r="AE32" s="420"/>
      <c r="AF32" s="420"/>
      <c r="AG32" s="418"/>
      <c r="AH32" s="418"/>
      <c r="AI32" s="419"/>
      <c r="AJ32" s="419"/>
      <c r="AK32" s="411"/>
      <c r="AL32" s="413"/>
      <c r="AM32" s="416"/>
      <c r="AN32" s="368"/>
      <c r="AO32" s="367"/>
      <c r="AP32" s="168"/>
      <c r="AQ32" s="114"/>
      <c r="AR32" s="370"/>
      <c r="AS32" s="168"/>
      <c r="AT32" s="368"/>
      <c r="AU32" s="168"/>
      <c r="AV32" s="368"/>
      <c r="AW32" s="114"/>
      <c r="AX32" s="370"/>
      <c r="AY32" s="369"/>
      <c r="AZ32" s="368"/>
      <c r="BA32" s="368"/>
      <c r="BB32" s="367"/>
      <c r="BC32" s="168"/>
      <c r="BD32" s="168"/>
      <c r="BE32" s="368"/>
      <c r="BF32" s="368"/>
      <c r="BG32" s="367"/>
      <c r="BH32" s="168"/>
      <c r="BI32" s="168"/>
      <c r="BJ32" s="368"/>
      <c r="BK32" s="368"/>
      <c r="BL32" s="367"/>
      <c r="BM32" s="168"/>
      <c r="BN32" s="168"/>
      <c r="BO32" s="370"/>
      <c r="BP32" s="370"/>
      <c r="BQ32" s="369"/>
      <c r="BR32" s="114"/>
      <c r="BS32" s="114"/>
      <c r="BT32" s="168"/>
      <c r="BU32" s="370"/>
      <c r="BV32" s="370"/>
      <c r="BW32" s="370"/>
      <c r="BX32" s="168"/>
      <c r="BY32" s="368"/>
      <c r="BZ32" s="368"/>
      <c r="CA32" s="114"/>
      <c r="CB32" s="370"/>
      <c r="CC32" s="369"/>
      <c r="CD32" s="370"/>
      <c r="CE32" s="148"/>
      <c r="CF32" s="148"/>
      <c r="CG32" s="148"/>
      <c r="CH32" s="148"/>
      <c r="CI32" s="148"/>
      <c r="CJ32" s="148"/>
      <c r="CK32" s="148"/>
      <c r="CL32" s="148"/>
      <c r="CM32" s="148"/>
      <c r="CN32" s="148"/>
      <c r="CO32" s="148"/>
      <c r="CP32" s="148"/>
      <c r="CQ32" s="148"/>
      <c r="CR32" s="148"/>
      <c r="CS32" s="148"/>
      <c r="CT32" s="148"/>
      <c r="CU32" s="148"/>
      <c r="CV32" s="148"/>
      <c r="CW32" s="148"/>
      <c r="CX32" s="148"/>
      <c r="CY32" s="148"/>
      <c r="CZ32" s="148"/>
      <c r="DA32" s="148"/>
      <c r="DB32" s="148"/>
      <c r="DC32" s="148"/>
      <c r="DD32" s="148"/>
    </row>
    <row r="33" spans="1:108" ht="21" customHeight="1" thickTop="1" thickBot="1">
      <c r="A33" s="421"/>
      <c r="B33" s="423"/>
      <c r="C33" s="423"/>
      <c r="D33" s="423"/>
      <c r="E33" s="424"/>
      <c r="F33" s="423"/>
      <c r="G33" s="423"/>
      <c r="H33" s="423"/>
      <c r="I33" s="423"/>
      <c r="J33" s="421"/>
      <c r="K33" s="421"/>
      <c r="L33" s="411"/>
      <c r="M33" s="413"/>
      <c r="N33" s="367">
        <v>5</v>
      </c>
      <c r="O33" s="166"/>
      <c r="P33" s="171"/>
      <c r="Q33" s="171"/>
      <c r="R33" s="171"/>
      <c r="S33" s="171"/>
      <c r="T33" s="171"/>
      <c r="U33" s="171"/>
      <c r="V33" s="171"/>
      <c r="W33" s="116">
        <f t="shared" si="1"/>
        <v>0</v>
      </c>
      <c r="X33" s="117" t="str">
        <f t="shared" si="0"/>
        <v>DEBIL</v>
      </c>
      <c r="Y33" s="172"/>
      <c r="Z33" s="118" t="str">
        <f t="shared" si="2"/>
        <v/>
      </c>
      <c r="AA33" s="116" t="str">
        <f t="shared" si="3"/>
        <v>SI</v>
      </c>
      <c r="AB33" s="171"/>
      <c r="AC33" s="422"/>
      <c r="AD33" s="422"/>
      <c r="AE33" s="420"/>
      <c r="AF33" s="420"/>
      <c r="AG33" s="418"/>
      <c r="AH33" s="418"/>
      <c r="AI33" s="419"/>
      <c r="AJ33" s="419"/>
      <c r="AK33" s="411"/>
      <c r="AL33" s="413"/>
      <c r="AM33" s="416"/>
      <c r="AN33" s="368"/>
      <c r="AO33" s="367"/>
      <c r="AP33" s="168"/>
      <c r="AQ33" s="114"/>
      <c r="AR33" s="370"/>
      <c r="AS33" s="168"/>
      <c r="AT33" s="368"/>
      <c r="AU33" s="168"/>
      <c r="AV33" s="368"/>
      <c r="AW33" s="114"/>
      <c r="AX33" s="370"/>
      <c r="AY33" s="369"/>
      <c r="AZ33" s="368"/>
      <c r="BA33" s="368"/>
      <c r="BB33" s="367"/>
      <c r="BC33" s="168"/>
      <c r="BD33" s="168"/>
      <c r="BE33" s="368"/>
      <c r="BF33" s="368"/>
      <c r="BG33" s="367"/>
      <c r="BH33" s="168"/>
      <c r="BI33" s="168"/>
      <c r="BJ33" s="368"/>
      <c r="BK33" s="368"/>
      <c r="BL33" s="367"/>
      <c r="BM33" s="168"/>
      <c r="BN33" s="168"/>
      <c r="BO33" s="370"/>
      <c r="BP33" s="370"/>
      <c r="BQ33" s="369"/>
      <c r="BR33" s="114"/>
      <c r="BS33" s="114"/>
      <c r="BT33" s="168"/>
      <c r="BU33" s="370"/>
      <c r="BV33" s="370"/>
      <c r="BW33" s="370"/>
      <c r="BX33" s="168"/>
      <c r="BY33" s="368"/>
      <c r="BZ33" s="368"/>
      <c r="CA33" s="114"/>
      <c r="CB33" s="370"/>
      <c r="CC33" s="369"/>
      <c r="CD33" s="370"/>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row>
    <row r="34" spans="1:108" ht="21" customHeight="1" thickTop="1" thickBot="1">
      <c r="A34" s="421"/>
      <c r="B34" s="423"/>
      <c r="C34" s="423"/>
      <c r="D34" s="423"/>
      <c r="E34" s="424"/>
      <c r="F34" s="423"/>
      <c r="G34" s="423"/>
      <c r="H34" s="423"/>
      <c r="I34" s="423"/>
      <c r="J34" s="421"/>
      <c r="K34" s="421"/>
      <c r="L34" s="411"/>
      <c r="M34" s="414"/>
      <c r="N34" s="367">
        <v>6</v>
      </c>
      <c r="O34" s="166"/>
      <c r="P34" s="171"/>
      <c r="Q34" s="171"/>
      <c r="R34" s="171"/>
      <c r="S34" s="171"/>
      <c r="T34" s="171"/>
      <c r="U34" s="171"/>
      <c r="V34" s="171"/>
      <c r="W34" s="116">
        <f t="shared" si="1"/>
        <v>0</v>
      </c>
      <c r="X34" s="117" t="str">
        <f t="shared" si="0"/>
        <v>DEBIL</v>
      </c>
      <c r="Y34" s="172"/>
      <c r="Z34" s="118" t="str">
        <f t="shared" si="2"/>
        <v/>
      </c>
      <c r="AA34" s="116" t="str">
        <f t="shared" si="3"/>
        <v>SI</v>
      </c>
      <c r="AB34" s="171"/>
      <c r="AC34" s="422"/>
      <c r="AD34" s="422"/>
      <c r="AE34" s="420"/>
      <c r="AF34" s="420"/>
      <c r="AG34" s="418"/>
      <c r="AH34" s="418"/>
      <c r="AI34" s="419"/>
      <c r="AJ34" s="419"/>
      <c r="AK34" s="411"/>
      <c r="AL34" s="414"/>
      <c r="AM34" s="417"/>
      <c r="AN34" s="368"/>
      <c r="AO34" s="367"/>
      <c r="AP34" s="168"/>
      <c r="AQ34" s="114"/>
      <c r="AR34" s="370"/>
      <c r="AS34" s="168"/>
      <c r="AT34" s="368"/>
      <c r="AU34" s="168"/>
      <c r="AV34" s="368"/>
      <c r="AW34" s="114"/>
      <c r="AX34" s="370"/>
      <c r="AY34" s="369"/>
      <c r="AZ34" s="368"/>
      <c r="BA34" s="368"/>
      <c r="BB34" s="367"/>
      <c r="BC34" s="168"/>
      <c r="BD34" s="168"/>
      <c r="BE34" s="368"/>
      <c r="BF34" s="368"/>
      <c r="BG34" s="367"/>
      <c r="BH34" s="168"/>
      <c r="BI34" s="168"/>
      <c r="BJ34" s="368"/>
      <c r="BK34" s="368"/>
      <c r="BL34" s="367"/>
      <c r="BM34" s="168"/>
      <c r="BN34" s="168"/>
      <c r="BO34" s="370"/>
      <c r="BP34" s="370"/>
      <c r="BQ34" s="369"/>
      <c r="BR34" s="114"/>
      <c r="BS34" s="114"/>
      <c r="BT34" s="168"/>
      <c r="BU34" s="370"/>
      <c r="BV34" s="370"/>
      <c r="BW34" s="370"/>
      <c r="BX34" s="168"/>
      <c r="BY34" s="368"/>
      <c r="BZ34" s="368"/>
      <c r="CA34" s="114"/>
      <c r="CB34" s="370"/>
      <c r="CC34" s="369"/>
      <c r="CD34" s="370"/>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row>
    <row r="35" spans="1:108" ht="21" customHeight="1" thickTop="1" thickBot="1">
      <c r="A35" s="421">
        <v>6</v>
      </c>
      <c r="B35" s="423"/>
      <c r="C35" s="423"/>
      <c r="D35" s="423"/>
      <c r="E35" s="424"/>
      <c r="F35" s="423"/>
      <c r="G35" s="423"/>
      <c r="H35" s="423"/>
      <c r="I35" s="423"/>
      <c r="J35" s="421"/>
      <c r="K35" s="421"/>
      <c r="L35" s="411">
        <f>+(J35*K35)*4</f>
        <v>0</v>
      </c>
      <c r="M35" s="412" t="b">
        <f>IF(OR(AND(J35=3,K35=4),AND(J35=2,K35=5),AND(J35=2,K35=5),AND(L35=20),AND(L35&gt;=52,L35&lt;=100)),"ZONA RIESGO EXTREMA",IF(OR(AND(J35=5,K35=2),AND(J35=4,K35=3),AND(J35=1,K35=4),AND(L35=16),AND(L35&gt;=28,L35&lt;=48)),"ZONA RIESGO ALTA",IF(OR(AND(J35=1,K35=3),AND(J35=4,K35=1),AND(L35=24)),"ZONA RIESGO MODERADA",IF(AND(L35&gt;=4,L35&lt;=16),"ZONA RIESGO BAJA"))))</f>
        <v>0</v>
      </c>
      <c r="N35" s="367">
        <v>1</v>
      </c>
      <c r="O35" s="166"/>
      <c r="P35" s="171"/>
      <c r="Q35" s="171"/>
      <c r="R35" s="171"/>
      <c r="S35" s="171"/>
      <c r="T35" s="171"/>
      <c r="U35" s="171"/>
      <c r="V35" s="171"/>
      <c r="W35" s="116">
        <f t="shared" si="1"/>
        <v>0</v>
      </c>
      <c r="X35" s="117" t="str">
        <f t="shared" si="0"/>
        <v>DEBIL</v>
      </c>
      <c r="Y35" s="172"/>
      <c r="Z35" s="118" t="str">
        <f t="shared" si="2"/>
        <v/>
      </c>
      <c r="AA35" s="116" t="str">
        <f t="shared" si="3"/>
        <v>SI</v>
      </c>
      <c r="AB35" s="171"/>
      <c r="AC35" s="422">
        <f>IF(AND(W35&gt;0,SUM(W36:W40)=0),W35,IF(AND(SUM(W35:W36)&gt;0,SUM(W37:W40)=0),AVERAGE(W35:W36),IF(AND(SUM(W35:W37)&gt;0,SUM(W38:W40)=0),AVERAGE(W35:W37),IF(AND(SUM(W35:W38)&gt;0,SUM(W39:W40)=0),AVERAGE(W35:W38),IF(AND(SUM(W35:W39)&gt;0,W40=0),AVERAGE(W35:W39),AVERAGE(W35:W40))))))</f>
        <v>0</v>
      </c>
      <c r="AD35" s="422" t="str">
        <f>IF(AND(AC35&gt;=50,AC35&lt;=99),"MODERADO",IF(AND(AC35=100), "FUERTE",IF(AND(AC35&lt;50), "DEBIL")))</f>
        <v>DEBIL</v>
      </c>
      <c r="AE35" s="420"/>
      <c r="AF35" s="420"/>
      <c r="AG35" s="418" t="str">
        <f>IFERROR(_xlfn.IFS(AND(AD35="MODERADO",AE35="Directamente"),1,AND(AD35="FUERTE",AE35="Directamente"),2),"0")</f>
        <v>0</v>
      </c>
      <c r="AH35" s="418" t="str">
        <f>IFERROR(_xlfn.IFS(AND(AD35="MODERADO",AF35="Directamente"),1,AND(AD35="FUERTE",AF35="Directamente"),2,AND(AD35="FUERTE",AF35="Indirectamente"),1),"0")</f>
        <v>0</v>
      </c>
      <c r="AI35" s="419"/>
      <c r="AJ35" s="419"/>
      <c r="AK35" s="411">
        <f>+(AI35*AJ35)*4</f>
        <v>0</v>
      </c>
      <c r="AL35" s="412" t="b">
        <f>IF(OR(AND(AI35=3,AJ35=4),AND(AI35=2,AJ35=5),AND(AI35=2,AJ35=5),AND(AK35=20),AND(AK35&gt;=52,AK35&lt;=100)),"ZONA RIESGO EXTREMA",IF(OR(AND(AI35=5,AJ35=2),AND(AI35=4,AJ35=3),AND(AI35=1,AJ35=4),AND(AK35=16),AND(AK35&gt;=28,AK35&lt;=48)),"ZONA RIESGO ALTA",IF(OR(AND(AI35=1,AJ35=3),AND(AI35=4,AJ35=1),AND(AK35=24)),"ZONA RIESGO MODERADA",IF(AND(AK35&gt;=4,AK35&lt;=16),"ZONA RIESGO BAJA"))))</f>
        <v>0</v>
      </c>
      <c r="AM35" s="415"/>
      <c r="AN35" s="368"/>
      <c r="AO35" s="367"/>
      <c r="AP35" s="168"/>
      <c r="AQ35" s="114"/>
      <c r="AR35" s="370"/>
      <c r="AS35" s="168"/>
      <c r="AT35" s="368"/>
      <c r="AU35" s="168"/>
      <c r="AV35" s="368"/>
      <c r="AW35" s="114"/>
      <c r="AX35" s="370"/>
      <c r="AY35" s="369"/>
      <c r="AZ35" s="368"/>
      <c r="BA35" s="368"/>
      <c r="BB35" s="367"/>
      <c r="BC35" s="168"/>
      <c r="BD35" s="168"/>
      <c r="BE35" s="368"/>
      <c r="BF35" s="368"/>
      <c r="BG35" s="367"/>
      <c r="BH35" s="168"/>
      <c r="BI35" s="168"/>
      <c r="BJ35" s="368"/>
      <c r="BK35" s="368"/>
      <c r="BL35" s="367"/>
      <c r="BM35" s="168"/>
      <c r="BN35" s="168"/>
      <c r="BO35" s="370"/>
      <c r="BP35" s="370"/>
      <c r="BQ35" s="369"/>
      <c r="BR35" s="114"/>
      <c r="BS35" s="114"/>
      <c r="BT35" s="168"/>
      <c r="BU35" s="370"/>
      <c r="BV35" s="370"/>
      <c r="BW35" s="370"/>
      <c r="BX35" s="168"/>
      <c r="BY35" s="368"/>
      <c r="BZ35" s="368"/>
      <c r="CA35" s="114"/>
      <c r="CB35" s="370"/>
      <c r="CC35" s="369"/>
      <c r="CD35" s="370"/>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C35" s="148"/>
      <c r="DD35" s="148"/>
    </row>
    <row r="36" spans="1:108" ht="21" customHeight="1" thickTop="1" thickBot="1">
      <c r="A36" s="421"/>
      <c r="B36" s="423"/>
      <c r="C36" s="423"/>
      <c r="D36" s="423"/>
      <c r="E36" s="424"/>
      <c r="F36" s="423"/>
      <c r="G36" s="423"/>
      <c r="H36" s="423"/>
      <c r="I36" s="423"/>
      <c r="J36" s="421"/>
      <c r="K36" s="421"/>
      <c r="L36" s="411"/>
      <c r="M36" s="413"/>
      <c r="N36" s="367">
        <v>2</v>
      </c>
      <c r="O36" s="166"/>
      <c r="P36" s="171"/>
      <c r="Q36" s="171"/>
      <c r="R36" s="171"/>
      <c r="S36" s="171"/>
      <c r="T36" s="171"/>
      <c r="U36" s="171"/>
      <c r="V36" s="171"/>
      <c r="W36" s="116">
        <f t="shared" si="1"/>
        <v>0</v>
      </c>
      <c r="X36" s="117" t="str">
        <f t="shared" si="0"/>
        <v>DEBIL</v>
      </c>
      <c r="Y36" s="172"/>
      <c r="Z36" s="118" t="str">
        <f t="shared" si="2"/>
        <v/>
      </c>
      <c r="AA36" s="116" t="str">
        <f t="shared" si="3"/>
        <v>SI</v>
      </c>
      <c r="AB36" s="171"/>
      <c r="AC36" s="422"/>
      <c r="AD36" s="422"/>
      <c r="AE36" s="420"/>
      <c r="AF36" s="420"/>
      <c r="AG36" s="418"/>
      <c r="AH36" s="418"/>
      <c r="AI36" s="419"/>
      <c r="AJ36" s="419"/>
      <c r="AK36" s="411"/>
      <c r="AL36" s="413"/>
      <c r="AM36" s="416"/>
      <c r="AN36" s="368"/>
      <c r="AO36" s="367"/>
      <c r="AP36" s="168"/>
      <c r="AQ36" s="114"/>
      <c r="AR36" s="370"/>
      <c r="AS36" s="168"/>
      <c r="AT36" s="368"/>
      <c r="AU36" s="168"/>
      <c r="AV36" s="368"/>
      <c r="AW36" s="114"/>
      <c r="AX36" s="370"/>
      <c r="AY36" s="369"/>
      <c r="AZ36" s="368"/>
      <c r="BA36" s="368"/>
      <c r="BB36" s="367"/>
      <c r="BC36" s="168"/>
      <c r="BD36" s="168"/>
      <c r="BE36" s="368"/>
      <c r="BF36" s="368"/>
      <c r="BG36" s="367"/>
      <c r="BH36" s="168"/>
      <c r="BI36" s="168"/>
      <c r="BJ36" s="368"/>
      <c r="BK36" s="368"/>
      <c r="BL36" s="367"/>
      <c r="BM36" s="168"/>
      <c r="BN36" s="168"/>
      <c r="BO36" s="370"/>
      <c r="BP36" s="370"/>
      <c r="BQ36" s="369"/>
      <c r="BR36" s="114"/>
      <c r="BS36" s="114"/>
      <c r="BT36" s="168"/>
      <c r="BU36" s="370"/>
      <c r="BV36" s="370"/>
      <c r="BW36" s="370"/>
      <c r="BX36" s="168"/>
      <c r="BY36" s="368"/>
      <c r="BZ36" s="368"/>
      <c r="CA36" s="114"/>
      <c r="CB36" s="370"/>
      <c r="CC36" s="369"/>
      <c r="CD36" s="370"/>
      <c r="CE36" s="148"/>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8"/>
    </row>
    <row r="37" spans="1:108" ht="21" customHeight="1" thickTop="1" thickBot="1">
      <c r="A37" s="421"/>
      <c r="B37" s="423"/>
      <c r="C37" s="423"/>
      <c r="D37" s="423"/>
      <c r="E37" s="424"/>
      <c r="F37" s="423"/>
      <c r="G37" s="423"/>
      <c r="H37" s="423"/>
      <c r="I37" s="423"/>
      <c r="J37" s="421"/>
      <c r="K37" s="421"/>
      <c r="L37" s="411"/>
      <c r="M37" s="413"/>
      <c r="N37" s="367">
        <v>3</v>
      </c>
      <c r="O37" s="173"/>
      <c r="P37" s="171"/>
      <c r="Q37" s="171"/>
      <c r="R37" s="171"/>
      <c r="S37" s="171"/>
      <c r="T37" s="171"/>
      <c r="U37" s="171"/>
      <c r="V37" s="171"/>
      <c r="W37" s="116">
        <f t="shared" si="1"/>
        <v>0</v>
      </c>
      <c r="X37" s="117" t="str">
        <f t="shared" si="0"/>
        <v>DEBIL</v>
      </c>
      <c r="Y37" s="172"/>
      <c r="Z37" s="118" t="str">
        <f t="shared" si="2"/>
        <v/>
      </c>
      <c r="AA37" s="116" t="str">
        <f t="shared" si="3"/>
        <v>SI</v>
      </c>
      <c r="AB37" s="171"/>
      <c r="AC37" s="422"/>
      <c r="AD37" s="422"/>
      <c r="AE37" s="420"/>
      <c r="AF37" s="420"/>
      <c r="AG37" s="418"/>
      <c r="AH37" s="418"/>
      <c r="AI37" s="419"/>
      <c r="AJ37" s="419"/>
      <c r="AK37" s="411"/>
      <c r="AL37" s="413"/>
      <c r="AM37" s="416"/>
      <c r="AN37" s="368"/>
      <c r="AO37" s="367"/>
      <c r="AP37" s="168"/>
      <c r="AQ37" s="114"/>
      <c r="AR37" s="370"/>
      <c r="AS37" s="168"/>
      <c r="AT37" s="368"/>
      <c r="AU37" s="168"/>
      <c r="AV37" s="368"/>
      <c r="AW37" s="114"/>
      <c r="AX37" s="370"/>
      <c r="AY37" s="369"/>
      <c r="AZ37" s="368"/>
      <c r="BA37" s="368"/>
      <c r="BB37" s="367"/>
      <c r="BC37" s="168"/>
      <c r="BD37" s="168"/>
      <c r="BE37" s="368"/>
      <c r="BF37" s="368"/>
      <c r="BG37" s="367"/>
      <c r="BH37" s="168"/>
      <c r="BI37" s="168"/>
      <c r="BJ37" s="368"/>
      <c r="BK37" s="368"/>
      <c r="BL37" s="367"/>
      <c r="BM37" s="168"/>
      <c r="BN37" s="168"/>
      <c r="BO37" s="370"/>
      <c r="BP37" s="370"/>
      <c r="BQ37" s="369"/>
      <c r="BR37" s="114"/>
      <c r="BS37" s="114"/>
      <c r="BT37" s="168"/>
      <c r="BU37" s="370"/>
      <c r="BV37" s="370"/>
      <c r="BW37" s="370"/>
      <c r="BX37" s="168"/>
      <c r="BY37" s="368"/>
      <c r="BZ37" s="368"/>
      <c r="CA37" s="114"/>
      <c r="CB37" s="370"/>
      <c r="CC37" s="369"/>
      <c r="CD37" s="370"/>
      <c r="CE37" s="148"/>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row>
    <row r="38" spans="1:108" ht="21" customHeight="1" thickTop="1" thickBot="1">
      <c r="A38" s="421"/>
      <c r="B38" s="423"/>
      <c r="C38" s="423"/>
      <c r="D38" s="423"/>
      <c r="E38" s="424"/>
      <c r="F38" s="423"/>
      <c r="G38" s="423"/>
      <c r="H38" s="423"/>
      <c r="I38" s="423"/>
      <c r="J38" s="421"/>
      <c r="K38" s="421"/>
      <c r="L38" s="411"/>
      <c r="M38" s="413"/>
      <c r="N38" s="367">
        <v>4</v>
      </c>
      <c r="O38" s="166"/>
      <c r="P38" s="171"/>
      <c r="Q38" s="171"/>
      <c r="R38" s="171"/>
      <c r="S38" s="171"/>
      <c r="T38" s="171"/>
      <c r="U38" s="171"/>
      <c r="V38" s="171"/>
      <c r="W38" s="116">
        <f t="shared" si="1"/>
        <v>0</v>
      </c>
      <c r="X38" s="117" t="str">
        <f t="shared" si="0"/>
        <v>DEBIL</v>
      </c>
      <c r="Y38" s="172"/>
      <c r="Z38" s="118" t="str">
        <f t="shared" si="2"/>
        <v/>
      </c>
      <c r="AA38" s="116" t="str">
        <f t="shared" si="3"/>
        <v>SI</v>
      </c>
      <c r="AB38" s="171"/>
      <c r="AC38" s="422"/>
      <c r="AD38" s="422"/>
      <c r="AE38" s="420"/>
      <c r="AF38" s="420"/>
      <c r="AG38" s="418"/>
      <c r="AH38" s="418"/>
      <c r="AI38" s="419"/>
      <c r="AJ38" s="419"/>
      <c r="AK38" s="411"/>
      <c r="AL38" s="413"/>
      <c r="AM38" s="416"/>
      <c r="AN38" s="368"/>
      <c r="AO38" s="367"/>
      <c r="AP38" s="168"/>
      <c r="AQ38" s="114"/>
      <c r="AR38" s="370"/>
      <c r="AS38" s="168"/>
      <c r="AT38" s="368"/>
      <c r="AU38" s="168"/>
      <c r="AV38" s="368"/>
      <c r="AW38" s="114"/>
      <c r="AX38" s="370"/>
      <c r="AY38" s="369"/>
      <c r="AZ38" s="368"/>
      <c r="BA38" s="368"/>
      <c r="BB38" s="367"/>
      <c r="BC38" s="168"/>
      <c r="BD38" s="168"/>
      <c r="BE38" s="368"/>
      <c r="BF38" s="368"/>
      <c r="BG38" s="367"/>
      <c r="BH38" s="168"/>
      <c r="BI38" s="168"/>
      <c r="BJ38" s="368"/>
      <c r="BK38" s="368"/>
      <c r="BL38" s="367"/>
      <c r="BM38" s="168"/>
      <c r="BN38" s="168"/>
      <c r="BO38" s="370"/>
      <c r="BP38" s="370"/>
      <c r="BQ38" s="369"/>
      <c r="BR38" s="114"/>
      <c r="BS38" s="114"/>
      <c r="BT38" s="168"/>
      <c r="BU38" s="370"/>
      <c r="BV38" s="370"/>
      <c r="BW38" s="370"/>
      <c r="BX38" s="168"/>
      <c r="BY38" s="368"/>
      <c r="BZ38" s="368"/>
      <c r="CA38" s="114"/>
      <c r="CB38" s="370"/>
      <c r="CC38" s="369"/>
      <c r="CD38" s="370"/>
      <c r="CE38" s="148"/>
      <c r="CF38" s="148"/>
      <c r="CG38" s="148"/>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148"/>
    </row>
    <row r="39" spans="1:108" ht="21" customHeight="1" thickTop="1" thickBot="1">
      <c r="A39" s="421"/>
      <c r="B39" s="423"/>
      <c r="C39" s="423"/>
      <c r="D39" s="423"/>
      <c r="E39" s="424"/>
      <c r="F39" s="423"/>
      <c r="G39" s="423"/>
      <c r="H39" s="423"/>
      <c r="I39" s="423"/>
      <c r="J39" s="421"/>
      <c r="K39" s="421"/>
      <c r="L39" s="411"/>
      <c r="M39" s="413"/>
      <c r="N39" s="367">
        <v>5</v>
      </c>
      <c r="O39" s="166"/>
      <c r="P39" s="171"/>
      <c r="Q39" s="171"/>
      <c r="R39" s="171"/>
      <c r="S39" s="171"/>
      <c r="T39" s="171"/>
      <c r="U39" s="171"/>
      <c r="V39" s="171"/>
      <c r="W39" s="116">
        <f t="shared" si="1"/>
        <v>0</v>
      </c>
      <c r="X39" s="117" t="str">
        <f t="shared" si="0"/>
        <v>DEBIL</v>
      </c>
      <c r="Y39" s="172"/>
      <c r="Z39" s="118" t="str">
        <f t="shared" si="2"/>
        <v/>
      </c>
      <c r="AA39" s="116" t="str">
        <f t="shared" si="3"/>
        <v>SI</v>
      </c>
      <c r="AB39" s="171"/>
      <c r="AC39" s="422"/>
      <c r="AD39" s="422"/>
      <c r="AE39" s="420"/>
      <c r="AF39" s="420"/>
      <c r="AG39" s="418"/>
      <c r="AH39" s="418"/>
      <c r="AI39" s="419"/>
      <c r="AJ39" s="419"/>
      <c r="AK39" s="411"/>
      <c r="AL39" s="413"/>
      <c r="AM39" s="416"/>
      <c r="AN39" s="368"/>
      <c r="AO39" s="367"/>
      <c r="AP39" s="168"/>
      <c r="AQ39" s="114"/>
      <c r="AR39" s="370"/>
      <c r="AS39" s="168"/>
      <c r="AT39" s="368"/>
      <c r="AU39" s="168"/>
      <c r="AV39" s="368"/>
      <c r="AW39" s="114"/>
      <c r="AX39" s="370"/>
      <c r="AY39" s="369"/>
      <c r="AZ39" s="368"/>
      <c r="BA39" s="368"/>
      <c r="BB39" s="367"/>
      <c r="BC39" s="168"/>
      <c r="BD39" s="168"/>
      <c r="BE39" s="368"/>
      <c r="BF39" s="368"/>
      <c r="BG39" s="367"/>
      <c r="BH39" s="168"/>
      <c r="BI39" s="168"/>
      <c r="BJ39" s="368"/>
      <c r="BK39" s="368"/>
      <c r="BL39" s="367"/>
      <c r="BM39" s="168"/>
      <c r="BN39" s="168"/>
      <c r="BO39" s="370"/>
      <c r="BP39" s="370"/>
      <c r="BQ39" s="369"/>
      <c r="BR39" s="114"/>
      <c r="BS39" s="114"/>
      <c r="BT39" s="168"/>
      <c r="BU39" s="370"/>
      <c r="BV39" s="370"/>
      <c r="BW39" s="370"/>
      <c r="BX39" s="168"/>
      <c r="BY39" s="368"/>
      <c r="BZ39" s="368"/>
      <c r="CA39" s="114"/>
      <c r="CB39" s="370"/>
      <c r="CC39" s="369"/>
      <c r="CD39" s="370"/>
      <c r="CE39" s="148"/>
      <c r="CF39" s="148"/>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8"/>
    </row>
    <row r="40" spans="1:108" ht="21" customHeight="1" thickTop="1" thickBot="1">
      <c r="A40" s="421"/>
      <c r="B40" s="423"/>
      <c r="C40" s="423"/>
      <c r="D40" s="423"/>
      <c r="E40" s="424"/>
      <c r="F40" s="423"/>
      <c r="G40" s="423"/>
      <c r="H40" s="423"/>
      <c r="I40" s="423"/>
      <c r="J40" s="421"/>
      <c r="K40" s="421"/>
      <c r="L40" s="411"/>
      <c r="M40" s="414"/>
      <c r="N40" s="367">
        <v>6</v>
      </c>
      <c r="O40" s="166"/>
      <c r="P40" s="171"/>
      <c r="Q40" s="171"/>
      <c r="R40" s="171"/>
      <c r="S40" s="171"/>
      <c r="T40" s="171"/>
      <c r="U40" s="171"/>
      <c r="V40" s="171"/>
      <c r="W40" s="116">
        <f t="shared" si="1"/>
        <v>0</v>
      </c>
      <c r="X40" s="117" t="str">
        <f t="shared" si="0"/>
        <v>DEBIL</v>
      </c>
      <c r="Y40" s="172"/>
      <c r="Z40" s="118" t="str">
        <f t="shared" si="2"/>
        <v/>
      </c>
      <c r="AA40" s="116" t="str">
        <f t="shared" si="3"/>
        <v>SI</v>
      </c>
      <c r="AB40" s="171"/>
      <c r="AC40" s="422"/>
      <c r="AD40" s="422"/>
      <c r="AE40" s="420"/>
      <c r="AF40" s="420"/>
      <c r="AG40" s="418"/>
      <c r="AH40" s="418"/>
      <c r="AI40" s="419"/>
      <c r="AJ40" s="419"/>
      <c r="AK40" s="411"/>
      <c r="AL40" s="414"/>
      <c r="AM40" s="417"/>
      <c r="AN40" s="368"/>
      <c r="AO40" s="367"/>
      <c r="AP40" s="168"/>
      <c r="AQ40" s="114"/>
      <c r="AR40" s="370"/>
      <c r="AS40" s="168"/>
      <c r="AT40" s="368"/>
      <c r="AU40" s="168"/>
      <c r="AV40" s="368"/>
      <c r="AW40" s="114"/>
      <c r="AX40" s="370"/>
      <c r="AY40" s="369"/>
      <c r="AZ40" s="368"/>
      <c r="BA40" s="368"/>
      <c r="BB40" s="367"/>
      <c r="BC40" s="168"/>
      <c r="BD40" s="168"/>
      <c r="BE40" s="368"/>
      <c r="BF40" s="368"/>
      <c r="BG40" s="367"/>
      <c r="BH40" s="168"/>
      <c r="BI40" s="168"/>
      <c r="BJ40" s="368"/>
      <c r="BK40" s="368"/>
      <c r="BL40" s="367"/>
      <c r="BM40" s="168"/>
      <c r="BN40" s="168"/>
      <c r="BO40" s="370"/>
      <c r="BP40" s="370"/>
      <c r="BQ40" s="369"/>
      <c r="BR40" s="114"/>
      <c r="BS40" s="114"/>
      <c r="BT40" s="168"/>
      <c r="BU40" s="370"/>
      <c r="BV40" s="370"/>
      <c r="BW40" s="370"/>
      <c r="BX40" s="168"/>
      <c r="BY40" s="368"/>
      <c r="BZ40" s="368"/>
      <c r="CA40" s="114"/>
      <c r="CB40" s="370"/>
      <c r="CC40" s="369"/>
      <c r="CD40" s="370"/>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row>
    <row r="41" spans="1:108" ht="21" customHeight="1" thickTop="1" thickBot="1">
      <c r="A41" s="421">
        <v>7</v>
      </c>
      <c r="B41" s="423"/>
      <c r="C41" s="423"/>
      <c r="D41" s="423"/>
      <c r="E41" s="424"/>
      <c r="F41" s="423"/>
      <c r="G41" s="423"/>
      <c r="H41" s="423"/>
      <c r="I41" s="423"/>
      <c r="J41" s="421"/>
      <c r="K41" s="421"/>
      <c r="L41" s="411">
        <f>+(J41*K41)*4</f>
        <v>0</v>
      </c>
      <c r="M41" s="412" t="b">
        <f>IF(OR(AND(J41=3,K41=4),AND(J41=2,K41=5),AND(J41=2,K41=5),AND(L41=20),AND(L41&gt;=52,L41&lt;=100)),"ZONA RIESGO EXTREMA",IF(OR(AND(J41=5,K41=2),AND(J41=4,K41=3),AND(J41=1,K41=4),AND(L41=16),AND(L41&gt;=28,L41&lt;=48)),"ZONA RIESGO ALTA",IF(OR(AND(J41=1,K41=3),AND(J41=4,K41=1),AND(L41=24)),"ZONA RIESGO MODERADA",IF(AND(L41&gt;=4,L41&lt;=16),"ZONA RIESGO BAJA"))))</f>
        <v>0</v>
      </c>
      <c r="N41" s="367">
        <v>1</v>
      </c>
      <c r="O41" s="166"/>
      <c r="P41" s="171"/>
      <c r="Q41" s="171"/>
      <c r="R41" s="171"/>
      <c r="S41" s="171"/>
      <c r="T41" s="171"/>
      <c r="U41" s="171"/>
      <c r="V41" s="171"/>
      <c r="W41" s="116">
        <f t="shared" si="1"/>
        <v>0</v>
      </c>
      <c r="X41" s="117" t="str">
        <f t="shared" si="0"/>
        <v>DEBIL</v>
      </c>
      <c r="Y41" s="172"/>
      <c r="Z41" s="118" t="str">
        <f t="shared" si="2"/>
        <v/>
      </c>
      <c r="AA41" s="116" t="str">
        <f t="shared" si="3"/>
        <v>SI</v>
      </c>
      <c r="AB41" s="171"/>
      <c r="AC41" s="422">
        <f>IF(AND(W41&gt;0,SUM(W42:W46)=0),W41,IF(AND(SUM(W41:W42)&gt;0,SUM(W43:W46)=0),AVERAGE(W41:W42),IF(AND(SUM(W41:W43)&gt;0,SUM(W44:W46)=0),AVERAGE(W41:W43),IF(AND(SUM(W41:W44)&gt;0,SUM(W45:W46)=0),AVERAGE(W41:W44),IF(AND(SUM(W41:W45)&gt;0,W46=0),AVERAGE(W41:W45),AVERAGE(W41:W46))))))</f>
        <v>0</v>
      </c>
      <c r="AD41" s="422" t="str">
        <f>IF(AND(AC41&gt;=50,AC41&lt;=99),"MODERADO",IF(AND(AC41=100), "FUERTE",IF(AND(AC41&lt;50), "DEBIL")))</f>
        <v>DEBIL</v>
      </c>
      <c r="AE41" s="420"/>
      <c r="AF41" s="420"/>
      <c r="AG41" s="418" t="str">
        <f>IFERROR(_xlfn.IFS(AND(AD41="MODERADO",AE41="Directamente"),1,AND(AD41="FUERTE",AE41="Directamente"),2),"0")</f>
        <v>0</v>
      </c>
      <c r="AH41" s="418" t="str">
        <f>IFERROR(_xlfn.IFS(AND(AD41="MODERADO",AF41="Directamente"),1,AND(AD41="FUERTE",AF41="Directamente"),2,AND(AD41="FUERTE",AF41="Indirectamente"),1),"0")</f>
        <v>0</v>
      </c>
      <c r="AI41" s="419"/>
      <c r="AJ41" s="419"/>
      <c r="AK41" s="411">
        <f>+(AI41*AJ41)*4</f>
        <v>0</v>
      </c>
      <c r="AL41" s="412" t="b">
        <f>IF(OR(AND(AI41=3,AJ41=4),AND(AI41=2,AJ41=5),AND(AI41=2,AJ41=5),AND(AK41=20),AND(AK41&gt;=52,AK41&lt;=100)),"ZONA RIESGO EXTREMA",IF(OR(AND(AI41=5,AJ41=2),AND(AI41=4,AJ41=3),AND(AI41=1,AJ41=4),AND(AK41=16),AND(AK41&gt;=28,AK41&lt;=48)),"ZONA RIESGO ALTA",IF(OR(AND(AI41=1,AJ41=3),AND(AI41=4,AJ41=1),AND(AK41=24)),"ZONA RIESGO MODERADA",IF(AND(AK41&gt;=4,AK41&lt;=16),"ZONA RIESGO BAJA"))))</f>
        <v>0</v>
      </c>
      <c r="AM41" s="415"/>
      <c r="AN41" s="368"/>
      <c r="AO41" s="367"/>
      <c r="AP41" s="168"/>
      <c r="AQ41" s="114"/>
      <c r="AR41" s="370"/>
      <c r="AS41" s="168"/>
      <c r="AT41" s="368"/>
      <c r="AU41" s="168"/>
      <c r="AV41" s="368"/>
      <c r="AW41" s="114"/>
      <c r="AX41" s="370"/>
      <c r="AY41" s="369"/>
      <c r="AZ41" s="368"/>
      <c r="BA41" s="368"/>
      <c r="BB41" s="367"/>
      <c r="BC41" s="168"/>
      <c r="BD41" s="168"/>
      <c r="BE41" s="368"/>
      <c r="BF41" s="368"/>
      <c r="BG41" s="367"/>
      <c r="BH41" s="168"/>
      <c r="BI41" s="168"/>
      <c r="BJ41" s="368"/>
      <c r="BK41" s="368"/>
      <c r="BL41" s="367"/>
      <c r="BM41" s="168"/>
      <c r="BN41" s="168"/>
      <c r="BO41" s="370"/>
      <c r="BP41" s="370"/>
      <c r="BQ41" s="369"/>
      <c r="BR41" s="114"/>
      <c r="BS41" s="114"/>
      <c r="BT41" s="168"/>
      <c r="BU41" s="370"/>
      <c r="BV41" s="370"/>
      <c r="BW41" s="370"/>
      <c r="BX41" s="168"/>
      <c r="BY41" s="368"/>
      <c r="BZ41" s="368"/>
      <c r="CA41" s="114"/>
      <c r="CB41" s="370"/>
      <c r="CC41" s="369"/>
      <c r="CD41" s="370"/>
      <c r="CE41" s="148"/>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8"/>
      <c r="DB41" s="148"/>
      <c r="DC41" s="148"/>
      <c r="DD41" s="148"/>
    </row>
    <row r="42" spans="1:108" ht="21" customHeight="1" thickTop="1" thickBot="1">
      <c r="A42" s="421"/>
      <c r="B42" s="423"/>
      <c r="C42" s="423"/>
      <c r="D42" s="423"/>
      <c r="E42" s="424"/>
      <c r="F42" s="423"/>
      <c r="G42" s="423"/>
      <c r="H42" s="423"/>
      <c r="I42" s="423"/>
      <c r="J42" s="421"/>
      <c r="K42" s="421"/>
      <c r="L42" s="411"/>
      <c r="M42" s="413"/>
      <c r="N42" s="367">
        <v>2</v>
      </c>
      <c r="O42" s="166"/>
      <c r="P42" s="171"/>
      <c r="Q42" s="171"/>
      <c r="R42" s="171"/>
      <c r="S42" s="171"/>
      <c r="T42" s="171"/>
      <c r="U42" s="171"/>
      <c r="V42" s="171"/>
      <c r="W42" s="116">
        <f t="shared" si="1"/>
        <v>0</v>
      </c>
      <c r="X42" s="117" t="str">
        <f t="shared" si="0"/>
        <v>DEBIL</v>
      </c>
      <c r="Y42" s="172"/>
      <c r="Z42" s="118" t="str">
        <f t="shared" si="2"/>
        <v/>
      </c>
      <c r="AA42" s="116" t="str">
        <f t="shared" si="3"/>
        <v>SI</v>
      </c>
      <c r="AB42" s="171"/>
      <c r="AC42" s="422"/>
      <c r="AD42" s="422"/>
      <c r="AE42" s="420"/>
      <c r="AF42" s="420"/>
      <c r="AG42" s="418"/>
      <c r="AH42" s="418"/>
      <c r="AI42" s="419"/>
      <c r="AJ42" s="419"/>
      <c r="AK42" s="411"/>
      <c r="AL42" s="413"/>
      <c r="AM42" s="416"/>
      <c r="AN42" s="368"/>
      <c r="AO42" s="367"/>
      <c r="AP42" s="168"/>
      <c r="AQ42" s="114"/>
      <c r="AR42" s="370"/>
      <c r="AS42" s="168"/>
      <c r="AT42" s="368"/>
      <c r="AU42" s="168"/>
      <c r="AV42" s="368"/>
      <c r="AW42" s="114"/>
      <c r="AX42" s="370"/>
      <c r="AY42" s="369"/>
      <c r="AZ42" s="368"/>
      <c r="BA42" s="368"/>
      <c r="BB42" s="367"/>
      <c r="BC42" s="168"/>
      <c r="BD42" s="168"/>
      <c r="BE42" s="368"/>
      <c r="BF42" s="368"/>
      <c r="BG42" s="367"/>
      <c r="BH42" s="168"/>
      <c r="BI42" s="168"/>
      <c r="BJ42" s="368"/>
      <c r="BK42" s="368"/>
      <c r="BL42" s="367"/>
      <c r="BM42" s="168"/>
      <c r="BN42" s="168"/>
      <c r="BO42" s="370"/>
      <c r="BP42" s="370"/>
      <c r="BQ42" s="369"/>
      <c r="BR42" s="114"/>
      <c r="BS42" s="114"/>
      <c r="BT42" s="168"/>
      <c r="BU42" s="370"/>
      <c r="BV42" s="370"/>
      <c r="BW42" s="370"/>
      <c r="BX42" s="168"/>
      <c r="BY42" s="368"/>
      <c r="BZ42" s="368"/>
      <c r="CA42" s="114"/>
      <c r="CB42" s="370"/>
      <c r="CC42" s="369"/>
      <c r="CD42" s="370"/>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row>
    <row r="43" spans="1:108" ht="21" customHeight="1" thickTop="1" thickBot="1">
      <c r="A43" s="421"/>
      <c r="B43" s="423"/>
      <c r="C43" s="423"/>
      <c r="D43" s="423"/>
      <c r="E43" s="424"/>
      <c r="F43" s="423"/>
      <c r="G43" s="423"/>
      <c r="H43" s="423"/>
      <c r="I43" s="423"/>
      <c r="J43" s="421"/>
      <c r="K43" s="421"/>
      <c r="L43" s="411"/>
      <c r="M43" s="413"/>
      <c r="N43" s="367">
        <v>3</v>
      </c>
      <c r="O43" s="173"/>
      <c r="P43" s="171"/>
      <c r="Q43" s="171"/>
      <c r="R43" s="171"/>
      <c r="S43" s="171"/>
      <c r="T43" s="171"/>
      <c r="U43" s="171"/>
      <c r="V43" s="171"/>
      <c r="W43" s="116">
        <f t="shared" si="1"/>
        <v>0</v>
      </c>
      <c r="X43" s="117" t="str">
        <f t="shared" si="0"/>
        <v>DEBIL</v>
      </c>
      <c r="Y43" s="172"/>
      <c r="Z43" s="118" t="str">
        <f t="shared" si="2"/>
        <v/>
      </c>
      <c r="AA43" s="116" t="str">
        <f t="shared" si="3"/>
        <v>SI</v>
      </c>
      <c r="AB43" s="171"/>
      <c r="AC43" s="422"/>
      <c r="AD43" s="422"/>
      <c r="AE43" s="420"/>
      <c r="AF43" s="420"/>
      <c r="AG43" s="418"/>
      <c r="AH43" s="418"/>
      <c r="AI43" s="419"/>
      <c r="AJ43" s="419"/>
      <c r="AK43" s="411"/>
      <c r="AL43" s="413"/>
      <c r="AM43" s="416"/>
      <c r="AN43" s="368"/>
      <c r="AO43" s="367"/>
      <c r="AP43" s="168"/>
      <c r="AQ43" s="114"/>
      <c r="AR43" s="370"/>
      <c r="AS43" s="168"/>
      <c r="AT43" s="368"/>
      <c r="AU43" s="168"/>
      <c r="AV43" s="368"/>
      <c r="AW43" s="114"/>
      <c r="AX43" s="370"/>
      <c r="AY43" s="369"/>
      <c r="AZ43" s="368"/>
      <c r="BA43" s="368"/>
      <c r="BB43" s="367"/>
      <c r="BC43" s="168"/>
      <c r="BD43" s="168"/>
      <c r="BE43" s="368"/>
      <c r="BF43" s="368"/>
      <c r="BG43" s="367"/>
      <c r="BH43" s="168"/>
      <c r="BI43" s="168"/>
      <c r="BJ43" s="368"/>
      <c r="BK43" s="368"/>
      <c r="BL43" s="367"/>
      <c r="BM43" s="168"/>
      <c r="BN43" s="168"/>
      <c r="BO43" s="370"/>
      <c r="BP43" s="370"/>
      <c r="BQ43" s="369"/>
      <c r="BR43" s="114"/>
      <c r="BS43" s="114"/>
      <c r="BT43" s="168"/>
      <c r="BU43" s="370"/>
      <c r="BV43" s="370"/>
      <c r="BW43" s="370"/>
      <c r="BX43" s="168"/>
      <c r="BY43" s="368"/>
      <c r="BZ43" s="368"/>
      <c r="CA43" s="114"/>
      <c r="CB43" s="370"/>
      <c r="CC43" s="369"/>
      <c r="CD43" s="370"/>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row>
    <row r="44" spans="1:108" ht="21" customHeight="1" thickTop="1" thickBot="1">
      <c r="A44" s="421"/>
      <c r="B44" s="423"/>
      <c r="C44" s="423"/>
      <c r="D44" s="423"/>
      <c r="E44" s="424"/>
      <c r="F44" s="423"/>
      <c r="G44" s="423"/>
      <c r="H44" s="423"/>
      <c r="I44" s="423"/>
      <c r="J44" s="421"/>
      <c r="K44" s="421"/>
      <c r="L44" s="411"/>
      <c r="M44" s="413"/>
      <c r="N44" s="367">
        <v>4</v>
      </c>
      <c r="O44" s="166"/>
      <c r="P44" s="171"/>
      <c r="Q44" s="171"/>
      <c r="R44" s="171"/>
      <c r="S44" s="171"/>
      <c r="T44" s="171"/>
      <c r="U44" s="171"/>
      <c r="V44" s="171"/>
      <c r="W44" s="116">
        <f t="shared" si="1"/>
        <v>0</v>
      </c>
      <c r="X44" s="117" t="str">
        <f t="shared" si="0"/>
        <v>DEBIL</v>
      </c>
      <c r="Y44" s="172"/>
      <c r="Z44" s="118" t="str">
        <f t="shared" si="2"/>
        <v/>
      </c>
      <c r="AA44" s="116" t="str">
        <f t="shared" si="3"/>
        <v>SI</v>
      </c>
      <c r="AB44" s="171"/>
      <c r="AC44" s="422"/>
      <c r="AD44" s="422"/>
      <c r="AE44" s="420"/>
      <c r="AF44" s="420"/>
      <c r="AG44" s="418"/>
      <c r="AH44" s="418"/>
      <c r="AI44" s="419"/>
      <c r="AJ44" s="419"/>
      <c r="AK44" s="411"/>
      <c r="AL44" s="413"/>
      <c r="AM44" s="416"/>
      <c r="AN44" s="368"/>
      <c r="AO44" s="367"/>
      <c r="AP44" s="168"/>
      <c r="AQ44" s="114"/>
      <c r="AR44" s="370"/>
      <c r="AS44" s="168"/>
      <c r="AT44" s="368"/>
      <c r="AU44" s="168"/>
      <c r="AV44" s="368"/>
      <c r="AW44" s="114"/>
      <c r="AX44" s="370"/>
      <c r="AY44" s="369"/>
      <c r="AZ44" s="368"/>
      <c r="BA44" s="368"/>
      <c r="BB44" s="367"/>
      <c r="BC44" s="168"/>
      <c r="BD44" s="168"/>
      <c r="BE44" s="368"/>
      <c r="BF44" s="368"/>
      <c r="BG44" s="367"/>
      <c r="BH44" s="168"/>
      <c r="BI44" s="168"/>
      <c r="BJ44" s="368"/>
      <c r="BK44" s="368"/>
      <c r="BL44" s="367"/>
      <c r="BM44" s="168"/>
      <c r="BN44" s="168"/>
      <c r="BO44" s="370"/>
      <c r="BP44" s="370"/>
      <c r="BQ44" s="369"/>
      <c r="BR44" s="114"/>
      <c r="BS44" s="114"/>
      <c r="BT44" s="168"/>
      <c r="BU44" s="370"/>
      <c r="BV44" s="370"/>
      <c r="BW44" s="370"/>
      <c r="BX44" s="168"/>
      <c r="BY44" s="368"/>
      <c r="BZ44" s="368"/>
      <c r="CA44" s="114"/>
      <c r="CB44" s="370"/>
      <c r="CC44" s="369"/>
      <c r="CD44" s="370"/>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row>
    <row r="45" spans="1:108" ht="21" customHeight="1" thickTop="1" thickBot="1">
      <c r="A45" s="421"/>
      <c r="B45" s="423"/>
      <c r="C45" s="423"/>
      <c r="D45" s="423"/>
      <c r="E45" s="424"/>
      <c r="F45" s="423"/>
      <c r="G45" s="423"/>
      <c r="H45" s="423"/>
      <c r="I45" s="423"/>
      <c r="J45" s="421"/>
      <c r="K45" s="421"/>
      <c r="L45" s="411"/>
      <c r="M45" s="413"/>
      <c r="N45" s="367">
        <v>5</v>
      </c>
      <c r="O45" s="166"/>
      <c r="P45" s="171"/>
      <c r="Q45" s="171"/>
      <c r="R45" s="171"/>
      <c r="S45" s="171"/>
      <c r="T45" s="171"/>
      <c r="U45" s="171"/>
      <c r="V45" s="171"/>
      <c r="W45" s="116">
        <f t="shared" si="1"/>
        <v>0</v>
      </c>
      <c r="X45" s="117" t="str">
        <f t="shared" si="0"/>
        <v>DEBIL</v>
      </c>
      <c r="Y45" s="172"/>
      <c r="Z45" s="118" t="str">
        <f t="shared" si="2"/>
        <v/>
      </c>
      <c r="AA45" s="116" t="str">
        <f t="shared" si="3"/>
        <v>SI</v>
      </c>
      <c r="AB45" s="171"/>
      <c r="AC45" s="422"/>
      <c r="AD45" s="422"/>
      <c r="AE45" s="420"/>
      <c r="AF45" s="420"/>
      <c r="AG45" s="418"/>
      <c r="AH45" s="418"/>
      <c r="AI45" s="419"/>
      <c r="AJ45" s="419"/>
      <c r="AK45" s="411"/>
      <c r="AL45" s="413"/>
      <c r="AM45" s="416"/>
      <c r="AN45" s="368"/>
      <c r="AO45" s="367"/>
      <c r="AP45" s="168"/>
      <c r="AQ45" s="114"/>
      <c r="AR45" s="370"/>
      <c r="AS45" s="168"/>
      <c r="AT45" s="368"/>
      <c r="AU45" s="168"/>
      <c r="AV45" s="368"/>
      <c r="AW45" s="114"/>
      <c r="AX45" s="370"/>
      <c r="AY45" s="369"/>
      <c r="AZ45" s="368"/>
      <c r="BA45" s="368"/>
      <c r="BB45" s="367"/>
      <c r="BC45" s="168"/>
      <c r="BD45" s="168"/>
      <c r="BE45" s="368"/>
      <c r="BF45" s="368"/>
      <c r="BG45" s="367"/>
      <c r="BH45" s="168"/>
      <c r="BI45" s="168"/>
      <c r="BJ45" s="368"/>
      <c r="BK45" s="368"/>
      <c r="BL45" s="367"/>
      <c r="BM45" s="168"/>
      <c r="BN45" s="168"/>
      <c r="BO45" s="370"/>
      <c r="BP45" s="370"/>
      <c r="BQ45" s="369"/>
      <c r="BR45" s="114"/>
      <c r="BS45" s="114"/>
      <c r="BT45" s="168"/>
      <c r="BU45" s="370"/>
      <c r="BV45" s="370"/>
      <c r="BW45" s="370"/>
      <c r="BX45" s="168"/>
      <c r="BY45" s="368"/>
      <c r="BZ45" s="368"/>
      <c r="CA45" s="114"/>
      <c r="CB45" s="370"/>
      <c r="CC45" s="369"/>
      <c r="CD45" s="370"/>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row>
    <row r="46" spans="1:108" ht="21" customHeight="1" thickTop="1" thickBot="1">
      <c r="A46" s="421"/>
      <c r="B46" s="423"/>
      <c r="C46" s="423"/>
      <c r="D46" s="423"/>
      <c r="E46" s="424"/>
      <c r="F46" s="423"/>
      <c r="G46" s="423"/>
      <c r="H46" s="423"/>
      <c r="I46" s="423"/>
      <c r="J46" s="421"/>
      <c r="K46" s="421"/>
      <c r="L46" s="411"/>
      <c r="M46" s="414"/>
      <c r="N46" s="367">
        <v>6</v>
      </c>
      <c r="O46" s="166"/>
      <c r="P46" s="171"/>
      <c r="Q46" s="171"/>
      <c r="R46" s="171"/>
      <c r="S46" s="171"/>
      <c r="T46" s="171"/>
      <c r="U46" s="171"/>
      <c r="V46" s="171"/>
      <c r="W46" s="116">
        <f t="shared" si="1"/>
        <v>0</v>
      </c>
      <c r="X46" s="117" t="str">
        <f t="shared" si="0"/>
        <v>DEBIL</v>
      </c>
      <c r="Y46" s="172"/>
      <c r="Z46" s="118" t="str">
        <f t="shared" si="2"/>
        <v/>
      </c>
      <c r="AA46" s="116" t="str">
        <f t="shared" si="3"/>
        <v>SI</v>
      </c>
      <c r="AB46" s="171"/>
      <c r="AC46" s="422"/>
      <c r="AD46" s="422"/>
      <c r="AE46" s="420"/>
      <c r="AF46" s="420"/>
      <c r="AG46" s="418"/>
      <c r="AH46" s="418"/>
      <c r="AI46" s="419"/>
      <c r="AJ46" s="419"/>
      <c r="AK46" s="411"/>
      <c r="AL46" s="414"/>
      <c r="AM46" s="417"/>
      <c r="AN46" s="368"/>
      <c r="AO46" s="367"/>
      <c r="AP46" s="168"/>
      <c r="AQ46" s="114"/>
      <c r="AR46" s="370"/>
      <c r="AS46" s="168"/>
      <c r="AT46" s="368"/>
      <c r="AU46" s="168"/>
      <c r="AV46" s="368"/>
      <c r="AW46" s="114"/>
      <c r="AX46" s="370"/>
      <c r="AY46" s="369"/>
      <c r="AZ46" s="368"/>
      <c r="BA46" s="368"/>
      <c r="BB46" s="367"/>
      <c r="BC46" s="168"/>
      <c r="BD46" s="168"/>
      <c r="BE46" s="368"/>
      <c r="BF46" s="368"/>
      <c r="BG46" s="367"/>
      <c r="BH46" s="168"/>
      <c r="BI46" s="168"/>
      <c r="BJ46" s="368"/>
      <c r="BK46" s="368"/>
      <c r="BL46" s="367"/>
      <c r="BM46" s="168"/>
      <c r="BN46" s="168"/>
      <c r="BO46" s="370"/>
      <c r="BP46" s="370"/>
      <c r="BQ46" s="369"/>
      <c r="BR46" s="114"/>
      <c r="BS46" s="114"/>
      <c r="BT46" s="168"/>
      <c r="BU46" s="370"/>
      <c r="BV46" s="370"/>
      <c r="BW46" s="370"/>
      <c r="BX46" s="168"/>
      <c r="BY46" s="368"/>
      <c r="BZ46" s="368"/>
      <c r="CA46" s="114"/>
      <c r="CB46" s="370"/>
      <c r="CC46" s="369"/>
      <c r="CD46" s="370"/>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row>
    <row r="47" spans="1:108" ht="21" customHeight="1" thickTop="1" thickBot="1">
      <c r="A47" s="421">
        <v>8</v>
      </c>
      <c r="B47" s="423"/>
      <c r="C47" s="423"/>
      <c r="D47" s="423"/>
      <c r="E47" s="424"/>
      <c r="F47" s="423"/>
      <c r="G47" s="423"/>
      <c r="H47" s="423"/>
      <c r="I47" s="423"/>
      <c r="J47" s="421"/>
      <c r="K47" s="421"/>
      <c r="L47" s="411">
        <f>+(J47*K47)*4</f>
        <v>0</v>
      </c>
      <c r="M47" s="412" t="b">
        <f>IF(OR(AND(J47=3,K47=4),AND(J47=2,K47=5),AND(J47=2,K47=5),AND(L47=20),AND(L47&gt;=52,L47&lt;=100)),"ZONA RIESGO EXTREMA",IF(OR(AND(J47=5,K47=2),AND(J47=4,K47=3),AND(J47=1,K47=4),AND(L47=16),AND(L47&gt;=28,L47&lt;=48)),"ZONA RIESGO ALTA",IF(OR(AND(J47=1,K47=3),AND(J47=4,K47=1),AND(L47=24)),"ZONA RIESGO MODERADA",IF(AND(L47&gt;=4,L47&lt;=16),"ZONA RIESGO BAJA"))))</f>
        <v>0</v>
      </c>
      <c r="N47" s="367">
        <v>1</v>
      </c>
      <c r="O47" s="166"/>
      <c r="P47" s="171"/>
      <c r="Q47" s="171"/>
      <c r="R47" s="171"/>
      <c r="S47" s="171"/>
      <c r="T47" s="171"/>
      <c r="U47" s="171"/>
      <c r="V47" s="171"/>
      <c r="W47" s="116">
        <f t="shared" si="1"/>
        <v>0</v>
      </c>
      <c r="X47" s="117" t="str">
        <f t="shared" si="0"/>
        <v>DEBIL</v>
      </c>
      <c r="Y47" s="172"/>
      <c r="Z47" s="118" t="str">
        <f t="shared" si="2"/>
        <v/>
      </c>
      <c r="AA47" s="116" t="str">
        <f t="shared" si="3"/>
        <v>SI</v>
      </c>
      <c r="AB47" s="171"/>
      <c r="AC47" s="422">
        <f>IF(AND(W47&gt;0,SUM(W48:W52)=0),W47,IF(AND(SUM(W47:W48)&gt;0,SUM(W49:W52)=0),AVERAGE(W47:W48),IF(AND(SUM(W47:W49)&gt;0,SUM(W50:W52)=0),AVERAGE(W47:W49),IF(AND(SUM(W47:W50)&gt;0,SUM(W51:W52)=0),AVERAGE(W47:W50),IF(AND(SUM(W47:W51)&gt;0,W52=0),AVERAGE(W47:W51),AVERAGE(W47:W52))))))</f>
        <v>0</v>
      </c>
      <c r="AD47" s="422" t="str">
        <f>IF(AND(AC47&gt;=50,AC47&lt;=99),"MODERADO",IF(AND(AC47=100), "FUERTE",IF(AND(AC47&lt;50), "DEBIL")))</f>
        <v>DEBIL</v>
      </c>
      <c r="AE47" s="420"/>
      <c r="AF47" s="420"/>
      <c r="AG47" s="418" t="str">
        <f>IFERROR(_xlfn.IFS(AND(AD47="MODERADO",AE47="Directamente"),1,AND(AD47="FUERTE",AE47="Directamente"),2),"0")</f>
        <v>0</v>
      </c>
      <c r="AH47" s="418" t="str">
        <f>IFERROR(_xlfn.IFS(AND(AD47="MODERADO",AF47="Directamente"),1,AND(AD47="FUERTE",AF47="Directamente"),2,AND(AD47="FUERTE",AF47="Indirectamente"),1),"0")</f>
        <v>0</v>
      </c>
      <c r="AI47" s="419"/>
      <c r="AJ47" s="419"/>
      <c r="AK47" s="411">
        <f>+(AI47*AJ47)*4</f>
        <v>0</v>
      </c>
      <c r="AL47" s="412" t="b">
        <f>IF(OR(AND(AI47=3,AJ47=4),AND(AI47=2,AJ47=5),AND(AI47=2,AJ47=5),AND(AK47=20),AND(AK47&gt;=52,AK47&lt;=100)),"ZONA RIESGO EXTREMA",IF(OR(AND(AI47=5,AJ47=2),AND(AI47=4,AJ47=3),AND(AI47=1,AJ47=4),AND(AK47=16),AND(AK47&gt;=28,AK47&lt;=48)),"ZONA RIESGO ALTA",IF(OR(AND(AI47=1,AJ47=3),AND(AI47=4,AJ47=1),AND(AK47=24)),"ZONA RIESGO MODERADA",IF(AND(AK47&gt;=4,AK47&lt;=16),"ZONA RIESGO BAJA"))))</f>
        <v>0</v>
      </c>
      <c r="AM47" s="415"/>
      <c r="AN47" s="368"/>
      <c r="AO47" s="367"/>
      <c r="AP47" s="168"/>
      <c r="AQ47" s="114"/>
      <c r="AR47" s="370"/>
      <c r="AS47" s="168"/>
      <c r="AT47" s="368"/>
      <c r="AU47" s="168"/>
      <c r="AV47" s="368"/>
      <c r="AW47" s="114"/>
      <c r="AX47" s="370"/>
      <c r="AY47" s="369"/>
      <c r="AZ47" s="368"/>
      <c r="BA47" s="368"/>
      <c r="BB47" s="367"/>
      <c r="BC47" s="168"/>
      <c r="BD47" s="168"/>
      <c r="BE47" s="368"/>
      <c r="BF47" s="368"/>
      <c r="BG47" s="367"/>
      <c r="BH47" s="168"/>
      <c r="BI47" s="168"/>
      <c r="BJ47" s="368"/>
      <c r="BK47" s="368"/>
      <c r="BL47" s="367"/>
      <c r="BM47" s="168"/>
      <c r="BN47" s="168"/>
      <c r="BO47" s="370"/>
      <c r="BP47" s="370"/>
      <c r="BQ47" s="369"/>
      <c r="BR47" s="114"/>
      <c r="BS47" s="114"/>
      <c r="BT47" s="168"/>
      <c r="BU47" s="370"/>
      <c r="BV47" s="370"/>
      <c r="BW47" s="370"/>
      <c r="BX47" s="168"/>
      <c r="BY47" s="368"/>
      <c r="BZ47" s="368"/>
      <c r="CA47" s="114"/>
      <c r="CB47" s="370"/>
      <c r="CC47" s="369"/>
      <c r="CD47" s="370"/>
      <c r="CE47" s="148"/>
      <c r="CF47" s="148"/>
      <c r="CG47" s="148"/>
      <c r="CH47" s="148"/>
      <c r="CI47" s="148"/>
      <c r="CJ47" s="148"/>
      <c r="CK47" s="148"/>
      <c r="CL47" s="148"/>
      <c r="CM47" s="148"/>
      <c r="CN47" s="148"/>
      <c r="CO47" s="148"/>
      <c r="CP47" s="148"/>
      <c r="CQ47" s="148"/>
      <c r="CR47" s="148"/>
      <c r="CS47" s="148"/>
      <c r="CT47" s="148"/>
      <c r="CU47" s="148"/>
      <c r="CV47" s="148"/>
      <c r="CW47" s="148"/>
      <c r="CX47" s="148"/>
      <c r="CY47" s="148"/>
      <c r="CZ47" s="148"/>
      <c r="DA47" s="148"/>
      <c r="DB47" s="148"/>
      <c r="DC47" s="148"/>
      <c r="DD47" s="148"/>
    </row>
    <row r="48" spans="1:108" ht="21" customHeight="1" thickTop="1" thickBot="1">
      <c r="A48" s="421"/>
      <c r="B48" s="423"/>
      <c r="C48" s="423"/>
      <c r="D48" s="423"/>
      <c r="E48" s="424"/>
      <c r="F48" s="423"/>
      <c r="G48" s="423"/>
      <c r="H48" s="423"/>
      <c r="I48" s="423"/>
      <c r="J48" s="421"/>
      <c r="K48" s="421"/>
      <c r="L48" s="411"/>
      <c r="M48" s="413"/>
      <c r="N48" s="367">
        <v>2</v>
      </c>
      <c r="O48" s="166"/>
      <c r="P48" s="171"/>
      <c r="Q48" s="171"/>
      <c r="R48" s="171"/>
      <c r="S48" s="171"/>
      <c r="T48" s="171"/>
      <c r="U48" s="171"/>
      <c r="V48" s="171"/>
      <c r="W48" s="116">
        <f t="shared" si="1"/>
        <v>0</v>
      </c>
      <c r="X48" s="117" t="str">
        <f t="shared" si="0"/>
        <v>DEBIL</v>
      </c>
      <c r="Y48" s="172"/>
      <c r="Z48" s="118" t="str">
        <f t="shared" si="2"/>
        <v/>
      </c>
      <c r="AA48" s="116" t="str">
        <f t="shared" si="3"/>
        <v>SI</v>
      </c>
      <c r="AB48" s="171"/>
      <c r="AC48" s="422"/>
      <c r="AD48" s="422"/>
      <c r="AE48" s="420"/>
      <c r="AF48" s="420"/>
      <c r="AG48" s="418"/>
      <c r="AH48" s="418"/>
      <c r="AI48" s="419"/>
      <c r="AJ48" s="419"/>
      <c r="AK48" s="411"/>
      <c r="AL48" s="413"/>
      <c r="AM48" s="416"/>
      <c r="AN48" s="368"/>
      <c r="AO48" s="367"/>
      <c r="AP48" s="168"/>
      <c r="AQ48" s="114"/>
      <c r="AR48" s="370"/>
      <c r="AS48" s="168"/>
      <c r="AT48" s="368"/>
      <c r="AU48" s="168"/>
      <c r="AV48" s="368"/>
      <c r="AW48" s="114"/>
      <c r="AX48" s="370"/>
      <c r="AY48" s="369"/>
      <c r="AZ48" s="368"/>
      <c r="BA48" s="368"/>
      <c r="BB48" s="367"/>
      <c r="BC48" s="168"/>
      <c r="BD48" s="168"/>
      <c r="BE48" s="368"/>
      <c r="BF48" s="368"/>
      <c r="BG48" s="367"/>
      <c r="BH48" s="168"/>
      <c r="BI48" s="168"/>
      <c r="BJ48" s="368"/>
      <c r="BK48" s="368"/>
      <c r="BL48" s="367"/>
      <c r="BM48" s="168"/>
      <c r="BN48" s="168"/>
      <c r="BO48" s="370"/>
      <c r="BP48" s="370"/>
      <c r="BQ48" s="369"/>
      <c r="BR48" s="114"/>
      <c r="BS48" s="114"/>
      <c r="BT48" s="168"/>
      <c r="BU48" s="370"/>
      <c r="BV48" s="370"/>
      <c r="BW48" s="370"/>
      <c r="BX48" s="168"/>
      <c r="BY48" s="368"/>
      <c r="BZ48" s="368"/>
      <c r="CA48" s="114"/>
      <c r="CB48" s="370"/>
      <c r="CC48" s="369"/>
      <c r="CD48" s="370"/>
      <c r="CE48" s="148"/>
      <c r="CF48" s="148"/>
      <c r="CG48" s="148"/>
      <c r="CH48" s="148"/>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row>
    <row r="49" spans="1:108" ht="21" customHeight="1" thickTop="1" thickBot="1">
      <c r="A49" s="421"/>
      <c r="B49" s="423"/>
      <c r="C49" s="423"/>
      <c r="D49" s="423"/>
      <c r="E49" s="424"/>
      <c r="F49" s="423"/>
      <c r="G49" s="423"/>
      <c r="H49" s="423"/>
      <c r="I49" s="423"/>
      <c r="J49" s="421"/>
      <c r="K49" s="421"/>
      <c r="L49" s="411"/>
      <c r="M49" s="413"/>
      <c r="N49" s="367">
        <v>3</v>
      </c>
      <c r="O49" s="173"/>
      <c r="P49" s="171"/>
      <c r="Q49" s="171"/>
      <c r="R49" s="171"/>
      <c r="S49" s="171"/>
      <c r="T49" s="171"/>
      <c r="U49" s="171"/>
      <c r="V49" s="171"/>
      <c r="W49" s="116">
        <f t="shared" si="1"/>
        <v>0</v>
      </c>
      <c r="X49" s="117" t="str">
        <f t="shared" si="0"/>
        <v>DEBIL</v>
      </c>
      <c r="Y49" s="172"/>
      <c r="Z49" s="118" t="str">
        <f t="shared" si="2"/>
        <v/>
      </c>
      <c r="AA49" s="116" t="str">
        <f t="shared" si="3"/>
        <v>SI</v>
      </c>
      <c r="AB49" s="171"/>
      <c r="AC49" s="422"/>
      <c r="AD49" s="422"/>
      <c r="AE49" s="420"/>
      <c r="AF49" s="420"/>
      <c r="AG49" s="418"/>
      <c r="AH49" s="418"/>
      <c r="AI49" s="419"/>
      <c r="AJ49" s="419"/>
      <c r="AK49" s="411"/>
      <c r="AL49" s="413"/>
      <c r="AM49" s="416"/>
      <c r="AN49" s="368"/>
      <c r="AO49" s="367"/>
      <c r="AP49" s="168"/>
      <c r="AQ49" s="114"/>
      <c r="AR49" s="370"/>
      <c r="AS49" s="168"/>
      <c r="AT49" s="368"/>
      <c r="AU49" s="168"/>
      <c r="AV49" s="368"/>
      <c r="AW49" s="114"/>
      <c r="AX49" s="370"/>
      <c r="AY49" s="369"/>
      <c r="AZ49" s="368"/>
      <c r="BA49" s="368"/>
      <c r="BB49" s="367"/>
      <c r="BC49" s="168"/>
      <c r="BD49" s="168"/>
      <c r="BE49" s="368"/>
      <c r="BF49" s="368"/>
      <c r="BG49" s="367"/>
      <c r="BH49" s="168"/>
      <c r="BI49" s="168"/>
      <c r="BJ49" s="368"/>
      <c r="BK49" s="368"/>
      <c r="BL49" s="367"/>
      <c r="BM49" s="168"/>
      <c r="BN49" s="168"/>
      <c r="BO49" s="370"/>
      <c r="BP49" s="370"/>
      <c r="BQ49" s="369"/>
      <c r="BR49" s="114"/>
      <c r="BS49" s="114"/>
      <c r="BT49" s="168"/>
      <c r="BU49" s="370"/>
      <c r="BV49" s="370"/>
      <c r="BW49" s="370"/>
      <c r="BX49" s="168"/>
      <c r="BY49" s="368"/>
      <c r="BZ49" s="368"/>
      <c r="CA49" s="114"/>
      <c r="CB49" s="370"/>
      <c r="CC49" s="369"/>
      <c r="CD49" s="370"/>
      <c r="CE49" s="148"/>
      <c r="CF49" s="148"/>
      <c r="CG49" s="148"/>
      <c r="CH49" s="148"/>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row>
    <row r="50" spans="1:108" ht="21" customHeight="1" thickTop="1" thickBot="1">
      <c r="A50" s="421"/>
      <c r="B50" s="423"/>
      <c r="C50" s="423"/>
      <c r="D50" s="423"/>
      <c r="E50" s="424"/>
      <c r="F50" s="423"/>
      <c r="G50" s="423"/>
      <c r="H50" s="423"/>
      <c r="I50" s="423"/>
      <c r="J50" s="421"/>
      <c r="K50" s="421"/>
      <c r="L50" s="411"/>
      <c r="M50" s="413"/>
      <c r="N50" s="367">
        <v>4</v>
      </c>
      <c r="O50" s="166"/>
      <c r="P50" s="171"/>
      <c r="Q50" s="171"/>
      <c r="R50" s="171"/>
      <c r="S50" s="171"/>
      <c r="T50" s="171"/>
      <c r="U50" s="171"/>
      <c r="V50" s="171"/>
      <c r="W50" s="116">
        <f t="shared" si="1"/>
        <v>0</v>
      </c>
      <c r="X50" s="117" t="str">
        <f t="shared" si="0"/>
        <v>DEBIL</v>
      </c>
      <c r="Y50" s="172"/>
      <c r="Z50" s="118" t="str">
        <f t="shared" si="2"/>
        <v/>
      </c>
      <c r="AA50" s="116" t="str">
        <f t="shared" si="3"/>
        <v>SI</v>
      </c>
      <c r="AB50" s="171"/>
      <c r="AC50" s="422"/>
      <c r="AD50" s="422"/>
      <c r="AE50" s="420"/>
      <c r="AF50" s="420"/>
      <c r="AG50" s="418"/>
      <c r="AH50" s="418"/>
      <c r="AI50" s="419"/>
      <c r="AJ50" s="419"/>
      <c r="AK50" s="411"/>
      <c r="AL50" s="413"/>
      <c r="AM50" s="416"/>
      <c r="AN50" s="368"/>
      <c r="AO50" s="367"/>
      <c r="AP50" s="168"/>
      <c r="AQ50" s="114"/>
      <c r="AR50" s="370"/>
      <c r="AS50" s="168"/>
      <c r="AT50" s="368"/>
      <c r="AU50" s="168"/>
      <c r="AV50" s="368"/>
      <c r="AW50" s="114"/>
      <c r="AX50" s="370"/>
      <c r="AY50" s="369"/>
      <c r="AZ50" s="368"/>
      <c r="BA50" s="368"/>
      <c r="BB50" s="367"/>
      <c r="BC50" s="168"/>
      <c r="BD50" s="168"/>
      <c r="BE50" s="368"/>
      <c r="BF50" s="368"/>
      <c r="BG50" s="367"/>
      <c r="BH50" s="168"/>
      <c r="BI50" s="168"/>
      <c r="BJ50" s="368"/>
      <c r="BK50" s="368"/>
      <c r="BL50" s="367"/>
      <c r="BM50" s="168"/>
      <c r="BN50" s="168"/>
      <c r="BO50" s="370"/>
      <c r="BP50" s="370"/>
      <c r="BQ50" s="369"/>
      <c r="BR50" s="114"/>
      <c r="BS50" s="114"/>
      <c r="BT50" s="168"/>
      <c r="BU50" s="370"/>
      <c r="BV50" s="370"/>
      <c r="BW50" s="370"/>
      <c r="BX50" s="168"/>
      <c r="BY50" s="368"/>
      <c r="BZ50" s="368"/>
      <c r="CA50" s="114"/>
      <c r="CB50" s="370"/>
      <c r="CC50" s="369"/>
      <c r="CD50" s="370"/>
      <c r="CE50" s="148"/>
      <c r="CF50" s="148"/>
      <c r="CG50" s="148"/>
      <c r="CH50" s="148"/>
      <c r="CI50" s="148"/>
      <c r="CJ50" s="148"/>
      <c r="CK50" s="148"/>
      <c r="CL50" s="148"/>
      <c r="CM50" s="148"/>
      <c r="CN50" s="148"/>
      <c r="CO50" s="148"/>
      <c r="CP50" s="148"/>
      <c r="CQ50" s="148"/>
      <c r="CR50" s="148"/>
      <c r="CS50" s="148"/>
      <c r="CT50" s="148"/>
      <c r="CU50" s="148"/>
      <c r="CV50" s="148"/>
      <c r="CW50" s="148"/>
      <c r="CX50" s="148"/>
      <c r="CY50" s="148"/>
      <c r="CZ50" s="148"/>
      <c r="DA50" s="148"/>
      <c r="DB50" s="148"/>
      <c r="DC50" s="148"/>
      <c r="DD50" s="148"/>
    </row>
    <row r="51" spans="1:108" ht="21" customHeight="1" thickTop="1" thickBot="1">
      <c r="A51" s="421"/>
      <c r="B51" s="423"/>
      <c r="C51" s="423"/>
      <c r="D51" s="423"/>
      <c r="E51" s="424"/>
      <c r="F51" s="423"/>
      <c r="G51" s="423"/>
      <c r="H51" s="423"/>
      <c r="I51" s="423"/>
      <c r="J51" s="421"/>
      <c r="K51" s="421"/>
      <c r="L51" s="411"/>
      <c r="M51" s="413"/>
      <c r="N51" s="367">
        <v>5</v>
      </c>
      <c r="O51" s="166"/>
      <c r="P51" s="171"/>
      <c r="Q51" s="171"/>
      <c r="R51" s="171"/>
      <c r="S51" s="171"/>
      <c r="T51" s="171"/>
      <c r="U51" s="171"/>
      <c r="V51" s="171"/>
      <c r="W51" s="116">
        <f t="shared" si="1"/>
        <v>0</v>
      </c>
      <c r="X51" s="117" t="str">
        <f t="shared" si="0"/>
        <v>DEBIL</v>
      </c>
      <c r="Y51" s="172"/>
      <c r="Z51" s="118" t="str">
        <f t="shared" si="2"/>
        <v/>
      </c>
      <c r="AA51" s="116" t="str">
        <f t="shared" si="3"/>
        <v>SI</v>
      </c>
      <c r="AB51" s="171"/>
      <c r="AC51" s="422"/>
      <c r="AD51" s="422"/>
      <c r="AE51" s="420"/>
      <c r="AF51" s="420"/>
      <c r="AG51" s="418"/>
      <c r="AH51" s="418"/>
      <c r="AI51" s="419"/>
      <c r="AJ51" s="419"/>
      <c r="AK51" s="411"/>
      <c r="AL51" s="413"/>
      <c r="AM51" s="416"/>
      <c r="AN51" s="368"/>
      <c r="AO51" s="367"/>
      <c r="AP51" s="168"/>
      <c r="AQ51" s="114"/>
      <c r="AR51" s="370"/>
      <c r="AS51" s="168"/>
      <c r="AT51" s="368"/>
      <c r="AU51" s="168"/>
      <c r="AV51" s="368"/>
      <c r="AW51" s="114"/>
      <c r="AX51" s="370"/>
      <c r="AY51" s="369"/>
      <c r="AZ51" s="368"/>
      <c r="BA51" s="368"/>
      <c r="BB51" s="367"/>
      <c r="BC51" s="168"/>
      <c r="BD51" s="168"/>
      <c r="BE51" s="368"/>
      <c r="BF51" s="368"/>
      <c r="BG51" s="367"/>
      <c r="BH51" s="168"/>
      <c r="BI51" s="168"/>
      <c r="BJ51" s="368"/>
      <c r="BK51" s="368"/>
      <c r="BL51" s="367"/>
      <c r="BM51" s="168"/>
      <c r="BN51" s="168"/>
      <c r="BO51" s="370"/>
      <c r="BP51" s="370"/>
      <c r="BQ51" s="369"/>
      <c r="BR51" s="114"/>
      <c r="BS51" s="114"/>
      <c r="BT51" s="168"/>
      <c r="BU51" s="370"/>
      <c r="BV51" s="370"/>
      <c r="BW51" s="370"/>
      <c r="BX51" s="168"/>
      <c r="BY51" s="368"/>
      <c r="BZ51" s="368"/>
      <c r="CA51" s="114"/>
      <c r="CB51" s="370"/>
      <c r="CC51" s="369"/>
      <c r="CD51" s="370"/>
      <c r="CE51" s="148"/>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c r="DC51" s="148"/>
      <c r="DD51" s="148"/>
    </row>
    <row r="52" spans="1:108" ht="21" customHeight="1" thickTop="1" thickBot="1">
      <c r="A52" s="421"/>
      <c r="B52" s="423"/>
      <c r="C52" s="423"/>
      <c r="D52" s="423"/>
      <c r="E52" s="424"/>
      <c r="F52" s="423"/>
      <c r="G52" s="423"/>
      <c r="H52" s="423"/>
      <c r="I52" s="423"/>
      <c r="J52" s="421"/>
      <c r="K52" s="421"/>
      <c r="L52" s="411"/>
      <c r="M52" s="414"/>
      <c r="N52" s="367">
        <v>6</v>
      </c>
      <c r="O52" s="166"/>
      <c r="P52" s="171"/>
      <c r="Q52" s="171"/>
      <c r="R52" s="171"/>
      <c r="S52" s="171"/>
      <c r="T52" s="171"/>
      <c r="U52" s="171"/>
      <c r="V52" s="171"/>
      <c r="W52" s="116">
        <f t="shared" si="1"/>
        <v>0</v>
      </c>
      <c r="X52" s="117" t="str">
        <f t="shared" si="0"/>
        <v>DEBIL</v>
      </c>
      <c r="Y52" s="172"/>
      <c r="Z52" s="118" t="str">
        <f t="shared" si="2"/>
        <v/>
      </c>
      <c r="AA52" s="116" t="str">
        <f t="shared" si="3"/>
        <v>SI</v>
      </c>
      <c r="AB52" s="171"/>
      <c r="AC52" s="422"/>
      <c r="AD52" s="422"/>
      <c r="AE52" s="420"/>
      <c r="AF52" s="420"/>
      <c r="AG52" s="418"/>
      <c r="AH52" s="418"/>
      <c r="AI52" s="419"/>
      <c r="AJ52" s="419"/>
      <c r="AK52" s="411"/>
      <c r="AL52" s="414"/>
      <c r="AM52" s="417"/>
      <c r="AN52" s="368"/>
      <c r="AO52" s="367"/>
      <c r="AP52" s="168"/>
      <c r="AQ52" s="114"/>
      <c r="AR52" s="370"/>
      <c r="AS52" s="168"/>
      <c r="AT52" s="368"/>
      <c r="AU52" s="168"/>
      <c r="AV52" s="368"/>
      <c r="AW52" s="114"/>
      <c r="AX52" s="370"/>
      <c r="AY52" s="369"/>
      <c r="AZ52" s="368"/>
      <c r="BA52" s="368"/>
      <c r="BB52" s="367"/>
      <c r="BC52" s="168"/>
      <c r="BD52" s="168"/>
      <c r="BE52" s="368"/>
      <c r="BF52" s="368"/>
      <c r="BG52" s="367"/>
      <c r="BH52" s="168"/>
      <c r="BI52" s="168"/>
      <c r="BJ52" s="368"/>
      <c r="BK52" s="368"/>
      <c r="BL52" s="367"/>
      <c r="BM52" s="168"/>
      <c r="BN52" s="168"/>
      <c r="BO52" s="370"/>
      <c r="BP52" s="370"/>
      <c r="BQ52" s="369"/>
      <c r="BR52" s="114"/>
      <c r="BS52" s="114"/>
      <c r="BT52" s="168"/>
      <c r="BU52" s="370"/>
      <c r="BV52" s="370"/>
      <c r="BW52" s="370"/>
      <c r="BX52" s="168"/>
      <c r="BY52" s="368"/>
      <c r="BZ52" s="368"/>
      <c r="CA52" s="114"/>
      <c r="CB52" s="370"/>
      <c r="CC52" s="369"/>
      <c r="CD52" s="370"/>
      <c r="CE52" s="148"/>
      <c r="CF52" s="148"/>
      <c r="CG52" s="148"/>
      <c r="CH52" s="148"/>
      <c r="CI52" s="148"/>
      <c r="CJ52" s="148"/>
      <c r="CK52" s="148"/>
      <c r="CL52" s="148"/>
      <c r="CM52" s="148"/>
      <c r="CN52" s="148"/>
      <c r="CO52" s="148"/>
      <c r="CP52" s="148"/>
      <c r="CQ52" s="148"/>
      <c r="CR52" s="148"/>
      <c r="CS52" s="148"/>
      <c r="CT52" s="148"/>
      <c r="CU52" s="148"/>
      <c r="CV52" s="148"/>
      <c r="CW52" s="148"/>
      <c r="CX52" s="148"/>
      <c r="CY52" s="148"/>
      <c r="CZ52" s="148"/>
      <c r="DA52" s="148"/>
      <c r="DB52" s="148"/>
      <c r="DC52" s="148"/>
      <c r="DD52" s="148"/>
    </row>
    <row r="53" spans="1:108" ht="21" customHeight="1" thickTop="1" thickBot="1">
      <c r="A53" s="421">
        <v>9</v>
      </c>
      <c r="B53" s="423"/>
      <c r="C53" s="423"/>
      <c r="D53" s="423"/>
      <c r="E53" s="424"/>
      <c r="F53" s="423"/>
      <c r="G53" s="423"/>
      <c r="H53" s="423"/>
      <c r="I53" s="423"/>
      <c r="J53" s="421"/>
      <c r="K53" s="421"/>
      <c r="L53" s="411">
        <f>+(J53*K53)*4</f>
        <v>0</v>
      </c>
      <c r="M53" s="412" t="b">
        <f>IF(OR(AND(J53=3,K53=4),AND(J53=2,K53=5),AND(J53=2,K53=5),AND(L53=20),AND(L53&gt;=52,L53&lt;=100)),"ZONA RIESGO EXTREMA",IF(OR(AND(J53=5,K53=2),AND(J53=4,K53=3),AND(J53=1,K53=4),AND(L53=16),AND(L53&gt;=28,L53&lt;=48)),"ZONA RIESGO ALTA",IF(OR(AND(J53=1,K53=3),AND(J53=4,K53=1),AND(L53=24)),"ZONA RIESGO MODERADA",IF(AND(L53&gt;=4,L53&lt;=16),"ZONA RIESGO BAJA"))))</f>
        <v>0</v>
      </c>
      <c r="N53" s="367">
        <v>1</v>
      </c>
      <c r="O53" s="166"/>
      <c r="P53" s="171"/>
      <c r="Q53" s="171"/>
      <c r="R53" s="171"/>
      <c r="S53" s="171"/>
      <c r="T53" s="171"/>
      <c r="U53" s="171"/>
      <c r="V53" s="171"/>
      <c r="W53" s="116">
        <f t="shared" si="1"/>
        <v>0</v>
      </c>
      <c r="X53" s="117" t="str">
        <f t="shared" si="0"/>
        <v>DEBIL</v>
      </c>
      <c r="Y53" s="172"/>
      <c r="Z53" s="118" t="str">
        <f t="shared" si="2"/>
        <v/>
      </c>
      <c r="AA53" s="116" t="str">
        <f t="shared" si="3"/>
        <v>SI</v>
      </c>
      <c r="AB53" s="171"/>
      <c r="AC53" s="422">
        <f>IF(AND(W53&gt;0,SUM(W54:W58)=0),W53,IF(AND(SUM(W53:W54)&gt;0,SUM(W55:W58)=0),AVERAGE(W53:W54),IF(AND(SUM(W53:W55)&gt;0,SUM(W56:W58)=0),AVERAGE(W53:W55),IF(AND(SUM(W53:W56)&gt;0,SUM(W57:W58)=0),AVERAGE(W53:W56),IF(AND(SUM(W53:W57)&gt;0,W58=0),AVERAGE(W53:W57),AVERAGE(W53:W58))))))</f>
        <v>0</v>
      </c>
      <c r="AD53" s="422" t="str">
        <f>IF(AND(AC53&gt;=50,AC53&lt;=99),"MODERADO",IF(AND(AC53=100), "FUERTE",IF(AND(AC53&lt;50), "DEBIL")))</f>
        <v>DEBIL</v>
      </c>
      <c r="AE53" s="420"/>
      <c r="AF53" s="420"/>
      <c r="AG53" s="418" t="str">
        <f>IFERROR(_xlfn.IFS(AND(AD53="MODERADO",AE53="Directamente"),1,AND(AD53="FUERTE",AE53="Directamente"),2),"0")</f>
        <v>0</v>
      </c>
      <c r="AH53" s="418" t="str">
        <f>IFERROR(_xlfn.IFS(AND(AD53="MODERADO",AF53="Directamente"),1,AND(AD53="FUERTE",AF53="Directamente"),2,AND(AD53="FUERTE",AF53="Indirectamente"),1),"0")</f>
        <v>0</v>
      </c>
      <c r="AI53" s="419"/>
      <c r="AJ53" s="419"/>
      <c r="AK53" s="411">
        <f>+(AI53*AJ53)*4</f>
        <v>0</v>
      </c>
      <c r="AL53" s="412" t="b">
        <f>IF(OR(AND(AI53=3,AJ53=4),AND(AI53=2,AJ53=5),AND(AI53=2,AJ53=5),AND(AK53=20),AND(AK53&gt;=52,AK53&lt;=100)),"ZONA RIESGO EXTREMA",IF(OR(AND(AI53=5,AJ53=2),AND(AI53=4,AJ53=3),AND(AI53=1,AJ53=4),AND(AK53=16),AND(AK53&gt;=28,AK53&lt;=48)),"ZONA RIESGO ALTA",IF(OR(AND(AI53=1,AJ53=3),AND(AI53=4,AJ53=1),AND(AK53=24)),"ZONA RIESGO MODERADA",IF(AND(AK53&gt;=4,AK53&lt;=16),"ZONA RIESGO BAJA"))))</f>
        <v>0</v>
      </c>
      <c r="AM53" s="415"/>
      <c r="AN53" s="368"/>
      <c r="AO53" s="367"/>
      <c r="AP53" s="168"/>
      <c r="AQ53" s="114"/>
      <c r="AR53" s="370"/>
      <c r="AS53" s="168"/>
      <c r="AT53" s="368"/>
      <c r="AU53" s="168"/>
      <c r="AV53" s="368"/>
      <c r="AW53" s="114"/>
      <c r="AX53" s="370"/>
      <c r="AY53" s="369"/>
      <c r="AZ53" s="368"/>
      <c r="BA53" s="368"/>
      <c r="BB53" s="367"/>
      <c r="BC53" s="168"/>
      <c r="BD53" s="168"/>
      <c r="BE53" s="368"/>
      <c r="BF53" s="368"/>
      <c r="BG53" s="367"/>
      <c r="BH53" s="168"/>
      <c r="BI53" s="168"/>
      <c r="BJ53" s="368"/>
      <c r="BK53" s="368"/>
      <c r="BL53" s="367"/>
      <c r="BM53" s="168"/>
      <c r="BN53" s="168"/>
      <c r="BO53" s="370"/>
      <c r="BP53" s="370"/>
      <c r="BQ53" s="369"/>
      <c r="BR53" s="114"/>
      <c r="BS53" s="114"/>
      <c r="BT53" s="168"/>
      <c r="BU53" s="370"/>
      <c r="BV53" s="370"/>
      <c r="BW53" s="370"/>
      <c r="BX53" s="168"/>
      <c r="BY53" s="368"/>
      <c r="BZ53" s="368"/>
      <c r="CA53" s="114"/>
      <c r="CB53" s="370"/>
      <c r="CC53" s="369"/>
      <c r="CD53" s="370"/>
      <c r="CE53" s="148"/>
      <c r="CF53" s="148"/>
      <c r="CG53" s="148"/>
      <c r="CH53" s="148"/>
      <c r="CI53" s="148"/>
      <c r="CJ53" s="148"/>
      <c r="CK53" s="148"/>
      <c r="CL53" s="148"/>
      <c r="CM53" s="148"/>
      <c r="CN53" s="148"/>
      <c r="CO53" s="148"/>
      <c r="CP53" s="148"/>
      <c r="CQ53" s="148"/>
      <c r="CR53" s="148"/>
      <c r="CS53" s="148"/>
      <c r="CT53" s="148"/>
      <c r="CU53" s="148"/>
      <c r="CV53" s="148"/>
      <c r="CW53" s="148"/>
      <c r="CX53" s="148"/>
      <c r="CY53" s="148"/>
      <c r="CZ53" s="148"/>
      <c r="DA53" s="148"/>
      <c r="DB53" s="148"/>
      <c r="DC53" s="148"/>
      <c r="DD53" s="148"/>
    </row>
    <row r="54" spans="1:108" ht="21" customHeight="1" thickTop="1" thickBot="1">
      <c r="A54" s="421"/>
      <c r="B54" s="423"/>
      <c r="C54" s="423"/>
      <c r="D54" s="423"/>
      <c r="E54" s="424"/>
      <c r="F54" s="423"/>
      <c r="G54" s="423"/>
      <c r="H54" s="423"/>
      <c r="I54" s="423"/>
      <c r="J54" s="421"/>
      <c r="K54" s="421"/>
      <c r="L54" s="411"/>
      <c r="M54" s="413"/>
      <c r="N54" s="367">
        <v>2</v>
      </c>
      <c r="O54" s="166"/>
      <c r="P54" s="171"/>
      <c r="Q54" s="171"/>
      <c r="R54" s="171"/>
      <c r="S54" s="171"/>
      <c r="T54" s="171"/>
      <c r="U54" s="171"/>
      <c r="V54" s="171"/>
      <c r="W54" s="116">
        <f t="shared" si="1"/>
        <v>0</v>
      </c>
      <c r="X54" s="117" t="str">
        <f t="shared" si="0"/>
        <v>DEBIL</v>
      </c>
      <c r="Y54" s="172"/>
      <c r="Z54" s="118" t="str">
        <f t="shared" si="2"/>
        <v/>
      </c>
      <c r="AA54" s="116" t="str">
        <f t="shared" si="3"/>
        <v>SI</v>
      </c>
      <c r="AB54" s="171"/>
      <c r="AC54" s="422"/>
      <c r="AD54" s="422"/>
      <c r="AE54" s="420"/>
      <c r="AF54" s="420"/>
      <c r="AG54" s="418"/>
      <c r="AH54" s="418"/>
      <c r="AI54" s="419"/>
      <c r="AJ54" s="419"/>
      <c r="AK54" s="411"/>
      <c r="AL54" s="413"/>
      <c r="AM54" s="416"/>
      <c r="AN54" s="368"/>
      <c r="AO54" s="367"/>
      <c r="AP54" s="168"/>
      <c r="AQ54" s="114"/>
      <c r="AR54" s="370"/>
      <c r="AS54" s="168"/>
      <c r="AT54" s="368"/>
      <c r="AU54" s="168"/>
      <c r="AV54" s="368"/>
      <c r="AW54" s="114"/>
      <c r="AX54" s="370"/>
      <c r="AY54" s="369"/>
      <c r="AZ54" s="368"/>
      <c r="BA54" s="368"/>
      <c r="BB54" s="367"/>
      <c r="BC54" s="168"/>
      <c r="BD54" s="168"/>
      <c r="BE54" s="368"/>
      <c r="BF54" s="368"/>
      <c r="BG54" s="367"/>
      <c r="BH54" s="168"/>
      <c r="BI54" s="168"/>
      <c r="BJ54" s="368"/>
      <c r="BK54" s="368"/>
      <c r="BL54" s="367"/>
      <c r="BM54" s="168"/>
      <c r="BN54" s="168"/>
      <c r="BO54" s="370"/>
      <c r="BP54" s="370"/>
      <c r="BQ54" s="369"/>
      <c r="BR54" s="114"/>
      <c r="BS54" s="114"/>
      <c r="BT54" s="168"/>
      <c r="BU54" s="370"/>
      <c r="BV54" s="370"/>
      <c r="BW54" s="370"/>
      <c r="BX54" s="168"/>
      <c r="BY54" s="368"/>
      <c r="BZ54" s="368"/>
      <c r="CA54" s="114"/>
      <c r="CB54" s="370"/>
      <c r="CC54" s="369"/>
      <c r="CD54" s="370"/>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row>
    <row r="55" spans="1:108" ht="21" customHeight="1" thickTop="1" thickBot="1">
      <c r="A55" s="421"/>
      <c r="B55" s="423"/>
      <c r="C55" s="423"/>
      <c r="D55" s="423"/>
      <c r="E55" s="424"/>
      <c r="F55" s="423"/>
      <c r="G55" s="423"/>
      <c r="H55" s="423"/>
      <c r="I55" s="423"/>
      <c r="J55" s="421"/>
      <c r="K55" s="421"/>
      <c r="L55" s="411"/>
      <c r="M55" s="413"/>
      <c r="N55" s="367">
        <v>3</v>
      </c>
      <c r="O55" s="173"/>
      <c r="P55" s="171"/>
      <c r="Q55" s="171"/>
      <c r="R55" s="171"/>
      <c r="S55" s="171"/>
      <c r="T55" s="171"/>
      <c r="U55" s="171"/>
      <c r="V55" s="171"/>
      <c r="W55" s="116">
        <f t="shared" si="1"/>
        <v>0</v>
      </c>
      <c r="X55" s="117" t="str">
        <f t="shared" si="0"/>
        <v>DEBIL</v>
      </c>
      <c r="Y55" s="172"/>
      <c r="Z55" s="118" t="str">
        <f t="shared" si="2"/>
        <v/>
      </c>
      <c r="AA55" s="116" t="str">
        <f t="shared" si="3"/>
        <v>SI</v>
      </c>
      <c r="AB55" s="171"/>
      <c r="AC55" s="422"/>
      <c r="AD55" s="422"/>
      <c r="AE55" s="420"/>
      <c r="AF55" s="420"/>
      <c r="AG55" s="418"/>
      <c r="AH55" s="418"/>
      <c r="AI55" s="419"/>
      <c r="AJ55" s="419"/>
      <c r="AK55" s="411"/>
      <c r="AL55" s="413"/>
      <c r="AM55" s="416"/>
      <c r="AN55" s="368"/>
      <c r="AO55" s="367"/>
      <c r="AP55" s="168"/>
      <c r="AQ55" s="114"/>
      <c r="AR55" s="370"/>
      <c r="AS55" s="168"/>
      <c r="AT55" s="368"/>
      <c r="AU55" s="168"/>
      <c r="AV55" s="368"/>
      <c r="AW55" s="114"/>
      <c r="AX55" s="370"/>
      <c r="AY55" s="369"/>
      <c r="AZ55" s="368"/>
      <c r="BA55" s="368"/>
      <c r="BB55" s="367"/>
      <c r="BC55" s="168"/>
      <c r="BD55" s="168"/>
      <c r="BE55" s="368"/>
      <c r="BF55" s="368"/>
      <c r="BG55" s="367"/>
      <c r="BH55" s="168"/>
      <c r="BI55" s="168"/>
      <c r="BJ55" s="368"/>
      <c r="BK55" s="368"/>
      <c r="BL55" s="367"/>
      <c r="BM55" s="168"/>
      <c r="BN55" s="168"/>
      <c r="BO55" s="370"/>
      <c r="BP55" s="370"/>
      <c r="BQ55" s="369"/>
      <c r="BR55" s="114"/>
      <c r="BS55" s="114"/>
      <c r="BT55" s="168"/>
      <c r="BU55" s="370"/>
      <c r="BV55" s="370"/>
      <c r="BW55" s="370"/>
      <c r="BX55" s="168"/>
      <c r="BY55" s="368"/>
      <c r="BZ55" s="368"/>
      <c r="CA55" s="114"/>
      <c r="CB55" s="370"/>
      <c r="CC55" s="369"/>
      <c r="CD55" s="370"/>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row>
    <row r="56" spans="1:108" ht="21" customHeight="1" thickTop="1" thickBot="1">
      <c r="A56" s="421"/>
      <c r="B56" s="423"/>
      <c r="C56" s="423"/>
      <c r="D56" s="423"/>
      <c r="E56" s="424"/>
      <c r="F56" s="423"/>
      <c r="G56" s="423"/>
      <c r="H56" s="423"/>
      <c r="I56" s="423"/>
      <c r="J56" s="421"/>
      <c r="K56" s="421"/>
      <c r="L56" s="411"/>
      <c r="M56" s="413"/>
      <c r="N56" s="367">
        <v>4</v>
      </c>
      <c r="O56" s="166"/>
      <c r="P56" s="171"/>
      <c r="Q56" s="171"/>
      <c r="R56" s="171"/>
      <c r="S56" s="171"/>
      <c r="T56" s="171"/>
      <c r="U56" s="171"/>
      <c r="V56" s="171"/>
      <c r="W56" s="116">
        <f t="shared" si="1"/>
        <v>0</v>
      </c>
      <c r="X56" s="117" t="str">
        <f t="shared" si="0"/>
        <v>DEBIL</v>
      </c>
      <c r="Y56" s="172"/>
      <c r="Z56" s="118" t="str">
        <f t="shared" si="2"/>
        <v/>
      </c>
      <c r="AA56" s="116" t="str">
        <f t="shared" si="3"/>
        <v>SI</v>
      </c>
      <c r="AB56" s="171"/>
      <c r="AC56" s="422"/>
      <c r="AD56" s="422"/>
      <c r="AE56" s="420"/>
      <c r="AF56" s="420"/>
      <c r="AG56" s="418"/>
      <c r="AH56" s="418"/>
      <c r="AI56" s="419"/>
      <c r="AJ56" s="419"/>
      <c r="AK56" s="411"/>
      <c r="AL56" s="413"/>
      <c r="AM56" s="416"/>
      <c r="AN56" s="368"/>
      <c r="AO56" s="367"/>
      <c r="AP56" s="168"/>
      <c r="AQ56" s="114"/>
      <c r="AR56" s="370"/>
      <c r="AS56" s="168"/>
      <c r="AT56" s="368"/>
      <c r="AU56" s="168"/>
      <c r="AV56" s="368"/>
      <c r="AW56" s="114"/>
      <c r="AX56" s="370"/>
      <c r="AY56" s="369"/>
      <c r="AZ56" s="368"/>
      <c r="BA56" s="368"/>
      <c r="BB56" s="367"/>
      <c r="BC56" s="168"/>
      <c r="BD56" s="168"/>
      <c r="BE56" s="368"/>
      <c r="BF56" s="368"/>
      <c r="BG56" s="367"/>
      <c r="BH56" s="168"/>
      <c r="BI56" s="168"/>
      <c r="BJ56" s="368"/>
      <c r="BK56" s="368"/>
      <c r="BL56" s="367"/>
      <c r="BM56" s="168"/>
      <c r="BN56" s="168"/>
      <c r="BO56" s="370"/>
      <c r="BP56" s="370"/>
      <c r="BQ56" s="369"/>
      <c r="BR56" s="114"/>
      <c r="BS56" s="114"/>
      <c r="BT56" s="168"/>
      <c r="BU56" s="370"/>
      <c r="BV56" s="370"/>
      <c r="BW56" s="370"/>
      <c r="BX56" s="168"/>
      <c r="BY56" s="368"/>
      <c r="BZ56" s="368"/>
      <c r="CA56" s="114"/>
      <c r="CB56" s="370"/>
      <c r="CC56" s="369"/>
      <c r="CD56" s="370"/>
      <c r="CE56" s="148"/>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row>
    <row r="57" spans="1:108" ht="21" customHeight="1" thickTop="1" thickBot="1">
      <c r="A57" s="421"/>
      <c r="B57" s="423"/>
      <c r="C57" s="423"/>
      <c r="D57" s="423"/>
      <c r="E57" s="424"/>
      <c r="F57" s="423"/>
      <c r="G57" s="423"/>
      <c r="H57" s="423"/>
      <c r="I57" s="423"/>
      <c r="J57" s="421"/>
      <c r="K57" s="421"/>
      <c r="L57" s="411"/>
      <c r="M57" s="413"/>
      <c r="N57" s="367">
        <v>5</v>
      </c>
      <c r="O57" s="166"/>
      <c r="P57" s="171"/>
      <c r="Q57" s="171"/>
      <c r="R57" s="171"/>
      <c r="S57" s="171"/>
      <c r="T57" s="171"/>
      <c r="U57" s="171"/>
      <c r="V57" s="171"/>
      <c r="W57" s="116">
        <f t="shared" si="1"/>
        <v>0</v>
      </c>
      <c r="X57" s="117" t="str">
        <f t="shared" si="0"/>
        <v>DEBIL</v>
      </c>
      <c r="Y57" s="172"/>
      <c r="Z57" s="118" t="str">
        <f t="shared" si="2"/>
        <v/>
      </c>
      <c r="AA57" s="116" t="str">
        <f t="shared" si="3"/>
        <v>SI</v>
      </c>
      <c r="AB57" s="171"/>
      <c r="AC57" s="422"/>
      <c r="AD57" s="422"/>
      <c r="AE57" s="420"/>
      <c r="AF57" s="420"/>
      <c r="AG57" s="418"/>
      <c r="AH57" s="418"/>
      <c r="AI57" s="419"/>
      <c r="AJ57" s="419"/>
      <c r="AK57" s="411"/>
      <c r="AL57" s="413"/>
      <c r="AM57" s="416"/>
      <c r="AN57" s="368"/>
      <c r="AO57" s="367"/>
      <c r="AP57" s="168"/>
      <c r="AQ57" s="114"/>
      <c r="AR57" s="370"/>
      <c r="AS57" s="168"/>
      <c r="AT57" s="368"/>
      <c r="AU57" s="168"/>
      <c r="AV57" s="368"/>
      <c r="AW57" s="114"/>
      <c r="AX57" s="370"/>
      <c r="AY57" s="369"/>
      <c r="AZ57" s="368"/>
      <c r="BA57" s="368"/>
      <c r="BB57" s="367"/>
      <c r="BC57" s="168"/>
      <c r="BD57" s="168"/>
      <c r="BE57" s="368"/>
      <c r="BF57" s="368"/>
      <c r="BG57" s="367"/>
      <c r="BH57" s="168"/>
      <c r="BI57" s="168"/>
      <c r="BJ57" s="368"/>
      <c r="BK57" s="368"/>
      <c r="BL57" s="367"/>
      <c r="BM57" s="168"/>
      <c r="BN57" s="168"/>
      <c r="BO57" s="370"/>
      <c r="BP57" s="370"/>
      <c r="BQ57" s="369"/>
      <c r="BR57" s="114"/>
      <c r="BS57" s="114"/>
      <c r="BT57" s="168"/>
      <c r="BU57" s="370"/>
      <c r="BV57" s="370"/>
      <c r="BW57" s="370"/>
      <c r="BX57" s="168"/>
      <c r="BY57" s="368"/>
      <c r="BZ57" s="368"/>
      <c r="CA57" s="114"/>
      <c r="CB57" s="370"/>
      <c r="CC57" s="369"/>
      <c r="CD57" s="370"/>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row>
    <row r="58" spans="1:108" ht="21" customHeight="1" thickTop="1" thickBot="1">
      <c r="A58" s="421"/>
      <c r="B58" s="423"/>
      <c r="C58" s="423"/>
      <c r="D58" s="423"/>
      <c r="E58" s="424"/>
      <c r="F58" s="423"/>
      <c r="G58" s="423"/>
      <c r="H58" s="423"/>
      <c r="I58" s="423"/>
      <c r="J58" s="421"/>
      <c r="K58" s="421"/>
      <c r="L58" s="411"/>
      <c r="M58" s="414"/>
      <c r="N58" s="367">
        <v>6</v>
      </c>
      <c r="O58" s="166"/>
      <c r="P58" s="171"/>
      <c r="Q58" s="171"/>
      <c r="R58" s="171"/>
      <c r="S58" s="171"/>
      <c r="T58" s="171"/>
      <c r="U58" s="171"/>
      <c r="V58" s="171"/>
      <c r="W58" s="116">
        <f t="shared" si="1"/>
        <v>0</v>
      </c>
      <c r="X58" s="117" t="str">
        <f t="shared" si="0"/>
        <v>DEBIL</v>
      </c>
      <c r="Y58" s="172"/>
      <c r="Z58" s="118" t="str">
        <f t="shared" si="2"/>
        <v/>
      </c>
      <c r="AA58" s="116" t="str">
        <f t="shared" si="3"/>
        <v>SI</v>
      </c>
      <c r="AB58" s="171"/>
      <c r="AC58" s="422"/>
      <c r="AD58" s="422"/>
      <c r="AE58" s="420"/>
      <c r="AF58" s="420"/>
      <c r="AG58" s="418"/>
      <c r="AH58" s="418"/>
      <c r="AI58" s="419"/>
      <c r="AJ58" s="419"/>
      <c r="AK58" s="411"/>
      <c r="AL58" s="414"/>
      <c r="AM58" s="417"/>
      <c r="AN58" s="368"/>
      <c r="AO58" s="367"/>
      <c r="AP58" s="168"/>
      <c r="AQ58" s="114"/>
      <c r="AR58" s="370"/>
      <c r="AS58" s="168"/>
      <c r="AT58" s="368"/>
      <c r="AU58" s="168"/>
      <c r="AV58" s="368"/>
      <c r="AW58" s="114"/>
      <c r="AX58" s="370"/>
      <c r="AY58" s="369"/>
      <c r="AZ58" s="368"/>
      <c r="BA58" s="368"/>
      <c r="BB58" s="367"/>
      <c r="BC58" s="168"/>
      <c r="BD58" s="168"/>
      <c r="BE58" s="368"/>
      <c r="BF58" s="368"/>
      <c r="BG58" s="367"/>
      <c r="BH58" s="168"/>
      <c r="BI58" s="168"/>
      <c r="BJ58" s="368"/>
      <c r="BK58" s="368"/>
      <c r="BL58" s="367"/>
      <c r="BM58" s="168"/>
      <c r="BN58" s="168"/>
      <c r="BO58" s="370"/>
      <c r="BP58" s="370"/>
      <c r="BQ58" s="369"/>
      <c r="BR58" s="114"/>
      <c r="BS58" s="114"/>
      <c r="BT58" s="168"/>
      <c r="BU58" s="370"/>
      <c r="BV58" s="370"/>
      <c r="BW58" s="370"/>
      <c r="BX58" s="168"/>
      <c r="BY58" s="368"/>
      <c r="BZ58" s="368"/>
      <c r="CA58" s="114"/>
      <c r="CB58" s="370"/>
      <c r="CC58" s="369"/>
      <c r="CD58" s="370"/>
      <c r="CE58" s="148"/>
      <c r="CF58" s="148"/>
      <c r="CG58" s="148"/>
      <c r="CH58" s="148"/>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row>
    <row r="59" spans="1:108" ht="21" customHeight="1" thickTop="1" thickBot="1">
      <c r="A59" s="421">
        <v>10</v>
      </c>
      <c r="B59" s="423"/>
      <c r="C59" s="423"/>
      <c r="D59" s="423"/>
      <c r="E59" s="424"/>
      <c r="F59" s="423"/>
      <c r="G59" s="423"/>
      <c r="H59" s="423"/>
      <c r="I59" s="423"/>
      <c r="J59" s="421"/>
      <c r="K59" s="421"/>
      <c r="L59" s="411">
        <f>+(J59*K59)*4</f>
        <v>0</v>
      </c>
      <c r="M59" s="412" t="b">
        <f>IF(OR(AND(J59=3,K59=4),AND(J59=2,K59=5),AND(J59=2,K59=5),AND(L59=20),AND(L59&gt;=52,L59&lt;=100)),"ZONA RIESGO EXTREMA",IF(OR(AND(J59=5,K59=2),AND(J59=4,K59=3),AND(J59=1,K59=4),AND(L59=16),AND(L59&gt;=28,L59&lt;=48)),"ZONA RIESGO ALTA",IF(OR(AND(J59=1,K59=3),AND(J59=4,K59=1),AND(L59=24)),"ZONA RIESGO MODERADA",IF(AND(L59&gt;=4,L59&lt;=16),"ZONA RIESGO BAJA"))))</f>
        <v>0</v>
      </c>
      <c r="N59" s="367">
        <v>1</v>
      </c>
      <c r="O59" s="166"/>
      <c r="P59" s="171"/>
      <c r="Q59" s="171"/>
      <c r="R59" s="171"/>
      <c r="S59" s="171"/>
      <c r="T59" s="171"/>
      <c r="U59" s="171"/>
      <c r="V59" s="171"/>
      <c r="W59" s="116">
        <f t="shared" si="1"/>
        <v>0</v>
      </c>
      <c r="X59" s="117" t="str">
        <f t="shared" si="0"/>
        <v>DEBIL</v>
      </c>
      <c r="Y59" s="172"/>
      <c r="Z59" s="118" t="str">
        <f t="shared" si="2"/>
        <v/>
      </c>
      <c r="AA59" s="116" t="str">
        <f t="shared" si="3"/>
        <v>SI</v>
      </c>
      <c r="AB59" s="171"/>
      <c r="AC59" s="422">
        <f>IF(AND(W59&gt;0,SUM(W60:W64)=0),W59,IF(AND(SUM(W59:W60)&gt;0,SUM(W61:W64)=0),AVERAGE(W59:W60),IF(AND(SUM(W59:W61)&gt;0,SUM(W62:W64)=0),AVERAGE(W59:W61),IF(AND(SUM(W59:W62)&gt;0,SUM(W63:W64)=0),AVERAGE(W59:W62),IF(AND(SUM(W59:W63)&gt;0,W64=0),AVERAGE(W59:W63),AVERAGE(W59:W64))))))</f>
        <v>0</v>
      </c>
      <c r="AD59" s="422" t="str">
        <f>IF(AND(AC59&gt;=50,AC59&lt;=99),"MODERADO",IF(AND(AC59=100), "FUERTE",IF(AND(AC59&lt;50), "DEBIL")))</f>
        <v>DEBIL</v>
      </c>
      <c r="AE59" s="420"/>
      <c r="AF59" s="420"/>
      <c r="AG59" s="418" t="str">
        <f>IFERROR(_xlfn.IFS(AND(AD59="MODERADO",AE59="Directamente"),1,AND(AD59="FUERTE",AE59="Directamente"),2),"0")</f>
        <v>0</v>
      </c>
      <c r="AH59" s="418" t="str">
        <f>IFERROR(_xlfn.IFS(AND(AD59="MODERADO",AF59="Directamente"),1,AND(AD59="FUERTE",AF59="Directamente"),2,AND(AD59="FUERTE",AF59="Indirectamente"),1),"0")</f>
        <v>0</v>
      </c>
      <c r="AI59" s="419"/>
      <c r="AJ59" s="419"/>
      <c r="AK59" s="411">
        <f>+(AI59*AJ59)*4</f>
        <v>0</v>
      </c>
      <c r="AL59" s="412" t="b">
        <f>IF(OR(AND(AI59=3,AJ59=4),AND(AI59=2,AJ59=5),AND(AI59=2,AJ59=5),AND(AK59=20),AND(AK59&gt;=52,AK59&lt;=100)),"ZONA RIESGO EXTREMA",IF(OR(AND(AI59=5,AJ59=2),AND(AI59=4,AJ59=3),AND(AI59=1,AJ59=4),AND(AK59=16),AND(AK59&gt;=28,AK59&lt;=48)),"ZONA RIESGO ALTA",IF(OR(AND(AI59=1,AJ59=3),AND(AI59=4,AJ59=1),AND(AK59=24)),"ZONA RIESGO MODERADA",IF(AND(AK59&gt;=4,AK59&lt;=16),"ZONA RIESGO BAJA"))))</f>
        <v>0</v>
      </c>
      <c r="AM59" s="415"/>
      <c r="AN59" s="368"/>
      <c r="AO59" s="367"/>
      <c r="AP59" s="168"/>
      <c r="AQ59" s="114"/>
      <c r="AR59" s="370"/>
      <c r="AS59" s="168"/>
      <c r="AT59" s="368"/>
      <c r="AU59" s="168"/>
      <c r="AV59" s="368"/>
      <c r="AW59" s="114"/>
      <c r="AX59" s="370"/>
      <c r="AY59" s="369"/>
      <c r="AZ59" s="368"/>
      <c r="BA59" s="368"/>
      <c r="BB59" s="367"/>
      <c r="BC59" s="168"/>
      <c r="BD59" s="168"/>
      <c r="BE59" s="368"/>
      <c r="BF59" s="368"/>
      <c r="BG59" s="367"/>
      <c r="BH59" s="168"/>
      <c r="BI59" s="168"/>
      <c r="BJ59" s="368"/>
      <c r="BK59" s="368"/>
      <c r="BL59" s="367"/>
      <c r="BM59" s="168"/>
      <c r="BN59" s="168"/>
      <c r="BO59" s="370"/>
      <c r="BP59" s="370"/>
      <c r="BQ59" s="369"/>
      <c r="BR59" s="114"/>
      <c r="BS59" s="114"/>
      <c r="BT59" s="168"/>
      <c r="BU59" s="370"/>
      <c r="BV59" s="370"/>
      <c r="BW59" s="370"/>
      <c r="BX59" s="168"/>
      <c r="BY59" s="368"/>
      <c r="BZ59" s="368"/>
      <c r="CA59" s="114"/>
      <c r="CB59" s="370"/>
      <c r="CC59" s="369"/>
      <c r="CD59" s="370"/>
      <c r="CE59" s="148"/>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row>
    <row r="60" spans="1:108" ht="21" customHeight="1" thickTop="1" thickBot="1">
      <c r="A60" s="421"/>
      <c r="B60" s="423"/>
      <c r="C60" s="423"/>
      <c r="D60" s="423"/>
      <c r="E60" s="424"/>
      <c r="F60" s="423"/>
      <c r="G60" s="423"/>
      <c r="H60" s="423"/>
      <c r="I60" s="423"/>
      <c r="J60" s="421"/>
      <c r="K60" s="421"/>
      <c r="L60" s="411"/>
      <c r="M60" s="413"/>
      <c r="N60" s="367">
        <v>2</v>
      </c>
      <c r="O60" s="166"/>
      <c r="P60" s="171"/>
      <c r="Q60" s="171"/>
      <c r="R60" s="171"/>
      <c r="S60" s="171"/>
      <c r="T60" s="171"/>
      <c r="U60" s="171"/>
      <c r="V60" s="171"/>
      <c r="W60" s="116">
        <f t="shared" si="1"/>
        <v>0</v>
      </c>
      <c r="X60" s="117" t="str">
        <f t="shared" si="0"/>
        <v>DEBIL</v>
      </c>
      <c r="Y60" s="172"/>
      <c r="Z60" s="118" t="str">
        <f t="shared" si="2"/>
        <v/>
      </c>
      <c r="AA60" s="116" t="str">
        <f t="shared" si="3"/>
        <v>SI</v>
      </c>
      <c r="AB60" s="171"/>
      <c r="AC60" s="422"/>
      <c r="AD60" s="422"/>
      <c r="AE60" s="420"/>
      <c r="AF60" s="420"/>
      <c r="AG60" s="418"/>
      <c r="AH60" s="418"/>
      <c r="AI60" s="419"/>
      <c r="AJ60" s="419"/>
      <c r="AK60" s="411"/>
      <c r="AL60" s="413"/>
      <c r="AM60" s="416"/>
      <c r="AN60" s="368"/>
      <c r="AO60" s="367"/>
      <c r="AP60" s="168"/>
      <c r="AQ60" s="114"/>
      <c r="AR60" s="370"/>
      <c r="AS60" s="168"/>
      <c r="AT60" s="368"/>
      <c r="AU60" s="168"/>
      <c r="AV60" s="368"/>
      <c r="AW60" s="114"/>
      <c r="AX60" s="370"/>
      <c r="AY60" s="369"/>
      <c r="AZ60" s="368"/>
      <c r="BA60" s="368"/>
      <c r="BB60" s="367"/>
      <c r="BC60" s="168"/>
      <c r="BD60" s="168"/>
      <c r="BE60" s="368"/>
      <c r="BF60" s="368"/>
      <c r="BG60" s="367"/>
      <c r="BH60" s="168"/>
      <c r="BI60" s="168"/>
      <c r="BJ60" s="368"/>
      <c r="BK60" s="368"/>
      <c r="BL60" s="367"/>
      <c r="BM60" s="168"/>
      <c r="BN60" s="168"/>
      <c r="BO60" s="370"/>
      <c r="BP60" s="370"/>
      <c r="BQ60" s="369"/>
      <c r="BR60" s="114"/>
      <c r="BS60" s="114"/>
      <c r="BT60" s="168"/>
      <c r="BU60" s="370"/>
      <c r="BV60" s="370"/>
      <c r="BW60" s="370"/>
      <c r="BX60" s="168"/>
      <c r="BY60" s="368"/>
      <c r="BZ60" s="368"/>
      <c r="CA60" s="114"/>
      <c r="CB60" s="370"/>
      <c r="CC60" s="369"/>
      <c r="CD60" s="370"/>
    </row>
    <row r="61" spans="1:108" ht="21" customHeight="1" thickTop="1" thickBot="1">
      <c r="A61" s="421"/>
      <c r="B61" s="423"/>
      <c r="C61" s="423"/>
      <c r="D61" s="423"/>
      <c r="E61" s="424"/>
      <c r="F61" s="423"/>
      <c r="G61" s="423"/>
      <c r="H61" s="423"/>
      <c r="I61" s="423"/>
      <c r="J61" s="421"/>
      <c r="K61" s="421"/>
      <c r="L61" s="411"/>
      <c r="M61" s="413"/>
      <c r="N61" s="367">
        <v>3</v>
      </c>
      <c r="O61" s="173"/>
      <c r="P61" s="171"/>
      <c r="Q61" s="171"/>
      <c r="R61" s="171"/>
      <c r="S61" s="171"/>
      <c r="T61" s="171"/>
      <c r="U61" s="171"/>
      <c r="V61" s="171"/>
      <c r="W61" s="116">
        <f t="shared" si="1"/>
        <v>0</v>
      </c>
      <c r="X61" s="117" t="str">
        <f t="shared" si="0"/>
        <v>DEBIL</v>
      </c>
      <c r="Y61" s="172"/>
      <c r="Z61" s="118" t="str">
        <f t="shared" si="2"/>
        <v/>
      </c>
      <c r="AA61" s="116" t="str">
        <f t="shared" si="3"/>
        <v>SI</v>
      </c>
      <c r="AB61" s="171"/>
      <c r="AC61" s="422"/>
      <c r="AD61" s="422"/>
      <c r="AE61" s="420"/>
      <c r="AF61" s="420"/>
      <c r="AG61" s="418"/>
      <c r="AH61" s="418"/>
      <c r="AI61" s="419"/>
      <c r="AJ61" s="419"/>
      <c r="AK61" s="411"/>
      <c r="AL61" s="413"/>
      <c r="AM61" s="416"/>
      <c r="AN61" s="368"/>
      <c r="AO61" s="367"/>
      <c r="AP61" s="168"/>
      <c r="AQ61" s="114"/>
      <c r="AR61" s="370"/>
      <c r="AS61" s="168"/>
      <c r="AT61" s="368"/>
      <c r="AU61" s="168"/>
      <c r="AV61" s="368"/>
      <c r="AW61" s="114"/>
      <c r="AX61" s="370"/>
      <c r="AY61" s="369"/>
      <c r="AZ61" s="368"/>
      <c r="BA61" s="368"/>
      <c r="BB61" s="367"/>
      <c r="BC61" s="168"/>
      <c r="BD61" s="168"/>
      <c r="BE61" s="368"/>
      <c r="BF61" s="368"/>
      <c r="BG61" s="367"/>
      <c r="BH61" s="168"/>
      <c r="BI61" s="168"/>
      <c r="BJ61" s="368"/>
      <c r="BK61" s="368"/>
      <c r="BL61" s="367"/>
      <c r="BM61" s="168"/>
      <c r="BN61" s="168"/>
      <c r="BO61" s="370"/>
      <c r="BP61" s="370"/>
      <c r="BQ61" s="369"/>
      <c r="BR61" s="114"/>
      <c r="BS61" s="114"/>
      <c r="BT61" s="168"/>
      <c r="BU61" s="370"/>
      <c r="BV61" s="370"/>
      <c r="BW61" s="370"/>
      <c r="BX61" s="168"/>
      <c r="BY61" s="368"/>
      <c r="BZ61" s="368"/>
      <c r="CA61" s="114"/>
      <c r="CB61" s="370"/>
      <c r="CC61" s="369"/>
      <c r="CD61" s="370"/>
    </row>
    <row r="62" spans="1:108" ht="21" customHeight="1" thickTop="1" thickBot="1">
      <c r="A62" s="421"/>
      <c r="B62" s="423"/>
      <c r="C62" s="423"/>
      <c r="D62" s="423"/>
      <c r="E62" s="424"/>
      <c r="F62" s="423"/>
      <c r="G62" s="423"/>
      <c r="H62" s="423"/>
      <c r="I62" s="423"/>
      <c r="J62" s="421"/>
      <c r="K62" s="421"/>
      <c r="L62" s="411"/>
      <c r="M62" s="413"/>
      <c r="N62" s="367">
        <v>4</v>
      </c>
      <c r="O62" s="166"/>
      <c r="P62" s="171"/>
      <c r="Q62" s="171"/>
      <c r="R62" s="171"/>
      <c r="S62" s="171"/>
      <c r="T62" s="171"/>
      <c r="U62" s="171"/>
      <c r="V62" s="171"/>
      <c r="W62" s="116">
        <f t="shared" si="1"/>
        <v>0</v>
      </c>
      <c r="X62" s="117" t="str">
        <f t="shared" si="0"/>
        <v>DEBIL</v>
      </c>
      <c r="Y62" s="172"/>
      <c r="Z62" s="118" t="str">
        <f t="shared" si="2"/>
        <v/>
      </c>
      <c r="AA62" s="116" t="str">
        <f t="shared" si="3"/>
        <v>SI</v>
      </c>
      <c r="AB62" s="171"/>
      <c r="AC62" s="422"/>
      <c r="AD62" s="422"/>
      <c r="AE62" s="420"/>
      <c r="AF62" s="420"/>
      <c r="AG62" s="418"/>
      <c r="AH62" s="418"/>
      <c r="AI62" s="419"/>
      <c r="AJ62" s="419"/>
      <c r="AK62" s="411"/>
      <c r="AL62" s="413"/>
      <c r="AM62" s="416"/>
      <c r="AN62" s="368"/>
      <c r="AO62" s="367"/>
      <c r="AP62" s="168"/>
      <c r="AQ62" s="114"/>
      <c r="AR62" s="370"/>
      <c r="AS62" s="168"/>
      <c r="AT62" s="368"/>
      <c r="AU62" s="168"/>
      <c r="AV62" s="368"/>
      <c r="AW62" s="114"/>
      <c r="AX62" s="370"/>
      <c r="AY62" s="369"/>
      <c r="AZ62" s="368"/>
      <c r="BA62" s="368"/>
      <c r="BB62" s="367"/>
      <c r="BC62" s="168"/>
      <c r="BD62" s="168"/>
      <c r="BE62" s="368"/>
      <c r="BF62" s="368"/>
      <c r="BG62" s="367"/>
      <c r="BH62" s="168"/>
      <c r="BI62" s="168"/>
      <c r="BJ62" s="368"/>
      <c r="BK62" s="368"/>
      <c r="BL62" s="367"/>
      <c r="BM62" s="168"/>
      <c r="BN62" s="168"/>
      <c r="BO62" s="370"/>
      <c r="BP62" s="370"/>
      <c r="BQ62" s="369"/>
      <c r="BR62" s="114"/>
      <c r="BS62" s="114"/>
      <c r="BT62" s="168"/>
      <c r="BU62" s="370"/>
      <c r="BV62" s="370"/>
      <c r="BW62" s="370"/>
      <c r="BX62" s="168"/>
      <c r="BY62" s="368"/>
      <c r="BZ62" s="368"/>
      <c r="CA62" s="114"/>
      <c r="CB62" s="370"/>
      <c r="CC62" s="369"/>
      <c r="CD62" s="370"/>
    </row>
    <row r="63" spans="1:108" ht="21" customHeight="1" thickTop="1" thickBot="1">
      <c r="A63" s="421"/>
      <c r="B63" s="423"/>
      <c r="C63" s="423"/>
      <c r="D63" s="423"/>
      <c r="E63" s="424"/>
      <c r="F63" s="423"/>
      <c r="G63" s="423"/>
      <c r="H63" s="423"/>
      <c r="I63" s="423"/>
      <c r="J63" s="421"/>
      <c r="K63" s="421"/>
      <c r="L63" s="411"/>
      <c r="M63" s="413"/>
      <c r="N63" s="367">
        <v>5</v>
      </c>
      <c r="O63" s="166"/>
      <c r="P63" s="171"/>
      <c r="Q63" s="171"/>
      <c r="R63" s="171"/>
      <c r="S63" s="171"/>
      <c r="T63" s="171"/>
      <c r="U63" s="171"/>
      <c r="V63" s="171"/>
      <c r="W63" s="116">
        <f t="shared" si="1"/>
        <v>0</v>
      </c>
      <c r="X63" s="117" t="str">
        <f t="shared" si="0"/>
        <v>DEBIL</v>
      </c>
      <c r="Y63" s="172"/>
      <c r="Z63" s="118" t="str">
        <f t="shared" si="2"/>
        <v/>
      </c>
      <c r="AA63" s="116" t="str">
        <f t="shared" si="3"/>
        <v>SI</v>
      </c>
      <c r="AB63" s="171"/>
      <c r="AC63" s="422"/>
      <c r="AD63" s="422"/>
      <c r="AE63" s="420"/>
      <c r="AF63" s="420"/>
      <c r="AG63" s="418"/>
      <c r="AH63" s="418"/>
      <c r="AI63" s="419"/>
      <c r="AJ63" s="419"/>
      <c r="AK63" s="411"/>
      <c r="AL63" s="413"/>
      <c r="AM63" s="416"/>
      <c r="AN63" s="368"/>
      <c r="AO63" s="367"/>
      <c r="AP63" s="168"/>
      <c r="AQ63" s="114"/>
      <c r="AR63" s="370"/>
      <c r="AS63" s="168"/>
      <c r="AT63" s="368"/>
      <c r="AU63" s="168"/>
      <c r="AV63" s="368"/>
      <c r="AW63" s="114"/>
      <c r="AX63" s="370"/>
      <c r="AY63" s="369"/>
      <c r="AZ63" s="368"/>
      <c r="BA63" s="368"/>
      <c r="BB63" s="367"/>
      <c r="BC63" s="168"/>
      <c r="BD63" s="168"/>
      <c r="BE63" s="368"/>
      <c r="BF63" s="368"/>
      <c r="BG63" s="367"/>
      <c r="BH63" s="168"/>
      <c r="BI63" s="168"/>
      <c r="BJ63" s="368"/>
      <c r="BK63" s="368"/>
      <c r="BL63" s="367"/>
      <c r="BM63" s="168"/>
      <c r="BN63" s="168"/>
      <c r="BO63" s="370"/>
      <c r="BP63" s="370"/>
      <c r="BQ63" s="369"/>
      <c r="BR63" s="114"/>
      <c r="BS63" s="114"/>
      <c r="BT63" s="168"/>
      <c r="BU63" s="370"/>
      <c r="BV63" s="370"/>
      <c r="BW63" s="370"/>
      <c r="BX63" s="168"/>
      <c r="BY63" s="368"/>
      <c r="BZ63" s="368"/>
      <c r="CA63" s="114"/>
      <c r="CB63" s="370"/>
      <c r="CC63" s="369"/>
      <c r="CD63" s="370"/>
    </row>
    <row r="64" spans="1:108" ht="21" customHeight="1" thickTop="1" thickBot="1">
      <c r="A64" s="421"/>
      <c r="B64" s="423"/>
      <c r="C64" s="423"/>
      <c r="D64" s="423"/>
      <c r="E64" s="424"/>
      <c r="F64" s="423"/>
      <c r="G64" s="423"/>
      <c r="H64" s="423"/>
      <c r="I64" s="423"/>
      <c r="J64" s="421"/>
      <c r="K64" s="421"/>
      <c r="L64" s="411"/>
      <c r="M64" s="414"/>
      <c r="N64" s="367">
        <v>6</v>
      </c>
      <c r="O64" s="166"/>
      <c r="P64" s="171"/>
      <c r="Q64" s="171"/>
      <c r="R64" s="171"/>
      <c r="S64" s="171"/>
      <c r="T64" s="171"/>
      <c r="U64" s="171"/>
      <c r="V64" s="171"/>
      <c r="W64" s="116">
        <f t="shared" si="1"/>
        <v>0</v>
      </c>
      <c r="X64" s="117" t="str">
        <f t="shared" si="0"/>
        <v>DEBIL</v>
      </c>
      <c r="Y64" s="172"/>
      <c r="Z64" s="118" t="str">
        <f t="shared" si="2"/>
        <v/>
      </c>
      <c r="AA64" s="116" t="str">
        <f t="shared" si="3"/>
        <v>SI</v>
      </c>
      <c r="AB64" s="171"/>
      <c r="AC64" s="422"/>
      <c r="AD64" s="422"/>
      <c r="AE64" s="420"/>
      <c r="AF64" s="420"/>
      <c r="AG64" s="418"/>
      <c r="AH64" s="418"/>
      <c r="AI64" s="419"/>
      <c r="AJ64" s="419"/>
      <c r="AK64" s="411"/>
      <c r="AL64" s="414"/>
      <c r="AM64" s="417"/>
      <c r="AN64" s="368"/>
      <c r="AO64" s="367"/>
      <c r="AP64" s="168"/>
      <c r="AQ64" s="114"/>
      <c r="AR64" s="370"/>
      <c r="AS64" s="168"/>
      <c r="AT64" s="368"/>
      <c r="AU64" s="168"/>
      <c r="AV64" s="368"/>
      <c r="AW64" s="114"/>
      <c r="AX64" s="370"/>
      <c r="AY64" s="369"/>
      <c r="AZ64" s="368"/>
      <c r="BA64" s="368"/>
      <c r="BB64" s="367"/>
      <c r="BC64" s="168"/>
      <c r="BD64" s="168"/>
      <c r="BE64" s="368"/>
      <c r="BF64" s="368"/>
      <c r="BG64" s="367"/>
      <c r="BH64" s="168"/>
      <c r="BI64" s="168"/>
      <c r="BJ64" s="368"/>
      <c r="BK64" s="368"/>
      <c r="BL64" s="367"/>
      <c r="BM64" s="168"/>
      <c r="BN64" s="168"/>
      <c r="BO64" s="370"/>
      <c r="BP64" s="370"/>
      <c r="BQ64" s="369"/>
      <c r="BR64" s="114"/>
      <c r="BS64" s="114"/>
      <c r="BT64" s="168"/>
      <c r="BU64" s="370"/>
      <c r="BV64" s="370"/>
      <c r="BW64" s="370"/>
      <c r="BX64" s="168"/>
      <c r="BY64" s="368"/>
      <c r="BZ64" s="368"/>
      <c r="CA64" s="114"/>
      <c r="CB64" s="370"/>
      <c r="CC64" s="369"/>
      <c r="CD64" s="370"/>
    </row>
    <row r="65" ht="21" customHeight="1" thickTop="1"/>
  </sheetData>
  <sheetProtection algorithmName="SHA-512" hashValue="HQPiJre8HX+diHhEaTv6tIWHprUAIQCsHv8LOe0uAUjl7TKz6jN1i3zmAxlGUMwVqxbDWEBtQwPUV3Pe+9xGUw==" saltValue="IaW+yrfCtFthpT0scvZJWg==" spinCount="100000" sheet="1" formatCells="0" formatColumns="0" formatRows="0"/>
  <mergeCells count="333">
    <mergeCell ref="AI59:AI64"/>
    <mergeCell ref="AJ59:AJ64"/>
    <mergeCell ref="AK59:AK64"/>
    <mergeCell ref="AL59:AL64"/>
    <mergeCell ref="AM59:AM64"/>
    <mergeCell ref="AC59:AC64"/>
    <mergeCell ref="AD59:AD64"/>
    <mergeCell ref="AE59:AE64"/>
    <mergeCell ref="AF59:AF64"/>
    <mergeCell ref="AG59:AG64"/>
    <mergeCell ref="AH59:AH64"/>
    <mergeCell ref="H59:H64"/>
    <mergeCell ref="I59:I64"/>
    <mergeCell ref="J59:J64"/>
    <mergeCell ref="K59:K64"/>
    <mergeCell ref="L59:L64"/>
    <mergeCell ref="M59:M64"/>
    <mergeCell ref="AK53:AK58"/>
    <mergeCell ref="AL53:AL58"/>
    <mergeCell ref="AM53:AM58"/>
    <mergeCell ref="A59:A64"/>
    <mergeCell ref="B59:B64"/>
    <mergeCell ref="C59:C64"/>
    <mergeCell ref="D59:D64"/>
    <mergeCell ref="E59:E64"/>
    <mergeCell ref="F59:F64"/>
    <mergeCell ref="G59:G64"/>
    <mergeCell ref="AE53:AE58"/>
    <mergeCell ref="AF53:AF58"/>
    <mergeCell ref="AG53:AG58"/>
    <mergeCell ref="AH53:AH58"/>
    <mergeCell ref="AI53:AI58"/>
    <mergeCell ref="AJ53:AJ58"/>
    <mergeCell ref="J53:J58"/>
    <mergeCell ref="K53:K58"/>
    <mergeCell ref="L53:L58"/>
    <mergeCell ref="M53:M58"/>
    <mergeCell ref="AC53:AC58"/>
    <mergeCell ref="AD53:AD58"/>
    <mergeCell ref="AM47:AM52"/>
    <mergeCell ref="A53:A58"/>
    <mergeCell ref="B53:B58"/>
    <mergeCell ref="C53:C58"/>
    <mergeCell ref="D53:D58"/>
    <mergeCell ref="E53:E58"/>
    <mergeCell ref="F53:F58"/>
    <mergeCell ref="G53:G58"/>
    <mergeCell ref="H53:H58"/>
    <mergeCell ref="I53:I58"/>
    <mergeCell ref="AG47:AG52"/>
    <mergeCell ref="AH47:AH52"/>
    <mergeCell ref="AI47:AI52"/>
    <mergeCell ref="AJ47:AJ52"/>
    <mergeCell ref="AK47:AK52"/>
    <mergeCell ref="AL47:AL52"/>
    <mergeCell ref="L47:L52"/>
    <mergeCell ref="M47:M52"/>
    <mergeCell ref="AC47:AC52"/>
    <mergeCell ref="AD47:AD52"/>
    <mergeCell ref="AE47:AE52"/>
    <mergeCell ref="AF47:AF52"/>
    <mergeCell ref="F47:F52"/>
    <mergeCell ref="G47:G52"/>
    <mergeCell ref="H47:H52"/>
    <mergeCell ref="I47:I52"/>
    <mergeCell ref="J47:J52"/>
    <mergeCell ref="K47:K52"/>
    <mergeCell ref="AI41:AI46"/>
    <mergeCell ref="AJ41:AJ46"/>
    <mergeCell ref="AK41:AK46"/>
    <mergeCell ref="AL41:AL46"/>
    <mergeCell ref="AM41:AM46"/>
    <mergeCell ref="A47:A52"/>
    <mergeCell ref="B47:B52"/>
    <mergeCell ref="C47:C52"/>
    <mergeCell ref="D47:D52"/>
    <mergeCell ref="E47:E52"/>
    <mergeCell ref="AC41:AC46"/>
    <mergeCell ref="AD41:AD46"/>
    <mergeCell ref="AE41:AE46"/>
    <mergeCell ref="AF41:AF46"/>
    <mergeCell ref="AG41:AG46"/>
    <mergeCell ref="AH41:AH46"/>
    <mergeCell ref="H41:H46"/>
    <mergeCell ref="I41:I46"/>
    <mergeCell ref="J41:J46"/>
    <mergeCell ref="K41:K46"/>
    <mergeCell ref="L41:L46"/>
    <mergeCell ref="M41:M46"/>
    <mergeCell ref="AK35:AK40"/>
    <mergeCell ref="AL35:AL40"/>
    <mergeCell ref="AM35:AM40"/>
    <mergeCell ref="A41:A46"/>
    <mergeCell ref="B41:B46"/>
    <mergeCell ref="C41:C46"/>
    <mergeCell ref="D41:D46"/>
    <mergeCell ref="E41:E46"/>
    <mergeCell ref="F41:F46"/>
    <mergeCell ref="G41:G46"/>
    <mergeCell ref="AE35:AE40"/>
    <mergeCell ref="AF35:AF40"/>
    <mergeCell ref="AG35:AG40"/>
    <mergeCell ref="AH35:AH40"/>
    <mergeCell ref="AI35:AI40"/>
    <mergeCell ref="AJ35:AJ40"/>
    <mergeCell ref="J35:J40"/>
    <mergeCell ref="K35:K40"/>
    <mergeCell ref="L35:L40"/>
    <mergeCell ref="M35:M40"/>
    <mergeCell ref="AC35:AC40"/>
    <mergeCell ref="AD35:AD40"/>
    <mergeCell ref="AM29:AM34"/>
    <mergeCell ref="A35:A40"/>
    <mergeCell ref="B35:B40"/>
    <mergeCell ref="C35:C40"/>
    <mergeCell ref="D35:D40"/>
    <mergeCell ref="E35:E40"/>
    <mergeCell ref="F35:F40"/>
    <mergeCell ref="G35:G40"/>
    <mergeCell ref="H35:H40"/>
    <mergeCell ref="I35:I40"/>
    <mergeCell ref="AG29:AG34"/>
    <mergeCell ref="AH29:AH34"/>
    <mergeCell ref="AI29:AI34"/>
    <mergeCell ref="AJ29:AJ34"/>
    <mergeCell ref="AK29:AK34"/>
    <mergeCell ref="AL29:AL34"/>
    <mergeCell ref="L29:L34"/>
    <mergeCell ref="M29:M34"/>
    <mergeCell ref="AC29:AC34"/>
    <mergeCell ref="AD29:AD34"/>
    <mergeCell ref="AE29:AE34"/>
    <mergeCell ref="AF29:AF34"/>
    <mergeCell ref="F29:F34"/>
    <mergeCell ref="G29:G34"/>
    <mergeCell ref="H29:H34"/>
    <mergeCell ref="I29:I34"/>
    <mergeCell ref="J29:J34"/>
    <mergeCell ref="K29:K34"/>
    <mergeCell ref="AI23:AI28"/>
    <mergeCell ref="AJ23:AJ28"/>
    <mergeCell ref="AK23:AK28"/>
    <mergeCell ref="AL23:AL28"/>
    <mergeCell ref="AM23:AM28"/>
    <mergeCell ref="A29:A34"/>
    <mergeCell ref="B29:B34"/>
    <mergeCell ref="C29:C34"/>
    <mergeCell ref="D29:D34"/>
    <mergeCell ref="E29:E34"/>
    <mergeCell ref="AC23:AC28"/>
    <mergeCell ref="AD23:AD28"/>
    <mergeCell ref="AE23:AE28"/>
    <mergeCell ref="AF23:AF28"/>
    <mergeCell ref="AG23:AG28"/>
    <mergeCell ref="AH23:AH28"/>
    <mergeCell ref="H23:H28"/>
    <mergeCell ref="I23:I28"/>
    <mergeCell ref="J23:J28"/>
    <mergeCell ref="K23:K28"/>
    <mergeCell ref="L23:L28"/>
    <mergeCell ref="M23:M28"/>
    <mergeCell ref="AK17:AK22"/>
    <mergeCell ref="AL17:AL22"/>
    <mergeCell ref="AM17:AM22"/>
    <mergeCell ref="A23:A28"/>
    <mergeCell ref="B23:B28"/>
    <mergeCell ref="C23:C28"/>
    <mergeCell ref="D23:D28"/>
    <mergeCell ref="E23:E28"/>
    <mergeCell ref="F23:F28"/>
    <mergeCell ref="G23:G28"/>
    <mergeCell ref="AE17:AE22"/>
    <mergeCell ref="AF17:AF22"/>
    <mergeCell ref="AG17:AG22"/>
    <mergeCell ref="AH17:AH22"/>
    <mergeCell ref="AI17:AI22"/>
    <mergeCell ref="AJ17:AJ22"/>
    <mergeCell ref="J17:J22"/>
    <mergeCell ref="K17:K22"/>
    <mergeCell ref="L17:L22"/>
    <mergeCell ref="M17:M22"/>
    <mergeCell ref="AC17:AC22"/>
    <mergeCell ref="AD17:AD22"/>
    <mergeCell ref="AM11:AM16"/>
    <mergeCell ref="A17:A22"/>
    <mergeCell ref="B17:B22"/>
    <mergeCell ref="C17:C22"/>
    <mergeCell ref="D17:D22"/>
    <mergeCell ref="E17:E22"/>
    <mergeCell ref="F17:F22"/>
    <mergeCell ref="G17:G22"/>
    <mergeCell ref="H17:H22"/>
    <mergeCell ref="I17:I22"/>
    <mergeCell ref="AG11:AG16"/>
    <mergeCell ref="AH11:AH16"/>
    <mergeCell ref="AI11:AI16"/>
    <mergeCell ref="AJ11:AJ16"/>
    <mergeCell ref="AK11:AK16"/>
    <mergeCell ref="AL11:AL16"/>
    <mergeCell ref="L11:L16"/>
    <mergeCell ref="M11:M16"/>
    <mergeCell ref="AC11:AC16"/>
    <mergeCell ref="AD11:AD16"/>
    <mergeCell ref="AE11:AE16"/>
    <mergeCell ref="AF11:AF16"/>
    <mergeCell ref="F11:F16"/>
    <mergeCell ref="G11:G16"/>
    <mergeCell ref="H11:H16"/>
    <mergeCell ref="I11:I16"/>
    <mergeCell ref="J11:J16"/>
    <mergeCell ref="K11:K16"/>
    <mergeCell ref="AI5:AI10"/>
    <mergeCell ref="AJ5:AJ10"/>
    <mergeCell ref="AK5:AK10"/>
    <mergeCell ref="AL5:AL10"/>
    <mergeCell ref="AM5:AM10"/>
    <mergeCell ref="A11:A16"/>
    <mergeCell ref="B11:B16"/>
    <mergeCell ref="C11:C16"/>
    <mergeCell ref="D11:D16"/>
    <mergeCell ref="E11:E16"/>
    <mergeCell ref="AC5:AC10"/>
    <mergeCell ref="AD5:AD10"/>
    <mergeCell ref="AE5:AE10"/>
    <mergeCell ref="AF5:AF10"/>
    <mergeCell ref="AG5:AG10"/>
    <mergeCell ref="AH5:AH10"/>
    <mergeCell ref="H5:H10"/>
    <mergeCell ref="I5:I10"/>
    <mergeCell ref="J5:J10"/>
    <mergeCell ref="K5:K10"/>
    <mergeCell ref="L5:L10"/>
    <mergeCell ref="M5:M10"/>
    <mergeCell ref="CB3:CB4"/>
    <mergeCell ref="CC3:CC4"/>
    <mergeCell ref="CD3:CD4"/>
    <mergeCell ref="A5:A10"/>
    <mergeCell ref="B5:B10"/>
    <mergeCell ref="C5:C10"/>
    <mergeCell ref="D5:D10"/>
    <mergeCell ref="E5:E10"/>
    <mergeCell ref="F5:F10"/>
    <mergeCell ref="G5:G10"/>
    <mergeCell ref="BV3:BV4"/>
    <mergeCell ref="BW3:BW4"/>
    <mergeCell ref="BX3:BX4"/>
    <mergeCell ref="BY3:BY4"/>
    <mergeCell ref="BZ3:BZ4"/>
    <mergeCell ref="CA3:CA4"/>
    <mergeCell ref="BP3:BP4"/>
    <mergeCell ref="BQ3:BQ4"/>
    <mergeCell ref="BR3:BR4"/>
    <mergeCell ref="BS3:BS4"/>
    <mergeCell ref="BT3:BT4"/>
    <mergeCell ref="BU3:BU4"/>
    <mergeCell ref="BJ3:BJ4"/>
    <mergeCell ref="BK3:BK4"/>
    <mergeCell ref="BL3:BL4"/>
    <mergeCell ref="BM3:BM4"/>
    <mergeCell ref="BN3:BN4"/>
    <mergeCell ref="BO3:BO4"/>
    <mergeCell ref="BD3:BD4"/>
    <mergeCell ref="BE3:BE4"/>
    <mergeCell ref="BF3:BF4"/>
    <mergeCell ref="BG3:BG4"/>
    <mergeCell ref="BH3:BH4"/>
    <mergeCell ref="BI3:BI4"/>
    <mergeCell ref="AX3:AX4"/>
    <mergeCell ref="AY3:AY4"/>
    <mergeCell ref="AZ3:AZ4"/>
    <mergeCell ref="BA3:BA4"/>
    <mergeCell ref="BB3:BB4"/>
    <mergeCell ref="BC3:BC4"/>
    <mergeCell ref="AR3:AR4"/>
    <mergeCell ref="AS3:AS4"/>
    <mergeCell ref="AT3:AT4"/>
    <mergeCell ref="AU3:AU4"/>
    <mergeCell ref="AV3:AV4"/>
    <mergeCell ref="AW3:AW4"/>
    <mergeCell ref="AL3:AL4"/>
    <mergeCell ref="AM3:AM4"/>
    <mergeCell ref="AN3:AN4"/>
    <mergeCell ref="AO3:AO4"/>
    <mergeCell ref="AP3:AP4"/>
    <mergeCell ref="AQ3:AQ4"/>
    <mergeCell ref="AF3:AF4"/>
    <mergeCell ref="AG3:AG4"/>
    <mergeCell ref="AH3:AH4"/>
    <mergeCell ref="AI3:AI4"/>
    <mergeCell ref="AJ3:AJ4"/>
    <mergeCell ref="AK3:AK4"/>
    <mergeCell ref="Y3:Y4"/>
    <mergeCell ref="Z3:Z4"/>
    <mergeCell ref="AA3:AA4"/>
    <mergeCell ref="AB3:AB4"/>
    <mergeCell ref="AC3:AD4"/>
    <mergeCell ref="AE3:AE4"/>
    <mergeCell ref="S3:S4"/>
    <mergeCell ref="T3:T4"/>
    <mergeCell ref="U3:U4"/>
    <mergeCell ref="V3:V4"/>
    <mergeCell ref="W3:W4"/>
    <mergeCell ref="X3:X4"/>
    <mergeCell ref="M3:M4"/>
    <mergeCell ref="N3:N4"/>
    <mergeCell ref="O3:O4"/>
    <mergeCell ref="P3:P4"/>
    <mergeCell ref="Q3:Q4"/>
    <mergeCell ref="R3:R4"/>
    <mergeCell ref="G3:G4"/>
    <mergeCell ref="H3:H4"/>
    <mergeCell ref="I3:I4"/>
    <mergeCell ref="J3:J4"/>
    <mergeCell ref="K3:K4"/>
    <mergeCell ref="L3:L4"/>
    <mergeCell ref="A3:A4"/>
    <mergeCell ref="B3:B4"/>
    <mergeCell ref="C3:C4"/>
    <mergeCell ref="D3:D4"/>
    <mergeCell ref="E3:E4"/>
    <mergeCell ref="F3:F4"/>
    <mergeCell ref="BE2:BI2"/>
    <mergeCell ref="BJ2:BN2"/>
    <mergeCell ref="BO2:BS2"/>
    <mergeCell ref="BT2:BW2"/>
    <mergeCell ref="BX2:BZ2"/>
    <mergeCell ref="CA2:CD2"/>
    <mergeCell ref="A2:I2"/>
    <mergeCell ref="J2:M2"/>
    <mergeCell ref="N2:AH2"/>
    <mergeCell ref="AI2:AL2"/>
    <mergeCell ref="AN2:AY2"/>
    <mergeCell ref="AZ2:BD2"/>
  </mergeCells>
  <conditionalFormatting sqref="M5 M11 M17 M23 M29 M35 M41 M47 M53 M59">
    <cfRule type="cellIs" dxfId="40" priority="32" stopIfTrue="1" operator="equal">
      <formula>"Muy Alta"</formula>
    </cfRule>
    <cfRule type="containsText" dxfId="39" priority="33" operator="containsText" text="ZONA RIESGO ALTA">
      <formula>NOT(ISERROR(SEARCH("ZONA RIESGO ALTA",M5)))</formula>
    </cfRule>
    <cfRule type="containsText" dxfId="38" priority="34" operator="containsText" text="ZONA RIESGO MODERADA">
      <formula>NOT(ISERROR(SEARCH("ZONA RIESGO MODERADA",M5)))</formula>
    </cfRule>
    <cfRule type="containsText" dxfId="37" priority="35" operator="containsText" text="ZONA RIESGO BAJA">
      <formula>NOT(ISERROR(SEARCH("ZONA RIESGO BAJA",M5)))</formula>
    </cfRule>
    <cfRule type="cellIs" dxfId="36" priority="36" operator="equal">
      <formula>"Muy Baja"</formula>
    </cfRule>
  </conditionalFormatting>
  <conditionalFormatting sqref="M5:M64">
    <cfRule type="containsText" dxfId="35" priority="31" operator="containsText" text="ZONA RIESGO EXTREMA">
      <formula>NOT(ISERROR(SEARCH("ZONA RIESGO EXTREMA",M5)))</formula>
    </cfRule>
  </conditionalFormatting>
  <conditionalFormatting sqref="X5:X64">
    <cfRule type="containsText" dxfId="34" priority="28" operator="containsText" text="DEBIL">
      <formula>NOT(ISERROR(SEARCH("DEBIL",X5)))</formula>
    </cfRule>
    <cfRule type="containsText" dxfId="33" priority="29" operator="containsText" text="MODERADO">
      <formula>NOT(ISERROR(SEARCH("MODERADO",X5)))</formula>
    </cfRule>
    <cfRule type="containsText" dxfId="32" priority="30" operator="containsText" text="FUERTE">
      <formula>NOT(ISERROR(SEARCH("FUERTE",X5)))</formula>
    </cfRule>
  </conditionalFormatting>
  <conditionalFormatting sqref="AC5 AC11 AC17 AC23 AC41 AC59 AC29 AC47 AC35 AC53">
    <cfRule type="containsText" dxfId="31" priority="25" operator="containsText" text="DEBIL">
      <formula>NOT(ISERROR(SEARCH("DEBIL",AC5)))</formula>
    </cfRule>
    <cfRule type="containsText" dxfId="30" priority="26" operator="containsText" text="MODERADO">
      <formula>NOT(ISERROR(SEARCH("MODERADO",AC5)))</formula>
    </cfRule>
    <cfRule type="containsText" dxfId="29" priority="27" operator="containsText" text="FUERTE">
      <formula>NOT(ISERROR(SEARCH("FUERTE",AC5)))</formula>
    </cfRule>
  </conditionalFormatting>
  <conditionalFormatting sqref="AI5 AI11 AI17 AI23 AI29 AI35 AI41 AI47 AI53 AI59">
    <cfRule type="containsText" dxfId="28" priority="20" operator="containsText" text="casi seguro">
      <formula>NOT(ISERROR(SEARCH("casi seguro",AI5)))</formula>
    </cfRule>
    <cfRule type="containsText" dxfId="27" priority="21" operator="containsText" text="PROBABLE">
      <formula>NOT(ISERROR(SEARCH("PROBABLE",AI5)))</formula>
    </cfRule>
    <cfRule type="containsText" dxfId="26" priority="22" operator="containsText" text="posible">
      <formula>NOT(ISERROR(SEARCH("posible",AI5)))</formula>
    </cfRule>
    <cfRule type="containsText" dxfId="25" priority="23" operator="containsText" text="Improbable">
      <formula>NOT(ISERROR(SEARCH("Improbable",AI5)))</formula>
    </cfRule>
    <cfRule type="containsText" dxfId="24" priority="24" operator="containsText" text="Rara vez">
      <formula>NOT(ISERROR(SEARCH("Rara vez",AI5)))</formula>
    </cfRule>
  </conditionalFormatting>
  <conditionalFormatting sqref="AD5 AD11 AD17 AD23 AD41 AD59 AD29 AD47 AD35 AD53">
    <cfRule type="containsText" dxfId="23" priority="17" operator="containsText" text="DEBIL">
      <formula>NOT(ISERROR(SEARCH("DEBIL",AD5)))</formula>
    </cfRule>
    <cfRule type="containsText" dxfId="22" priority="18" operator="containsText" text="MODERADO">
      <formula>NOT(ISERROR(SEARCH("MODERADO",AD5)))</formula>
    </cfRule>
    <cfRule type="containsText" dxfId="21" priority="19" operator="containsText" text="FUERTE">
      <formula>NOT(ISERROR(SEARCH("FUERTE",AD5)))</formula>
    </cfRule>
  </conditionalFormatting>
  <conditionalFormatting sqref="AL5 AL11 AL17 AL23 AL29 AL35 AL41 AL47 AL53 AL59">
    <cfRule type="cellIs" dxfId="20" priority="12" stopIfTrue="1" operator="equal">
      <formula>"Muy Alta"</formula>
    </cfRule>
    <cfRule type="containsText" dxfId="19" priority="13" operator="containsText" text="ZONA RIESGO ALTA">
      <formula>NOT(ISERROR(SEARCH("ZONA RIESGO ALTA",AL5)))</formula>
    </cfRule>
    <cfRule type="containsText" dxfId="18" priority="14" operator="containsText" text="ZONA RIESGO MODERADA">
      <formula>NOT(ISERROR(SEARCH("ZONA RIESGO MODERADA",AL5)))</formula>
    </cfRule>
    <cfRule type="containsText" dxfId="17" priority="15" operator="containsText" text="ZONA RIESGO BAJA">
      <formula>NOT(ISERROR(SEARCH("ZONA RIESGO BAJA",AL5)))</formula>
    </cfRule>
    <cfRule type="cellIs" dxfId="16" priority="16" operator="equal">
      <formula>"Muy Baja"</formula>
    </cfRule>
  </conditionalFormatting>
  <conditionalFormatting sqref="AL5:AL64">
    <cfRule type="containsText" dxfId="15" priority="11" operator="containsText" text="ZONA RIESGO EXTREMA">
      <formula>NOT(ISERROR(SEARCH("ZONA RIESGO EXTREMA",AL5)))</formula>
    </cfRule>
  </conditionalFormatting>
  <conditionalFormatting sqref="AJ5 AJ11 AJ17 AJ23 AJ29 AJ35 AJ41 AJ47 AJ53 AJ59">
    <cfRule type="containsText" dxfId="14" priority="1" operator="containsText" text="casi seguro">
      <formula>NOT(ISERROR(SEARCH("casi seguro",AJ5)))</formula>
    </cfRule>
    <cfRule type="containsText" dxfId="13" priority="2" operator="containsText" text="PROBABLE">
      <formula>NOT(ISERROR(SEARCH("PROBABLE",AJ5)))</formula>
    </cfRule>
    <cfRule type="containsText" dxfId="12" priority="3" operator="containsText" text="posible">
      <formula>NOT(ISERROR(SEARCH("posible",AJ5)))</formula>
    </cfRule>
    <cfRule type="containsText" dxfId="11" priority="4" operator="containsText" text="Improbable">
      <formula>NOT(ISERROR(SEARCH("Improbable",AJ5)))</formula>
    </cfRule>
    <cfRule type="containsText" dxfId="10" priority="5" operator="containsText" text="Rara vez">
      <formula>NOT(ISERROR(SEARCH("Rara vez",AJ5)))</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64" xr:uid="{15808BB8-555C-4BCF-A457-7FA72DAB75F5}"/>
  </dataValidations>
  <pageMargins left="0.70866141732283472" right="0.70866141732283472" top="0.74803149606299213" bottom="0.74803149606299213" header="0.31496062992125984" footer="0.31496062992125984"/>
  <pageSetup paperSize="9" scale="23" orientation="landscape" r:id="rId1"/>
  <headerFooter>
    <oddHeader>&amp;L&amp;G&amp;C&amp;"Arial,Negrita"&amp;12MAPA Y PLAN DE MANEJO DE RIESGOS Y OPORTUNIDADES</oddHeader>
    <oddFooter>&amp;L&amp;G&amp;C&amp;N&amp;RDES-FM-12
V11</oddFooter>
  </headerFooter>
  <legacyDrawing r:id="rId2"/>
  <legacyDrawingHF r:id="rId3"/>
  <extLst>
    <ext xmlns:x14="http://schemas.microsoft.com/office/spreadsheetml/2009/9/main" uri="{78C0D931-6437-407d-A8EE-F0AAD7539E65}">
      <x14:conditionalFormattings>
        <x14:conditionalFormatting xmlns:xm="http://schemas.microsoft.com/office/excel/2006/main">
          <x14:cfRule type="containsText" priority="37" operator="containsText" id="{8B123A5F-0182-4608-A002-6FC69C935469}">
            <xm:f>NOT(ISERROR(SEARCH(#REF!,AI5)))</xm:f>
            <xm:f>#REF!</xm:f>
            <x14:dxf>
              <fill>
                <gradientFill degree="180">
                  <stop position="0">
                    <color rgb="FF008744"/>
                  </stop>
                  <stop position="1">
                    <color theme="0"/>
                  </stop>
                </gradientFill>
              </fill>
            </x14:dxf>
          </x14:cfRule>
          <x14:cfRule type="containsText" priority="38" operator="containsText" id="{25D1304F-9F03-46AE-A5C9-963D27096000}">
            <xm:f>NOT(ISERROR(SEARCH(#REF!,AI5)))</xm:f>
            <xm:f>#REF!</xm:f>
            <x14:dxf>
              <fill>
                <gradientFill degree="180">
                  <stop position="0">
                    <color rgb="FF008744"/>
                  </stop>
                  <stop position="1">
                    <color theme="0"/>
                  </stop>
                </gradientFill>
              </fill>
            </x14:dxf>
          </x14:cfRule>
          <x14:cfRule type="containsText" priority="39" operator="containsText" id="{612E7164-BBC3-4812-BE6F-880FA386F6FD}">
            <xm:f>NOT(ISERROR(SEARCH(#REF!,AI5)))</xm:f>
            <xm:f>#REF!</xm:f>
            <x14:dxf>
              <fill>
                <gradientFill degree="180">
                  <stop position="0">
                    <color rgb="FF008744"/>
                  </stop>
                  <stop position="1">
                    <color rgb="FFFFFFFF"/>
                  </stop>
                </gradientFill>
              </fill>
            </x14:dxf>
          </x14:cfRule>
          <x14:cfRule type="containsText" priority="40" operator="containsText" id="{273172DE-6811-439F-B039-7DA835683F71}">
            <xm:f>NOT(ISERROR(SEARCH(#REF!,AI5)))</xm:f>
            <xm:f>#REF!</xm:f>
            <x14:dxf>
              <fill>
                <gradientFill>
                  <stop position="0">
                    <color theme="0"/>
                  </stop>
                  <stop position="1">
                    <color rgb="FFFFFF00"/>
                  </stop>
                </gradientFill>
              </fill>
            </x14:dxf>
          </x14:cfRule>
          <x14:cfRule type="containsText" priority="41" operator="containsText" id="{B99B138C-9454-46AC-B658-8BF05A6710FA}">
            <xm:f>NOT(ISERROR(SEARCH(#REF!,AI5)))</xm:f>
            <xm:f>#REF!</xm:f>
            <x14:dxf>
              <fill>
                <gradientFill degree="180">
                  <stop position="0">
                    <color rgb="FFFFA700"/>
                  </stop>
                  <stop position="1">
                    <color theme="0"/>
                  </stop>
                </gradientFill>
              </fill>
            </x14:dxf>
          </x14:cfRule>
          <xm:sqref>AI5 AI11 AI17 AI23 AI29 AI35 AI41 AI47 AI53 AI59</xm:sqref>
        </x14:conditionalFormatting>
        <x14:conditionalFormatting xmlns:xm="http://schemas.microsoft.com/office/excel/2006/main">
          <x14:cfRule type="containsText" priority="6" operator="containsText" id="{3D96BB16-8AAE-4F17-92A7-264587692E17}">
            <xm:f>NOT(ISERROR(SEARCH(#REF!,AJ5)))</xm:f>
            <xm:f>#REF!</xm:f>
            <x14:dxf>
              <fill>
                <gradientFill degree="180">
                  <stop position="0">
                    <color rgb="FF008744"/>
                  </stop>
                  <stop position="1">
                    <color theme="0"/>
                  </stop>
                </gradientFill>
              </fill>
            </x14:dxf>
          </x14:cfRule>
          <x14:cfRule type="containsText" priority="7" operator="containsText" id="{10C91EAC-ABF9-4515-96F8-28A1897622C0}">
            <xm:f>NOT(ISERROR(SEARCH(#REF!,AJ5)))</xm:f>
            <xm:f>#REF!</xm:f>
            <x14:dxf>
              <fill>
                <gradientFill degree="180">
                  <stop position="0">
                    <color rgb="FF008744"/>
                  </stop>
                  <stop position="1">
                    <color theme="0"/>
                  </stop>
                </gradientFill>
              </fill>
            </x14:dxf>
          </x14:cfRule>
          <x14:cfRule type="containsText" priority="8" operator="containsText" id="{875C57A6-759F-4CB6-8C16-C48BA8BD1075}">
            <xm:f>NOT(ISERROR(SEARCH(#REF!,AJ5)))</xm:f>
            <xm:f>#REF!</xm:f>
            <x14:dxf>
              <fill>
                <gradientFill degree="180">
                  <stop position="0">
                    <color rgb="FF008744"/>
                  </stop>
                  <stop position="1">
                    <color rgb="FFFFFFFF"/>
                  </stop>
                </gradientFill>
              </fill>
            </x14:dxf>
          </x14:cfRule>
          <x14:cfRule type="containsText" priority="9" operator="containsText" id="{26F9D67D-63BA-477B-86C7-E15163E48961}">
            <xm:f>NOT(ISERROR(SEARCH(#REF!,AJ5)))</xm:f>
            <xm:f>#REF!</xm:f>
            <x14:dxf>
              <fill>
                <gradientFill>
                  <stop position="0">
                    <color theme="0"/>
                  </stop>
                  <stop position="1">
                    <color rgb="FFFFFF00"/>
                  </stop>
                </gradientFill>
              </fill>
            </x14:dxf>
          </x14:cfRule>
          <x14:cfRule type="containsText" priority="10" operator="containsText" id="{740036A5-42FD-4F0B-9452-0E827A283C49}">
            <xm:f>NOT(ISERROR(SEARCH(#REF!,AJ5)))</xm:f>
            <xm:f>#REF!</xm:f>
            <x14:dxf>
              <fill>
                <gradientFill degree="180">
                  <stop position="0">
                    <color rgb="FFFFA700"/>
                  </stop>
                  <stop position="1">
                    <color theme="0"/>
                  </stop>
                </gradientFill>
              </fill>
            </x14:dxf>
          </x14:cfRule>
          <xm:sqref>AJ5 AJ11 AJ17 AJ23 AJ29 AJ35 AJ41 AJ47 AJ53 AJ59</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7BDD2-4FED-4285-9C06-737FD2E9DCF6}">
  <dimension ref="A1:DD65"/>
  <sheetViews>
    <sheetView topLeftCell="BY1" workbookViewId="0">
      <selection activeCell="CB5" sqref="CB5"/>
    </sheetView>
  </sheetViews>
  <sheetFormatPr baseColWidth="10" defaultColWidth="11.42578125" defaultRowHeight="16.5"/>
  <cols>
    <col min="1" max="1" width="4" style="152" bestFit="1" customWidth="1"/>
    <col min="2" max="4" width="18.7109375" style="153" customWidth="1"/>
    <col min="5" max="5" width="32.42578125" style="149" customWidth="1"/>
    <col min="6" max="6" width="14.140625" style="152" customWidth="1"/>
    <col min="7" max="7" width="13.140625" style="152" customWidth="1"/>
    <col min="8" max="8" width="16.140625" style="152" customWidth="1"/>
    <col min="9" max="9" width="19" style="154" customWidth="1"/>
    <col min="10" max="12" width="17.85546875" style="149" customWidth="1"/>
    <col min="13" max="13" width="16.5703125" style="149" customWidth="1"/>
    <col min="14" max="14" width="5.85546875" style="149" customWidth="1"/>
    <col min="15" max="15" width="48.42578125" style="149" customWidth="1"/>
    <col min="16" max="24" width="31" style="149" hidden="1" customWidth="1"/>
    <col min="25" max="25" width="31" style="155" hidden="1" customWidth="1"/>
    <col min="26" max="26" width="31" style="156" hidden="1" customWidth="1"/>
    <col min="27" max="36" width="31" style="149" hidden="1" customWidth="1"/>
    <col min="37" max="37" width="17.85546875" style="149" hidden="1" customWidth="1"/>
    <col min="38" max="38" width="16.5703125" style="149" hidden="1" customWidth="1"/>
    <col min="39" max="39" width="31" style="149" hidden="1" customWidth="1"/>
    <col min="40" max="40" width="23" style="149" customWidth="1"/>
    <col min="41" max="41" width="18.85546875" style="149" hidden="1" customWidth="1"/>
    <col min="42" max="42" width="22.140625" style="149" hidden="1" customWidth="1"/>
    <col min="43" max="43" width="20.5703125" style="149" hidden="1" customWidth="1"/>
    <col min="44" max="44" width="18.5703125" style="149" hidden="1" customWidth="1"/>
    <col min="45" max="45" width="20.5703125" style="149" hidden="1" customWidth="1"/>
    <col min="46" max="46" width="18.5703125" style="149" hidden="1" customWidth="1"/>
    <col min="47" max="47" width="20.5703125" style="1" customWidth="1"/>
    <col min="48" max="48" width="18.5703125" style="1" customWidth="1"/>
    <col min="49" max="49" width="20.5703125" style="149" customWidth="1"/>
    <col min="50" max="50" width="18.5703125" style="149" customWidth="1"/>
    <col min="51" max="51" width="21" style="149" customWidth="1"/>
    <col min="52" max="53" width="23" style="1" hidden="1" customWidth="1"/>
    <col min="54" max="54" width="18.85546875" style="1" hidden="1" customWidth="1"/>
    <col min="55" max="55" width="16.85546875" style="1" hidden="1" customWidth="1"/>
    <col min="56" max="56" width="19.5703125" style="1" hidden="1" customWidth="1"/>
    <col min="57" max="58" width="23" style="1" hidden="1" customWidth="1"/>
    <col min="59" max="59" width="18.85546875" style="1" hidden="1" customWidth="1"/>
    <col min="60" max="60" width="16.85546875" style="1" hidden="1" customWidth="1"/>
    <col min="61" max="61" width="19.5703125" style="1" hidden="1" customWidth="1"/>
    <col min="62" max="63" width="23" style="1" customWidth="1"/>
    <col min="64" max="64" width="18.85546875" style="1" customWidth="1"/>
    <col min="65" max="65" width="16.85546875" style="1" customWidth="1"/>
    <col min="66" max="66" width="19.5703125" style="1" customWidth="1"/>
    <col min="67" max="68" width="23" style="149" customWidth="1"/>
    <col min="69" max="69" width="18.85546875" style="149" customWidth="1"/>
    <col min="70" max="70" width="16.85546875" style="149" customWidth="1"/>
    <col min="71" max="71" width="19.5703125" style="149" customWidth="1"/>
    <col min="72" max="72" width="33" style="149" customWidth="1"/>
    <col min="73" max="74" width="23" style="149" hidden="1" customWidth="1"/>
    <col min="75" max="75" width="18.5703125" style="149" hidden="1" customWidth="1"/>
    <col min="76" max="76" width="20.5703125" style="1" customWidth="1"/>
    <col min="77" max="77" width="23" style="1" customWidth="1"/>
    <col min="78" max="78" width="18.5703125" style="1" customWidth="1"/>
    <col min="79" max="79" width="20.5703125" style="149" customWidth="1"/>
    <col min="80" max="80" width="53.7109375" style="149" customWidth="1"/>
    <col min="81" max="81" width="42.7109375" style="149" customWidth="1"/>
    <col min="82" max="82" width="40.42578125" style="149" customWidth="1"/>
    <col min="83" max="16384" width="11.42578125" style="149"/>
  </cols>
  <sheetData>
    <row r="1" spans="1:108" ht="21" customHeight="1">
      <c r="AN1" s="148"/>
      <c r="AO1" s="148"/>
      <c r="AP1" s="148"/>
      <c r="AQ1" s="148"/>
      <c r="AR1" s="148"/>
      <c r="AS1" s="148"/>
      <c r="AT1" s="148"/>
      <c r="AU1" s="148"/>
      <c r="AV1" s="148"/>
      <c r="AW1" s="148"/>
      <c r="AX1" s="148"/>
      <c r="AY1" s="148"/>
      <c r="AZ1" s="2"/>
      <c r="BA1" s="2"/>
      <c r="BB1" s="2"/>
      <c r="BC1" s="2"/>
      <c r="BD1" s="2"/>
      <c r="BE1" s="2"/>
      <c r="BF1" s="2"/>
      <c r="BG1" s="2"/>
      <c r="BH1" s="2"/>
      <c r="BI1" s="2"/>
      <c r="BJ1" s="2"/>
      <c r="BK1" s="2"/>
      <c r="BL1" s="2"/>
      <c r="BM1" s="2"/>
      <c r="BN1" s="2"/>
      <c r="BO1" s="148"/>
      <c r="BP1" s="148"/>
      <c r="BQ1" s="148"/>
      <c r="BR1" s="148"/>
      <c r="BS1" s="148"/>
    </row>
    <row r="2" spans="1:108" ht="21" customHeight="1">
      <c r="A2" s="448" t="s">
        <v>66</v>
      </c>
      <c r="B2" s="449"/>
      <c r="C2" s="449"/>
      <c r="D2" s="449"/>
      <c r="E2" s="449"/>
      <c r="F2" s="449"/>
      <c r="G2" s="449"/>
      <c r="H2" s="449"/>
      <c r="I2" s="450"/>
      <c r="J2" s="448" t="s">
        <v>67</v>
      </c>
      <c r="K2" s="449"/>
      <c r="L2" s="449"/>
      <c r="M2" s="450"/>
      <c r="N2" s="448" t="s">
        <v>68</v>
      </c>
      <c r="O2" s="449"/>
      <c r="P2" s="449"/>
      <c r="Q2" s="449"/>
      <c r="R2" s="449"/>
      <c r="S2" s="449"/>
      <c r="T2" s="449"/>
      <c r="U2" s="449"/>
      <c r="V2" s="449"/>
      <c r="W2" s="449"/>
      <c r="X2" s="449"/>
      <c r="Y2" s="449"/>
      <c r="Z2" s="449"/>
      <c r="AA2" s="449"/>
      <c r="AB2" s="449"/>
      <c r="AC2" s="449"/>
      <c r="AD2" s="449"/>
      <c r="AE2" s="449"/>
      <c r="AF2" s="449"/>
      <c r="AG2" s="449"/>
      <c r="AH2" s="450"/>
      <c r="AI2" s="448" t="s">
        <v>120</v>
      </c>
      <c r="AJ2" s="449"/>
      <c r="AK2" s="449"/>
      <c r="AL2" s="450"/>
      <c r="AM2" s="161"/>
      <c r="AN2" s="451" t="s">
        <v>69</v>
      </c>
      <c r="AO2" s="451"/>
      <c r="AP2" s="451"/>
      <c r="AQ2" s="451"/>
      <c r="AR2" s="451"/>
      <c r="AS2" s="451"/>
      <c r="AT2" s="451"/>
      <c r="AU2" s="451"/>
      <c r="AV2" s="451"/>
      <c r="AW2" s="451"/>
      <c r="AX2" s="451"/>
      <c r="AY2" s="451"/>
      <c r="AZ2" s="441" t="s">
        <v>70</v>
      </c>
      <c r="BA2" s="441"/>
      <c r="BB2" s="441"/>
      <c r="BC2" s="441"/>
      <c r="BD2" s="441"/>
      <c r="BE2" s="441" t="s">
        <v>71</v>
      </c>
      <c r="BF2" s="441"/>
      <c r="BG2" s="441"/>
      <c r="BH2" s="441"/>
      <c r="BI2" s="441"/>
      <c r="BJ2" s="441" t="s">
        <v>72</v>
      </c>
      <c r="BK2" s="441"/>
      <c r="BL2" s="441"/>
      <c r="BM2" s="441"/>
      <c r="BN2" s="441"/>
      <c r="BO2" s="441" t="s">
        <v>73</v>
      </c>
      <c r="BP2" s="441"/>
      <c r="BQ2" s="441"/>
      <c r="BR2" s="441"/>
      <c r="BS2" s="441"/>
      <c r="BT2" s="443" t="s">
        <v>74</v>
      </c>
      <c r="BU2" s="443"/>
      <c r="BV2" s="443"/>
      <c r="BW2" s="443"/>
      <c r="BX2" s="444" t="s">
        <v>75</v>
      </c>
      <c r="BY2" s="444"/>
      <c r="BZ2" s="444"/>
      <c r="CA2" s="445" t="s">
        <v>76</v>
      </c>
      <c r="CB2" s="446"/>
      <c r="CC2" s="446"/>
      <c r="CD2" s="447"/>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row>
    <row r="3" spans="1:108" s="158" customFormat="1" ht="21" customHeight="1">
      <c r="A3" s="439" t="s">
        <v>77</v>
      </c>
      <c r="B3" s="434" t="s">
        <v>7</v>
      </c>
      <c r="C3" s="434" t="s">
        <v>9</v>
      </c>
      <c r="D3" s="434" t="s">
        <v>11</v>
      </c>
      <c r="E3" s="440" t="s">
        <v>21</v>
      </c>
      <c r="F3" s="440" t="s">
        <v>15</v>
      </c>
      <c r="G3" s="434" t="s">
        <v>17</v>
      </c>
      <c r="H3" s="434" t="s">
        <v>19</v>
      </c>
      <c r="I3" s="434" t="s">
        <v>23</v>
      </c>
      <c r="J3" s="434" t="s">
        <v>121</v>
      </c>
      <c r="K3" s="434" t="s">
        <v>15</v>
      </c>
      <c r="L3" s="434" t="s">
        <v>122</v>
      </c>
      <c r="M3" s="432" t="s">
        <v>29</v>
      </c>
      <c r="N3" s="442" t="s">
        <v>78</v>
      </c>
      <c r="O3" s="434" t="s">
        <v>31</v>
      </c>
      <c r="P3" s="434" t="s">
        <v>123</v>
      </c>
      <c r="Q3" s="432" t="s">
        <v>80</v>
      </c>
      <c r="R3" s="434" t="s">
        <v>80</v>
      </c>
      <c r="S3" s="434" t="s">
        <v>124</v>
      </c>
      <c r="T3" s="434" t="s">
        <v>125</v>
      </c>
      <c r="U3" s="434" t="s">
        <v>126</v>
      </c>
      <c r="V3" s="434" t="s">
        <v>127</v>
      </c>
      <c r="W3" s="434" t="s">
        <v>128</v>
      </c>
      <c r="X3" s="434" t="s">
        <v>129</v>
      </c>
      <c r="Y3" s="434" t="s">
        <v>130</v>
      </c>
      <c r="Z3" s="434" t="s">
        <v>131</v>
      </c>
      <c r="AA3" s="434" t="s">
        <v>132</v>
      </c>
      <c r="AB3" s="434" t="s">
        <v>133</v>
      </c>
      <c r="AC3" s="435" t="s">
        <v>134</v>
      </c>
      <c r="AD3" s="436"/>
      <c r="AE3" s="434" t="s">
        <v>135</v>
      </c>
      <c r="AF3" s="434" t="s">
        <v>136</v>
      </c>
      <c r="AG3" s="434" t="s">
        <v>137</v>
      </c>
      <c r="AH3" s="434" t="s">
        <v>138</v>
      </c>
      <c r="AI3" s="434" t="s">
        <v>121</v>
      </c>
      <c r="AJ3" s="434" t="s">
        <v>15</v>
      </c>
      <c r="AK3" s="434" t="s">
        <v>122</v>
      </c>
      <c r="AL3" s="432" t="s">
        <v>139</v>
      </c>
      <c r="AM3" s="434" t="s">
        <v>140</v>
      </c>
      <c r="AN3" s="431" t="s">
        <v>79</v>
      </c>
      <c r="AO3" s="431" t="s">
        <v>80</v>
      </c>
      <c r="AP3" s="431" t="s">
        <v>81</v>
      </c>
      <c r="AQ3" s="431" t="s">
        <v>82</v>
      </c>
      <c r="AR3" s="431" t="s">
        <v>83</v>
      </c>
      <c r="AS3" s="431" t="s">
        <v>82</v>
      </c>
      <c r="AT3" s="429" t="s">
        <v>84</v>
      </c>
      <c r="AU3" s="431" t="s">
        <v>82</v>
      </c>
      <c r="AV3" s="431" t="s">
        <v>85</v>
      </c>
      <c r="AW3" s="431" t="s">
        <v>82</v>
      </c>
      <c r="AX3" s="429" t="s">
        <v>86</v>
      </c>
      <c r="AY3" s="431" t="s">
        <v>53</v>
      </c>
      <c r="AZ3" s="428" t="s">
        <v>87</v>
      </c>
      <c r="BA3" s="428" t="s">
        <v>88</v>
      </c>
      <c r="BB3" s="428" t="s">
        <v>80</v>
      </c>
      <c r="BC3" s="428" t="s">
        <v>89</v>
      </c>
      <c r="BD3" s="428" t="s">
        <v>90</v>
      </c>
      <c r="BE3" s="428" t="s">
        <v>87</v>
      </c>
      <c r="BF3" s="428" t="s">
        <v>88</v>
      </c>
      <c r="BG3" s="428" t="s">
        <v>80</v>
      </c>
      <c r="BH3" s="428" t="s">
        <v>89</v>
      </c>
      <c r="BI3" s="428" t="s">
        <v>90</v>
      </c>
      <c r="BJ3" s="428" t="s">
        <v>87</v>
      </c>
      <c r="BK3" s="428" t="s">
        <v>88</v>
      </c>
      <c r="BL3" s="428" t="s">
        <v>80</v>
      </c>
      <c r="BM3" s="428" t="s">
        <v>89</v>
      </c>
      <c r="BN3" s="428" t="s">
        <v>90</v>
      </c>
      <c r="BO3" s="428" t="s">
        <v>87</v>
      </c>
      <c r="BP3" s="428" t="s">
        <v>88</v>
      </c>
      <c r="BQ3" s="428" t="s">
        <v>80</v>
      </c>
      <c r="BR3" s="428" t="s">
        <v>89</v>
      </c>
      <c r="BS3" s="428" t="s">
        <v>90</v>
      </c>
      <c r="BT3" s="426" t="s">
        <v>141</v>
      </c>
      <c r="BU3" s="426" t="s">
        <v>91</v>
      </c>
      <c r="BV3" s="426" t="s">
        <v>92</v>
      </c>
      <c r="BW3" s="426" t="s">
        <v>88</v>
      </c>
      <c r="BX3" s="427" t="s">
        <v>82</v>
      </c>
      <c r="BY3" s="427" t="s">
        <v>93</v>
      </c>
      <c r="BZ3" s="427" t="s">
        <v>94</v>
      </c>
      <c r="CA3" s="425" t="s">
        <v>95</v>
      </c>
      <c r="CB3" s="425" t="s">
        <v>96</v>
      </c>
      <c r="CC3" s="425" t="s">
        <v>97</v>
      </c>
      <c r="CD3" s="425" t="s">
        <v>98</v>
      </c>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row>
    <row r="4" spans="1:108" s="160" customFormat="1" ht="21" customHeight="1" thickBot="1">
      <c r="A4" s="439"/>
      <c r="B4" s="434"/>
      <c r="C4" s="434"/>
      <c r="D4" s="434"/>
      <c r="E4" s="440"/>
      <c r="F4" s="440"/>
      <c r="G4" s="434"/>
      <c r="H4" s="434"/>
      <c r="I4" s="434"/>
      <c r="J4" s="434"/>
      <c r="K4" s="434"/>
      <c r="L4" s="434"/>
      <c r="M4" s="433"/>
      <c r="N4" s="442"/>
      <c r="O4" s="434"/>
      <c r="P4" s="434"/>
      <c r="Q4" s="433"/>
      <c r="R4" s="434" t="s">
        <v>80</v>
      </c>
      <c r="S4" s="434"/>
      <c r="T4" s="434"/>
      <c r="U4" s="434"/>
      <c r="V4" s="434"/>
      <c r="W4" s="434" t="s">
        <v>128</v>
      </c>
      <c r="X4" s="434"/>
      <c r="Y4" s="434" t="s">
        <v>128</v>
      </c>
      <c r="Z4" s="434"/>
      <c r="AA4" s="434" t="s">
        <v>132</v>
      </c>
      <c r="AB4" s="434"/>
      <c r="AC4" s="437"/>
      <c r="AD4" s="438"/>
      <c r="AE4" s="434"/>
      <c r="AF4" s="434"/>
      <c r="AG4" s="434"/>
      <c r="AH4" s="434"/>
      <c r="AI4" s="434"/>
      <c r="AJ4" s="434"/>
      <c r="AK4" s="434"/>
      <c r="AL4" s="433"/>
      <c r="AM4" s="434"/>
      <c r="AN4" s="431"/>
      <c r="AO4" s="431"/>
      <c r="AP4" s="431"/>
      <c r="AQ4" s="431"/>
      <c r="AR4" s="431"/>
      <c r="AS4" s="431"/>
      <c r="AT4" s="430"/>
      <c r="AU4" s="431"/>
      <c r="AV4" s="431"/>
      <c r="AW4" s="431"/>
      <c r="AX4" s="430"/>
      <c r="AY4" s="431"/>
      <c r="AZ4" s="428"/>
      <c r="BA4" s="428"/>
      <c r="BB4" s="428"/>
      <c r="BC4" s="428"/>
      <c r="BD4" s="428"/>
      <c r="BE4" s="428"/>
      <c r="BF4" s="428"/>
      <c r="BG4" s="428"/>
      <c r="BH4" s="428"/>
      <c r="BI4" s="428"/>
      <c r="BJ4" s="428"/>
      <c r="BK4" s="428"/>
      <c r="BL4" s="428"/>
      <c r="BM4" s="428"/>
      <c r="BN4" s="428"/>
      <c r="BO4" s="428"/>
      <c r="BP4" s="428"/>
      <c r="BQ4" s="428"/>
      <c r="BR4" s="428"/>
      <c r="BS4" s="428"/>
      <c r="BT4" s="426"/>
      <c r="BU4" s="426"/>
      <c r="BV4" s="426"/>
      <c r="BW4" s="426"/>
      <c r="BX4" s="427"/>
      <c r="BY4" s="427"/>
      <c r="BZ4" s="427"/>
      <c r="CA4" s="425"/>
      <c r="CB4" s="425"/>
      <c r="CC4" s="425"/>
      <c r="CD4" s="425"/>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row>
    <row r="5" spans="1:108" s="151" customFormat="1" ht="366.6" customHeight="1" thickTop="1" thickBot="1">
      <c r="A5" s="421">
        <v>1</v>
      </c>
      <c r="B5" s="423" t="s">
        <v>474</v>
      </c>
      <c r="C5" s="423" t="s">
        <v>475</v>
      </c>
      <c r="D5" s="423" t="s">
        <v>666</v>
      </c>
      <c r="E5" s="424" t="s">
        <v>667</v>
      </c>
      <c r="F5" s="423" t="s">
        <v>104</v>
      </c>
      <c r="G5" s="423" t="s">
        <v>668</v>
      </c>
      <c r="H5" s="423" t="s">
        <v>669</v>
      </c>
      <c r="I5" s="423" t="s">
        <v>144</v>
      </c>
      <c r="J5" s="421">
        <v>1</v>
      </c>
      <c r="K5" s="421">
        <v>5</v>
      </c>
      <c r="L5" s="411">
        <v>20</v>
      </c>
      <c r="M5" s="412" t="s">
        <v>500</v>
      </c>
      <c r="N5" s="162">
        <v>1</v>
      </c>
      <c r="O5" s="166" t="s">
        <v>670</v>
      </c>
      <c r="P5" s="171">
        <v>15</v>
      </c>
      <c r="Q5" s="171">
        <v>15</v>
      </c>
      <c r="R5" s="171">
        <v>15</v>
      </c>
      <c r="S5" s="171">
        <v>15</v>
      </c>
      <c r="T5" s="171">
        <v>15</v>
      </c>
      <c r="U5" s="171">
        <v>15</v>
      </c>
      <c r="V5" s="171">
        <v>10</v>
      </c>
      <c r="W5" s="116">
        <v>100</v>
      </c>
      <c r="X5" s="117" t="s">
        <v>146</v>
      </c>
      <c r="Y5" s="172" t="s">
        <v>146</v>
      </c>
      <c r="Z5" s="118" t="s">
        <v>146</v>
      </c>
      <c r="AA5" s="116" t="s">
        <v>502</v>
      </c>
      <c r="AB5" s="171" t="s">
        <v>550</v>
      </c>
      <c r="AC5" s="422">
        <v>100</v>
      </c>
      <c r="AD5" s="422" t="s">
        <v>146</v>
      </c>
      <c r="AE5" s="420" t="s">
        <v>147</v>
      </c>
      <c r="AF5" s="420" t="s">
        <v>487</v>
      </c>
      <c r="AG5" s="418">
        <v>2</v>
      </c>
      <c r="AH5" s="418">
        <v>1</v>
      </c>
      <c r="AI5" s="419">
        <v>1</v>
      </c>
      <c r="AJ5" s="419">
        <v>4</v>
      </c>
      <c r="AK5" s="411">
        <v>16</v>
      </c>
      <c r="AL5" s="412" t="s">
        <v>503</v>
      </c>
      <c r="AM5" s="415" t="s">
        <v>148</v>
      </c>
      <c r="AN5" s="163" t="s">
        <v>671</v>
      </c>
      <c r="AO5" s="164" t="s">
        <v>672</v>
      </c>
      <c r="AP5" s="266">
        <v>44926</v>
      </c>
      <c r="AQ5" s="168">
        <v>44662</v>
      </c>
      <c r="AR5" s="163" t="s">
        <v>673</v>
      </c>
      <c r="AS5" s="168">
        <v>44754</v>
      </c>
      <c r="AT5" s="163" t="s">
        <v>674</v>
      </c>
      <c r="AU5" s="170" t="s">
        <v>675</v>
      </c>
      <c r="AV5" s="163" t="s">
        <v>676</v>
      </c>
      <c r="AW5" s="114">
        <v>44876</v>
      </c>
      <c r="AX5" s="145" t="s">
        <v>677</v>
      </c>
      <c r="AY5" s="146" t="s">
        <v>115</v>
      </c>
      <c r="AZ5" s="267">
        <v>44662</v>
      </c>
      <c r="BA5" s="268" t="s">
        <v>678</v>
      </c>
      <c r="BB5" s="269" t="s">
        <v>679</v>
      </c>
      <c r="BC5" s="268" t="s">
        <v>680</v>
      </c>
      <c r="BD5" s="270" t="s">
        <v>116</v>
      </c>
      <c r="BE5" s="170">
        <v>44754</v>
      </c>
      <c r="BF5" s="163" t="s">
        <v>681</v>
      </c>
      <c r="BG5" s="162" t="s">
        <v>682</v>
      </c>
      <c r="BH5" s="170" t="s">
        <v>683</v>
      </c>
      <c r="BI5" s="168" t="s">
        <v>116</v>
      </c>
      <c r="BJ5" s="170" t="s">
        <v>684</v>
      </c>
      <c r="BK5" s="163" t="s">
        <v>685</v>
      </c>
      <c r="BL5" s="162" t="s">
        <v>682</v>
      </c>
      <c r="BM5" s="170" t="s">
        <v>686</v>
      </c>
      <c r="BN5" s="168" t="s">
        <v>116</v>
      </c>
      <c r="BO5" s="147">
        <v>44876</v>
      </c>
      <c r="BP5" s="145" t="s">
        <v>687</v>
      </c>
      <c r="BQ5" s="146" t="s">
        <v>688</v>
      </c>
      <c r="BR5" s="147" t="s">
        <v>689</v>
      </c>
      <c r="BS5" s="114" t="s">
        <v>116</v>
      </c>
      <c r="BT5" s="170" t="s">
        <v>690</v>
      </c>
      <c r="BU5" s="145"/>
      <c r="BV5" s="145"/>
      <c r="BW5" s="145"/>
      <c r="BX5" s="170" t="s">
        <v>691</v>
      </c>
      <c r="BY5" s="163" t="s">
        <v>692</v>
      </c>
      <c r="BZ5" s="163" t="s">
        <v>693</v>
      </c>
      <c r="CA5" s="232" t="s">
        <v>695</v>
      </c>
      <c r="CB5" s="222" t="s">
        <v>696</v>
      </c>
      <c r="CC5" s="222" t="s">
        <v>697</v>
      </c>
      <c r="CD5" s="222" t="s">
        <v>698</v>
      </c>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50"/>
      <c r="DD5" s="150"/>
    </row>
    <row r="6" spans="1:108" ht="63.75" customHeight="1" thickTop="1" thickBot="1">
      <c r="A6" s="421"/>
      <c r="B6" s="423"/>
      <c r="C6" s="423"/>
      <c r="D6" s="423"/>
      <c r="E6" s="424"/>
      <c r="F6" s="423"/>
      <c r="G6" s="423"/>
      <c r="H6" s="423"/>
      <c r="I6" s="423"/>
      <c r="J6" s="421"/>
      <c r="K6" s="421"/>
      <c r="L6" s="411"/>
      <c r="M6" s="413"/>
      <c r="N6" s="162">
        <v>2</v>
      </c>
      <c r="O6" s="166"/>
      <c r="P6" s="171"/>
      <c r="Q6" s="171"/>
      <c r="R6" s="171"/>
      <c r="S6" s="171"/>
      <c r="T6" s="171"/>
      <c r="U6" s="171"/>
      <c r="V6" s="171"/>
      <c r="W6" s="116">
        <v>0</v>
      </c>
      <c r="X6" s="117" t="s">
        <v>485</v>
      </c>
      <c r="Y6" s="172"/>
      <c r="Z6" s="118" t="s">
        <v>536</v>
      </c>
      <c r="AA6" s="116" t="s">
        <v>537</v>
      </c>
      <c r="AB6" s="171"/>
      <c r="AC6" s="422"/>
      <c r="AD6" s="422"/>
      <c r="AE6" s="420"/>
      <c r="AF6" s="420"/>
      <c r="AG6" s="418"/>
      <c r="AH6" s="418"/>
      <c r="AI6" s="419"/>
      <c r="AJ6" s="419"/>
      <c r="AK6" s="411"/>
      <c r="AL6" s="413"/>
      <c r="AM6" s="416"/>
      <c r="AN6" s="163"/>
      <c r="AO6" s="162"/>
      <c r="AP6" s="168"/>
      <c r="AQ6" s="168"/>
      <c r="AR6" s="163"/>
      <c r="AS6" s="168"/>
      <c r="AT6" s="163"/>
      <c r="AU6" s="168"/>
      <c r="AV6" s="163"/>
      <c r="AW6" s="114"/>
      <c r="AX6" s="145"/>
      <c r="AY6" s="146"/>
      <c r="AZ6" s="163"/>
      <c r="BA6" s="163"/>
      <c r="BB6" s="162"/>
      <c r="BC6" s="168"/>
      <c r="BD6" s="168"/>
      <c r="BE6" s="163"/>
      <c r="BF6" s="163"/>
      <c r="BG6" s="162"/>
      <c r="BH6" s="168"/>
      <c r="BI6" s="168"/>
      <c r="BJ6" s="163"/>
      <c r="BK6" s="163"/>
      <c r="BL6" s="162"/>
      <c r="BM6" s="168"/>
      <c r="BN6" s="168"/>
      <c r="BO6" s="145"/>
      <c r="BP6" s="145"/>
      <c r="BQ6" s="146"/>
      <c r="BR6" s="114"/>
      <c r="BS6" s="114"/>
      <c r="BT6" s="170" t="s">
        <v>694</v>
      </c>
      <c r="BU6" s="145"/>
      <c r="BV6" s="145"/>
      <c r="BW6" s="145"/>
      <c r="BX6" s="168"/>
      <c r="BY6" s="163"/>
      <c r="BZ6" s="163"/>
      <c r="CA6" s="114"/>
      <c r="CB6" s="271"/>
      <c r="CC6" s="146"/>
      <c r="CD6" s="145"/>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row>
    <row r="7" spans="1:108" ht="21" customHeight="1" thickTop="1" thickBot="1">
      <c r="A7" s="421"/>
      <c r="B7" s="423"/>
      <c r="C7" s="423"/>
      <c r="D7" s="423"/>
      <c r="E7" s="424"/>
      <c r="F7" s="423"/>
      <c r="G7" s="423"/>
      <c r="H7" s="423"/>
      <c r="I7" s="423"/>
      <c r="J7" s="421"/>
      <c r="K7" s="421"/>
      <c r="L7" s="411"/>
      <c r="M7" s="413"/>
      <c r="N7" s="162">
        <v>3</v>
      </c>
      <c r="O7" s="173"/>
      <c r="P7" s="171"/>
      <c r="Q7" s="171"/>
      <c r="R7" s="171"/>
      <c r="S7" s="171"/>
      <c r="T7" s="171"/>
      <c r="U7" s="171"/>
      <c r="V7" s="171"/>
      <c r="W7" s="116">
        <v>0</v>
      </c>
      <c r="X7" s="117" t="s">
        <v>485</v>
      </c>
      <c r="Y7" s="172"/>
      <c r="Z7" s="118" t="s">
        <v>536</v>
      </c>
      <c r="AA7" s="116" t="s">
        <v>537</v>
      </c>
      <c r="AB7" s="171"/>
      <c r="AC7" s="422"/>
      <c r="AD7" s="422"/>
      <c r="AE7" s="420"/>
      <c r="AF7" s="420"/>
      <c r="AG7" s="418"/>
      <c r="AH7" s="418"/>
      <c r="AI7" s="419"/>
      <c r="AJ7" s="419"/>
      <c r="AK7" s="411"/>
      <c r="AL7" s="413"/>
      <c r="AM7" s="416"/>
      <c r="AN7" s="163"/>
      <c r="AO7" s="162"/>
      <c r="AP7" s="168"/>
      <c r="AQ7" s="168"/>
      <c r="AR7" s="163"/>
      <c r="AS7" s="168"/>
      <c r="AT7" s="163"/>
      <c r="AU7" s="168"/>
      <c r="AV7" s="163"/>
      <c r="AW7" s="114"/>
      <c r="AX7" s="145"/>
      <c r="AY7" s="146"/>
      <c r="AZ7" s="163"/>
      <c r="BA7" s="163"/>
      <c r="BB7" s="162"/>
      <c r="BC7" s="168"/>
      <c r="BD7" s="168"/>
      <c r="BE7" s="163"/>
      <c r="BF7" s="163"/>
      <c r="BG7" s="162"/>
      <c r="BH7" s="168"/>
      <c r="BI7" s="168"/>
      <c r="BJ7" s="163"/>
      <c r="BK7" s="163"/>
      <c r="BL7" s="162"/>
      <c r="BM7" s="168"/>
      <c r="BN7" s="168"/>
      <c r="BO7" s="145"/>
      <c r="BP7" s="145"/>
      <c r="BQ7" s="146"/>
      <c r="BR7" s="114"/>
      <c r="BS7" s="114"/>
      <c r="BT7" s="168"/>
      <c r="BU7" s="145"/>
      <c r="BV7" s="145"/>
      <c r="BW7" s="145"/>
      <c r="BX7" s="168"/>
      <c r="BY7" s="163"/>
      <c r="BZ7" s="163"/>
      <c r="CA7" s="114"/>
      <c r="CB7" s="145"/>
      <c r="CC7" s="146"/>
      <c r="CD7" s="145"/>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row>
    <row r="8" spans="1:108" ht="21" customHeight="1" thickTop="1" thickBot="1">
      <c r="A8" s="421"/>
      <c r="B8" s="423"/>
      <c r="C8" s="423"/>
      <c r="D8" s="423"/>
      <c r="E8" s="424"/>
      <c r="F8" s="423"/>
      <c r="G8" s="423"/>
      <c r="H8" s="423"/>
      <c r="I8" s="423"/>
      <c r="J8" s="421"/>
      <c r="K8" s="421"/>
      <c r="L8" s="411"/>
      <c r="M8" s="413"/>
      <c r="N8" s="162">
        <v>4</v>
      </c>
      <c r="O8" s="166"/>
      <c r="P8" s="171"/>
      <c r="Q8" s="171"/>
      <c r="R8" s="171"/>
      <c r="S8" s="171"/>
      <c r="T8" s="171"/>
      <c r="U8" s="171"/>
      <c r="V8" s="171"/>
      <c r="W8" s="116">
        <v>0</v>
      </c>
      <c r="X8" s="117" t="s">
        <v>485</v>
      </c>
      <c r="Y8" s="172"/>
      <c r="Z8" s="118" t="s">
        <v>536</v>
      </c>
      <c r="AA8" s="116" t="s">
        <v>537</v>
      </c>
      <c r="AB8" s="171"/>
      <c r="AC8" s="422"/>
      <c r="AD8" s="422"/>
      <c r="AE8" s="420"/>
      <c r="AF8" s="420"/>
      <c r="AG8" s="418"/>
      <c r="AH8" s="418"/>
      <c r="AI8" s="419"/>
      <c r="AJ8" s="419"/>
      <c r="AK8" s="411"/>
      <c r="AL8" s="413"/>
      <c r="AM8" s="416"/>
      <c r="AN8" s="163"/>
      <c r="AO8" s="162"/>
      <c r="AP8" s="168"/>
      <c r="AQ8" s="168"/>
      <c r="AR8" s="163"/>
      <c r="AS8" s="168"/>
      <c r="AT8" s="163"/>
      <c r="AU8" s="168"/>
      <c r="AV8" s="163"/>
      <c r="AW8" s="114"/>
      <c r="AX8" s="145"/>
      <c r="AY8" s="146"/>
      <c r="AZ8" s="163"/>
      <c r="BA8" s="163"/>
      <c r="BB8" s="162"/>
      <c r="BC8" s="168"/>
      <c r="BD8" s="168"/>
      <c r="BE8" s="163"/>
      <c r="BF8" s="163"/>
      <c r="BG8" s="162"/>
      <c r="BH8" s="168"/>
      <c r="BI8" s="168"/>
      <c r="BJ8" s="163"/>
      <c r="BK8" s="163"/>
      <c r="BL8" s="162"/>
      <c r="BM8" s="168"/>
      <c r="BN8" s="168"/>
      <c r="BO8" s="145"/>
      <c r="BP8" s="145"/>
      <c r="BQ8" s="146"/>
      <c r="BR8" s="114"/>
      <c r="BS8" s="114"/>
      <c r="BT8" s="168"/>
      <c r="BU8" s="145"/>
      <c r="BV8" s="145"/>
      <c r="BW8" s="145"/>
      <c r="BX8" s="168"/>
      <c r="BY8" s="163"/>
      <c r="BZ8" s="163"/>
      <c r="CA8" s="114"/>
      <c r="CB8" s="145"/>
      <c r="CC8" s="146"/>
      <c r="CD8" s="145"/>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row>
    <row r="9" spans="1:108" ht="21" customHeight="1" thickTop="1" thickBot="1">
      <c r="A9" s="421"/>
      <c r="B9" s="423"/>
      <c r="C9" s="423"/>
      <c r="D9" s="423"/>
      <c r="E9" s="424"/>
      <c r="F9" s="423"/>
      <c r="G9" s="423"/>
      <c r="H9" s="423"/>
      <c r="I9" s="423"/>
      <c r="J9" s="421"/>
      <c r="K9" s="421"/>
      <c r="L9" s="411"/>
      <c r="M9" s="413"/>
      <c r="N9" s="162">
        <v>5</v>
      </c>
      <c r="O9" s="166"/>
      <c r="P9" s="171"/>
      <c r="Q9" s="171"/>
      <c r="R9" s="171"/>
      <c r="S9" s="171"/>
      <c r="T9" s="171"/>
      <c r="U9" s="171"/>
      <c r="V9" s="171"/>
      <c r="W9" s="116">
        <v>0</v>
      </c>
      <c r="X9" s="117" t="s">
        <v>485</v>
      </c>
      <c r="Y9" s="172"/>
      <c r="Z9" s="118" t="s">
        <v>536</v>
      </c>
      <c r="AA9" s="116" t="s">
        <v>537</v>
      </c>
      <c r="AB9" s="171"/>
      <c r="AC9" s="422"/>
      <c r="AD9" s="422"/>
      <c r="AE9" s="420"/>
      <c r="AF9" s="420"/>
      <c r="AG9" s="418"/>
      <c r="AH9" s="418"/>
      <c r="AI9" s="419"/>
      <c r="AJ9" s="419"/>
      <c r="AK9" s="411"/>
      <c r="AL9" s="413"/>
      <c r="AM9" s="416"/>
      <c r="AN9" s="163"/>
      <c r="AO9" s="162"/>
      <c r="AP9" s="168"/>
      <c r="AQ9" s="168"/>
      <c r="AR9" s="163"/>
      <c r="AS9" s="168"/>
      <c r="AT9" s="163"/>
      <c r="AU9" s="168"/>
      <c r="AV9" s="163"/>
      <c r="AW9" s="114"/>
      <c r="AX9" s="145"/>
      <c r="AY9" s="146"/>
      <c r="AZ9" s="163"/>
      <c r="BA9" s="163"/>
      <c r="BB9" s="162"/>
      <c r="BC9" s="168"/>
      <c r="BD9" s="168"/>
      <c r="BE9" s="163"/>
      <c r="BF9" s="163"/>
      <c r="BG9" s="162"/>
      <c r="BH9" s="168"/>
      <c r="BI9" s="168"/>
      <c r="BJ9" s="163"/>
      <c r="BK9" s="163"/>
      <c r="BL9" s="162"/>
      <c r="BM9" s="168"/>
      <c r="BN9" s="168"/>
      <c r="BO9" s="145"/>
      <c r="BP9" s="145"/>
      <c r="BQ9" s="146"/>
      <c r="BR9" s="114"/>
      <c r="BS9" s="114"/>
      <c r="BT9" s="168"/>
      <c r="BU9" s="145"/>
      <c r="BV9" s="145"/>
      <c r="BW9" s="145"/>
      <c r="BX9" s="168"/>
      <c r="BY9" s="163"/>
      <c r="BZ9" s="163"/>
      <c r="CA9" s="114"/>
      <c r="CB9" s="145"/>
      <c r="CC9" s="146"/>
      <c r="CD9" s="145"/>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row>
    <row r="10" spans="1:108" ht="250.5" customHeight="1" thickTop="1" thickBot="1">
      <c r="A10" s="421"/>
      <c r="B10" s="423"/>
      <c r="C10" s="423"/>
      <c r="D10" s="423"/>
      <c r="E10" s="424"/>
      <c r="F10" s="423"/>
      <c r="G10" s="423"/>
      <c r="H10" s="423"/>
      <c r="I10" s="423"/>
      <c r="J10" s="421"/>
      <c r="K10" s="421"/>
      <c r="L10" s="411"/>
      <c r="M10" s="414"/>
      <c r="N10" s="162">
        <v>6</v>
      </c>
      <c r="O10" s="166"/>
      <c r="P10" s="171"/>
      <c r="Q10" s="171"/>
      <c r="R10" s="171"/>
      <c r="S10" s="171"/>
      <c r="T10" s="171"/>
      <c r="U10" s="171"/>
      <c r="V10" s="171"/>
      <c r="W10" s="116">
        <v>0</v>
      </c>
      <c r="X10" s="117" t="s">
        <v>485</v>
      </c>
      <c r="Y10" s="172"/>
      <c r="Z10" s="118" t="s">
        <v>536</v>
      </c>
      <c r="AA10" s="116" t="s">
        <v>537</v>
      </c>
      <c r="AB10" s="171"/>
      <c r="AC10" s="422"/>
      <c r="AD10" s="422"/>
      <c r="AE10" s="420"/>
      <c r="AF10" s="420"/>
      <c r="AG10" s="418"/>
      <c r="AH10" s="418"/>
      <c r="AI10" s="419"/>
      <c r="AJ10" s="419"/>
      <c r="AK10" s="411"/>
      <c r="AL10" s="414"/>
      <c r="AM10" s="417"/>
      <c r="AN10" s="163"/>
      <c r="AO10" s="162"/>
      <c r="AP10" s="168"/>
      <c r="AQ10" s="168"/>
      <c r="AR10" s="163"/>
      <c r="AS10" s="168"/>
      <c r="AT10" s="163"/>
      <c r="AU10" s="168"/>
      <c r="AV10" s="163"/>
      <c r="AW10" s="114"/>
      <c r="AX10" s="145"/>
      <c r="AY10" s="146"/>
      <c r="AZ10" s="163"/>
      <c r="BA10" s="163"/>
      <c r="BB10" s="162"/>
      <c r="BC10" s="168"/>
      <c r="BD10" s="168"/>
      <c r="BE10" s="163"/>
      <c r="BF10" s="163"/>
      <c r="BG10" s="162"/>
      <c r="BH10" s="168"/>
      <c r="BI10" s="168"/>
      <c r="BJ10" s="163"/>
      <c r="BK10" s="163"/>
      <c r="BL10" s="162"/>
      <c r="BM10" s="168"/>
      <c r="BN10" s="168"/>
      <c r="BO10" s="145"/>
      <c r="BP10" s="145"/>
      <c r="BQ10" s="146"/>
      <c r="BR10" s="114"/>
      <c r="BS10" s="114"/>
      <c r="BT10" s="168"/>
      <c r="BU10" s="145"/>
      <c r="BV10" s="145"/>
      <c r="BW10" s="145"/>
      <c r="BX10" s="168"/>
      <c r="BY10" s="163"/>
      <c r="BZ10" s="163"/>
      <c r="CA10" s="114"/>
      <c r="CB10" s="145"/>
      <c r="CC10" s="146"/>
      <c r="CD10" s="145"/>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row>
    <row r="11" spans="1:108" ht="21" customHeight="1" thickTop="1" thickBot="1">
      <c r="A11" s="421">
        <v>2</v>
      </c>
      <c r="B11" s="423"/>
      <c r="C11" s="423"/>
      <c r="D11" s="423"/>
      <c r="E11" s="424"/>
      <c r="F11" s="423"/>
      <c r="G11" s="423"/>
      <c r="H11" s="423"/>
      <c r="I11" s="423"/>
      <c r="J11" s="421"/>
      <c r="K11" s="421"/>
      <c r="L11" s="411">
        <v>0</v>
      </c>
      <c r="M11" s="412" t="b">
        <v>0</v>
      </c>
      <c r="N11" s="162">
        <v>1</v>
      </c>
      <c r="O11" s="166"/>
      <c r="P11" s="171"/>
      <c r="Q11" s="171"/>
      <c r="R11" s="171"/>
      <c r="S11" s="171"/>
      <c r="T11" s="171"/>
      <c r="U11" s="171"/>
      <c r="V11" s="171"/>
      <c r="W11" s="116">
        <v>0</v>
      </c>
      <c r="X11" s="117" t="s">
        <v>485</v>
      </c>
      <c r="Y11" s="172"/>
      <c r="Z11" s="118" t="s">
        <v>536</v>
      </c>
      <c r="AA11" s="116" t="s">
        <v>537</v>
      </c>
      <c r="AB11" s="171"/>
      <c r="AC11" s="422">
        <v>0</v>
      </c>
      <c r="AD11" s="422" t="s">
        <v>485</v>
      </c>
      <c r="AE11" s="420"/>
      <c r="AF11" s="420"/>
      <c r="AG11" s="418" t="s">
        <v>538</v>
      </c>
      <c r="AH11" s="418" t="s">
        <v>538</v>
      </c>
      <c r="AI11" s="419"/>
      <c r="AJ11" s="419"/>
      <c r="AK11" s="411">
        <v>0</v>
      </c>
      <c r="AL11" s="412" t="b">
        <v>0</v>
      </c>
      <c r="AM11" s="415"/>
      <c r="AN11" s="163"/>
      <c r="AO11" s="162"/>
      <c r="AP11" s="168"/>
      <c r="AQ11" s="168"/>
      <c r="AR11" s="163"/>
      <c r="AS11" s="168"/>
      <c r="AT11" s="163"/>
      <c r="AU11" s="168"/>
      <c r="AV11" s="163"/>
      <c r="AW11" s="114"/>
      <c r="AX11" s="145"/>
      <c r="AY11" s="146"/>
      <c r="AZ11" s="163"/>
      <c r="BA11" s="163"/>
      <c r="BB11" s="162"/>
      <c r="BC11" s="168"/>
      <c r="BD11" s="168"/>
      <c r="BE11" s="163"/>
      <c r="BF11" s="163"/>
      <c r="BG11" s="162"/>
      <c r="BH11" s="168"/>
      <c r="BI11" s="168"/>
      <c r="BJ11" s="163"/>
      <c r="BK11" s="163"/>
      <c r="BL11" s="162"/>
      <c r="BM11" s="168"/>
      <c r="BN11" s="168"/>
      <c r="BO11" s="145"/>
      <c r="BP11" s="145"/>
      <c r="BQ11" s="146"/>
      <c r="BR11" s="114"/>
      <c r="BS11" s="114"/>
      <c r="BT11" s="168"/>
      <c r="BU11" s="145"/>
      <c r="BV11" s="145"/>
      <c r="BW11" s="145"/>
      <c r="BX11" s="168"/>
      <c r="BY11" s="163"/>
      <c r="BZ11" s="163"/>
      <c r="CA11" s="114"/>
      <c r="CB11" s="145"/>
      <c r="CC11" s="146"/>
      <c r="CD11" s="145"/>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row>
    <row r="12" spans="1:108" ht="21" customHeight="1" thickTop="1" thickBot="1">
      <c r="A12" s="421"/>
      <c r="B12" s="423"/>
      <c r="C12" s="423"/>
      <c r="D12" s="423"/>
      <c r="E12" s="424"/>
      <c r="F12" s="423"/>
      <c r="G12" s="423"/>
      <c r="H12" s="423"/>
      <c r="I12" s="423"/>
      <c r="J12" s="421"/>
      <c r="K12" s="421"/>
      <c r="L12" s="411"/>
      <c r="M12" s="413"/>
      <c r="N12" s="162">
        <v>2</v>
      </c>
      <c r="O12" s="166"/>
      <c r="P12" s="171"/>
      <c r="Q12" s="171"/>
      <c r="R12" s="171"/>
      <c r="S12" s="171"/>
      <c r="T12" s="171"/>
      <c r="U12" s="171"/>
      <c r="V12" s="171"/>
      <c r="W12" s="116">
        <v>0</v>
      </c>
      <c r="X12" s="117" t="s">
        <v>485</v>
      </c>
      <c r="Y12" s="172"/>
      <c r="Z12" s="118" t="s">
        <v>536</v>
      </c>
      <c r="AA12" s="116" t="s">
        <v>537</v>
      </c>
      <c r="AB12" s="171"/>
      <c r="AC12" s="422"/>
      <c r="AD12" s="422"/>
      <c r="AE12" s="420"/>
      <c r="AF12" s="420"/>
      <c r="AG12" s="418"/>
      <c r="AH12" s="418"/>
      <c r="AI12" s="419"/>
      <c r="AJ12" s="419"/>
      <c r="AK12" s="411"/>
      <c r="AL12" s="413"/>
      <c r="AM12" s="416"/>
      <c r="AN12" s="163"/>
      <c r="AO12" s="162"/>
      <c r="AP12" s="168"/>
      <c r="AQ12" s="168"/>
      <c r="AR12" s="163"/>
      <c r="AS12" s="168"/>
      <c r="AT12" s="163"/>
      <c r="AU12" s="168"/>
      <c r="AV12" s="163"/>
      <c r="AW12" s="114"/>
      <c r="AX12" s="145"/>
      <c r="AY12" s="146"/>
      <c r="AZ12" s="163"/>
      <c r="BA12" s="163"/>
      <c r="BB12" s="162"/>
      <c r="BC12" s="168"/>
      <c r="BD12" s="168"/>
      <c r="BE12" s="163"/>
      <c r="BF12" s="163"/>
      <c r="BG12" s="162"/>
      <c r="BH12" s="168"/>
      <c r="BI12" s="168"/>
      <c r="BJ12" s="163"/>
      <c r="BK12" s="163"/>
      <c r="BL12" s="162"/>
      <c r="BM12" s="168"/>
      <c r="BN12" s="168"/>
      <c r="BO12" s="145"/>
      <c r="BP12" s="145"/>
      <c r="BQ12" s="146"/>
      <c r="BR12" s="114"/>
      <c r="BS12" s="114"/>
      <c r="BT12" s="168"/>
      <c r="BU12" s="145"/>
      <c r="BV12" s="145"/>
      <c r="BW12" s="145"/>
      <c r="BX12" s="168"/>
      <c r="BY12" s="163"/>
      <c r="BZ12" s="163"/>
      <c r="CA12" s="114"/>
      <c r="CB12" s="145"/>
      <c r="CC12" s="146"/>
      <c r="CD12" s="145"/>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row>
    <row r="13" spans="1:108" ht="21" customHeight="1" thickTop="1" thickBot="1">
      <c r="A13" s="421"/>
      <c r="B13" s="423"/>
      <c r="C13" s="423"/>
      <c r="D13" s="423"/>
      <c r="E13" s="424"/>
      <c r="F13" s="423"/>
      <c r="G13" s="423"/>
      <c r="H13" s="423"/>
      <c r="I13" s="423"/>
      <c r="J13" s="421"/>
      <c r="K13" s="421"/>
      <c r="L13" s="411"/>
      <c r="M13" s="413"/>
      <c r="N13" s="162">
        <v>3</v>
      </c>
      <c r="O13" s="173"/>
      <c r="P13" s="171"/>
      <c r="Q13" s="171"/>
      <c r="R13" s="171"/>
      <c r="S13" s="171"/>
      <c r="T13" s="171"/>
      <c r="U13" s="171"/>
      <c r="V13" s="171"/>
      <c r="W13" s="116">
        <v>0</v>
      </c>
      <c r="X13" s="117" t="s">
        <v>485</v>
      </c>
      <c r="Y13" s="172"/>
      <c r="Z13" s="118" t="s">
        <v>536</v>
      </c>
      <c r="AA13" s="116" t="s">
        <v>537</v>
      </c>
      <c r="AB13" s="171"/>
      <c r="AC13" s="422"/>
      <c r="AD13" s="422"/>
      <c r="AE13" s="420"/>
      <c r="AF13" s="420"/>
      <c r="AG13" s="418"/>
      <c r="AH13" s="418"/>
      <c r="AI13" s="419"/>
      <c r="AJ13" s="419"/>
      <c r="AK13" s="411"/>
      <c r="AL13" s="413"/>
      <c r="AM13" s="416"/>
      <c r="AN13" s="163"/>
      <c r="AO13" s="162"/>
      <c r="AP13" s="168"/>
      <c r="AQ13" s="168"/>
      <c r="AR13" s="163"/>
      <c r="AS13" s="168"/>
      <c r="AT13" s="163"/>
      <c r="AU13" s="168"/>
      <c r="AV13" s="163"/>
      <c r="AW13" s="114"/>
      <c r="AX13" s="145"/>
      <c r="AY13" s="146"/>
      <c r="AZ13" s="163"/>
      <c r="BA13" s="163"/>
      <c r="BB13" s="162"/>
      <c r="BC13" s="168"/>
      <c r="BD13" s="168"/>
      <c r="BE13" s="163"/>
      <c r="BF13" s="163"/>
      <c r="BG13" s="162"/>
      <c r="BH13" s="168"/>
      <c r="BI13" s="168"/>
      <c r="BJ13" s="163"/>
      <c r="BK13" s="163"/>
      <c r="BL13" s="162"/>
      <c r="BM13" s="168"/>
      <c r="BN13" s="168"/>
      <c r="BO13" s="145"/>
      <c r="BP13" s="145"/>
      <c r="BQ13" s="146"/>
      <c r="BR13" s="114"/>
      <c r="BS13" s="114"/>
      <c r="BT13" s="168"/>
      <c r="BU13" s="145"/>
      <c r="BV13" s="145"/>
      <c r="BW13" s="145"/>
      <c r="BX13" s="168"/>
      <c r="BY13" s="163"/>
      <c r="BZ13" s="163"/>
      <c r="CA13" s="114"/>
      <c r="CB13" s="145"/>
      <c r="CC13" s="146"/>
      <c r="CD13" s="145"/>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row>
    <row r="14" spans="1:108" ht="21" customHeight="1" thickTop="1" thickBot="1">
      <c r="A14" s="421"/>
      <c r="B14" s="423"/>
      <c r="C14" s="423"/>
      <c r="D14" s="423"/>
      <c r="E14" s="424"/>
      <c r="F14" s="423"/>
      <c r="G14" s="423"/>
      <c r="H14" s="423"/>
      <c r="I14" s="423"/>
      <c r="J14" s="421"/>
      <c r="K14" s="421"/>
      <c r="L14" s="411"/>
      <c r="M14" s="413"/>
      <c r="N14" s="162">
        <v>4</v>
      </c>
      <c r="O14" s="166"/>
      <c r="P14" s="171"/>
      <c r="Q14" s="171"/>
      <c r="R14" s="171"/>
      <c r="S14" s="171"/>
      <c r="T14" s="171"/>
      <c r="U14" s="171"/>
      <c r="V14" s="171"/>
      <c r="W14" s="116">
        <v>0</v>
      </c>
      <c r="X14" s="117" t="s">
        <v>485</v>
      </c>
      <c r="Y14" s="172"/>
      <c r="Z14" s="118" t="s">
        <v>536</v>
      </c>
      <c r="AA14" s="116" t="s">
        <v>537</v>
      </c>
      <c r="AB14" s="171"/>
      <c r="AC14" s="422"/>
      <c r="AD14" s="422"/>
      <c r="AE14" s="420"/>
      <c r="AF14" s="420"/>
      <c r="AG14" s="418"/>
      <c r="AH14" s="418"/>
      <c r="AI14" s="419"/>
      <c r="AJ14" s="419"/>
      <c r="AK14" s="411"/>
      <c r="AL14" s="413"/>
      <c r="AM14" s="416"/>
      <c r="AN14" s="163"/>
      <c r="AO14" s="162"/>
      <c r="AP14" s="168"/>
      <c r="AQ14" s="168"/>
      <c r="AR14" s="163"/>
      <c r="AS14" s="168"/>
      <c r="AT14" s="163"/>
      <c r="AU14" s="168"/>
      <c r="AV14" s="163"/>
      <c r="AW14" s="114"/>
      <c r="AX14" s="145"/>
      <c r="AY14" s="146"/>
      <c r="AZ14" s="163"/>
      <c r="BA14" s="163"/>
      <c r="BB14" s="162"/>
      <c r="BC14" s="168"/>
      <c r="BD14" s="168"/>
      <c r="BE14" s="163"/>
      <c r="BF14" s="163"/>
      <c r="BG14" s="162"/>
      <c r="BH14" s="168"/>
      <c r="BI14" s="168"/>
      <c r="BJ14" s="163"/>
      <c r="BK14" s="163"/>
      <c r="BL14" s="162"/>
      <c r="BM14" s="168"/>
      <c r="BN14" s="168"/>
      <c r="BO14" s="145"/>
      <c r="BP14" s="145"/>
      <c r="BQ14" s="146"/>
      <c r="BR14" s="114"/>
      <c r="BS14" s="114"/>
      <c r="BT14" s="168"/>
      <c r="BU14" s="145"/>
      <c r="BV14" s="145"/>
      <c r="BW14" s="145"/>
      <c r="BX14" s="168"/>
      <c r="BY14" s="163"/>
      <c r="BZ14" s="163"/>
      <c r="CA14" s="114"/>
      <c r="CB14" s="145"/>
      <c r="CC14" s="146"/>
      <c r="CD14" s="145"/>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row>
    <row r="15" spans="1:108" ht="21" customHeight="1" thickTop="1" thickBot="1">
      <c r="A15" s="421"/>
      <c r="B15" s="423"/>
      <c r="C15" s="423"/>
      <c r="D15" s="423"/>
      <c r="E15" s="424"/>
      <c r="F15" s="423"/>
      <c r="G15" s="423"/>
      <c r="H15" s="423"/>
      <c r="I15" s="423"/>
      <c r="J15" s="421"/>
      <c r="K15" s="421"/>
      <c r="L15" s="411"/>
      <c r="M15" s="413"/>
      <c r="N15" s="162">
        <v>5</v>
      </c>
      <c r="O15" s="166"/>
      <c r="P15" s="171"/>
      <c r="Q15" s="171"/>
      <c r="R15" s="171"/>
      <c r="S15" s="171"/>
      <c r="T15" s="171"/>
      <c r="U15" s="171"/>
      <c r="V15" s="171"/>
      <c r="W15" s="116">
        <v>0</v>
      </c>
      <c r="X15" s="117" t="s">
        <v>485</v>
      </c>
      <c r="Y15" s="172"/>
      <c r="Z15" s="118" t="s">
        <v>536</v>
      </c>
      <c r="AA15" s="116" t="s">
        <v>537</v>
      </c>
      <c r="AB15" s="171"/>
      <c r="AC15" s="422"/>
      <c r="AD15" s="422"/>
      <c r="AE15" s="420"/>
      <c r="AF15" s="420"/>
      <c r="AG15" s="418"/>
      <c r="AH15" s="418"/>
      <c r="AI15" s="419"/>
      <c r="AJ15" s="419"/>
      <c r="AK15" s="411"/>
      <c r="AL15" s="413"/>
      <c r="AM15" s="416"/>
      <c r="AN15" s="163"/>
      <c r="AO15" s="162"/>
      <c r="AP15" s="168"/>
      <c r="AQ15" s="168"/>
      <c r="AR15" s="163"/>
      <c r="AS15" s="168"/>
      <c r="AT15" s="163"/>
      <c r="AU15" s="168"/>
      <c r="AV15" s="163"/>
      <c r="AW15" s="114"/>
      <c r="AX15" s="145"/>
      <c r="AY15" s="146"/>
      <c r="AZ15" s="163"/>
      <c r="BA15" s="163"/>
      <c r="BB15" s="162"/>
      <c r="BC15" s="168"/>
      <c r="BD15" s="168"/>
      <c r="BE15" s="163"/>
      <c r="BF15" s="163"/>
      <c r="BG15" s="162"/>
      <c r="BH15" s="168"/>
      <c r="BI15" s="168"/>
      <c r="BJ15" s="163"/>
      <c r="BK15" s="163"/>
      <c r="BL15" s="162"/>
      <c r="BM15" s="168"/>
      <c r="BN15" s="168"/>
      <c r="BO15" s="145"/>
      <c r="BP15" s="145"/>
      <c r="BQ15" s="146"/>
      <c r="BR15" s="114"/>
      <c r="BS15" s="114"/>
      <c r="BT15" s="168"/>
      <c r="BU15" s="145"/>
      <c r="BV15" s="145"/>
      <c r="BW15" s="145"/>
      <c r="BX15" s="168"/>
      <c r="BY15" s="163"/>
      <c r="BZ15" s="163"/>
      <c r="CA15" s="114"/>
      <c r="CB15" s="145"/>
      <c r="CC15" s="146"/>
      <c r="CD15" s="145"/>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row>
    <row r="16" spans="1:108" ht="21" customHeight="1" thickTop="1" thickBot="1">
      <c r="A16" s="421"/>
      <c r="B16" s="423"/>
      <c r="C16" s="423"/>
      <c r="D16" s="423"/>
      <c r="E16" s="424"/>
      <c r="F16" s="423"/>
      <c r="G16" s="423"/>
      <c r="H16" s="423"/>
      <c r="I16" s="423"/>
      <c r="J16" s="421"/>
      <c r="K16" s="421"/>
      <c r="L16" s="411"/>
      <c r="M16" s="414"/>
      <c r="N16" s="162">
        <v>6</v>
      </c>
      <c r="O16" s="166"/>
      <c r="P16" s="171"/>
      <c r="Q16" s="171"/>
      <c r="R16" s="171"/>
      <c r="S16" s="171"/>
      <c r="T16" s="171"/>
      <c r="U16" s="171"/>
      <c r="V16" s="171"/>
      <c r="W16" s="116">
        <v>0</v>
      </c>
      <c r="X16" s="117" t="s">
        <v>485</v>
      </c>
      <c r="Y16" s="172"/>
      <c r="Z16" s="118" t="s">
        <v>536</v>
      </c>
      <c r="AA16" s="116" t="s">
        <v>537</v>
      </c>
      <c r="AB16" s="171"/>
      <c r="AC16" s="422"/>
      <c r="AD16" s="422"/>
      <c r="AE16" s="420"/>
      <c r="AF16" s="420"/>
      <c r="AG16" s="418"/>
      <c r="AH16" s="418"/>
      <c r="AI16" s="419"/>
      <c r="AJ16" s="419"/>
      <c r="AK16" s="411"/>
      <c r="AL16" s="414"/>
      <c r="AM16" s="417"/>
      <c r="AN16" s="163"/>
      <c r="AO16" s="162"/>
      <c r="AP16" s="168"/>
      <c r="AQ16" s="168"/>
      <c r="AR16" s="163"/>
      <c r="AS16" s="168"/>
      <c r="AT16" s="163"/>
      <c r="AU16" s="168"/>
      <c r="AV16" s="163"/>
      <c r="AW16" s="114"/>
      <c r="AX16" s="145"/>
      <c r="AY16" s="146"/>
      <c r="AZ16" s="163"/>
      <c r="BA16" s="163"/>
      <c r="BB16" s="162"/>
      <c r="BC16" s="168"/>
      <c r="BD16" s="168"/>
      <c r="BE16" s="163"/>
      <c r="BF16" s="163"/>
      <c r="BG16" s="162"/>
      <c r="BH16" s="168"/>
      <c r="BI16" s="168"/>
      <c r="BJ16" s="163"/>
      <c r="BK16" s="163"/>
      <c r="BL16" s="162"/>
      <c r="BM16" s="168"/>
      <c r="BN16" s="168"/>
      <c r="BO16" s="145"/>
      <c r="BP16" s="145"/>
      <c r="BQ16" s="146"/>
      <c r="BR16" s="114"/>
      <c r="BS16" s="114"/>
      <c r="BT16" s="168"/>
      <c r="BU16" s="145"/>
      <c r="BV16" s="145"/>
      <c r="BW16" s="145"/>
      <c r="BX16" s="168"/>
      <c r="BY16" s="163"/>
      <c r="BZ16" s="163"/>
      <c r="CA16" s="114"/>
      <c r="CB16" s="145"/>
      <c r="CC16" s="146"/>
      <c r="CD16" s="145"/>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row>
    <row r="17" spans="1:108" ht="21" customHeight="1" thickTop="1" thickBot="1">
      <c r="A17" s="421">
        <v>3</v>
      </c>
      <c r="B17" s="423"/>
      <c r="C17" s="423"/>
      <c r="D17" s="423"/>
      <c r="E17" s="424"/>
      <c r="F17" s="423"/>
      <c r="G17" s="423"/>
      <c r="H17" s="423"/>
      <c r="I17" s="423"/>
      <c r="J17" s="421"/>
      <c r="K17" s="421"/>
      <c r="L17" s="411">
        <v>0</v>
      </c>
      <c r="M17" s="412" t="b">
        <v>0</v>
      </c>
      <c r="N17" s="162">
        <v>1</v>
      </c>
      <c r="O17" s="166"/>
      <c r="P17" s="171"/>
      <c r="Q17" s="171"/>
      <c r="R17" s="171"/>
      <c r="S17" s="171"/>
      <c r="T17" s="171"/>
      <c r="U17" s="171"/>
      <c r="V17" s="171"/>
      <c r="W17" s="116">
        <v>0</v>
      </c>
      <c r="X17" s="117" t="s">
        <v>485</v>
      </c>
      <c r="Y17" s="172"/>
      <c r="Z17" s="118" t="s">
        <v>536</v>
      </c>
      <c r="AA17" s="116" t="s">
        <v>537</v>
      </c>
      <c r="AB17" s="171"/>
      <c r="AC17" s="422">
        <v>0</v>
      </c>
      <c r="AD17" s="422" t="s">
        <v>485</v>
      </c>
      <c r="AE17" s="420"/>
      <c r="AF17" s="420"/>
      <c r="AG17" s="418" t="s">
        <v>538</v>
      </c>
      <c r="AH17" s="418" t="s">
        <v>538</v>
      </c>
      <c r="AI17" s="419"/>
      <c r="AJ17" s="419"/>
      <c r="AK17" s="411">
        <v>0</v>
      </c>
      <c r="AL17" s="412" t="b">
        <v>0</v>
      </c>
      <c r="AM17" s="415"/>
      <c r="AN17" s="163"/>
      <c r="AO17" s="162"/>
      <c r="AP17" s="168"/>
      <c r="AQ17" s="168"/>
      <c r="AR17" s="163"/>
      <c r="AS17" s="168"/>
      <c r="AT17" s="163"/>
      <c r="AU17" s="168"/>
      <c r="AV17" s="163"/>
      <c r="AW17" s="114"/>
      <c r="AX17" s="145"/>
      <c r="AY17" s="146"/>
      <c r="AZ17" s="163"/>
      <c r="BA17" s="163"/>
      <c r="BB17" s="162"/>
      <c r="BC17" s="168"/>
      <c r="BD17" s="168"/>
      <c r="BE17" s="163"/>
      <c r="BF17" s="163"/>
      <c r="BG17" s="162"/>
      <c r="BH17" s="168"/>
      <c r="BI17" s="168"/>
      <c r="BJ17" s="163"/>
      <c r="BK17" s="163"/>
      <c r="BL17" s="162"/>
      <c r="BM17" s="168"/>
      <c r="BN17" s="168"/>
      <c r="BO17" s="145"/>
      <c r="BP17" s="145"/>
      <c r="BQ17" s="146"/>
      <c r="BR17" s="114"/>
      <c r="BS17" s="114"/>
      <c r="BT17" s="168"/>
      <c r="BU17" s="145"/>
      <c r="BV17" s="145"/>
      <c r="BW17" s="145"/>
      <c r="BX17" s="168"/>
      <c r="BY17" s="163"/>
      <c r="BZ17" s="163"/>
      <c r="CA17" s="114"/>
      <c r="CB17" s="145"/>
      <c r="CC17" s="146"/>
      <c r="CD17" s="145"/>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row>
    <row r="18" spans="1:108" ht="21" customHeight="1" thickTop="1" thickBot="1">
      <c r="A18" s="421"/>
      <c r="B18" s="423"/>
      <c r="C18" s="423"/>
      <c r="D18" s="423"/>
      <c r="E18" s="424"/>
      <c r="F18" s="423"/>
      <c r="G18" s="423"/>
      <c r="H18" s="423"/>
      <c r="I18" s="423"/>
      <c r="J18" s="421"/>
      <c r="K18" s="421"/>
      <c r="L18" s="411"/>
      <c r="M18" s="413"/>
      <c r="N18" s="162">
        <v>2</v>
      </c>
      <c r="O18" s="166"/>
      <c r="P18" s="171"/>
      <c r="Q18" s="171"/>
      <c r="R18" s="171"/>
      <c r="S18" s="171"/>
      <c r="T18" s="171"/>
      <c r="U18" s="171"/>
      <c r="V18" s="171"/>
      <c r="W18" s="116">
        <v>0</v>
      </c>
      <c r="X18" s="117" t="s">
        <v>485</v>
      </c>
      <c r="Y18" s="172"/>
      <c r="Z18" s="118" t="s">
        <v>536</v>
      </c>
      <c r="AA18" s="116" t="s">
        <v>537</v>
      </c>
      <c r="AB18" s="171"/>
      <c r="AC18" s="422"/>
      <c r="AD18" s="422"/>
      <c r="AE18" s="420"/>
      <c r="AF18" s="420"/>
      <c r="AG18" s="418"/>
      <c r="AH18" s="418"/>
      <c r="AI18" s="419"/>
      <c r="AJ18" s="419"/>
      <c r="AK18" s="411"/>
      <c r="AL18" s="413"/>
      <c r="AM18" s="416"/>
      <c r="AN18" s="163"/>
      <c r="AO18" s="162"/>
      <c r="AP18" s="168"/>
      <c r="AQ18" s="168"/>
      <c r="AR18" s="163"/>
      <c r="AS18" s="168"/>
      <c r="AT18" s="163"/>
      <c r="AU18" s="168"/>
      <c r="AV18" s="163"/>
      <c r="AW18" s="114"/>
      <c r="AX18" s="145"/>
      <c r="AY18" s="146"/>
      <c r="AZ18" s="163"/>
      <c r="BA18" s="163"/>
      <c r="BB18" s="162"/>
      <c r="BC18" s="168"/>
      <c r="BD18" s="168"/>
      <c r="BE18" s="163"/>
      <c r="BF18" s="163"/>
      <c r="BG18" s="162"/>
      <c r="BH18" s="168"/>
      <c r="BI18" s="168"/>
      <c r="BJ18" s="163"/>
      <c r="BK18" s="163"/>
      <c r="BL18" s="162"/>
      <c r="BM18" s="168"/>
      <c r="BN18" s="168"/>
      <c r="BO18" s="145"/>
      <c r="BP18" s="145"/>
      <c r="BQ18" s="146"/>
      <c r="BR18" s="114"/>
      <c r="BS18" s="114"/>
      <c r="BT18" s="168"/>
      <c r="BU18" s="145"/>
      <c r="BV18" s="145"/>
      <c r="BW18" s="145"/>
      <c r="BX18" s="168"/>
      <c r="BY18" s="163"/>
      <c r="BZ18" s="163"/>
      <c r="CA18" s="114"/>
      <c r="CB18" s="145"/>
      <c r="CC18" s="146"/>
      <c r="CD18" s="145"/>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row>
    <row r="19" spans="1:108" ht="21" customHeight="1" thickTop="1" thickBot="1">
      <c r="A19" s="421"/>
      <c r="B19" s="423"/>
      <c r="C19" s="423"/>
      <c r="D19" s="423"/>
      <c r="E19" s="424"/>
      <c r="F19" s="423"/>
      <c r="G19" s="423"/>
      <c r="H19" s="423"/>
      <c r="I19" s="423"/>
      <c r="J19" s="421"/>
      <c r="K19" s="421"/>
      <c r="L19" s="411"/>
      <c r="M19" s="413"/>
      <c r="N19" s="162">
        <v>3</v>
      </c>
      <c r="O19" s="173"/>
      <c r="P19" s="171"/>
      <c r="Q19" s="171"/>
      <c r="R19" s="171"/>
      <c r="S19" s="171"/>
      <c r="T19" s="171"/>
      <c r="U19" s="171"/>
      <c r="V19" s="171"/>
      <c r="W19" s="116">
        <v>0</v>
      </c>
      <c r="X19" s="117" t="s">
        <v>485</v>
      </c>
      <c r="Y19" s="172"/>
      <c r="Z19" s="118" t="s">
        <v>536</v>
      </c>
      <c r="AA19" s="116" t="s">
        <v>537</v>
      </c>
      <c r="AB19" s="171"/>
      <c r="AC19" s="422"/>
      <c r="AD19" s="422"/>
      <c r="AE19" s="420"/>
      <c r="AF19" s="420"/>
      <c r="AG19" s="418"/>
      <c r="AH19" s="418"/>
      <c r="AI19" s="419"/>
      <c r="AJ19" s="419"/>
      <c r="AK19" s="411"/>
      <c r="AL19" s="413"/>
      <c r="AM19" s="416"/>
      <c r="AN19" s="163"/>
      <c r="AO19" s="162"/>
      <c r="AP19" s="168"/>
      <c r="AQ19" s="168"/>
      <c r="AR19" s="163"/>
      <c r="AS19" s="168"/>
      <c r="AT19" s="163"/>
      <c r="AU19" s="168"/>
      <c r="AV19" s="163"/>
      <c r="AW19" s="114"/>
      <c r="AX19" s="145"/>
      <c r="AY19" s="146"/>
      <c r="AZ19" s="163"/>
      <c r="BA19" s="163"/>
      <c r="BB19" s="162"/>
      <c r="BC19" s="168"/>
      <c r="BD19" s="168"/>
      <c r="BE19" s="163"/>
      <c r="BF19" s="163"/>
      <c r="BG19" s="162"/>
      <c r="BH19" s="168"/>
      <c r="BI19" s="168"/>
      <c r="BJ19" s="163"/>
      <c r="BK19" s="163"/>
      <c r="BL19" s="162"/>
      <c r="BM19" s="168"/>
      <c r="BN19" s="168"/>
      <c r="BO19" s="145"/>
      <c r="BP19" s="145"/>
      <c r="BQ19" s="146"/>
      <c r="BR19" s="114"/>
      <c r="BS19" s="114"/>
      <c r="BT19" s="168"/>
      <c r="BU19" s="145"/>
      <c r="BV19" s="145"/>
      <c r="BW19" s="145"/>
      <c r="BX19" s="168"/>
      <c r="BY19" s="163"/>
      <c r="BZ19" s="163"/>
      <c r="CA19" s="114"/>
      <c r="CB19" s="145"/>
      <c r="CC19" s="146"/>
      <c r="CD19" s="145"/>
      <c r="CE19" s="148"/>
      <c r="CF19" s="148"/>
      <c r="CG19" s="148"/>
      <c r="CH19" s="148"/>
      <c r="CI19" s="148"/>
      <c r="CJ19" s="148"/>
      <c r="CK19" s="148"/>
      <c r="CL19" s="148"/>
      <c r="CM19" s="148"/>
      <c r="CN19" s="148"/>
      <c r="CO19" s="148"/>
      <c r="CP19" s="148"/>
      <c r="CQ19" s="148"/>
      <c r="CR19" s="148"/>
      <c r="CS19" s="148"/>
      <c r="CT19" s="148"/>
      <c r="CU19" s="148"/>
      <c r="CV19" s="148"/>
      <c r="CW19" s="148"/>
      <c r="CX19" s="148"/>
      <c r="CY19" s="148"/>
      <c r="CZ19" s="148"/>
      <c r="DA19" s="148"/>
      <c r="DB19" s="148"/>
      <c r="DC19" s="148"/>
      <c r="DD19" s="148"/>
    </row>
    <row r="20" spans="1:108" ht="21" customHeight="1" thickTop="1" thickBot="1">
      <c r="A20" s="421"/>
      <c r="B20" s="423"/>
      <c r="C20" s="423"/>
      <c r="D20" s="423"/>
      <c r="E20" s="424"/>
      <c r="F20" s="423"/>
      <c r="G20" s="423"/>
      <c r="H20" s="423"/>
      <c r="I20" s="423"/>
      <c r="J20" s="421"/>
      <c r="K20" s="421"/>
      <c r="L20" s="411"/>
      <c r="M20" s="413"/>
      <c r="N20" s="162">
        <v>4</v>
      </c>
      <c r="O20" s="166"/>
      <c r="P20" s="171"/>
      <c r="Q20" s="171"/>
      <c r="R20" s="171"/>
      <c r="S20" s="171"/>
      <c r="T20" s="171"/>
      <c r="U20" s="171"/>
      <c r="V20" s="171"/>
      <c r="W20" s="116">
        <v>0</v>
      </c>
      <c r="X20" s="117" t="s">
        <v>485</v>
      </c>
      <c r="Y20" s="172"/>
      <c r="Z20" s="118" t="s">
        <v>536</v>
      </c>
      <c r="AA20" s="116" t="s">
        <v>537</v>
      </c>
      <c r="AB20" s="171"/>
      <c r="AC20" s="422"/>
      <c r="AD20" s="422"/>
      <c r="AE20" s="420"/>
      <c r="AF20" s="420"/>
      <c r="AG20" s="418"/>
      <c r="AH20" s="418"/>
      <c r="AI20" s="419"/>
      <c r="AJ20" s="419"/>
      <c r="AK20" s="411"/>
      <c r="AL20" s="413"/>
      <c r="AM20" s="416"/>
      <c r="AN20" s="163"/>
      <c r="AO20" s="162"/>
      <c r="AP20" s="168"/>
      <c r="AQ20" s="168"/>
      <c r="AR20" s="163"/>
      <c r="AS20" s="168"/>
      <c r="AT20" s="163"/>
      <c r="AU20" s="168"/>
      <c r="AV20" s="163"/>
      <c r="AW20" s="114"/>
      <c r="AX20" s="145"/>
      <c r="AY20" s="146"/>
      <c r="AZ20" s="163"/>
      <c r="BA20" s="163"/>
      <c r="BB20" s="162"/>
      <c r="BC20" s="168"/>
      <c r="BD20" s="168"/>
      <c r="BE20" s="163"/>
      <c r="BF20" s="163"/>
      <c r="BG20" s="162"/>
      <c r="BH20" s="168"/>
      <c r="BI20" s="168"/>
      <c r="BJ20" s="163"/>
      <c r="BK20" s="163"/>
      <c r="BL20" s="162"/>
      <c r="BM20" s="168"/>
      <c r="BN20" s="168"/>
      <c r="BO20" s="145"/>
      <c r="BP20" s="145"/>
      <c r="BQ20" s="146"/>
      <c r="BR20" s="114"/>
      <c r="BS20" s="114"/>
      <c r="BT20" s="168"/>
      <c r="BU20" s="145"/>
      <c r="BV20" s="145"/>
      <c r="BW20" s="145"/>
      <c r="BX20" s="168"/>
      <c r="BY20" s="163"/>
      <c r="BZ20" s="163"/>
      <c r="CA20" s="114"/>
      <c r="CB20" s="145"/>
      <c r="CC20" s="146"/>
      <c r="CD20" s="145"/>
      <c r="CE20" s="148"/>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row>
    <row r="21" spans="1:108" ht="21" customHeight="1" thickTop="1" thickBot="1">
      <c r="A21" s="421"/>
      <c r="B21" s="423"/>
      <c r="C21" s="423"/>
      <c r="D21" s="423"/>
      <c r="E21" s="424"/>
      <c r="F21" s="423"/>
      <c r="G21" s="423"/>
      <c r="H21" s="423"/>
      <c r="I21" s="423"/>
      <c r="J21" s="421"/>
      <c r="K21" s="421"/>
      <c r="L21" s="411"/>
      <c r="M21" s="413"/>
      <c r="N21" s="162">
        <v>5</v>
      </c>
      <c r="O21" s="166"/>
      <c r="P21" s="171"/>
      <c r="Q21" s="171"/>
      <c r="R21" s="171"/>
      <c r="S21" s="171"/>
      <c r="T21" s="171"/>
      <c r="U21" s="171"/>
      <c r="V21" s="171"/>
      <c r="W21" s="116">
        <v>0</v>
      </c>
      <c r="X21" s="117" t="s">
        <v>485</v>
      </c>
      <c r="Y21" s="172"/>
      <c r="Z21" s="118" t="s">
        <v>536</v>
      </c>
      <c r="AA21" s="116" t="s">
        <v>537</v>
      </c>
      <c r="AB21" s="171"/>
      <c r="AC21" s="422"/>
      <c r="AD21" s="422"/>
      <c r="AE21" s="420"/>
      <c r="AF21" s="420"/>
      <c r="AG21" s="418"/>
      <c r="AH21" s="418"/>
      <c r="AI21" s="419"/>
      <c r="AJ21" s="419"/>
      <c r="AK21" s="411"/>
      <c r="AL21" s="413"/>
      <c r="AM21" s="416"/>
      <c r="AN21" s="163"/>
      <c r="AO21" s="162"/>
      <c r="AP21" s="168"/>
      <c r="AQ21" s="168"/>
      <c r="AR21" s="163"/>
      <c r="AS21" s="168"/>
      <c r="AT21" s="163"/>
      <c r="AU21" s="168"/>
      <c r="AV21" s="163"/>
      <c r="AW21" s="114"/>
      <c r="AX21" s="145"/>
      <c r="AY21" s="146"/>
      <c r="AZ21" s="163"/>
      <c r="BA21" s="163"/>
      <c r="BB21" s="162"/>
      <c r="BC21" s="168"/>
      <c r="BD21" s="168"/>
      <c r="BE21" s="163"/>
      <c r="BF21" s="163"/>
      <c r="BG21" s="162"/>
      <c r="BH21" s="168"/>
      <c r="BI21" s="168"/>
      <c r="BJ21" s="163"/>
      <c r="BK21" s="163"/>
      <c r="BL21" s="162"/>
      <c r="BM21" s="168"/>
      <c r="BN21" s="168"/>
      <c r="BO21" s="145"/>
      <c r="BP21" s="145"/>
      <c r="BQ21" s="146"/>
      <c r="BR21" s="114"/>
      <c r="BS21" s="114"/>
      <c r="BT21" s="168"/>
      <c r="BU21" s="145"/>
      <c r="BV21" s="145"/>
      <c r="BW21" s="145"/>
      <c r="BX21" s="168"/>
      <c r="BY21" s="163"/>
      <c r="BZ21" s="163"/>
      <c r="CA21" s="114"/>
      <c r="CB21" s="145"/>
      <c r="CC21" s="146"/>
      <c r="CD21" s="145"/>
      <c r="CE21" s="148"/>
      <c r="CF21" s="148"/>
      <c r="CG21" s="148"/>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row>
    <row r="22" spans="1:108" ht="21" customHeight="1" thickTop="1" thickBot="1">
      <c r="A22" s="421"/>
      <c r="B22" s="423"/>
      <c r="C22" s="423"/>
      <c r="D22" s="423"/>
      <c r="E22" s="424"/>
      <c r="F22" s="423"/>
      <c r="G22" s="423"/>
      <c r="H22" s="423"/>
      <c r="I22" s="423"/>
      <c r="J22" s="421"/>
      <c r="K22" s="421"/>
      <c r="L22" s="411"/>
      <c r="M22" s="414"/>
      <c r="N22" s="162">
        <v>6</v>
      </c>
      <c r="O22" s="166"/>
      <c r="P22" s="171"/>
      <c r="Q22" s="171"/>
      <c r="R22" s="171"/>
      <c r="S22" s="171"/>
      <c r="T22" s="171"/>
      <c r="U22" s="171"/>
      <c r="V22" s="171"/>
      <c r="W22" s="116">
        <v>0</v>
      </c>
      <c r="X22" s="117" t="s">
        <v>485</v>
      </c>
      <c r="Y22" s="172"/>
      <c r="Z22" s="118" t="s">
        <v>536</v>
      </c>
      <c r="AA22" s="116" t="s">
        <v>537</v>
      </c>
      <c r="AB22" s="171"/>
      <c r="AC22" s="422"/>
      <c r="AD22" s="422"/>
      <c r="AE22" s="420"/>
      <c r="AF22" s="420"/>
      <c r="AG22" s="418"/>
      <c r="AH22" s="418"/>
      <c r="AI22" s="419"/>
      <c r="AJ22" s="419"/>
      <c r="AK22" s="411"/>
      <c r="AL22" s="414"/>
      <c r="AM22" s="417"/>
      <c r="AN22" s="163"/>
      <c r="AO22" s="162"/>
      <c r="AP22" s="168"/>
      <c r="AQ22" s="168"/>
      <c r="AR22" s="163"/>
      <c r="AS22" s="168"/>
      <c r="AT22" s="163"/>
      <c r="AU22" s="168"/>
      <c r="AV22" s="163"/>
      <c r="AW22" s="114"/>
      <c r="AX22" s="145"/>
      <c r="AY22" s="146"/>
      <c r="AZ22" s="163"/>
      <c r="BA22" s="163"/>
      <c r="BB22" s="162"/>
      <c r="BC22" s="168"/>
      <c r="BD22" s="168"/>
      <c r="BE22" s="163"/>
      <c r="BF22" s="163"/>
      <c r="BG22" s="162"/>
      <c r="BH22" s="168"/>
      <c r="BI22" s="168"/>
      <c r="BJ22" s="163"/>
      <c r="BK22" s="163"/>
      <c r="BL22" s="162"/>
      <c r="BM22" s="168"/>
      <c r="BN22" s="168"/>
      <c r="BO22" s="145"/>
      <c r="BP22" s="145"/>
      <c r="BQ22" s="146"/>
      <c r="BR22" s="114"/>
      <c r="BS22" s="114"/>
      <c r="BT22" s="168"/>
      <c r="BU22" s="145"/>
      <c r="BV22" s="145"/>
      <c r="BW22" s="145"/>
      <c r="BX22" s="168"/>
      <c r="BY22" s="163"/>
      <c r="BZ22" s="163"/>
      <c r="CA22" s="114"/>
      <c r="CB22" s="145"/>
      <c r="CC22" s="146"/>
      <c r="CD22" s="145"/>
      <c r="CE22" s="148"/>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row>
    <row r="23" spans="1:108" ht="21" customHeight="1" thickTop="1" thickBot="1">
      <c r="A23" s="421">
        <v>4</v>
      </c>
      <c r="B23" s="423"/>
      <c r="C23" s="423"/>
      <c r="D23" s="423"/>
      <c r="E23" s="424"/>
      <c r="F23" s="423"/>
      <c r="G23" s="423"/>
      <c r="H23" s="423"/>
      <c r="I23" s="423"/>
      <c r="J23" s="421"/>
      <c r="K23" s="421"/>
      <c r="L23" s="411">
        <v>0</v>
      </c>
      <c r="M23" s="412" t="b">
        <v>0</v>
      </c>
      <c r="N23" s="162">
        <v>1</v>
      </c>
      <c r="O23" s="166"/>
      <c r="P23" s="171"/>
      <c r="Q23" s="171"/>
      <c r="R23" s="171"/>
      <c r="S23" s="171"/>
      <c r="T23" s="171"/>
      <c r="U23" s="171"/>
      <c r="V23" s="171"/>
      <c r="W23" s="116">
        <v>0</v>
      </c>
      <c r="X23" s="117" t="s">
        <v>485</v>
      </c>
      <c r="Y23" s="172"/>
      <c r="Z23" s="118" t="s">
        <v>536</v>
      </c>
      <c r="AA23" s="116" t="s">
        <v>537</v>
      </c>
      <c r="AB23" s="171"/>
      <c r="AC23" s="422">
        <v>0</v>
      </c>
      <c r="AD23" s="422" t="s">
        <v>485</v>
      </c>
      <c r="AE23" s="420"/>
      <c r="AF23" s="420"/>
      <c r="AG23" s="418" t="s">
        <v>538</v>
      </c>
      <c r="AH23" s="418" t="s">
        <v>538</v>
      </c>
      <c r="AI23" s="419"/>
      <c r="AJ23" s="419"/>
      <c r="AK23" s="411">
        <v>0</v>
      </c>
      <c r="AL23" s="412" t="b">
        <v>0</v>
      </c>
      <c r="AM23" s="415"/>
      <c r="AN23" s="163"/>
      <c r="AO23" s="162"/>
      <c r="AP23" s="168"/>
      <c r="AQ23" s="168"/>
      <c r="AR23" s="163"/>
      <c r="AS23" s="168"/>
      <c r="AT23" s="163"/>
      <c r="AU23" s="168"/>
      <c r="AV23" s="163"/>
      <c r="AW23" s="114"/>
      <c r="AX23" s="145"/>
      <c r="AY23" s="146"/>
      <c r="AZ23" s="163"/>
      <c r="BA23" s="163"/>
      <c r="BB23" s="162"/>
      <c r="BC23" s="168"/>
      <c r="BD23" s="168"/>
      <c r="BE23" s="163"/>
      <c r="BF23" s="163"/>
      <c r="BG23" s="162"/>
      <c r="BH23" s="168"/>
      <c r="BI23" s="168"/>
      <c r="BJ23" s="163"/>
      <c r="BK23" s="163"/>
      <c r="BL23" s="162"/>
      <c r="BM23" s="168"/>
      <c r="BN23" s="168"/>
      <c r="BO23" s="145"/>
      <c r="BP23" s="145"/>
      <c r="BQ23" s="146"/>
      <c r="BR23" s="114"/>
      <c r="BS23" s="114"/>
      <c r="BT23" s="168"/>
      <c r="BU23" s="145"/>
      <c r="BV23" s="145"/>
      <c r="BW23" s="145"/>
      <c r="BX23" s="168"/>
      <c r="BY23" s="163"/>
      <c r="BZ23" s="163"/>
      <c r="CA23" s="114"/>
      <c r="CB23" s="145"/>
      <c r="CC23" s="146"/>
      <c r="CD23" s="145"/>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row>
    <row r="24" spans="1:108" ht="21" customHeight="1" thickTop="1" thickBot="1">
      <c r="A24" s="421"/>
      <c r="B24" s="423"/>
      <c r="C24" s="423"/>
      <c r="D24" s="423"/>
      <c r="E24" s="424"/>
      <c r="F24" s="423"/>
      <c r="G24" s="423"/>
      <c r="H24" s="423"/>
      <c r="I24" s="423"/>
      <c r="J24" s="421"/>
      <c r="K24" s="421"/>
      <c r="L24" s="411"/>
      <c r="M24" s="413"/>
      <c r="N24" s="162">
        <v>2</v>
      </c>
      <c r="O24" s="166"/>
      <c r="P24" s="171"/>
      <c r="Q24" s="171"/>
      <c r="R24" s="171"/>
      <c r="S24" s="171"/>
      <c r="T24" s="171"/>
      <c r="U24" s="171"/>
      <c r="V24" s="171"/>
      <c r="W24" s="116">
        <v>0</v>
      </c>
      <c r="X24" s="117" t="s">
        <v>485</v>
      </c>
      <c r="Y24" s="172"/>
      <c r="Z24" s="118" t="s">
        <v>536</v>
      </c>
      <c r="AA24" s="116" t="s">
        <v>537</v>
      </c>
      <c r="AB24" s="171"/>
      <c r="AC24" s="422"/>
      <c r="AD24" s="422"/>
      <c r="AE24" s="420"/>
      <c r="AF24" s="420"/>
      <c r="AG24" s="418"/>
      <c r="AH24" s="418"/>
      <c r="AI24" s="419"/>
      <c r="AJ24" s="419"/>
      <c r="AK24" s="411"/>
      <c r="AL24" s="413"/>
      <c r="AM24" s="416"/>
      <c r="AN24" s="163"/>
      <c r="AO24" s="162"/>
      <c r="AP24" s="168"/>
      <c r="AQ24" s="168"/>
      <c r="AR24" s="163"/>
      <c r="AS24" s="168"/>
      <c r="AT24" s="163"/>
      <c r="AU24" s="168"/>
      <c r="AV24" s="163"/>
      <c r="AW24" s="114"/>
      <c r="AX24" s="145"/>
      <c r="AY24" s="146"/>
      <c r="AZ24" s="163"/>
      <c r="BA24" s="163"/>
      <c r="BB24" s="162"/>
      <c r="BC24" s="168"/>
      <c r="BD24" s="168"/>
      <c r="BE24" s="163"/>
      <c r="BF24" s="163"/>
      <c r="BG24" s="162"/>
      <c r="BH24" s="168"/>
      <c r="BI24" s="168"/>
      <c r="BJ24" s="163"/>
      <c r="BK24" s="163"/>
      <c r="BL24" s="162"/>
      <c r="BM24" s="168"/>
      <c r="BN24" s="168"/>
      <c r="BO24" s="145"/>
      <c r="BP24" s="145"/>
      <c r="BQ24" s="146"/>
      <c r="BR24" s="114"/>
      <c r="BS24" s="114"/>
      <c r="BT24" s="168"/>
      <c r="BU24" s="145"/>
      <c r="BV24" s="145"/>
      <c r="BW24" s="145"/>
      <c r="BX24" s="168"/>
      <c r="BY24" s="163"/>
      <c r="BZ24" s="163"/>
      <c r="CA24" s="114"/>
      <c r="CB24" s="145"/>
      <c r="CC24" s="146"/>
      <c r="CD24" s="145"/>
      <c r="CE24" s="148"/>
      <c r="CF24" s="148"/>
      <c r="CG24" s="148"/>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row>
    <row r="25" spans="1:108" ht="21" customHeight="1" thickTop="1" thickBot="1">
      <c r="A25" s="421"/>
      <c r="B25" s="423"/>
      <c r="C25" s="423"/>
      <c r="D25" s="423"/>
      <c r="E25" s="424"/>
      <c r="F25" s="423"/>
      <c r="G25" s="423"/>
      <c r="H25" s="423"/>
      <c r="I25" s="423"/>
      <c r="J25" s="421"/>
      <c r="K25" s="421"/>
      <c r="L25" s="411"/>
      <c r="M25" s="413"/>
      <c r="N25" s="162">
        <v>3</v>
      </c>
      <c r="O25" s="173"/>
      <c r="P25" s="171"/>
      <c r="Q25" s="171"/>
      <c r="R25" s="171"/>
      <c r="S25" s="171"/>
      <c r="T25" s="171"/>
      <c r="U25" s="171"/>
      <c r="V25" s="171"/>
      <c r="W25" s="116">
        <v>0</v>
      </c>
      <c r="X25" s="117" t="s">
        <v>485</v>
      </c>
      <c r="Y25" s="172"/>
      <c r="Z25" s="118" t="s">
        <v>536</v>
      </c>
      <c r="AA25" s="116" t="s">
        <v>537</v>
      </c>
      <c r="AB25" s="171"/>
      <c r="AC25" s="422"/>
      <c r="AD25" s="422"/>
      <c r="AE25" s="420"/>
      <c r="AF25" s="420"/>
      <c r="AG25" s="418"/>
      <c r="AH25" s="418"/>
      <c r="AI25" s="419"/>
      <c r="AJ25" s="419"/>
      <c r="AK25" s="411"/>
      <c r="AL25" s="413"/>
      <c r="AM25" s="416"/>
      <c r="AN25" s="163"/>
      <c r="AO25" s="162"/>
      <c r="AP25" s="168"/>
      <c r="AQ25" s="168"/>
      <c r="AR25" s="163"/>
      <c r="AS25" s="168"/>
      <c r="AT25" s="163"/>
      <c r="AU25" s="168"/>
      <c r="AV25" s="163"/>
      <c r="AW25" s="114"/>
      <c r="AX25" s="145"/>
      <c r="AY25" s="146"/>
      <c r="AZ25" s="163"/>
      <c r="BA25" s="163"/>
      <c r="BB25" s="162"/>
      <c r="BC25" s="168"/>
      <c r="BD25" s="168"/>
      <c r="BE25" s="163"/>
      <c r="BF25" s="163"/>
      <c r="BG25" s="162"/>
      <c r="BH25" s="168"/>
      <c r="BI25" s="168"/>
      <c r="BJ25" s="163"/>
      <c r="BK25" s="163"/>
      <c r="BL25" s="162"/>
      <c r="BM25" s="168"/>
      <c r="BN25" s="168"/>
      <c r="BO25" s="145"/>
      <c r="BP25" s="145"/>
      <c r="BQ25" s="146"/>
      <c r="BR25" s="114"/>
      <c r="BS25" s="114"/>
      <c r="BT25" s="168"/>
      <c r="BU25" s="145"/>
      <c r="BV25" s="145"/>
      <c r="BW25" s="145"/>
      <c r="BX25" s="168"/>
      <c r="BY25" s="163"/>
      <c r="BZ25" s="163"/>
      <c r="CA25" s="114"/>
      <c r="CB25" s="145"/>
      <c r="CC25" s="146"/>
      <c r="CD25" s="145"/>
      <c r="CE25" s="148"/>
      <c r="CF25" s="148"/>
      <c r="CG25" s="148"/>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row>
    <row r="26" spans="1:108" ht="21" customHeight="1" thickTop="1" thickBot="1">
      <c r="A26" s="421"/>
      <c r="B26" s="423"/>
      <c r="C26" s="423"/>
      <c r="D26" s="423"/>
      <c r="E26" s="424"/>
      <c r="F26" s="423"/>
      <c r="G26" s="423"/>
      <c r="H26" s="423"/>
      <c r="I26" s="423"/>
      <c r="J26" s="421"/>
      <c r="K26" s="421"/>
      <c r="L26" s="411"/>
      <c r="M26" s="413"/>
      <c r="N26" s="162">
        <v>4</v>
      </c>
      <c r="O26" s="166"/>
      <c r="P26" s="171"/>
      <c r="Q26" s="171"/>
      <c r="R26" s="171"/>
      <c r="S26" s="171"/>
      <c r="T26" s="171"/>
      <c r="U26" s="171"/>
      <c r="V26" s="171"/>
      <c r="W26" s="116">
        <v>0</v>
      </c>
      <c r="X26" s="117" t="s">
        <v>485</v>
      </c>
      <c r="Y26" s="172"/>
      <c r="Z26" s="118" t="s">
        <v>536</v>
      </c>
      <c r="AA26" s="116" t="s">
        <v>537</v>
      </c>
      <c r="AB26" s="171"/>
      <c r="AC26" s="422"/>
      <c r="AD26" s="422"/>
      <c r="AE26" s="420"/>
      <c r="AF26" s="420"/>
      <c r="AG26" s="418"/>
      <c r="AH26" s="418"/>
      <c r="AI26" s="419"/>
      <c r="AJ26" s="419"/>
      <c r="AK26" s="411"/>
      <c r="AL26" s="413"/>
      <c r="AM26" s="416"/>
      <c r="AN26" s="163"/>
      <c r="AO26" s="162"/>
      <c r="AP26" s="168"/>
      <c r="AQ26" s="168"/>
      <c r="AR26" s="163"/>
      <c r="AS26" s="168"/>
      <c r="AT26" s="163"/>
      <c r="AU26" s="168"/>
      <c r="AV26" s="163"/>
      <c r="AW26" s="114"/>
      <c r="AX26" s="145"/>
      <c r="AY26" s="146"/>
      <c r="AZ26" s="163"/>
      <c r="BA26" s="163"/>
      <c r="BB26" s="162"/>
      <c r="BC26" s="168"/>
      <c r="BD26" s="168"/>
      <c r="BE26" s="163"/>
      <c r="BF26" s="163"/>
      <c r="BG26" s="162"/>
      <c r="BH26" s="168"/>
      <c r="BI26" s="168"/>
      <c r="BJ26" s="163"/>
      <c r="BK26" s="163"/>
      <c r="BL26" s="162"/>
      <c r="BM26" s="168"/>
      <c r="BN26" s="168"/>
      <c r="BO26" s="145"/>
      <c r="BP26" s="145"/>
      <c r="BQ26" s="146"/>
      <c r="BR26" s="114"/>
      <c r="BS26" s="114"/>
      <c r="BT26" s="168"/>
      <c r="BU26" s="145"/>
      <c r="BV26" s="145"/>
      <c r="BW26" s="145"/>
      <c r="BX26" s="168"/>
      <c r="BY26" s="163"/>
      <c r="BZ26" s="163"/>
      <c r="CA26" s="114"/>
      <c r="CB26" s="145"/>
      <c r="CC26" s="146"/>
      <c r="CD26" s="145"/>
      <c r="CE26" s="148"/>
      <c r="CF26" s="148"/>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row>
    <row r="27" spans="1:108" ht="21" customHeight="1" thickTop="1" thickBot="1">
      <c r="A27" s="421"/>
      <c r="B27" s="423"/>
      <c r="C27" s="423"/>
      <c r="D27" s="423"/>
      <c r="E27" s="424"/>
      <c r="F27" s="423"/>
      <c r="G27" s="423"/>
      <c r="H27" s="423"/>
      <c r="I27" s="423"/>
      <c r="J27" s="421"/>
      <c r="K27" s="421"/>
      <c r="L27" s="411"/>
      <c r="M27" s="413"/>
      <c r="N27" s="162">
        <v>5</v>
      </c>
      <c r="O27" s="166"/>
      <c r="P27" s="171"/>
      <c r="Q27" s="171"/>
      <c r="R27" s="171"/>
      <c r="S27" s="171"/>
      <c r="T27" s="171"/>
      <c r="U27" s="171"/>
      <c r="V27" s="171"/>
      <c r="W27" s="116">
        <v>0</v>
      </c>
      <c r="X27" s="117" t="s">
        <v>485</v>
      </c>
      <c r="Y27" s="172"/>
      <c r="Z27" s="118" t="s">
        <v>536</v>
      </c>
      <c r="AA27" s="116" t="s">
        <v>537</v>
      </c>
      <c r="AB27" s="171"/>
      <c r="AC27" s="422"/>
      <c r="AD27" s="422"/>
      <c r="AE27" s="420"/>
      <c r="AF27" s="420"/>
      <c r="AG27" s="418"/>
      <c r="AH27" s="418"/>
      <c r="AI27" s="419"/>
      <c r="AJ27" s="419"/>
      <c r="AK27" s="411"/>
      <c r="AL27" s="413"/>
      <c r="AM27" s="416"/>
      <c r="AN27" s="163"/>
      <c r="AO27" s="162"/>
      <c r="AP27" s="168"/>
      <c r="AQ27" s="168"/>
      <c r="AR27" s="163"/>
      <c r="AS27" s="168"/>
      <c r="AT27" s="163"/>
      <c r="AU27" s="168"/>
      <c r="AV27" s="163"/>
      <c r="AW27" s="114"/>
      <c r="AX27" s="145"/>
      <c r="AY27" s="146"/>
      <c r="AZ27" s="163"/>
      <c r="BA27" s="163"/>
      <c r="BB27" s="162"/>
      <c r="BC27" s="168"/>
      <c r="BD27" s="168"/>
      <c r="BE27" s="163"/>
      <c r="BF27" s="163"/>
      <c r="BG27" s="162"/>
      <c r="BH27" s="168"/>
      <c r="BI27" s="168"/>
      <c r="BJ27" s="163"/>
      <c r="BK27" s="163"/>
      <c r="BL27" s="162"/>
      <c r="BM27" s="168"/>
      <c r="BN27" s="168"/>
      <c r="BO27" s="145"/>
      <c r="BP27" s="145"/>
      <c r="BQ27" s="146"/>
      <c r="BR27" s="114"/>
      <c r="BS27" s="114"/>
      <c r="BT27" s="168"/>
      <c r="BU27" s="145"/>
      <c r="BV27" s="145"/>
      <c r="BW27" s="145"/>
      <c r="BX27" s="168"/>
      <c r="BY27" s="163"/>
      <c r="BZ27" s="163"/>
      <c r="CA27" s="114"/>
      <c r="CB27" s="145"/>
      <c r="CC27" s="146"/>
      <c r="CD27" s="145"/>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row>
    <row r="28" spans="1:108" ht="21" customHeight="1" thickTop="1" thickBot="1">
      <c r="A28" s="421"/>
      <c r="B28" s="423"/>
      <c r="C28" s="423"/>
      <c r="D28" s="423"/>
      <c r="E28" s="424"/>
      <c r="F28" s="423"/>
      <c r="G28" s="423"/>
      <c r="H28" s="423"/>
      <c r="I28" s="423"/>
      <c r="J28" s="421"/>
      <c r="K28" s="421"/>
      <c r="L28" s="411"/>
      <c r="M28" s="414"/>
      <c r="N28" s="162">
        <v>6</v>
      </c>
      <c r="O28" s="166"/>
      <c r="P28" s="171"/>
      <c r="Q28" s="171"/>
      <c r="R28" s="171"/>
      <c r="S28" s="171"/>
      <c r="T28" s="171"/>
      <c r="U28" s="171"/>
      <c r="V28" s="171"/>
      <c r="W28" s="116">
        <v>0</v>
      </c>
      <c r="X28" s="117" t="s">
        <v>485</v>
      </c>
      <c r="Y28" s="172"/>
      <c r="Z28" s="118" t="s">
        <v>536</v>
      </c>
      <c r="AA28" s="116" t="s">
        <v>537</v>
      </c>
      <c r="AB28" s="171"/>
      <c r="AC28" s="422"/>
      <c r="AD28" s="422"/>
      <c r="AE28" s="420"/>
      <c r="AF28" s="420"/>
      <c r="AG28" s="418"/>
      <c r="AH28" s="418"/>
      <c r="AI28" s="419"/>
      <c r="AJ28" s="419"/>
      <c r="AK28" s="411"/>
      <c r="AL28" s="414"/>
      <c r="AM28" s="417"/>
      <c r="AN28" s="163"/>
      <c r="AO28" s="162"/>
      <c r="AP28" s="168"/>
      <c r="AQ28" s="168"/>
      <c r="AR28" s="163"/>
      <c r="AS28" s="168"/>
      <c r="AT28" s="163"/>
      <c r="AU28" s="168"/>
      <c r="AV28" s="163"/>
      <c r="AW28" s="114"/>
      <c r="AX28" s="145"/>
      <c r="AY28" s="146"/>
      <c r="AZ28" s="163"/>
      <c r="BA28" s="163"/>
      <c r="BB28" s="162"/>
      <c r="BC28" s="168"/>
      <c r="BD28" s="168"/>
      <c r="BE28" s="163"/>
      <c r="BF28" s="163"/>
      <c r="BG28" s="162"/>
      <c r="BH28" s="168"/>
      <c r="BI28" s="168"/>
      <c r="BJ28" s="163"/>
      <c r="BK28" s="163"/>
      <c r="BL28" s="162"/>
      <c r="BM28" s="168"/>
      <c r="BN28" s="168"/>
      <c r="BO28" s="145"/>
      <c r="BP28" s="145"/>
      <c r="BQ28" s="146"/>
      <c r="BR28" s="114"/>
      <c r="BS28" s="114"/>
      <c r="BT28" s="168"/>
      <c r="BU28" s="145"/>
      <c r="BV28" s="145"/>
      <c r="BW28" s="145"/>
      <c r="BX28" s="168"/>
      <c r="BY28" s="163"/>
      <c r="BZ28" s="163"/>
      <c r="CA28" s="114"/>
      <c r="CB28" s="145"/>
      <c r="CC28" s="146"/>
      <c r="CD28" s="145"/>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row>
    <row r="29" spans="1:108" ht="21" customHeight="1" thickTop="1" thickBot="1">
      <c r="A29" s="421">
        <v>5</v>
      </c>
      <c r="B29" s="423"/>
      <c r="C29" s="423"/>
      <c r="D29" s="423"/>
      <c r="E29" s="424"/>
      <c r="F29" s="423"/>
      <c r="G29" s="423"/>
      <c r="H29" s="423"/>
      <c r="I29" s="423"/>
      <c r="J29" s="421"/>
      <c r="K29" s="421"/>
      <c r="L29" s="411">
        <v>0</v>
      </c>
      <c r="M29" s="412" t="b">
        <v>0</v>
      </c>
      <c r="N29" s="162">
        <v>1</v>
      </c>
      <c r="O29" s="166"/>
      <c r="P29" s="171"/>
      <c r="Q29" s="171"/>
      <c r="R29" s="171"/>
      <c r="S29" s="171"/>
      <c r="T29" s="171"/>
      <c r="U29" s="171"/>
      <c r="V29" s="171"/>
      <c r="W29" s="116">
        <v>0</v>
      </c>
      <c r="X29" s="117" t="s">
        <v>485</v>
      </c>
      <c r="Y29" s="172"/>
      <c r="Z29" s="118" t="s">
        <v>536</v>
      </c>
      <c r="AA29" s="116" t="s">
        <v>537</v>
      </c>
      <c r="AB29" s="171"/>
      <c r="AC29" s="422">
        <v>0</v>
      </c>
      <c r="AD29" s="422" t="s">
        <v>485</v>
      </c>
      <c r="AE29" s="420"/>
      <c r="AF29" s="420"/>
      <c r="AG29" s="418" t="s">
        <v>538</v>
      </c>
      <c r="AH29" s="418" t="s">
        <v>538</v>
      </c>
      <c r="AI29" s="419"/>
      <c r="AJ29" s="419"/>
      <c r="AK29" s="411">
        <v>0</v>
      </c>
      <c r="AL29" s="412" t="b">
        <v>0</v>
      </c>
      <c r="AM29" s="415"/>
      <c r="AN29" s="163"/>
      <c r="AO29" s="162"/>
      <c r="AP29" s="168"/>
      <c r="AQ29" s="168"/>
      <c r="AR29" s="163"/>
      <c r="AS29" s="168"/>
      <c r="AT29" s="163"/>
      <c r="AU29" s="168"/>
      <c r="AV29" s="163"/>
      <c r="AW29" s="114"/>
      <c r="AX29" s="145"/>
      <c r="AY29" s="146"/>
      <c r="AZ29" s="163"/>
      <c r="BA29" s="163"/>
      <c r="BB29" s="162"/>
      <c r="BC29" s="168"/>
      <c r="BD29" s="168"/>
      <c r="BE29" s="163"/>
      <c r="BF29" s="163"/>
      <c r="BG29" s="162"/>
      <c r="BH29" s="168"/>
      <c r="BI29" s="168"/>
      <c r="BJ29" s="163"/>
      <c r="BK29" s="163"/>
      <c r="BL29" s="162"/>
      <c r="BM29" s="168"/>
      <c r="BN29" s="168"/>
      <c r="BO29" s="145"/>
      <c r="BP29" s="145"/>
      <c r="BQ29" s="146"/>
      <c r="BR29" s="114"/>
      <c r="BS29" s="114"/>
      <c r="BT29" s="168"/>
      <c r="BU29" s="145"/>
      <c r="BV29" s="145"/>
      <c r="BW29" s="145"/>
      <c r="BX29" s="168"/>
      <c r="BY29" s="163"/>
      <c r="BZ29" s="163"/>
      <c r="CA29" s="114"/>
      <c r="CB29" s="145"/>
      <c r="CC29" s="146"/>
      <c r="CD29" s="145"/>
      <c r="CE29" s="148"/>
      <c r="CF29" s="148"/>
      <c r="CG29" s="148"/>
      <c r="CH29" s="148"/>
      <c r="CI29" s="148"/>
      <c r="CJ29" s="148"/>
      <c r="CK29" s="148"/>
      <c r="CL29" s="148"/>
      <c r="CM29" s="148"/>
      <c r="CN29" s="148"/>
      <c r="CO29" s="148"/>
      <c r="CP29" s="148"/>
      <c r="CQ29" s="148"/>
      <c r="CR29" s="148"/>
      <c r="CS29" s="148"/>
      <c r="CT29" s="148"/>
      <c r="CU29" s="148"/>
      <c r="CV29" s="148"/>
      <c r="CW29" s="148"/>
      <c r="CX29" s="148"/>
      <c r="CY29" s="148"/>
      <c r="CZ29" s="148"/>
      <c r="DA29" s="148"/>
      <c r="DB29" s="148"/>
      <c r="DC29" s="148"/>
      <c r="DD29" s="148"/>
    </row>
    <row r="30" spans="1:108" ht="21" customHeight="1" thickTop="1" thickBot="1">
      <c r="A30" s="421"/>
      <c r="B30" s="423"/>
      <c r="C30" s="423"/>
      <c r="D30" s="423"/>
      <c r="E30" s="424"/>
      <c r="F30" s="423"/>
      <c r="G30" s="423"/>
      <c r="H30" s="423"/>
      <c r="I30" s="423"/>
      <c r="J30" s="421"/>
      <c r="K30" s="421"/>
      <c r="L30" s="411"/>
      <c r="M30" s="413"/>
      <c r="N30" s="162">
        <v>2</v>
      </c>
      <c r="O30" s="166"/>
      <c r="P30" s="171"/>
      <c r="Q30" s="171"/>
      <c r="R30" s="171"/>
      <c r="S30" s="171"/>
      <c r="T30" s="171"/>
      <c r="U30" s="171"/>
      <c r="V30" s="171"/>
      <c r="W30" s="116">
        <v>0</v>
      </c>
      <c r="X30" s="117" t="s">
        <v>485</v>
      </c>
      <c r="Y30" s="172"/>
      <c r="Z30" s="118" t="s">
        <v>536</v>
      </c>
      <c r="AA30" s="116" t="s">
        <v>537</v>
      </c>
      <c r="AB30" s="171"/>
      <c r="AC30" s="422"/>
      <c r="AD30" s="422"/>
      <c r="AE30" s="420"/>
      <c r="AF30" s="420"/>
      <c r="AG30" s="418"/>
      <c r="AH30" s="418"/>
      <c r="AI30" s="419"/>
      <c r="AJ30" s="419"/>
      <c r="AK30" s="411"/>
      <c r="AL30" s="413"/>
      <c r="AM30" s="416"/>
      <c r="AN30" s="163"/>
      <c r="AO30" s="162"/>
      <c r="AP30" s="168"/>
      <c r="AQ30" s="168"/>
      <c r="AR30" s="163"/>
      <c r="AS30" s="168"/>
      <c r="AT30" s="163"/>
      <c r="AU30" s="168"/>
      <c r="AV30" s="163"/>
      <c r="AW30" s="114"/>
      <c r="AX30" s="145"/>
      <c r="AY30" s="146"/>
      <c r="AZ30" s="163"/>
      <c r="BA30" s="163"/>
      <c r="BB30" s="162"/>
      <c r="BC30" s="168"/>
      <c r="BD30" s="168"/>
      <c r="BE30" s="163"/>
      <c r="BF30" s="163"/>
      <c r="BG30" s="162"/>
      <c r="BH30" s="168"/>
      <c r="BI30" s="168"/>
      <c r="BJ30" s="163"/>
      <c r="BK30" s="163"/>
      <c r="BL30" s="162"/>
      <c r="BM30" s="168"/>
      <c r="BN30" s="168"/>
      <c r="BO30" s="145"/>
      <c r="BP30" s="145"/>
      <c r="BQ30" s="146"/>
      <c r="BR30" s="114"/>
      <c r="BS30" s="114"/>
      <c r="BT30" s="168"/>
      <c r="BU30" s="145"/>
      <c r="BV30" s="145"/>
      <c r="BW30" s="145"/>
      <c r="BX30" s="168"/>
      <c r="BY30" s="163"/>
      <c r="BZ30" s="163"/>
      <c r="CA30" s="114"/>
      <c r="CB30" s="145"/>
      <c r="CC30" s="146"/>
      <c r="CD30" s="145"/>
      <c r="CE30" s="148"/>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row>
    <row r="31" spans="1:108" ht="21" customHeight="1" thickTop="1" thickBot="1">
      <c r="A31" s="421"/>
      <c r="B31" s="423"/>
      <c r="C31" s="423"/>
      <c r="D31" s="423"/>
      <c r="E31" s="424"/>
      <c r="F31" s="423"/>
      <c r="G31" s="423"/>
      <c r="H31" s="423"/>
      <c r="I31" s="423"/>
      <c r="J31" s="421"/>
      <c r="K31" s="421"/>
      <c r="L31" s="411"/>
      <c r="M31" s="413"/>
      <c r="N31" s="162">
        <v>3</v>
      </c>
      <c r="O31" s="173"/>
      <c r="P31" s="171"/>
      <c r="Q31" s="171"/>
      <c r="R31" s="171"/>
      <c r="S31" s="171"/>
      <c r="T31" s="171"/>
      <c r="U31" s="171"/>
      <c r="V31" s="171"/>
      <c r="W31" s="116">
        <v>0</v>
      </c>
      <c r="X31" s="117" t="s">
        <v>485</v>
      </c>
      <c r="Y31" s="172"/>
      <c r="Z31" s="118" t="s">
        <v>536</v>
      </c>
      <c r="AA31" s="116" t="s">
        <v>537</v>
      </c>
      <c r="AB31" s="171"/>
      <c r="AC31" s="422"/>
      <c r="AD31" s="422"/>
      <c r="AE31" s="420"/>
      <c r="AF31" s="420"/>
      <c r="AG31" s="418"/>
      <c r="AH31" s="418"/>
      <c r="AI31" s="419"/>
      <c r="AJ31" s="419"/>
      <c r="AK31" s="411"/>
      <c r="AL31" s="413"/>
      <c r="AM31" s="416"/>
      <c r="AN31" s="163"/>
      <c r="AO31" s="162"/>
      <c r="AP31" s="168"/>
      <c r="AQ31" s="168"/>
      <c r="AR31" s="163"/>
      <c r="AS31" s="168"/>
      <c r="AT31" s="163"/>
      <c r="AU31" s="168"/>
      <c r="AV31" s="163"/>
      <c r="AW31" s="114"/>
      <c r="AX31" s="145"/>
      <c r="AY31" s="146"/>
      <c r="AZ31" s="163"/>
      <c r="BA31" s="163"/>
      <c r="BB31" s="162"/>
      <c r="BC31" s="168"/>
      <c r="BD31" s="168"/>
      <c r="BE31" s="163"/>
      <c r="BF31" s="163"/>
      <c r="BG31" s="162"/>
      <c r="BH31" s="168"/>
      <c r="BI31" s="168"/>
      <c r="BJ31" s="163"/>
      <c r="BK31" s="163"/>
      <c r="BL31" s="162"/>
      <c r="BM31" s="168"/>
      <c r="BN31" s="168"/>
      <c r="BO31" s="145"/>
      <c r="BP31" s="145"/>
      <c r="BQ31" s="146"/>
      <c r="BR31" s="114"/>
      <c r="BS31" s="114"/>
      <c r="BT31" s="168"/>
      <c r="BU31" s="145"/>
      <c r="BV31" s="145"/>
      <c r="BW31" s="145"/>
      <c r="BX31" s="168"/>
      <c r="BY31" s="163"/>
      <c r="BZ31" s="163"/>
      <c r="CA31" s="114"/>
      <c r="CB31" s="145"/>
      <c r="CC31" s="146"/>
      <c r="CD31" s="145"/>
      <c r="CE31" s="148"/>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row>
    <row r="32" spans="1:108" ht="21" customHeight="1" thickTop="1" thickBot="1">
      <c r="A32" s="421"/>
      <c r="B32" s="423"/>
      <c r="C32" s="423"/>
      <c r="D32" s="423"/>
      <c r="E32" s="424"/>
      <c r="F32" s="423"/>
      <c r="G32" s="423"/>
      <c r="H32" s="423"/>
      <c r="I32" s="423"/>
      <c r="J32" s="421"/>
      <c r="K32" s="421"/>
      <c r="L32" s="411"/>
      <c r="M32" s="413"/>
      <c r="N32" s="162">
        <v>4</v>
      </c>
      <c r="O32" s="166"/>
      <c r="P32" s="171"/>
      <c r="Q32" s="171"/>
      <c r="R32" s="171"/>
      <c r="S32" s="171"/>
      <c r="T32" s="171"/>
      <c r="U32" s="171"/>
      <c r="V32" s="171"/>
      <c r="W32" s="116">
        <v>0</v>
      </c>
      <c r="X32" s="117" t="s">
        <v>485</v>
      </c>
      <c r="Y32" s="172"/>
      <c r="Z32" s="118" t="s">
        <v>536</v>
      </c>
      <c r="AA32" s="116" t="s">
        <v>537</v>
      </c>
      <c r="AB32" s="171"/>
      <c r="AC32" s="422"/>
      <c r="AD32" s="422"/>
      <c r="AE32" s="420"/>
      <c r="AF32" s="420"/>
      <c r="AG32" s="418"/>
      <c r="AH32" s="418"/>
      <c r="AI32" s="419"/>
      <c r="AJ32" s="419"/>
      <c r="AK32" s="411"/>
      <c r="AL32" s="413"/>
      <c r="AM32" s="416"/>
      <c r="AN32" s="163"/>
      <c r="AO32" s="162"/>
      <c r="AP32" s="168"/>
      <c r="AQ32" s="168"/>
      <c r="AR32" s="163"/>
      <c r="AS32" s="168"/>
      <c r="AT32" s="163"/>
      <c r="AU32" s="168"/>
      <c r="AV32" s="163"/>
      <c r="AW32" s="114"/>
      <c r="AX32" s="145"/>
      <c r="AY32" s="146"/>
      <c r="AZ32" s="163"/>
      <c r="BA32" s="163"/>
      <c r="BB32" s="162"/>
      <c r="BC32" s="168"/>
      <c r="BD32" s="168"/>
      <c r="BE32" s="163"/>
      <c r="BF32" s="163"/>
      <c r="BG32" s="162"/>
      <c r="BH32" s="168"/>
      <c r="BI32" s="168"/>
      <c r="BJ32" s="163"/>
      <c r="BK32" s="163"/>
      <c r="BL32" s="162"/>
      <c r="BM32" s="168"/>
      <c r="BN32" s="168"/>
      <c r="BO32" s="145"/>
      <c r="BP32" s="145"/>
      <c r="BQ32" s="146"/>
      <c r="BR32" s="114"/>
      <c r="BS32" s="114"/>
      <c r="BT32" s="168"/>
      <c r="BU32" s="145"/>
      <c r="BV32" s="145"/>
      <c r="BW32" s="145"/>
      <c r="BX32" s="168"/>
      <c r="BY32" s="163"/>
      <c r="BZ32" s="163"/>
      <c r="CA32" s="114"/>
      <c r="CB32" s="145"/>
      <c r="CC32" s="146"/>
      <c r="CD32" s="145"/>
      <c r="CE32" s="148"/>
      <c r="CF32" s="148"/>
      <c r="CG32" s="148"/>
      <c r="CH32" s="148"/>
      <c r="CI32" s="148"/>
      <c r="CJ32" s="148"/>
      <c r="CK32" s="148"/>
      <c r="CL32" s="148"/>
      <c r="CM32" s="148"/>
      <c r="CN32" s="148"/>
      <c r="CO32" s="148"/>
      <c r="CP32" s="148"/>
      <c r="CQ32" s="148"/>
      <c r="CR32" s="148"/>
      <c r="CS32" s="148"/>
      <c r="CT32" s="148"/>
      <c r="CU32" s="148"/>
      <c r="CV32" s="148"/>
      <c r="CW32" s="148"/>
      <c r="CX32" s="148"/>
      <c r="CY32" s="148"/>
      <c r="CZ32" s="148"/>
      <c r="DA32" s="148"/>
      <c r="DB32" s="148"/>
      <c r="DC32" s="148"/>
      <c r="DD32" s="148"/>
    </row>
    <row r="33" spans="1:108" ht="21" customHeight="1" thickTop="1" thickBot="1">
      <c r="A33" s="421"/>
      <c r="B33" s="423"/>
      <c r="C33" s="423"/>
      <c r="D33" s="423"/>
      <c r="E33" s="424"/>
      <c r="F33" s="423"/>
      <c r="G33" s="423"/>
      <c r="H33" s="423"/>
      <c r="I33" s="423"/>
      <c r="J33" s="421"/>
      <c r="K33" s="421"/>
      <c r="L33" s="411"/>
      <c r="M33" s="413"/>
      <c r="N33" s="162">
        <v>5</v>
      </c>
      <c r="O33" s="166"/>
      <c r="P33" s="171"/>
      <c r="Q33" s="171"/>
      <c r="R33" s="171"/>
      <c r="S33" s="171"/>
      <c r="T33" s="171"/>
      <c r="U33" s="171"/>
      <c r="V33" s="171"/>
      <c r="W33" s="116">
        <v>0</v>
      </c>
      <c r="X33" s="117" t="s">
        <v>485</v>
      </c>
      <c r="Y33" s="172"/>
      <c r="Z33" s="118" t="s">
        <v>536</v>
      </c>
      <c r="AA33" s="116" t="s">
        <v>537</v>
      </c>
      <c r="AB33" s="171"/>
      <c r="AC33" s="422"/>
      <c r="AD33" s="422"/>
      <c r="AE33" s="420"/>
      <c r="AF33" s="420"/>
      <c r="AG33" s="418"/>
      <c r="AH33" s="418"/>
      <c r="AI33" s="419"/>
      <c r="AJ33" s="419"/>
      <c r="AK33" s="411"/>
      <c r="AL33" s="413"/>
      <c r="AM33" s="416"/>
      <c r="AN33" s="163"/>
      <c r="AO33" s="162"/>
      <c r="AP33" s="168"/>
      <c r="AQ33" s="168"/>
      <c r="AR33" s="163"/>
      <c r="AS33" s="168"/>
      <c r="AT33" s="163"/>
      <c r="AU33" s="168"/>
      <c r="AV33" s="163"/>
      <c r="AW33" s="114"/>
      <c r="AX33" s="145"/>
      <c r="AY33" s="146"/>
      <c r="AZ33" s="163"/>
      <c r="BA33" s="163"/>
      <c r="BB33" s="162"/>
      <c r="BC33" s="168"/>
      <c r="BD33" s="168"/>
      <c r="BE33" s="163"/>
      <c r="BF33" s="163"/>
      <c r="BG33" s="162"/>
      <c r="BH33" s="168"/>
      <c r="BI33" s="168"/>
      <c r="BJ33" s="163"/>
      <c r="BK33" s="163"/>
      <c r="BL33" s="162"/>
      <c r="BM33" s="168"/>
      <c r="BN33" s="168"/>
      <c r="BO33" s="145"/>
      <c r="BP33" s="145"/>
      <c r="BQ33" s="146"/>
      <c r="BR33" s="114"/>
      <c r="BS33" s="114"/>
      <c r="BT33" s="168"/>
      <c r="BU33" s="145"/>
      <c r="BV33" s="145"/>
      <c r="BW33" s="145"/>
      <c r="BX33" s="168"/>
      <c r="BY33" s="163"/>
      <c r="BZ33" s="163"/>
      <c r="CA33" s="114"/>
      <c r="CB33" s="145"/>
      <c r="CC33" s="146"/>
      <c r="CD33" s="145"/>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row>
    <row r="34" spans="1:108" ht="21" customHeight="1" thickTop="1" thickBot="1">
      <c r="A34" s="421"/>
      <c r="B34" s="423"/>
      <c r="C34" s="423"/>
      <c r="D34" s="423"/>
      <c r="E34" s="424"/>
      <c r="F34" s="423"/>
      <c r="G34" s="423"/>
      <c r="H34" s="423"/>
      <c r="I34" s="423"/>
      <c r="J34" s="421"/>
      <c r="K34" s="421"/>
      <c r="L34" s="411"/>
      <c r="M34" s="414"/>
      <c r="N34" s="162">
        <v>6</v>
      </c>
      <c r="O34" s="166"/>
      <c r="P34" s="171"/>
      <c r="Q34" s="171"/>
      <c r="R34" s="171"/>
      <c r="S34" s="171"/>
      <c r="T34" s="171"/>
      <c r="U34" s="171"/>
      <c r="V34" s="171"/>
      <c r="W34" s="116">
        <v>0</v>
      </c>
      <c r="X34" s="117" t="s">
        <v>485</v>
      </c>
      <c r="Y34" s="172"/>
      <c r="Z34" s="118" t="s">
        <v>536</v>
      </c>
      <c r="AA34" s="116" t="s">
        <v>537</v>
      </c>
      <c r="AB34" s="171"/>
      <c r="AC34" s="422"/>
      <c r="AD34" s="422"/>
      <c r="AE34" s="420"/>
      <c r="AF34" s="420"/>
      <c r="AG34" s="418"/>
      <c r="AH34" s="418"/>
      <c r="AI34" s="419"/>
      <c r="AJ34" s="419"/>
      <c r="AK34" s="411"/>
      <c r="AL34" s="414"/>
      <c r="AM34" s="417"/>
      <c r="AN34" s="163"/>
      <c r="AO34" s="162"/>
      <c r="AP34" s="168"/>
      <c r="AQ34" s="168"/>
      <c r="AR34" s="163"/>
      <c r="AS34" s="168"/>
      <c r="AT34" s="163"/>
      <c r="AU34" s="168"/>
      <c r="AV34" s="163"/>
      <c r="AW34" s="114"/>
      <c r="AX34" s="145"/>
      <c r="AY34" s="146"/>
      <c r="AZ34" s="163"/>
      <c r="BA34" s="163"/>
      <c r="BB34" s="162"/>
      <c r="BC34" s="168"/>
      <c r="BD34" s="168"/>
      <c r="BE34" s="163"/>
      <c r="BF34" s="163"/>
      <c r="BG34" s="162"/>
      <c r="BH34" s="168"/>
      <c r="BI34" s="168"/>
      <c r="BJ34" s="163"/>
      <c r="BK34" s="163"/>
      <c r="BL34" s="162"/>
      <c r="BM34" s="168"/>
      <c r="BN34" s="168"/>
      <c r="BO34" s="145"/>
      <c r="BP34" s="145"/>
      <c r="BQ34" s="146"/>
      <c r="BR34" s="114"/>
      <c r="BS34" s="114"/>
      <c r="BT34" s="168"/>
      <c r="BU34" s="145"/>
      <c r="BV34" s="145"/>
      <c r="BW34" s="145"/>
      <c r="BX34" s="168"/>
      <c r="BY34" s="163"/>
      <c r="BZ34" s="163"/>
      <c r="CA34" s="114"/>
      <c r="CB34" s="145"/>
      <c r="CC34" s="146"/>
      <c r="CD34" s="145"/>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row>
    <row r="35" spans="1:108" ht="21" customHeight="1" thickTop="1" thickBot="1">
      <c r="A35" s="421">
        <v>6</v>
      </c>
      <c r="B35" s="423"/>
      <c r="C35" s="423"/>
      <c r="D35" s="423"/>
      <c r="E35" s="424"/>
      <c r="F35" s="423"/>
      <c r="G35" s="423"/>
      <c r="H35" s="423"/>
      <c r="I35" s="423"/>
      <c r="J35" s="421"/>
      <c r="K35" s="421"/>
      <c r="L35" s="411">
        <v>0</v>
      </c>
      <c r="M35" s="412" t="b">
        <v>0</v>
      </c>
      <c r="N35" s="162">
        <v>1</v>
      </c>
      <c r="O35" s="166"/>
      <c r="P35" s="171"/>
      <c r="Q35" s="171"/>
      <c r="R35" s="171"/>
      <c r="S35" s="171"/>
      <c r="T35" s="171"/>
      <c r="U35" s="171"/>
      <c r="V35" s="171"/>
      <c r="W35" s="116">
        <v>0</v>
      </c>
      <c r="X35" s="117" t="s">
        <v>485</v>
      </c>
      <c r="Y35" s="172"/>
      <c r="Z35" s="118" t="s">
        <v>536</v>
      </c>
      <c r="AA35" s="116" t="s">
        <v>537</v>
      </c>
      <c r="AB35" s="171"/>
      <c r="AC35" s="422">
        <v>0</v>
      </c>
      <c r="AD35" s="422" t="s">
        <v>485</v>
      </c>
      <c r="AE35" s="420"/>
      <c r="AF35" s="420"/>
      <c r="AG35" s="418" t="s">
        <v>538</v>
      </c>
      <c r="AH35" s="418" t="s">
        <v>538</v>
      </c>
      <c r="AI35" s="419"/>
      <c r="AJ35" s="419"/>
      <c r="AK35" s="411">
        <v>0</v>
      </c>
      <c r="AL35" s="412" t="b">
        <v>0</v>
      </c>
      <c r="AM35" s="415"/>
      <c r="AN35" s="163"/>
      <c r="AO35" s="162"/>
      <c r="AP35" s="168"/>
      <c r="AQ35" s="168"/>
      <c r="AR35" s="163"/>
      <c r="AS35" s="168"/>
      <c r="AT35" s="163"/>
      <c r="AU35" s="168"/>
      <c r="AV35" s="163"/>
      <c r="AW35" s="114"/>
      <c r="AX35" s="145"/>
      <c r="AY35" s="146"/>
      <c r="AZ35" s="163"/>
      <c r="BA35" s="163"/>
      <c r="BB35" s="162"/>
      <c r="BC35" s="168"/>
      <c r="BD35" s="168"/>
      <c r="BE35" s="163"/>
      <c r="BF35" s="163"/>
      <c r="BG35" s="162"/>
      <c r="BH35" s="168"/>
      <c r="BI35" s="168"/>
      <c r="BJ35" s="163"/>
      <c r="BK35" s="163"/>
      <c r="BL35" s="162"/>
      <c r="BM35" s="168"/>
      <c r="BN35" s="168"/>
      <c r="BO35" s="145"/>
      <c r="BP35" s="145"/>
      <c r="BQ35" s="146"/>
      <c r="BR35" s="114"/>
      <c r="BS35" s="114"/>
      <c r="BT35" s="168"/>
      <c r="BU35" s="145"/>
      <c r="BV35" s="145"/>
      <c r="BW35" s="145"/>
      <c r="BX35" s="168"/>
      <c r="BY35" s="163"/>
      <c r="BZ35" s="163"/>
      <c r="CA35" s="114"/>
      <c r="CB35" s="145"/>
      <c r="CC35" s="146"/>
      <c r="CD35" s="145"/>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C35" s="148"/>
      <c r="DD35" s="148"/>
    </row>
    <row r="36" spans="1:108" ht="21" customHeight="1" thickTop="1" thickBot="1">
      <c r="A36" s="421"/>
      <c r="B36" s="423"/>
      <c r="C36" s="423"/>
      <c r="D36" s="423"/>
      <c r="E36" s="424"/>
      <c r="F36" s="423"/>
      <c r="G36" s="423"/>
      <c r="H36" s="423"/>
      <c r="I36" s="423"/>
      <c r="J36" s="421"/>
      <c r="K36" s="421"/>
      <c r="L36" s="411"/>
      <c r="M36" s="413"/>
      <c r="N36" s="162">
        <v>2</v>
      </c>
      <c r="O36" s="166"/>
      <c r="P36" s="171"/>
      <c r="Q36" s="171"/>
      <c r="R36" s="171"/>
      <c r="S36" s="171"/>
      <c r="T36" s="171"/>
      <c r="U36" s="171"/>
      <c r="V36" s="171"/>
      <c r="W36" s="116">
        <v>0</v>
      </c>
      <c r="X36" s="117" t="s">
        <v>485</v>
      </c>
      <c r="Y36" s="172"/>
      <c r="Z36" s="118" t="s">
        <v>536</v>
      </c>
      <c r="AA36" s="116" t="s">
        <v>537</v>
      </c>
      <c r="AB36" s="171"/>
      <c r="AC36" s="422"/>
      <c r="AD36" s="422"/>
      <c r="AE36" s="420"/>
      <c r="AF36" s="420"/>
      <c r="AG36" s="418"/>
      <c r="AH36" s="418"/>
      <c r="AI36" s="419"/>
      <c r="AJ36" s="419"/>
      <c r="AK36" s="411"/>
      <c r="AL36" s="413"/>
      <c r="AM36" s="416"/>
      <c r="AN36" s="163"/>
      <c r="AO36" s="162"/>
      <c r="AP36" s="168"/>
      <c r="AQ36" s="168"/>
      <c r="AR36" s="163"/>
      <c r="AS36" s="168"/>
      <c r="AT36" s="163"/>
      <c r="AU36" s="168"/>
      <c r="AV36" s="163"/>
      <c r="AW36" s="114"/>
      <c r="AX36" s="145"/>
      <c r="AY36" s="146"/>
      <c r="AZ36" s="163"/>
      <c r="BA36" s="163"/>
      <c r="BB36" s="162"/>
      <c r="BC36" s="168"/>
      <c r="BD36" s="168"/>
      <c r="BE36" s="163"/>
      <c r="BF36" s="163"/>
      <c r="BG36" s="162"/>
      <c r="BH36" s="168"/>
      <c r="BI36" s="168"/>
      <c r="BJ36" s="163"/>
      <c r="BK36" s="163"/>
      <c r="BL36" s="162"/>
      <c r="BM36" s="168"/>
      <c r="BN36" s="168"/>
      <c r="BO36" s="145"/>
      <c r="BP36" s="145"/>
      <c r="BQ36" s="146"/>
      <c r="BR36" s="114"/>
      <c r="BS36" s="114"/>
      <c r="BT36" s="168"/>
      <c r="BU36" s="145"/>
      <c r="BV36" s="145"/>
      <c r="BW36" s="145"/>
      <c r="BX36" s="168"/>
      <c r="BY36" s="163"/>
      <c r="BZ36" s="163"/>
      <c r="CA36" s="114"/>
      <c r="CB36" s="145"/>
      <c r="CC36" s="146"/>
      <c r="CD36" s="145"/>
      <c r="CE36" s="148"/>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8"/>
    </row>
    <row r="37" spans="1:108" ht="21" customHeight="1" thickTop="1" thickBot="1">
      <c r="A37" s="421"/>
      <c r="B37" s="423"/>
      <c r="C37" s="423"/>
      <c r="D37" s="423"/>
      <c r="E37" s="424"/>
      <c r="F37" s="423"/>
      <c r="G37" s="423"/>
      <c r="H37" s="423"/>
      <c r="I37" s="423"/>
      <c r="J37" s="421"/>
      <c r="K37" s="421"/>
      <c r="L37" s="411"/>
      <c r="M37" s="413"/>
      <c r="N37" s="162">
        <v>3</v>
      </c>
      <c r="O37" s="173"/>
      <c r="P37" s="171"/>
      <c r="Q37" s="171"/>
      <c r="R37" s="171"/>
      <c r="S37" s="171"/>
      <c r="T37" s="171"/>
      <c r="U37" s="171"/>
      <c r="V37" s="171"/>
      <c r="W37" s="116">
        <v>0</v>
      </c>
      <c r="X37" s="117" t="s">
        <v>485</v>
      </c>
      <c r="Y37" s="172"/>
      <c r="Z37" s="118" t="s">
        <v>536</v>
      </c>
      <c r="AA37" s="116" t="s">
        <v>537</v>
      </c>
      <c r="AB37" s="171"/>
      <c r="AC37" s="422"/>
      <c r="AD37" s="422"/>
      <c r="AE37" s="420"/>
      <c r="AF37" s="420"/>
      <c r="AG37" s="418"/>
      <c r="AH37" s="418"/>
      <c r="AI37" s="419"/>
      <c r="AJ37" s="419"/>
      <c r="AK37" s="411"/>
      <c r="AL37" s="413"/>
      <c r="AM37" s="416"/>
      <c r="AN37" s="163"/>
      <c r="AO37" s="162"/>
      <c r="AP37" s="168"/>
      <c r="AQ37" s="168"/>
      <c r="AR37" s="163"/>
      <c r="AS37" s="168"/>
      <c r="AT37" s="163"/>
      <c r="AU37" s="168"/>
      <c r="AV37" s="163"/>
      <c r="AW37" s="114"/>
      <c r="AX37" s="145"/>
      <c r="AY37" s="146"/>
      <c r="AZ37" s="163"/>
      <c r="BA37" s="163"/>
      <c r="BB37" s="162"/>
      <c r="BC37" s="168"/>
      <c r="BD37" s="168"/>
      <c r="BE37" s="163"/>
      <c r="BF37" s="163"/>
      <c r="BG37" s="162"/>
      <c r="BH37" s="168"/>
      <c r="BI37" s="168"/>
      <c r="BJ37" s="163"/>
      <c r="BK37" s="163"/>
      <c r="BL37" s="162"/>
      <c r="BM37" s="168"/>
      <c r="BN37" s="168"/>
      <c r="BO37" s="145"/>
      <c r="BP37" s="145"/>
      <c r="BQ37" s="146"/>
      <c r="BR37" s="114"/>
      <c r="BS37" s="114"/>
      <c r="BT37" s="168"/>
      <c r="BU37" s="145"/>
      <c r="BV37" s="145"/>
      <c r="BW37" s="145"/>
      <c r="BX37" s="168"/>
      <c r="BY37" s="163"/>
      <c r="BZ37" s="163"/>
      <c r="CA37" s="114"/>
      <c r="CB37" s="145"/>
      <c r="CC37" s="146"/>
      <c r="CD37" s="145"/>
      <c r="CE37" s="148"/>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row>
    <row r="38" spans="1:108" ht="21" customHeight="1" thickTop="1" thickBot="1">
      <c r="A38" s="421"/>
      <c r="B38" s="423"/>
      <c r="C38" s="423"/>
      <c r="D38" s="423"/>
      <c r="E38" s="424"/>
      <c r="F38" s="423"/>
      <c r="G38" s="423"/>
      <c r="H38" s="423"/>
      <c r="I38" s="423"/>
      <c r="J38" s="421"/>
      <c r="K38" s="421"/>
      <c r="L38" s="411"/>
      <c r="M38" s="413"/>
      <c r="N38" s="162">
        <v>4</v>
      </c>
      <c r="O38" s="166"/>
      <c r="P38" s="171"/>
      <c r="Q38" s="171"/>
      <c r="R38" s="171"/>
      <c r="S38" s="171"/>
      <c r="T38" s="171"/>
      <c r="U38" s="171"/>
      <c r="V38" s="171"/>
      <c r="W38" s="116">
        <v>0</v>
      </c>
      <c r="X38" s="117" t="s">
        <v>485</v>
      </c>
      <c r="Y38" s="172"/>
      <c r="Z38" s="118" t="s">
        <v>536</v>
      </c>
      <c r="AA38" s="116" t="s">
        <v>537</v>
      </c>
      <c r="AB38" s="171"/>
      <c r="AC38" s="422"/>
      <c r="AD38" s="422"/>
      <c r="AE38" s="420"/>
      <c r="AF38" s="420"/>
      <c r="AG38" s="418"/>
      <c r="AH38" s="418"/>
      <c r="AI38" s="419"/>
      <c r="AJ38" s="419"/>
      <c r="AK38" s="411"/>
      <c r="AL38" s="413"/>
      <c r="AM38" s="416"/>
      <c r="AN38" s="163"/>
      <c r="AO38" s="162"/>
      <c r="AP38" s="168"/>
      <c r="AQ38" s="168"/>
      <c r="AR38" s="163"/>
      <c r="AS38" s="168"/>
      <c r="AT38" s="163"/>
      <c r="AU38" s="168"/>
      <c r="AV38" s="163"/>
      <c r="AW38" s="114"/>
      <c r="AX38" s="145"/>
      <c r="AY38" s="146"/>
      <c r="AZ38" s="163"/>
      <c r="BA38" s="163"/>
      <c r="BB38" s="162"/>
      <c r="BC38" s="168"/>
      <c r="BD38" s="168"/>
      <c r="BE38" s="163"/>
      <c r="BF38" s="163"/>
      <c r="BG38" s="162"/>
      <c r="BH38" s="168"/>
      <c r="BI38" s="168"/>
      <c r="BJ38" s="163"/>
      <c r="BK38" s="163"/>
      <c r="BL38" s="162"/>
      <c r="BM38" s="168"/>
      <c r="BN38" s="168"/>
      <c r="BO38" s="145"/>
      <c r="BP38" s="145"/>
      <c r="BQ38" s="146"/>
      <c r="BR38" s="114"/>
      <c r="BS38" s="114"/>
      <c r="BT38" s="168"/>
      <c r="BU38" s="145"/>
      <c r="BV38" s="145"/>
      <c r="BW38" s="145"/>
      <c r="BX38" s="168"/>
      <c r="BY38" s="163"/>
      <c r="BZ38" s="163"/>
      <c r="CA38" s="114"/>
      <c r="CB38" s="145"/>
      <c r="CC38" s="146"/>
      <c r="CD38" s="145"/>
      <c r="CE38" s="148"/>
      <c r="CF38" s="148"/>
      <c r="CG38" s="148"/>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148"/>
    </row>
    <row r="39" spans="1:108" ht="21" customHeight="1" thickTop="1" thickBot="1">
      <c r="A39" s="421"/>
      <c r="B39" s="423"/>
      <c r="C39" s="423"/>
      <c r="D39" s="423"/>
      <c r="E39" s="424"/>
      <c r="F39" s="423"/>
      <c r="G39" s="423"/>
      <c r="H39" s="423"/>
      <c r="I39" s="423"/>
      <c r="J39" s="421"/>
      <c r="K39" s="421"/>
      <c r="L39" s="411"/>
      <c r="M39" s="413"/>
      <c r="N39" s="162">
        <v>5</v>
      </c>
      <c r="O39" s="166"/>
      <c r="P39" s="171"/>
      <c r="Q39" s="171"/>
      <c r="R39" s="171"/>
      <c r="S39" s="171"/>
      <c r="T39" s="171"/>
      <c r="U39" s="171"/>
      <c r="V39" s="171"/>
      <c r="W39" s="116">
        <v>0</v>
      </c>
      <c r="X39" s="117" t="s">
        <v>485</v>
      </c>
      <c r="Y39" s="172"/>
      <c r="Z39" s="118" t="s">
        <v>536</v>
      </c>
      <c r="AA39" s="116" t="s">
        <v>537</v>
      </c>
      <c r="AB39" s="171"/>
      <c r="AC39" s="422"/>
      <c r="AD39" s="422"/>
      <c r="AE39" s="420"/>
      <c r="AF39" s="420"/>
      <c r="AG39" s="418"/>
      <c r="AH39" s="418"/>
      <c r="AI39" s="419"/>
      <c r="AJ39" s="419"/>
      <c r="AK39" s="411"/>
      <c r="AL39" s="413"/>
      <c r="AM39" s="416"/>
      <c r="AN39" s="163"/>
      <c r="AO39" s="162"/>
      <c r="AP39" s="168"/>
      <c r="AQ39" s="168"/>
      <c r="AR39" s="163"/>
      <c r="AS39" s="168"/>
      <c r="AT39" s="163"/>
      <c r="AU39" s="168"/>
      <c r="AV39" s="163"/>
      <c r="AW39" s="114"/>
      <c r="AX39" s="145"/>
      <c r="AY39" s="146"/>
      <c r="AZ39" s="163"/>
      <c r="BA39" s="163"/>
      <c r="BB39" s="162"/>
      <c r="BC39" s="168"/>
      <c r="BD39" s="168"/>
      <c r="BE39" s="163"/>
      <c r="BF39" s="163"/>
      <c r="BG39" s="162"/>
      <c r="BH39" s="168"/>
      <c r="BI39" s="168"/>
      <c r="BJ39" s="163"/>
      <c r="BK39" s="163"/>
      <c r="BL39" s="162"/>
      <c r="BM39" s="168"/>
      <c r="BN39" s="168"/>
      <c r="BO39" s="145"/>
      <c r="BP39" s="145"/>
      <c r="BQ39" s="146"/>
      <c r="BR39" s="114"/>
      <c r="BS39" s="114"/>
      <c r="BT39" s="168"/>
      <c r="BU39" s="145"/>
      <c r="BV39" s="145"/>
      <c r="BW39" s="145"/>
      <c r="BX39" s="168"/>
      <c r="BY39" s="163"/>
      <c r="BZ39" s="163"/>
      <c r="CA39" s="114"/>
      <c r="CB39" s="145"/>
      <c r="CC39" s="146"/>
      <c r="CD39" s="145"/>
      <c r="CE39" s="148"/>
      <c r="CF39" s="148"/>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8"/>
    </row>
    <row r="40" spans="1:108" ht="21" customHeight="1" thickTop="1" thickBot="1">
      <c r="A40" s="421"/>
      <c r="B40" s="423"/>
      <c r="C40" s="423"/>
      <c r="D40" s="423"/>
      <c r="E40" s="424"/>
      <c r="F40" s="423"/>
      <c r="G40" s="423"/>
      <c r="H40" s="423"/>
      <c r="I40" s="423"/>
      <c r="J40" s="421"/>
      <c r="K40" s="421"/>
      <c r="L40" s="411"/>
      <c r="M40" s="414"/>
      <c r="N40" s="162">
        <v>6</v>
      </c>
      <c r="O40" s="166"/>
      <c r="P40" s="171"/>
      <c r="Q40" s="171"/>
      <c r="R40" s="171"/>
      <c r="S40" s="171"/>
      <c r="T40" s="171"/>
      <c r="U40" s="171"/>
      <c r="V40" s="171"/>
      <c r="W40" s="116">
        <v>0</v>
      </c>
      <c r="X40" s="117" t="s">
        <v>485</v>
      </c>
      <c r="Y40" s="172"/>
      <c r="Z40" s="118" t="s">
        <v>536</v>
      </c>
      <c r="AA40" s="116" t="s">
        <v>537</v>
      </c>
      <c r="AB40" s="171"/>
      <c r="AC40" s="422"/>
      <c r="AD40" s="422"/>
      <c r="AE40" s="420"/>
      <c r="AF40" s="420"/>
      <c r="AG40" s="418"/>
      <c r="AH40" s="418"/>
      <c r="AI40" s="419"/>
      <c r="AJ40" s="419"/>
      <c r="AK40" s="411"/>
      <c r="AL40" s="414"/>
      <c r="AM40" s="417"/>
      <c r="AN40" s="163"/>
      <c r="AO40" s="162"/>
      <c r="AP40" s="168"/>
      <c r="AQ40" s="168"/>
      <c r="AR40" s="163"/>
      <c r="AS40" s="168"/>
      <c r="AT40" s="163"/>
      <c r="AU40" s="168"/>
      <c r="AV40" s="163"/>
      <c r="AW40" s="114"/>
      <c r="AX40" s="145"/>
      <c r="AY40" s="146"/>
      <c r="AZ40" s="163"/>
      <c r="BA40" s="163"/>
      <c r="BB40" s="162"/>
      <c r="BC40" s="168"/>
      <c r="BD40" s="168"/>
      <c r="BE40" s="163"/>
      <c r="BF40" s="163"/>
      <c r="BG40" s="162"/>
      <c r="BH40" s="168"/>
      <c r="BI40" s="168"/>
      <c r="BJ40" s="163"/>
      <c r="BK40" s="163"/>
      <c r="BL40" s="162"/>
      <c r="BM40" s="168"/>
      <c r="BN40" s="168"/>
      <c r="BO40" s="145"/>
      <c r="BP40" s="145"/>
      <c r="BQ40" s="146"/>
      <c r="BR40" s="114"/>
      <c r="BS40" s="114"/>
      <c r="BT40" s="168"/>
      <c r="BU40" s="145"/>
      <c r="BV40" s="145"/>
      <c r="BW40" s="145"/>
      <c r="BX40" s="168"/>
      <c r="BY40" s="163"/>
      <c r="BZ40" s="163"/>
      <c r="CA40" s="114"/>
      <c r="CB40" s="145"/>
      <c r="CC40" s="146"/>
      <c r="CD40" s="145"/>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row>
    <row r="41" spans="1:108" ht="21" customHeight="1" thickTop="1" thickBot="1">
      <c r="A41" s="421">
        <v>7</v>
      </c>
      <c r="B41" s="423"/>
      <c r="C41" s="423"/>
      <c r="D41" s="423"/>
      <c r="E41" s="424"/>
      <c r="F41" s="423"/>
      <c r="G41" s="423"/>
      <c r="H41" s="423"/>
      <c r="I41" s="423"/>
      <c r="J41" s="421"/>
      <c r="K41" s="421"/>
      <c r="L41" s="411">
        <v>0</v>
      </c>
      <c r="M41" s="412" t="b">
        <v>0</v>
      </c>
      <c r="N41" s="162">
        <v>1</v>
      </c>
      <c r="O41" s="166"/>
      <c r="P41" s="171"/>
      <c r="Q41" s="171"/>
      <c r="R41" s="171"/>
      <c r="S41" s="171"/>
      <c r="T41" s="171"/>
      <c r="U41" s="171"/>
      <c r="V41" s="171"/>
      <c r="W41" s="116">
        <v>0</v>
      </c>
      <c r="X41" s="117" t="s">
        <v>485</v>
      </c>
      <c r="Y41" s="172"/>
      <c r="Z41" s="118" t="s">
        <v>536</v>
      </c>
      <c r="AA41" s="116" t="s">
        <v>537</v>
      </c>
      <c r="AB41" s="171"/>
      <c r="AC41" s="422">
        <v>0</v>
      </c>
      <c r="AD41" s="422" t="s">
        <v>485</v>
      </c>
      <c r="AE41" s="420"/>
      <c r="AF41" s="420"/>
      <c r="AG41" s="418" t="s">
        <v>538</v>
      </c>
      <c r="AH41" s="418" t="s">
        <v>538</v>
      </c>
      <c r="AI41" s="419"/>
      <c r="AJ41" s="419"/>
      <c r="AK41" s="411">
        <v>0</v>
      </c>
      <c r="AL41" s="412" t="b">
        <v>0</v>
      </c>
      <c r="AM41" s="415"/>
      <c r="AN41" s="163"/>
      <c r="AO41" s="162"/>
      <c r="AP41" s="168"/>
      <c r="AQ41" s="168"/>
      <c r="AR41" s="163"/>
      <c r="AS41" s="114"/>
      <c r="AT41" s="145"/>
      <c r="AU41" s="168"/>
      <c r="AV41" s="163"/>
      <c r="AW41" s="114"/>
      <c r="AX41" s="145"/>
      <c r="AY41" s="146"/>
      <c r="AZ41" s="163"/>
      <c r="BA41" s="163"/>
      <c r="BB41" s="162"/>
      <c r="BC41" s="168"/>
      <c r="BD41" s="168"/>
      <c r="BE41" s="163"/>
      <c r="BF41" s="163"/>
      <c r="BG41" s="162"/>
      <c r="BH41" s="168"/>
      <c r="BI41" s="168"/>
      <c r="BJ41" s="163"/>
      <c r="BK41" s="163"/>
      <c r="BL41" s="162"/>
      <c r="BM41" s="168"/>
      <c r="BN41" s="168"/>
      <c r="BO41" s="145"/>
      <c r="BP41" s="145"/>
      <c r="BQ41" s="146"/>
      <c r="BR41" s="114"/>
      <c r="BS41" s="114"/>
      <c r="BT41" s="168"/>
      <c r="BU41" s="145"/>
      <c r="BV41" s="145"/>
      <c r="BW41" s="145"/>
      <c r="BX41" s="168"/>
      <c r="BY41" s="163"/>
      <c r="BZ41" s="163"/>
      <c r="CA41" s="114"/>
      <c r="CB41" s="145"/>
      <c r="CC41" s="146"/>
      <c r="CD41" s="145"/>
      <c r="CE41" s="148"/>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8"/>
      <c r="DB41" s="148"/>
      <c r="DC41" s="148"/>
      <c r="DD41" s="148"/>
    </row>
    <row r="42" spans="1:108" ht="21" customHeight="1" thickTop="1" thickBot="1">
      <c r="A42" s="421"/>
      <c r="B42" s="423"/>
      <c r="C42" s="423"/>
      <c r="D42" s="423"/>
      <c r="E42" s="424"/>
      <c r="F42" s="423"/>
      <c r="G42" s="423"/>
      <c r="H42" s="423"/>
      <c r="I42" s="423"/>
      <c r="J42" s="421"/>
      <c r="K42" s="421"/>
      <c r="L42" s="411"/>
      <c r="M42" s="413"/>
      <c r="N42" s="162">
        <v>2</v>
      </c>
      <c r="O42" s="166"/>
      <c r="P42" s="171"/>
      <c r="Q42" s="171"/>
      <c r="R42" s="171"/>
      <c r="S42" s="171"/>
      <c r="T42" s="171"/>
      <c r="U42" s="171"/>
      <c r="V42" s="171"/>
      <c r="W42" s="116">
        <v>0</v>
      </c>
      <c r="X42" s="117" t="s">
        <v>485</v>
      </c>
      <c r="Y42" s="172"/>
      <c r="Z42" s="118" t="s">
        <v>536</v>
      </c>
      <c r="AA42" s="116" t="s">
        <v>537</v>
      </c>
      <c r="AB42" s="171"/>
      <c r="AC42" s="422"/>
      <c r="AD42" s="422"/>
      <c r="AE42" s="420"/>
      <c r="AF42" s="420"/>
      <c r="AG42" s="418"/>
      <c r="AH42" s="418"/>
      <c r="AI42" s="419"/>
      <c r="AJ42" s="419"/>
      <c r="AK42" s="411"/>
      <c r="AL42" s="413"/>
      <c r="AM42" s="416"/>
      <c r="AN42" s="163"/>
      <c r="AO42" s="162"/>
      <c r="AP42" s="168"/>
      <c r="AQ42" s="168"/>
      <c r="AR42" s="163"/>
      <c r="AS42" s="114"/>
      <c r="AT42" s="145"/>
      <c r="AU42" s="168"/>
      <c r="AV42" s="163"/>
      <c r="AW42" s="114"/>
      <c r="AX42" s="145"/>
      <c r="AY42" s="146"/>
      <c r="AZ42" s="163"/>
      <c r="BA42" s="163"/>
      <c r="BB42" s="162"/>
      <c r="BC42" s="168"/>
      <c r="BD42" s="168"/>
      <c r="BE42" s="163"/>
      <c r="BF42" s="163"/>
      <c r="BG42" s="162"/>
      <c r="BH42" s="168"/>
      <c r="BI42" s="168"/>
      <c r="BJ42" s="163"/>
      <c r="BK42" s="163"/>
      <c r="BL42" s="162"/>
      <c r="BM42" s="168"/>
      <c r="BN42" s="168"/>
      <c r="BO42" s="145"/>
      <c r="BP42" s="145"/>
      <c r="BQ42" s="146"/>
      <c r="BR42" s="114"/>
      <c r="BS42" s="114"/>
      <c r="BT42" s="168"/>
      <c r="BU42" s="145"/>
      <c r="BV42" s="145"/>
      <c r="BW42" s="145"/>
      <c r="BX42" s="168"/>
      <c r="BY42" s="163"/>
      <c r="BZ42" s="163"/>
      <c r="CA42" s="114"/>
      <c r="CB42" s="145"/>
      <c r="CC42" s="146"/>
      <c r="CD42" s="145"/>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row>
    <row r="43" spans="1:108" ht="21" customHeight="1" thickTop="1" thickBot="1">
      <c r="A43" s="421"/>
      <c r="B43" s="423"/>
      <c r="C43" s="423"/>
      <c r="D43" s="423"/>
      <c r="E43" s="424"/>
      <c r="F43" s="423"/>
      <c r="G43" s="423"/>
      <c r="H43" s="423"/>
      <c r="I43" s="423"/>
      <c r="J43" s="421"/>
      <c r="K43" s="421"/>
      <c r="L43" s="411"/>
      <c r="M43" s="413"/>
      <c r="N43" s="162">
        <v>3</v>
      </c>
      <c r="O43" s="173"/>
      <c r="P43" s="171"/>
      <c r="Q43" s="171"/>
      <c r="R43" s="171"/>
      <c r="S43" s="171"/>
      <c r="T43" s="171"/>
      <c r="U43" s="171"/>
      <c r="V43" s="171"/>
      <c r="W43" s="116">
        <v>0</v>
      </c>
      <c r="X43" s="117" t="s">
        <v>485</v>
      </c>
      <c r="Y43" s="172"/>
      <c r="Z43" s="118" t="s">
        <v>536</v>
      </c>
      <c r="AA43" s="116" t="s">
        <v>537</v>
      </c>
      <c r="AB43" s="171"/>
      <c r="AC43" s="422"/>
      <c r="AD43" s="422"/>
      <c r="AE43" s="420"/>
      <c r="AF43" s="420"/>
      <c r="AG43" s="418"/>
      <c r="AH43" s="418"/>
      <c r="AI43" s="419"/>
      <c r="AJ43" s="419"/>
      <c r="AK43" s="411"/>
      <c r="AL43" s="413"/>
      <c r="AM43" s="416"/>
      <c r="AN43" s="163"/>
      <c r="AO43" s="162"/>
      <c r="AP43" s="168"/>
      <c r="AQ43" s="168"/>
      <c r="AR43" s="163"/>
      <c r="AS43" s="114"/>
      <c r="AT43" s="145"/>
      <c r="AU43" s="168"/>
      <c r="AV43" s="163"/>
      <c r="AW43" s="114"/>
      <c r="AX43" s="145"/>
      <c r="AY43" s="146"/>
      <c r="AZ43" s="163"/>
      <c r="BA43" s="163"/>
      <c r="BB43" s="162"/>
      <c r="BC43" s="168"/>
      <c r="BD43" s="168"/>
      <c r="BE43" s="163"/>
      <c r="BF43" s="163"/>
      <c r="BG43" s="162"/>
      <c r="BH43" s="168"/>
      <c r="BI43" s="168"/>
      <c r="BJ43" s="163"/>
      <c r="BK43" s="163"/>
      <c r="BL43" s="162"/>
      <c r="BM43" s="168"/>
      <c r="BN43" s="168"/>
      <c r="BO43" s="145"/>
      <c r="BP43" s="145"/>
      <c r="BQ43" s="146"/>
      <c r="BR43" s="114"/>
      <c r="BS43" s="114"/>
      <c r="BT43" s="168"/>
      <c r="BU43" s="145"/>
      <c r="BV43" s="145"/>
      <c r="BW43" s="145"/>
      <c r="BX43" s="168"/>
      <c r="BY43" s="163"/>
      <c r="BZ43" s="163"/>
      <c r="CA43" s="114"/>
      <c r="CB43" s="145"/>
      <c r="CC43" s="146"/>
      <c r="CD43" s="145"/>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row>
    <row r="44" spans="1:108" ht="21" customHeight="1" thickTop="1" thickBot="1">
      <c r="A44" s="421"/>
      <c r="B44" s="423"/>
      <c r="C44" s="423"/>
      <c r="D44" s="423"/>
      <c r="E44" s="424"/>
      <c r="F44" s="423"/>
      <c r="G44" s="423"/>
      <c r="H44" s="423"/>
      <c r="I44" s="423"/>
      <c r="J44" s="421"/>
      <c r="K44" s="421"/>
      <c r="L44" s="411"/>
      <c r="M44" s="413"/>
      <c r="N44" s="162">
        <v>4</v>
      </c>
      <c r="O44" s="166"/>
      <c r="P44" s="171"/>
      <c r="Q44" s="171"/>
      <c r="R44" s="171"/>
      <c r="S44" s="171"/>
      <c r="T44" s="171"/>
      <c r="U44" s="171"/>
      <c r="V44" s="171"/>
      <c r="W44" s="116">
        <v>0</v>
      </c>
      <c r="X44" s="117" t="s">
        <v>485</v>
      </c>
      <c r="Y44" s="172"/>
      <c r="Z44" s="118" t="s">
        <v>536</v>
      </c>
      <c r="AA44" s="116" t="s">
        <v>537</v>
      </c>
      <c r="AB44" s="171"/>
      <c r="AC44" s="422"/>
      <c r="AD44" s="422"/>
      <c r="AE44" s="420"/>
      <c r="AF44" s="420"/>
      <c r="AG44" s="418"/>
      <c r="AH44" s="418"/>
      <c r="AI44" s="419"/>
      <c r="AJ44" s="419"/>
      <c r="AK44" s="411"/>
      <c r="AL44" s="413"/>
      <c r="AM44" s="416"/>
      <c r="AN44" s="163"/>
      <c r="AO44" s="162"/>
      <c r="AP44" s="168"/>
      <c r="AQ44" s="168"/>
      <c r="AR44" s="163"/>
      <c r="AS44" s="114"/>
      <c r="AT44" s="145"/>
      <c r="AU44" s="168"/>
      <c r="AV44" s="163"/>
      <c r="AW44" s="114"/>
      <c r="AX44" s="145"/>
      <c r="AY44" s="146"/>
      <c r="AZ44" s="163"/>
      <c r="BA44" s="163"/>
      <c r="BB44" s="162"/>
      <c r="BC44" s="168"/>
      <c r="BD44" s="168"/>
      <c r="BE44" s="163"/>
      <c r="BF44" s="163"/>
      <c r="BG44" s="162"/>
      <c r="BH44" s="168"/>
      <c r="BI44" s="168"/>
      <c r="BJ44" s="163"/>
      <c r="BK44" s="163"/>
      <c r="BL44" s="162"/>
      <c r="BM44" s="168"/>
      <c r="BN44" s="168"/>
      <c r="BO44" s="145"/>
      <c r="BP44" s="145"/>
      <c r="BQ44" s="146"/>
      <c r="BR44" s="114"/>
      <c r="BS44" s="114"/>
      <c r="BT44" s="168"/>
      <c r="BU44" s="145"/>
      <c r="BV44" s="145"/>
      <c r="BW44" s="145"/>
      <c r="BX44" s="168"/>
      <c r="BY44" s="163"/>
      <c r="BZ44" s="163"/>
      <c r="CA44" s="114"/>
      <c r="CB44" s="145"/>
      <c r="CC44" s="146"/>
      <c r="CD44" s="145"/>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row>
    <row r="45" spans="1:108" ht="21" customHeight="1" thickTop="1" thickBot="1">
      <c r="A45" s="421"/>
      <c r="B45" s="423"/>
      <c r="C45" s="423"/>
      <c r="D45" s="423"/>
      <c r="E45" s="424"/>
      <c r="F45" s="423"/>
      <c r="G45" s="423"/>
      <c r="H45" s="423"/>
      <c r="I45" s="423"/>
      <c r="J45" s="421"/>
      <c r="K45" s="421"/>
      <c r="L45" s="411"/>
      <c r="M45" s="413"/>
      <c r="N45" s="162">
        <v>5</v>
      </c>
      <c r="O45" s="166"/>
      <c r="P45" s="171"/>
      <c r="Q45" s="171"/>
      <c r="R45" s="171"/>
      <c r="S45" s="171"/>
      <c r="T45" s="171"/>
      <c r="U45" s="171"/>
      <c r="V45" s="171"/>
      <c r="W45" s="116">
        <v>0</v>
      </c>
      <c r="X45" s="117" t="s">
        <v>485</v>
      </c>
      <c r="Y45" s="172"/>
      <c r="Z45" s="118" t="s">
        <v>536</v>
      </c>
      <c r="AA45" s="116" t="s">
        <v>537</v>
      </c>
      <c r="AB45" s="171"/>
      <c r="AC45" s="422"/>
      <c r="AD45" s="422"/>
      <c r="AE45" s="420"/>
      <c r="AF45" s="420"/>
      <c r="AG45" s="418"/>
      <c r="AH45" s="418"/>
      <c r="AI45" s="419"/>
      <c r="AJ45" s="419"/>
      <c r="AK45" s="411"/>
      <c r="AL45" s="413"/>
      <c r="AM45" s="416"/>
      <c r="AN45" s="163"/>
      <c r="AO45" s="162"/>
      <c r="AP45" s="168"/>
      <c r="AQ45" s="168"/>
      <c r="AR45" s="163"/>
      <c r="AS45" s="114"/>
      <c r="AT45" s="145"/>
      <c r="AU45" s="168"/>
      <c r="AV45" s="163"/>
      <c r="AW45" s="114"/>
      <c r="AX45" s="145"/>
      <c r="AY45" s="146"/>
      <c r="AZ45" s="163"/>
      <c r="BA45" s="163"/>
      <c r="BB45" s="162"/>
      <c r="BC45" s="168"/>
      <c r="BD45" s="168"/>
      <c r="BE45" s="163"/>
      <c r="BF45" s="163"/>
      <c r="BG45" s="162"/>
      <c r="BH45" s="168"/>
      <c r="BI45" s="168"/>
      <c r="BJ45" s="163"/>
      <c r="BK45" s="163"/>
      <c r="BL45" s="162"/>
      <c r="BM45" s="168"/>
      <c r="BN45" s="168"/>
      <c r="BO45" s="145"/>
      <c r="BP45" s="145"/>
      <c r="BQ45" s="146"/>
      <c r="BR45" s="114"/>
      <c r="BS45" s="114"/>
      <c r="BT45" s="168"/>
      <c r="BU45" s="145"/>
      <c r="BV45" s="145"/>
      <c r="BW45" s="145"/>
      <c r="BX45" s="168"/>
      <c r="BY45" s="163"/>
      <c r="BZ45" s="163"/>
      <c r="CA45" s="114"/>
      <c r="CB45" s="145"/>
      <c r="CC45" s="146"/>
      <c r="CD45" s="145"/>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row>
    <row r="46" spans="1:108" ht="21" customHeight="1" thickTop="1" thickBot="1">
      <c r="A46" s="421"/>
      <c r="B46" s="423"/>
      <c r="C46" s="423"/>
      <c r="D46" s="423"/>
      <c r="E46" s="424"/>
      <c r="F46" s="423"/>
      <c r="G46" s="423"/>
      <c r="H46" s="423"/>
      <c r="I46" s="423"/>
      <c r="J46" s="421"/>
      <c r="K46" s="421"/>
      <c r="L46" s="411"/>
      <c r="M46" s="414"/>
      <c r="N46" s="162">
        <v>6</v>
      </c>
      <c r="O46" s="166"/>
      <c r="P46" s="171"/>
      <c r="Q46" s="171"/>
      <c r="R46" s="171"/>
      <c r="S46" s="171"/>
      <c r="T46" s="171"/>
      <c r="U46" s="171"/>
      <c r="V46" s="171"/>
      <c r="W46" s="116">
        <v>0</v>
      </c>
      <c r="X46" s="117" t="s">
        <v>485</v>
      </c>
      <c r="Y46" s="172"/>
      <c r="Z46" s="118" t="s">
        <v>536</v>
      </c>
      <c r="AA46" s="116" t="s">
        <v>537</v>
      </c>
      <c r="AB46" s="171"/>
      <c r="AC46" s="422"/>
      <c r="AD46" s="422"/>
      <c r="AE46" s="420"/>
      <c r="AF46" s="420"/>
      <c r="AG46" s="418"/>
      <c r="AH46" s="418"/>
      <c r="AI46" s="419"/>
      <c r="AJ46" s="419"/>
      <c r="AK46" s="411"/>
      <c r="AL46" s="414"/>
      <c r="AM46" s="417"/>
      <c r="AN46" s="163"/>
      <c r="AO46" s="162"/>
      <c r="AP46" s="168"/>
      <c r="AQ46" s="168"/>
      <c r="AR46" s="163"/>
      <c r="AS46" s="114"/>
      <c r="AT46" s="145"/>
      <c r="AU46" s="168"/>
      <c r="AV46" s="163"/>
      <c r="AW46" s="114"/>
      <c r="AX46" s="145"/>
      <c r="AY46" s="146"/>
      <c r="AZ46" s="163"/>
      <c r="BA46" s="163"/>
      <c r="BB46" s="162"/>
      <c r="BC46" s="168"/>
      <c r="BD46" s="168"/>
      <c r="BE46" s="163"/>
      <c r="BF46" s="163"/>
      <c r="BG46" s="162"/>
      <c r="BH46" s="168"/>
      <c r="BI46" s="168"/>
      <c r="BJ46" s="163"/>
      <c r="BK46" s="163"/>
      <c r="BL46" s="162"/>
      <c r="BM46" s="168"/>
      <c r="BN46" s="168"/>
      <c r="BO46" s="145"/>
      <c r="BP46" s="145"/>
      <c r="BQ46" s="146"/>
      <c r="BR46" s="114"/>
      <c r="BS46" s="114"/>
      <c r="BT46" s="168"/>
      <c r="BU46" s="145"/>
      <c r="BV46" s="145"/>
      <c r="BW46" s="145"/>
      <c r="BX46" s="168"/>
      <c r="BY46" s="163"/>
      <c r="BZ46" s="163"/>
      <c r="CA46" s="114"/>
      <c r="CB46" s="145"/>
      <c r="CC46" s="146"/>
      <c r="CD46" s="145"/>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row>
    <row r="47" spans="1:108" ht="21" customHeight="1" thickTop="1" thickBot="1">
      <c r="A47" s="421">
        <v>8</v>
      </c>
      <c r="B47" s="423"/>
      <c r="C47" s="423"/>
      <c r="D47" s="423"/>
      <c r="E47" s="424"/>
      <c r="F47" s="423"/>
      <c r="G47" s="423"/>
      <c r="H47" s="423"/>
      <c r="I47" s="423"/>
      <c r="J47" s="421"/>
      <c r="K47" s="421"/>
      <c r="L47" s="411">
        <v>0</v>
      </c>
      <c r="M47" s="412" t="b">
        <v>0</v>
      </c>
      <c r="N47" s="162">
        <v>1</v>
      </c>
      <c r="O47" s="166"/>
      <c r="P47" s="171"/>
      <c r="Q47" s="171"/>
      <c r="R47" s="171"/>
      <c r="S47" s="171"/>
      <c r="T47" s="171"/>
      <c r="U47" s="171"/>
      <c r="V47" s="171"/>
      <c r="W47" s="116">
        <v>0</v>
      </c>
      <c r="X47" s="117" t="s">
        <v>485</v>
      </c>
      <c r="Y47" s="172"/>
      <c r="Z47" s="118" t="s">
        <v>536</v>
      </c>
      <c r="AA47" s="116" t="s">
        <v>537</v>
      </c>
      <c r="AB47" s="171"/>
      <c r="AC47" s="422">
        <v>0</v>
      </c>
      <c r="AD47" s="422" t="s">
        <v>485</v>
      </c>
      <c r="AE47" s="420"/>
      <c r="AF47" s="420"/>
      <c r="AG47" s="418" t="s">
        <v>538</v>
      </c>
      <c r="AH47" s="418" t="s">
        <v>538</v>
      </c>
      <c r="AI47" s="419"/>
      <c r="AJ47" s="419"/>
      <c r="AK47" s="411">
        <v>0</v>
      </c>
      <c r="AL47" s="412" t="b">
        <v>0</v>
      </c>
      <c r="AM47" s="415"/>
      <c r="AN47" s="163"/>
      <c r="AO47" s="162"/>
      <c r="AP47" s="168"/>
      <c r="AQ47" s="168"/>
      <c r="AR47" s="163"/>
      <c r="AS47" s="114"/>
      <c r="AT47" s="145"/>
      <c r="AU47" s="168"/>
      <c r="AV47" s="163"/>
      <c r="AW47" s="114"/>
      <c r="AX47" s="145"/>
      <c r="AY47" s="146"/>
      <c r="AZ47" s="163"/>
      <c r="BA47" s="163"/>
      <c r="BB47" s="162"/>
      <c r="BC47" s="168"/>
      <c r="BD47" s="168"/>
      <c r="BE47" s="163"/>
      <c r="BF47" s="163"/>
      <c r="BG47" s="162"/>
      <c r="BH47" s="168"/>
      <c r="BI47" s="168"/>
      <c r="BJ47" s="163"/>
      <c r="BK47" s="163"/>
      <c r="BL47" s="162"/>
      <c r="BM47" s="168"/>
      <c r="BN47" s="168"/>
      <c r="BO47" s="145"/>
      <c r="BP47" s="145"/>
      <c r="BQ47" s="146"/>
      <c r="BR47" s="114"/>
      <c r="BS47" s="114"/>
      <c r="BT47" s="168"/>
      <c r="BU47" s="145"/>
      <c r="BV47" s="145"/>
      <c r="BW47" s="145"/>
      <c r="BX47" s="168"/>
      <c r="BY47" s="163"/>
      <c r="BZ47" s="163"/>
      <c r="CA47" s="114"/>
      <c r="CB47" s="145"/>
      <c r="CC47" s="146"/>
      <c r="CD47" s="145"/>
      <c r="CE47" s="148"/>
      <c r="CF47" s="148"/>
      <c r="CG47" s="148"/>
      <c r="CH47" s="148"/>
      <c r="CI47" s="148"/>
      <c r="CJ47" s="148"/>
      <c r="CK47" s="148"/>
      <c r="CL47" s="148"/>
      <c r="CM47" s="148"/>
      <c r="CN47" s="148"/>
      <c r="CO47" s="148"/>
      <c r="CP47" s="148"/>
      <c r="CQ47" s="148"/>
      <c r="CR47" s="148"/>
      <c r="CS47" s="148"/>
      <c r="CT47" s="148"/>
      <c r="CU47" s="148"/>
      <c r="CV47" s="148"/>
      <c r="CW47" s="148"/>
      <c r="CX47" s="148"/>
      <c r="CY47" s="148"/>
      <c r="CZ47" s="148"/>
      <c r="DA47" s="148"/>
      <c r="DB47" s="148"/>
      <c r="DC47" s="148"/>
      <c r="DD47" s="148"/>
    </row>
    <row r="48" spans="1:108" ht="21" customHeight="1" thickTop="1" thickBot="1">
      <c r="A48" s="421"/>
      <c r="B48" s="423"/>
      <c r="C48" s="423"/>
      <c r="D48" s="423"/>
      <c r="E48" s="424"/>
      <c r="F48" s="423"/>
      <c r="G48" s="423"/>
      <c r="H48" s="423"/>
      <c r="I48" s="423"/>
      <c r="J48" s="421"/>
      <c r="K48" s="421"/>
      <c r="L48" s="411"/>
      <c r="M48" s="413"/>
      <c r="N48" s="162">
        <v>2</v>
      </c>
      <c r="O48" s="166"/>
      <c r="P48" s="171"/>
      <c r="Q48" s="171"/>
      <c r="R48" s="171"/>
      <c r="S48" s="171"/>
      <c r="T48" s="171"/>
      <c r="U48" s="171"/>
      <c r="V48" s="171"/>
      <c r="W48" s="116">
        <v>0</v>
      </c>
      <c r="X48" s="117" t="s">
        <v>485</v>
      </c>
      <c r="Y48" s="172"/>
      <c r="Z48" s="118" t="s">
        <v>536</v>
      </c>
      <c r="AA48" s="116" t="s">
        <v>537</v>
      </c>
      <c r="AB48" s="171"/>
      <c r="AC48" s="422"/>
      <c r="AD48" s="422"/>
      <c r="AE48" s="420"/>
      <c r="AF48" s="420"/>
      <c r="AG48" s="418"/>
      <c r="AH48" s="418"/>
      <c r="AI48" s="419"/>
      <c r="AJ48" s="419"/>
      <c r="AK48" s="411"/>
      <c r="AL48" s="413"/>
      <c r="AM48" s="416"/>
      <c r="AN48" s="163"/>
      <c r="AO48" s="162"/>
      <c r="AP48" s="168"/>
      <c r="AQ48" s="168"/>
      <c r="AR48" s="163"/>
      <c r="AS48" s="114"/>
      <c r="AT48" s="145"/>
      <c r="AU48" s="168"/>
      <c r="AV48" s="163"/>
      <c r="AW48" s="114"/>
      <c r="AX48" s="145"/>
      <c r="AY48" s="146"/>
      <c r="AZ48" s="163"/>
      <c r="BA48" s="163"/>
      <c r="BB48" s="162"/>
      <c r="BC48" s="168"/>
      <c r="BD48" s="168"/>
      <c r="BE48" s="163"/>
      <c r="BF48" s="163"/>
      <c r="BG48" s="162"/>
      <c r="BH48" s="168"/>
      <c r="BI48" s="168"/>
      <c r="BJ48" s="163"/>
      <c r="BK48" s="163"/>
      <c r="BL48" s="162"/>
      <c r="BM48" s="168"/>
      <c r="BN48" s="168"/>
      <c r="BO48" s="145"/>
      <c r="BP48" s="145"/>
      <c r="BQ48" s="146"/>
      <c r="BR48" s="114"/>
      <c r="BS48" s="114"/>
      <c r="BT48" s="168"/>
      <c r="BU48" s="145"/>
      <c r="BV48" s="145"/>
      <c r="BW48" s="145"/>
      <c r="BX48" s="168"/>
      <c r="BY48" s="163"/>
      <c r="BZ48" s="163"/>
      <c r="CA48" s="114"/>
      <c r="CB48" s="145"/>
      <c r="CC48" s="146"/>
      <c r="CD48" s="145"/>
      <c r="CE48" s="148"/>
      <c r="CF48" s="148"/>
      <c r="CG48" s="148"/>
      <c r="CH48" s="148"/>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row>
    <row r="49" spans="1:108" ht="21" customHeight="1" thickTop="1" thickBot="1">
      <c r="A49" s="421"/>
      <c r="B49" s="423"/>
      <c r="C49" s="423"/>
      <c r="D49" s="423"/>
      <c r="E49" s="424"/>
      <c r="F49" s="423"/>
      <c r="G49" s="423"/>
      <c r="H49" s="423"/>
      <c r="I49" s="423"/>
      <c r="J49" s="421"/>
      <c r="K49" s="421"/>
      <c r="L49" s="411"/>
      <c r="M49" s="413"/>
      <c r="N49" s="162">
        <v>3</v>
      </c>
      <c r="O49" s="173"/>
      <c r="P49" s="171"/>
      <c r="Q49" s="171"/>
      <c r="R49" s="171"/>
      <c r="S49" s="171"/>
      <c r="T49" s="171"/>
      <c r="U49" s="171"/>
      <c r="V49" s="171"/>
      <c r="W49" s="116">
        <v>0</v>
      </c>
      <c r="X49" s="117" t="s">
        <v>485</v>
      </c>
      <c r="Y49" s="172"/>
      <c r="Z49" s="118" t="s">
        <v>536</v>
      </c>
      <c r="AA49" s="116" t="s">
        <v>537</v>
      </c>
      <c r="AB49" s="171"/>
      <c r="AC49" s="422"/>
      <c r="AD49" s="422"/>
      <c r="AE49" s="420"/>
      <c r="AF49" s="420"/>
      <c r="AG49" s="418"/>
      <c r="AH49" s="418"/>
      <c r="AI49" s="419"/>
      <c r="AJ49" s="419"/>
      <c r="AK49" s="411"/>
      <c r="AL49" s="413"/>
      <c r="AM49" s="416"/>
      <c r="AN49" s="163"/>
      <c r="AO49" s="162"/>
      <c r="AP49" s="168"/>
      <c r="AQ49" s="168"/>
      <c r="AR49" s="163"/>
      <c r="AS49" s="114"/>
      <c r="AT49" s="145"/>
      <c r="AU49" s="168"/>
      <c r="AV49" s="163"/>
      <c r="AW49" s="114"/>
      <c r="AX49" s="145"/>
      <c r="AY49" s="146"/>
      <c r="AZ49" s="163"/>
      <c r="BA49" s="163"/>
      <c r="BB49" s="162"/>
      <c r="BC49" s="168"/>
      <c r="BD49" s="168"/>
      <c r="BE49" s="163"/>
      <c r="BF49" s="163"/>
      <c r="BG49" s="162"/>
      <c r="BH49" s="168"/>
      <c r="BI49" s="168"/>
      <c r="BJ49" s="163"/>
      <c r="BK49" s="163"/>
      <c r="BL49" s="162"/>
      <c r="BM49" s="168"/>
      <c r="BN49" s="168"/>
      <c r="BO49" s="145"/>
      <c r="BP49" s="145"/>
      <c r="BQ49" s="146"/>
      <c r="BR49" s="114"/>
      <c r="BS49" s="114"/>
      <c r="BT49" s="168"/>
      <c r="BU49" s="145"/>
      <c r="BV49" s="145"/>
      <c r="BW49" s="145"/>
      <c r="BX49" s="168"/>
      <c r="BY49" s="163"/>
      <c r="BZ49" s="163"/>
      <c r="CA49" s="114"/>
      <c r="CB49" s="145"/>
      <c r="CC49" s="146"/>
      <c r="CD49" s="145"/>
      <c r="CE49" s="148"/>
      <c r="CF49" s="148"/>
      <c r="CG49" s="148"/>
      <c r="CH49" s="148"/>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row>
    <row r="50" spans="1:108" ht="21" customHeight="1" thickTop="1" thickBot="1">
      <c r="A50" s="421"/>
      <c r="B50" s="423"/>
      <c r="C50" s="423"/>
      <c r="D50" s="423"/>
      <c r="E50" s="424"/>
      <c r="F50" s="423"/>
      <c r="G50" s="423"/>
      <c r="H50" s="423"/>
      <c r="I50" s="423"/>
      <c r="J50" s="421"/>
      <c r="K50" s="421"/>
      <c r="L50" s="411"/>
      <c r="M50" s="413"/>
      <c r="N50" s="162">
        <v>4</v>
      </c>
      <c r="O50" s="166"/>
      <c r="P50" s="171"/>
      <c r="Q50" s="171"/>
      <c r="R50" s="171"/>
      <c r="S50" s="171"/>
      <c r="T50" s="171"/>
      <c r="U50" s="171"/>
      <c r="V50" s="171"/>
      <c r="W50" s="116">
        <v>0</v>
      </c>
      <c r="X50" s="117" t="s">
        <v>485</v>
      </c>
      <c r="Y50" s="172"/>
      <c r="Z50" s="118" t="s">
        <v>536</v>
      </c>
      <c r="AA50" s="116" t="s">
        <v>537</v>
      </c>
      <c r="AB50" s="171"/>
      <c r="AC50" s="422"/>
      <c r="AD50" s="422"/>
      <c r="AE50" s="420"/>
      <c r="AF50" s="420"/>
      <c r="AG50" s="418"/>
      <c r="AH50" s="418"/>
      <c r="AI50" s="419"/>
      <c r="AJ50" s="419"/>
      <c r="AK50" s="411"/>
      <c r="AL50" s="413"/>
      <c r="AM50" s="416"/>
      <c r="AN50" s="163"/>
      <c r="AO50" s="162"/>
      <c r="AP50" s="168"/>
      <c r="AQ50" s="168"/>
      <c r="AR50" s="163"/>
      <c r="AS50" s="114"/>
      <c r="AT50" s="145"/>
      <c r="AU50" s="168"/>
      <c r="AV50" s="163"/>
      <c r="AW50" s="114"/>
      <c r="AX50" s="145"/>
      <c r="AY50" s="146"/>
      <c r="AZ50" s="163"/>
      <c r="BA50" s="163"/>
      <c r="BB50" s="162"/>
      <c r="BC50" s="168"/>
      <c r="BD50" s="168"/>
      <c r="BE50" s="163"/>
      <c r="BF50" s="163"/>
      <c r="BG50" s="162"/>
      <c r="BH50" s="168"/>
      <c r="BI50" s="168"/>
      <c r="BJ50" s="163"/>
      <c r="BK50" s="163"/>
      <c r="BL50" s="162"/>
      <c r="BM50" s="168"/>
      <c r="BN50" s="168"/>
      <c r="BO50" s="145"/>
      <c r="BP50" s="145"/>
      <c r="BQ50" s="146"/>
      <c r="BR50" s="114"/>
      <c r="BS50" s="114"/>
      <c r="BT50" s="168"/>
      <c r="BU50" s="145"/>
      <c r="BV50" s="145"/>
      <c r="BW50" s="145"/>
      <c r="BX50" s="168"/>
      <c r="BY50" s="163"/>
      <c r="BZ50" s="163"/>
      <c r="CA50" s="114"/>
      <c r="CB50" s="145"/>
      <c r="CC50" s="146"/>
      <c r="CD50" s="145"/>
      <c r="CE50" s="148"/>
      <c r="CF50" s="148"/>
      <c r="CG50" s="148"/>
      <c r="CH50" s="148"/>
      <c r="CI50" s="148"/>
      <c r="CJ50" s="148"/>
      <c r="CK50" s="148"/>
      <c r="CL50" s="148"/>
      <c r="CM50" s="148"/>
      <c r="CN50" s="148"/>
      <c r="CO50" s="148"/>
      <c r="CP50" s="148"/>
      <c r="CQ50" s="148"/>
      <c r="CR50" s="148"/>
      <c r="CS50" s="148"/>
      <c r="CT50" s="148"/>
      <c r="CU50" s="148"/>
      <c r="CV50" s="148"/>
      <c r="CW50" s="148"/>
      <c r="CX50" s="148"/>
      <c r="CY50" s="148"/>
      <c r="CZ50" s="148"/>
      <c r="DA50" s="148"/>
      <c r="DB50" s="148"/>
      <c r="DC50" s="148"/>
      <c r="DD50" s="148"/>
    </row>
    <row r="51" spans="1:108" ht="21" customHeight="1" thickTop="1" thickBot="1">
      <c r="A51" s="421"/>
      <c r="B51" s="423"/>
      <c r="C51" s="423"/>
      <c r="D51" s="423"/>
      <c r="E51" s="424"/>
      <c r="F51" s="423"/>
      <c r="G51" s="423"/>
      <c r="H51" s="423"/>
      <c r="I51" s="423"/>
      <c r="J51" s="421"/>
      <c r="K51" s="421"/>
      <c r="L51" s="411"/>
      <c r="M51" s="413"/>
      <c r="N51" s="162">
        <v>5</v>
      </c>
      <c r="O51" s="166"/>
      <c r="P51" s="171"/>
      <c r="Q51" s="171"/>
      <c r="R51" s="171"/>
      <c r="S51" s="171"/>
      <c r="T51" s="171"/>
      <c r="U51" s="171"/>
      <c r="V51" s="171"/>
      <c r="W51" s="116">
        <v>0</v>
      </c>
      <c r="X51" s="117" t="s">
        <v>485</v>
      </c>
      <c r="Y51" s="172"/>
      <c r="Z51" s="118" t="s">
        <v>536</v>
      </c>
      <c r="AA51" s="116" t="s">
        <v>537</v>
      </c>
      <c r="AB51" s="171"/>
      <c r="AC51" s="422"/>
      <c r="AD51" s="422"/>
      <c r="AE51" s="420"/>
      <c r="AF51" s="420"/>
      <c r="AG51" s="418"/>
      <c r="AH51" s="418"/>
      <c r="AI51" s="419"/>
      <c r="AJ51" s="419"/>
      <c r="AK51" s="411"/>
      <c r="AL51" s="413"/>
      <c r="AM51" s="416"/>
      <c r="AN51" s="163"/>
      <c r="AO51" s="162"/>
      <c r="AP51" s="168"/>
      <c r="AQ51" s="168"/>
      <c r="AR51" s="163"/>
      <c r="AS51" s="114"/>
      <c r="AT51" s="145"/>
      <c r="AU51" s="168"/>
      <c r="AV51" s="163"/>
      <c r="AW51" s="114"/>
      <c r="AX51" s="145"/>
      <c r="AY51" s="146"/>
      <c r="AZ51" s="163"/>
      <c r="BA51" s="163"/>
      <c r="BB51" s="162"/>
      <c r="BC51" s="168"/>
      <c r="BD51" s="168"/>
      <c r="BE51" s="163"/>
      <c r="BF51" s="163"/>
      <c r="BG51" s="162"/>
      <c r="BH51" s="168"/>
      <c r="BI51" s="168"/>
      <c r="BJ51" s="163"/>
      <c r="BK51" s="163"/>
      <c r="BL51" s="162"/>
      <c r="BM51" s="168"/>
      <c r="BN51" s="168"/>
      <c r="BO51" s="145"/>
      <c r="BP51" s="145"/>
      <c r="BQ51" s="146"/>
      <c r="BR51" s="114"/>
      <c r="BS51" s="114"/>
      <c r="BT51" s="168"/>
      <c r="BU51" s="145"/>
      <c r="BV51" s="145"/>
      <c r="BW51" s="145"/>
      <c r="BX51" s="168"/>
      <c r="BY51" s="163"/>
      <c r="BZ51" s="163"/>
      <c r="CA51" s="114"/>
      <c r="CB51" s="145"/>
      <c r="CC51" s="146"/>
      <c r="CD51" s="145"/>
      <c r="CE51" s="148"/>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c r="DC51" s="148"/>
      <c r="DD51" s="148"/>
    </row>
    <row r="52" spans="1:108" ht="21" customHeight="1" thickTop="1" thickBot="1">
      <c r="A52" s="421"/>
      <c r="B52" s="423"/>
      <c r="C52" s="423"/>
      <c r="D52" s="423"/>
      <c r="E52" s="424"/>
      <c r="F52" s="423"/>
      <c r="G52" s="423"/>
      <c r="H52" s="423"/>
      <c r="I52" s="423"/>
      <c r="J52" s="421"/>
      <c r="K52" s="421"/>
      <c r="L52" s="411"/>
      <c r="M52" s="414"/>
      <c r="N52" s="162">
        <v>6</v>
      </c>
      <c r="O52" s="166"/>
      <c r="P52" s="171"/>
      <c r="Q52" s="171"/>
      <c r="R52" s="171"/>
      <c r="S52" s="171"/>
      <c r="T52" s="171"/>
      <c r="U52" s="171"/>
      <c r="V52" s="171"/>
      <c r="W52" s="116">
        <v>0</v>
      </c>
      <c r="X52" s="117" t="s">
        <v>485</v>
      </c>
      <c r="Y52" s="172"/>
      <c r="Z52" s="118" t="s">
        <v>536</v>
      </c>
      <c r="AA52" s="116" t="s">
        <v>537</v>
      </c>
      <c r="AB52" s="171"/>
      <c r="AC52" s="422"/>
      <c r="AD52" s="422"/>
      <c r="AE52" s="420"/>
      <c r="AF52" s="420"/>
      <c r="AG52" s="418"/>
      <c r="AH52" s="418"/>
      <c r="AI52" s="419"/>
      <c r="AJ52" s="419"/>
      <c r="AK52" s="411"/>
      <c r="AL52" s="414"/>
      <c r="AM52" s="417"/>
      <c r="AN52" s="163"/>
      <c r="AO52" s="162"/>
      <c r="AP52" s="168"/>
      <c r="AQ52" s="168"/>
      <c r="AR52" s="163"/>
      <c r="AS52" s="114"/>
      <c r="AT52" s="145"/>
      <c r="AU52" s="168"/>
      <c r="AV52" s="163"/>
      <c r="AW52" s="114"/>
      <c r="AX52" s="145"/>
      <c r="AY52" s="146"/>
      <c r="AZ52" s="163"/>
      <c r="BA52" s="163"/>
      <c r="BB52" s="162"/>
      <c r="BC52" s="168"/>
      <c r="BD52" s="168"/>
      <c r="BE52" s="163"/>
      <c r="BF52" s="163"/>
      <c r="BG52" s="162"/>
      <c r="BH52" s="168"/>
      <c r="BI52" s="168"/>
      <c r="BJ52" s="163"/>
      <c r="BK52" s="163"/>
      <c r="BL52" s="162"/>
      <c r="BM52" s="168"/>
      <c r="BN52" s="168"/>
      <c r="BO52" s="145"/>
      <c r="BP52" s="145"/>
      <c r="BQ52" s="146"/>
      <c r="BR52" s="114"/>
      <c r="BS52" s="114"/>
      <c r="BT52" s="168"/>
      <c r="BU52" s="145"/>
      <c r="BV52" s="145"/>
      <c r="BW52" s="145"/>
      <c r="BX52" s="168"/>
      <c r="BY52" s="163"/>
      <c r="BZ52" s="163"/>
      <c r="CA52" s="114"/>
      <c r="CB52" s="145"/>
      <c r="CC52" s="146"/>
      <c r="CD52" s="145"/>
      <c r="CE52" s="148"/>
      <c r="CF52" s="148"/>
      <c r="CG52" s="148"/>
      <c r="CH52" s="148"/>
      <c r="CI52" s="148"/>
      <c r="CJ52" s="148"/>
      <c r="CK52" s="148"/>
      <c r="CL52" s="148"/>
      <c r="CM52" s="148"/>
      <c r="CN52" s="148"/>
      <c r="CO52" s="148"/>
      <c r="CP52" s="148"/>
      <c r="CQ52" s="148"/>
      <c r="CR52" s="148"/>
      <c r="CS52" s="148"/>
      <c r="CT52" s="148"/>
      <c r="CU52" s="148"/>
      <c r="CV52" s="148"/>
      <c r="CW52" s="148"/>
      <c r="CX52" s="148"/>
      <c r="CY52" s="148"/>
      <c r="CZ52" s="148"/>
      <c r="DA52" s="148"/>
      <c r="DB52" s="148"/>
      <c r="DC52" s="148"/>
      <c r="DD52" s="148"/>
    </row>
    <row r="53" spans="1:108" ht="21" customHeight="1" thickTop="1" thickBot="1">
      <c r="A53" s="421">
        <v>9</v>
      </c>
      <c r="B53" s="423"/>
      <c r="C53" s="423"/>
      <c r="D53" s="423"/>
      <c r="E53" s="424"/>
      <c r="F53" s="423"/>
      <c r="G53" s="423"/>
      <c r="H53" s="423"/>
      <c r="I53" s="423"/>
      <c r="J53" s="421"/>
      <c r="K53" s="421"/>
      <c r="L53" s="411">
        <v>0</v>
      </c>
      <c r="M53" s="412" t="b">
        <v>0</v>
      </c>
      <c r="N53" s="162">
        <v>1</v>
      </c>
      <c r="O53" s="166"/>
      <c r="P53" s="171"/>
      <c r="Q53" s="171"/>
      <c r="R53" s="171"/>
      <c r="S53" s="171"/>
      <c r="T53" s="171"/>
      <c r="U53" s="171"/>
      <c r="V53" s="171"/>
      <c r="W53" s="116">
        <v>0</v>
      </c>
      <c r="X53" s="117" t="s">
        <v>485</v>
      </c>
      <c r="Y53" s="172"/>
      <c r="Z53" s="118" t="s">
        <v>536</v>
      </c>
      <c r="AA53" s="116" t="s">
        <v>537</v>
      </c>
      <c r="AB53" s="171"/>
      <c r="AC53" s="422">
        <v>0</v>
      </c>
      <c r="AD53" s="422" t="s">
        <v>485</v>
      </c>
      <c r="AE53" s="420"/>
      <c r="AF53" s="420"/>
      <c r="AG53" s="418" t="s">
        <v>538</v>
      </c>
      <c r="AH53" s="418" t="s">
        <v>538</v>
      </c>
      <c r="AI53" s="419"/>
      <c r="AJ53" s="419"/>
      <c r="AK53" s="411">
        <v>0</v>
      </c>
      <c r="AL53" s="412" t="b">
        <v>0</v>
      </c>
      <c r="AM53" s="415"/>
      <c r="AN53" s="163"/>
      <c r="AO53" s="162"/>
      <c r="AP53" s="168"/>
      <c r="AQ53" s="168"/>
      <c r="AR53" s="163"/>
      <c r="AS53" s="114"/>
      <c r="AT53" s="145"/>
      <c r="AU53" s="168"/>
      <c r="AV53" s="163"/>
      <c r="AW53" s="114"/>
      <c r="AX53" s="145"/>
      <c r="AY53" s="146"/>
      <c r="AZ53" s="163"/>
      <c r="BA53" s="163"/>
      <c r="BB53" s="162"/>
      <c r="BC53" s="168"/>
      <c r="BD53" s="168"/>
      <c r="BE53" s="163"/>
      <c r="BF53" s="163"/>
      <c r="BG53" s="162"/>
      <c r="BH53" s="168"/>
      <c r="BI53" s="168"/>
      <c r="BJ53" s="163"/>
      <c r="BK53" s="163"/>
      <c r="BL53" s="162"/>
      <c r="BM53" s="168"/>
      <c r="BN53" s="168"/>
      <c r="BO53" s="145"/>
      <c r="BP53" s="145"/>
      <c r="BQ53" s="146"/>
      <c r="BR53" s="114"/>
      <c r="BS53" s="114"/>
      <c r="BT53" s="168"/>
      <c r="BU53" s="145"/>
      <c r="BV53" s="145"/>
      <c r="BW53" s="145"/>
      <c r="BX53" s="168"/>
      <c r="BY53" s="163"/>
      <c r="BZ53" s="163"/>
      <c r="CA53" s="114"/>
      <c r="CB53" s="145"/>
      <c r="CC53" s="146"/>
      <c r="CD53" s="145"/>
      <c r="CE53" s="148"/>
      <c r="CF53" s="148"/>
      <c r="CG53" s="148"/>
      <c r="CH53" s="148"/>
      <c r="CI53" s="148"/>
      <c r="CJ53" s="148"/>
      <c r="CK53" s="148"/>
      <c r="CL53" s="148"/>
      <c r="CM53" s="148"/>
      <c r="CN53" s="148"/>
      <c r="CO53" s="148"/>
      <c r="CP53" s="148"/>
      <c r="CQ53" s="148"/>
      <c r="CR53" s="148"/>
      <c r="CS53" s="148"/>
      <c r="CT53" s="148"/>
      <c r="CU53" s="148"/>
      <c r="CV53" s="148"/>
      <c r="CW53" s="148"/>
      <c r="CX53" s="148"/>
      <c r="CY53" s="148"/>
      <c r="CZ53" s="148"/>
      <c r="DA53" s="148"/>
      <c r="DB53" s="148"/>
      <c r="DC53" s="148"/>
      <c r="DD53" s="148"/>
    </row>
    <row r="54" spans="1:108" ht="21" customHeight="1" thickTop="1" thickBot="1">
      <c r="A54" s="421"/>
      <c r="B54" s="423"/>
      <c r="C54" s="423"/>
      <c r="D54" s="423"/>
      <c r="E54" s="424"/>
      <c r="F54" s="423"/>
      <c r="G54" s="423"/>
      <c r="H54" s="423"/>
      <c r="I54" s="423"/>
      <c r="J54" s="421"/>
      <c r="K54" s="421"/>
      <c r="L54" s="411"/>
      <c r="M54" s="413"/>
      <c r="N54" s="162">
        <v>2</v>
      </c>
      <c r="O54" s="166"/>
      <c r="P54" s="171"/>
      <c r="Q54" s="171"/>
      <c r="R54" s="171"/>
      <c r="S54" s="171"/>
      <c r="T54" s="171"/>
      <c r="U54" s="171"/>
      <c r="V54" s="171"/>
      <c r="W54" s="116">
        <v>0</v>
      </c>
      <c r="X54" s="117" t="s">
        <v>485</v>
      </c>
      <c r="Y54" s="172"/>
      <c r="Z54" s="118" t="s">
        <v>536</v>
      </c>
      <c r="AA54" s="116" t="s">
        <v>537</v>
      </c>
      <c r="AB54" s="171"/>
      <c r="AC54" s="422"/>
      <c r="AD54" s="422"/>
      <c r="AE54" s="420"/>
      <c r="AF54" s="420"/>
      <c r="AG54" s="418"/>
      <c r="AH54" s="418"/>
      <c r="AI54" s="419"/>
      <c r="AJ54" s="419"/>
      <c r="AK54" s="411"/>
      <c r="AL54" s="413"/>
      <c r="AM54" s="416"/>
      <c r="AN54" s="163"/>
      <c r="AO54" s="162"/>
      <c r="AP54" s="168"/>
      <c r="AQ54" s="168"/>
      <c r="AR54" s="163"/>
      <c r="AS54" s="114"/>
      <c r="AT54" s="145"/>
      <c r="AU54" s="168"/>
      <c r="AV54" s="163"/>
      <c r="AW54" s="114"/>
      <c r="AX54" s="145"/>
      <c r="AY54" s="146"/>
      <c r="AZ54" s="163"/>
      <c r="BA54" s="163"/>
      <c r="BB54" s="162"/>
      <c r="BC54" s="168"/>
      <c r="BD54" s="168"/>
      <c r="BE54" s="163"/>
      <c r="BF54" s="163"/>
      <c r="BG54" s="162"/>
      <c r="BH54" s="168"/>
      <c r="BI54" s="168"/>
      <c r="BJ54" s="163"/>
      <c r="BK54" s="163"/>
      <c r="BL54" s="162"/>
      <c r="BM54" s="168"/>
      <c r="BN54" s="168"/>
      <c r="BO54" s="145"/>
      <c r="BP54" s="145"/>
      <c r="BQ54" s="146"/>
      <c r="BR54" s="114"/>
      <c r="BS54" s="114"/>
      <c r="BT54" s="168"/>
      <c r="BU54" s="145"/>
      <c r="BV54" s="145"/>
      <c r="BW54" s="145"/>
      <c r="BX54" s="168"/>
      <c r="BY54" s="163"/>
      <c r="BZ54" s="163"/>
      <c r="CA54" s="114"/>
      <c r="CB54" s="145"/>
      <c r="CC54" s="146"/>
      <c r="CD54" s="145"/>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row>
    <row r="55" spans="1:108" ht="21" customHeight="1" thickTop="1" thickBot="1">
      <c r="A55" s="421"/>
      <c r="B55" s="423"/>
      <c r="C55" s="423"/>
      <c r="D55" s="423"/>
      <c r="E55" s="424"/>
      <c r="F55" s="423"/>
      <c r="G55" s="423"/>
      <c r="H55" s="423"/>
      <c r="I55" s="423"/>
      <c r="J55" s="421"/>
      <c r="K55" s="421"/>
      <c r="L55" s="411"/>
      <c r="M55" s="413"/>
      <c r="N55" s="162">
        <v>3</v>
      </c>
      <c r="O55" s="173"/>
      <c r="P55" s="171"/>
      <c r="Q55" s="171"/>
      <c r="R55" s="171"/>
      <c r="S55" s="171"/>
      <c r="T55" s="171"/>
      <c r="U55" s="171"/>
      <c r="V55" s="171"/>
      <c r="W55" s="116">
        <v>0</v>
      </c>
      <c r="X55" s="117" t="s">
        <v>485</v>
      </c>
      <c r="Y55" s="172"/>
      <c r="Z55" s="118" t="s">
        <v>536</v>
      </c>
      <c r="AA55" s="116" t="s">
        <v>537</v>
      </c>
      <c r="AB55" s="171"/>
      <c r="AC55" s="422"/>
      <c r="AD55" s="422"/>
      <c r="AE55" s="420"/>
      <c r="AF55" s="420"/>
      <c r="AG55" s="418"/>
      <c r="AH55" s="418"/>
      <c r="AI55" s="419"/>
      <c r="AJ55" s="419"/>
      <c r="AK55" s="411"/>
      <c r="AL55" s="413"/>
      <c r="AM55" s="416"/>
      <c r="AN55" s="163"/>
      <c r="AO55" s="162"/>
      <c r="AP55" s="168"/>
      <c r="AQ55" s="168"/>
      <c r="AR55" s="163"/>
      <c r="AS55" s="114"/>
      <c r="AT55" s="145"/>
      <c r="AU55" s="168"/>
      <c r="AV55" s="163"/>
      <c r="AW55" s="114"/>
      <c r="AX55" s="145"/>
      <c r="AY55" s="146"/>
      <c r="AZ55" s="163"/>
      <c r="BA55" s="163"/>
      <c r="BB55" s="162"/>
      <c r="BC55" s="168"/>
      <c r="BD55" s="168"/>
      <c r="BE55" s="163"/>
      <c r="BF55" s="163"/>
      <c r="BG55" s="162"/>
      <c r="BH55" s="168"/>
      <c r="BI55" s="168"/>
      <c r="BJ55" s="163"/>
      <c r="BK55" s="163"/>
      <c r="BL55" s="162"/>
      <c r="BM55" s="168"/>
      <c r="BN55" s="168"/>
      <c r="BO55" s="145"/>
      <c r="BP55" s="145"/>
      <c r="BQ55" s="146"/>
      <c r="BR55" s="114"/>
      <c r="BS55" s="114"/>
      <c r="BT55" s="168"/>
      <c r="BU55" s="145"/>
      <c r="BV55" s="145"/>
      <c r="BW55" s="145"/>
      <c r="BX55" s="168"/>
      <c r="BY55" s="163"/>
      <c r="BZ55" s="163"/>
      <c r="CA55" s="114"/>
      <c r="CB55" s="145"/>
      <c r="CC55" s="146"/>
      <c r="CD55" s="145"/>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row>
    <row r="56" spans="1:108" ht="21" customHeight="1" thickTop="1" thickBot="1">
      <c r="A56" s="421"/>
      <c r="B56" s="423"/>
      <c r="C56" s="423"/>
      <c r="D56" s="423"/>
      <c r="E56" s="424"/>
      <c r="F56" s="423"/>
      <c r="G56" s="423"/>
      <c r="H56" s="423"/>
      <c r="I56" s="423"/>
      <c r="J56" s="421"/>
      <c r="K56" s="421"/>
      <c r="L56" s="411"/>
      <c r="M56" s="413"/>
      <c r="N56" s="162">
        <v>4</v>
      </c>
      <c r="O56" s="166"/>
      <c r="P56" s="171"/>
      <c r="Q56" s="171"/>
      <c r="R56" s="171"/>
      <c r="S56" s="171"/>
      <c r="T56" s="171"/>
      <c r="U56" s="171"/>
      <c r="V56" s="171"/>
      <c r="W56" s="116">
        <v>0</v>
      </c>
      <c r="X56" s="117" t="s">
        <v>485</v>
      </c>
      <c r="Y56" s="172"/>
      <c r="Z56" s="118" t="s">
        <v>536</v>
      </c>
      <c r="AA56" s="116" t="s">
        <v>537</v>
      </c>
      <c r="AB56" s="171"/>
      <c r="AC56" s="422"/>
      <c r="AD56" s="422"/>
      <c r="AE56" s="420"/>
      <c r="AF56" s="420"/>
      <c r="AG56" s="418"/>
      <c r="AH56" s="418"/>
      <c r="AI56" s="419"/>
      <c r="AJ56" s="419"/>
      <c r="AK56" s="411"/>
      <c r="AL56" s="413"/>
      <c r="AM56" s="416"/>
      <c r="AN56" s="163"/>
      <c r="AO56" s="162"/>
      <c r="AP56" s="168"/>
      <c r="AQ56" s="168"/>
      <c r="AR56" s="163"/>
      <c r="AS56" s="114"/>
      <c r="AT56" s="145"/>
      <c r="AU56" s="168"/>
      <c r="AV56" s="163"/>
      <c r="AW56" s="114"/>
      <c r="AX56" s="145"/>
      <c r="AY56" s="146"/>
      <c r="AZ56" s="163"/>
      <c r="BA56" s="163"/>
      <c r="BB56" s="162"/>
      <c r="BC56" s="168"/>
      <c r="BD56" s="168"/>
      <c r="BE56" s="163"/>
      <c r="BF56" s="163"/>
      <c r="BG56" s="162"/>
      <c r="BH56" s="168"/>
      <c r="BI56" s="168"/>
      <c r="BJ56" s="163"/>
      <c r="BK56" s="163"/>
      <c r="BL56" s="162"/>
      <c r="BM56" s="168"/>
      <c r="BN56" s="168"/>
      <c r="BO56" s="145"/>
      <c r="BP56" s="145"/>
      <c r="BQ56" s="146"/>
      <c r="BR56" s="114"/>
      <c r="BS56" s="114"/>
      <c r="BT56" s="168"/>
      <c r="BU56" s="145"/>
      <c r="BV56" s="145"/>
      <c r="BW56" s="145"/>
      <c r="BX56" s="168"/>
      <c r="BY56" s="163"/>
      <c r="BZ56" s="163"/>
      <c r="CA56" s="114"/>
      <c r="CB56" s="145"/>
      <c r="CC56" s="146"/>
      <c r="CD56" s="145"/>
      <c r="CE56" s="148"/>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row>
    <row r="57" spans="1:108" ht="21" customHeight="1" thickTop="1" thickBot="1">
      <c r="A57" s="421"/>
      <c r="B57" s="423"/>
      <c r="C57" s="423"/>
      <c r="D57" s="423"/>
      <c r="E57" s="424"/>
      <c r="F57" s="423"/>
      <c r="G57" s="423"/>
      <c r="H57" s="423"/>
      <c r="I57" s="423"/>
      <c r="J57" s="421"/>
      <c r="K57" s="421"/>
      <c r="L57" s="411"/>
      <c r="M57" s="413"/>
      <c r="N57" s="162">
        <v>5</v>
      </c>
      <c r="O57" s="166"/>
      <c r="P57" s="171"/>
      <c r="Q57" s="171"/>
      <c r="R57" s="171"/>
      <c r="S57" s="171"/>
      <c r="T57" s="171"/>
      <c r="U57" s="171"/>
      <c r="V57" s="171"/>
      <c r="W57" s="116">
        <v>0</v>
      </c>
      <c r="X57" s="117" t="s">
        <v>485</v>
      </c>
      <c r="Y57" s="172"/>
      <c r="Z57" s="118" t="s">
        <v>536</v>
      </c>
      <c r="AA57" s="116" t="s">
        <v>537</v>
      </c>
      <c r="AB57" s="171"/>
      <c r="AC57" s="422"/>
      <c r="AD57" s="422"/>
      <c r="AE57" s="420"/>
      <c r="AF57" s="420"/>
      <c r="AG57" s="418"/>
      <c r="AH57" s="418"/>
      <c r="AI57" s="419"/>
      <c r="AJ57" s="419"/>
      <c r="AK57" s="411"/>
      <c r="AL57" s="413"/>
      <c r="AM57" s="416"/>
      <c r="AN57" s="163"/>
      <c r="AO57" s="162"/>
      <c r="AP57" s="168"/>
      <c r="AQ57" s="168"/>
      <c r="AR57" s="163"/>
      <c r="AS57" s="114"/>
      <c r="AT57" s="145"/>
      <c r="AU57" s="168"/>
      <c r="AV57" s="163"/>
      <c r="AW57" s="114"/>
      <c r="AX57" s="145"/>
      <c r="AY57" s="146"/>
      <c r="AZ57" s="163"/>
      <c r="BA57" s="163"/>
      <c r="BB57" s="162"/>
      <c r="BC57" s="168"/>
      <c r="BD57" s="168"/>
      <c r="BE57" s="163"/>
      <c r="BF57" s="163"/>
      <c r="BG57" s="162"/>
      <c r="BH57" s="168"/>
      <c r="BI57" s="168"/>
      <c r="BJ57" s="163"/>
      <c r="BK57" s="163"/>
      <c r="BL57" s="162"/>
      <c r="BM57" s="168"/>
      <c r="BN57" s="168"/>
      <c r="BO57" s="145"/>
      <c r="BP57" s="145"/>
      <c r="BQ57" s="146"/>
      <c r="BR57" s="114"/>
      <c r="BS57" s="114"/>
      <c r="BT57" s="168"/>
      <c r="BU57" s="145"/>
      <c r="BV57" s="145"/>
      <c r="BW57" s="145"/>
      <c r="BX57" s="168"/>
      <c r="BY57" s="163"/>
      <c r="BZ57" s="163"/>
      <c r="CA57" s="114"/>
      <c r="CB57" s="145"/>
      <c r="CC57" s="146"/>
      <c r="CD57" s="145"/>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row>
    <row r="58" spans="1:108" ht="21" customHeight="1" thickTop="1" thickBot="1">
      <c r="A58" s="421"/>
      <c r="B58" s="423"/>
      <c r="C58" s="423"/>
      <c r="D58" s="423"/>
      <c r="E58" s="424"/>
      <c r="F58" s="423"/>
      <c r="G58" s="423"/>
      <c r="H58" s="423"/>
      <c r="I58" s="423"/>
      <c r="J58" s="421"/>
      <c r="K58" s="421"/>
      <c r="L58" s="411"/>
      <c r="M58" s="414"/>
      <c r="N58" s="162">
        <v>6</v>
      </c>
      <c r="O58" s="166"/>
      <c r="P58" s="171"/>
      <c r="Q58" s="171"/>
      <c r="R58" s="171"/>
      <c r="S58" s="171"/>
      <c r="T58" s="171"/>
      <c r="U58" s="171"/>
      <c r="V58" s="171"/>
      <c r="W58" s="116">
        <v>0</v>
      </c>
      <c r="X58" s="117" t="s">
        <v>485</v>
      </c>
      <c r="Y58" s="172"/>
      <c r="Z58" s="118" t="s">
        <v>536</v>
      </c>
      <c r="AA58" s="116" t="s">
        <v>537</v>
      </c>
      <c r="AB58" s="171"/>
      <c r="AC58" s="422"/>
      <c r="AD58" s="422"/>
      <c r="AE58" s="420"/>
      <c r="AF58" s="420"/>
      <c r="AG58" s="418"/>
      <c r="AH58" s="418"/>
      <c r="AI58" s="419"/>
      <c r="AJ58" s="419"/>
      <c r="AK58" s="411"/>
      <c r="AL58" s="414"/>
      <c r="AM58" s="417"/>
      <c r="AN58" s="163"/>
      <c r="AO58" s="162"/>
      <c r="AP58" s="168"/>
      <c r="AQ58" s="168"/>
      <c r="AR58" s="163"/>
      <c r="AS58" s="114"/>
      <c r="AT58" s="145"/>
      <c r="AU58" s="168"/>
      <c r="AV58" s="163"/>
      <c r="AW58" s="114"/>
      <c r="AX58" s="145"/>
      <c r="AY58" s="146"/>
      <c r="AZ58" s="163"/>
      <c r="BA58" s="163"/>
      <c r="BB58" s="162"/>
      <c r="BC58" s="168"/>
      <c r="BD58" s="168"/>
      <c r="BE58" s="163"/>
      <c r="BF58" s="163"/>
      <c r="BG58" s="162"/>
      <c r="BH58" s="168"/>
      <c r="BI58" s="168"/>
      <c r="BJ58" s="163"/>
      <c r="BK58" s="163"/>
      <c r="BL58" s="162"/>
      <c r="BM58" s="168"/>
      <c r="BN58" s="168"/>
      <c r="BO58" s="145"/>
      <c r="BP58" s="145"/>
      <c r="BQ58" s="146"/>
      <c r="BR58" s="114"/>
      <c r="BS58" s="114"/>
      <c r="BT58" s="168"/>
      <c r="BU58" s="145"/>
      <c r="BV58" s="145"/>
      <c r="BW58" s="145"/>
      <c r="BX58" s="168"/>
      <c r="BY58" s="163"/>
      <c r="BZ58" s="163"/>
      <c r="CA58" s="114"/>
      <c r="CB58" s="145"/>
      <c r="CC58" s="146"/>
      <c r="CD58" s="145"/>
      <c r="CE58" s="148"/>
      <c r="CF58" s="148"/>
      <c r="CG58" s="148"/>
      <c r="CH58" s="148"/>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row>
    <row r="59" spans="1:108" ht="21" customHeight="1" thickTop="1" thickBot="1">
      <c r="A59" s="421">
        <v>10</v>
      </c>
      <c r="B59" s="423"/>
      <c r="C59" s="423"/>
      <c r="D59" s="423"/>
      <c r="E59" s="424"/>
      <c r="F59" s="423"/>
      <c r="G59" s="423"/>
      <c r="H59" s="423"/>
      <c r="I59" s="423"/>
      <c r="J59" s="421"/>
      <c r="K59" s="421"/>
      <c r="L59" s="411">
        <v>0</v>
      </c>
      <c r="M59" s="412" t="b">
        <v>0</v>
      </c>
      <c r="N59" s="162">
        <v>1</v>
      </c>
      <c r="O59" s="166"/>
      <c r="P59" s="171"/>
      <c r="Q59" s="171"/>
      <c r="R59" s="171"/>
      <c r="S59" s="171"/>
      <c r="T59" s="171"/>
      <c r="U59" s="171"/>
      <c r="V59" s="171"/>
      <c r="W59" s="116">
        <v>0</v>
      </c>
      <c r="X59" s="117" t="s">
        <v>485</v>
      </c>
      <c r="Y59" s="172"/>
      <c r="Z59" s="118" t="s">
        <v>536</v>
      </c>
      <c r="AA59" s="116" t="s">
        <v>537</v>
      </c>
      <c r="AB59" s="171"/>
      <c r="AC59" s="422">
        <v>0</v>
      </c>
      <c r="AD59" s="422" t="s">
        <v>485</v>
      </c>
      <c r="AE59" s="420"/>
      <c r="AF59" s="420"/>
      <c r="AG59" s="418" t="s">
        <v>538</v>
      </c>
      <c r="AH59" s="418" t="s">
        <v>538</v>
      </c>
      <c r="AI59" s="419"/>
      <c r="AJ59" s="419"/>
      <c r="AK59" s="411">
        <v>0</v>
      </c>
      <c r="AL59" s="412" t="b">
        <v>0</v>
      </c>
      <c r="AM59" s="415"/>
      <c r="AN59" s="163"/>
      <c r="AO59" s="162"/>
      <c r="AP59" s="168"/>
      <c r="AQ59" s="168"/>
      <c r="AR59" s="163"/>
      <c r="AS59" s="114"/>
      <c r="AT59" s="145"/>
      <c r="AU59" s="168"/>
      <c r="AV59" s="163"/>
      <c r="AW59" s="114"/>
      <c r="AX59" s="145"/>
      <c r="AY59" s="146"/>
      <c r="AZ59" s="163"/>
      <c r="BA59" s="163"/>
      <c r="BB59" s="162"/>
      <c r="BC59" s="168"/>
      <c r="BD59" s="168"/>
      <c r="BE59" s="163"/>
      <c r="BF59" s="163"/>
      <c r="BG59" s="162"/>
      <c r="BH59" s="168"/>
      <c r="BI59" s="168"/>
      <c r="BJ59" s="163"/>
      <c r="BK59" s="163"/>
      <c r="BL59" s="162"/>
      <c r="BM59" s="168"/>
      <c r="BN59" s="168"/>
      <c r="BO59" s="145"/>
      <c r="BP59" s="145"/>
      <c r="BQ59" s="146"/>
      <c r="BR59" s="114"/>
      <c r="BS59" s="114"/>
      <c r="BT59" s="168"/>
      <c r="BU59" s="145"/>
      <c r="BV59" s="145"/>
      <c r="BW59" s="145"/>
      <c r="BX59" s="168"/>
      <c r="BY59" s="163"/>
      <c r="BZ59" s="163"/>
      <c r="CA59" s="114"/>
      <c r="CB59" s="145"/>
      <c r="CC59" s="146"/>
      <c r="CD59" s="145"/>
      <c r="CE59" s="148"/>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row>
    <row r="60" spans="1:108" ht="21" customHeight="1" thickTop="1" thickBot="1">
      <c r="A60" s="421"/>
      <c r="B60" s="423"/>
      <c r="C60" s="423"/>
      <c r="D60" s="423"/>
      <c r="E60" s="424"/>
      <c r="F60" s="423"/>
      <c r="G60" s="423"/>
      <c r="H60" s="423"/>
      <c r="I60" s="423"/>
      <c r="J60" s="421"/>
      <c r="K60" s="421"/>
      <c r="L60" s="411"/>
      <c r="M60" s="413"/>
      <c r="N60" s="162">
        <v>2</v>
      </c>
      <c r="O60" s="166"/>
      <c r="P60" s="171"/>
      <c r="Q60" s="171"/>
      <c r="R60" s="171"/>
      <c r="S60" s="171"/>
      <c r="T60" s="171"/>
      <c r="U60" s="171"/>
      <c r="V60" s="171"/>
      <c r="W60" s="116">
        <v>0</v>
      </c>
      <c r="X60" s="117" t="s">
        <v>485</v>
      </c>
      <c r="Y60" s="172"/>
      <c r="Z60" s="118" t="s">
        <v>536</v>
      </c>
      <c r="AA60" s="116" t="s">
        <v>537</v>
      </c>
      <c r="AB60" s="171"/>
      <c r="AC60" s="422"/>
      <c r="AD60" s="422"/>
      <c r="AE60" s="420"/>
      <c r="AF60" s="420"/>
      <c r="AG60" s="418"/>
      <c r="AH60" s="418"/>
      <c r="AI60" s="419"/>
      <c r="AJ60" s="419"/>
      <c r="AK60" s="411"/>
      <c r="AL60" s="413"/>
      <c r="AM60" s="416"/>
      <c r="AN60" s="163"/>
      <c r="AO60" s="162"/>
      <c r="AP60" s="168"/>
      <c r="AQ60" s="168"/>
      <c r="AR60" s="163"/>
      <c r="AS60" s="114"/>
      <c r="AT60" s="145"/>
      <c r="AU60" s="168"/>
      <c r="AV60" s="163"/>
      <c r="AW60" s="114"/>
      <c r="AX60" s="145"/>
      <c r="AY60" s="146"/>
      <c r="AZ60" s="163"/>
      <c r="BA60" s="163"/>
      <c r="BB60" s="162"/>
      <c r="BC60" s="168"/>
      <c r="BD60" s="168"/>
      <c r="BE60" s="163"/>
      <c r="BF60" s="163"/>
      <c r="BG60" s="162"/>
      <c r="BH60" s="168"/>
      <c r="BI60" s="168"/>
      <c r="BJ60" s="163"/>
      <c r="BK60" s="163"/>
      <c r="BL60" s="162"/>
      <c r="BM60" s="168"/>
      <c r="BN60" s="168"/>
      <c r="BO60" s="145"/>
      <c r="BP60" s="145"/>
      <c r="BQ60" s="146"/>
      <c r="BR60" s="114"/>
      <c r="BS60" s="114"/>
      <c r="BT60" s="168"/>
      <c r="BU60" s="145"/>
      <c r="BV60" s="145"/>
      <c r="BW60" s="145"/>
      <c r="BX60" s="168"/>
      <c r="BY60" s="163"/>
      <c r="BZ60" s="163"/>
      <c r="CA60" s="114"/>
      <c r="CB60" s="145"/>
      <c r="CC60" s="146"/>
      <c r="CD60" s="145"/>
    </row>
    <row r="61" spans="1:108" ht="21" customHeight="1" thickTop="1" thickBot="1">
      <c r="A61" s="421"/>
      <c r="B61" s="423"/>
      <c r="C61" s="423"/>
      <c r="D61" s="423"/>
      <c r="E61" s="424"/>
      <c r="F61" s="423"/>
      <c r="G61" s="423"/>
      <c r="H61" s="423"/>
      <c r="I61" s="423"/>
      <c r="J61" s="421"/>
      <c r="K61" s="421"/>
      <c r="L61" s="411"/>
      <c r="M61" s="413"/>
      <c r="N61" s="162">
        <v>3</v>
      </c>
      <c r="O61" s="173"/>
      <c r="P61" s="171"/>
      <c r="Q61" s="171"/>
      <c r="R61" s="171"/>
      <c r="S61" s="171"/>
      <c r="T61" s="171"/>
      <c r="U61" s="171"/>
      <c r="V61" s="171"/>
      <c r="W61" s="116">
        <v>0</v>
      </c>
      <c r="X61" s="117" t="s">
        <v>485</v>
      </c>
      <c r="Y61" s="172"/>
      <c r="Z61" s="118" t="s">
        <v>536</v>
      </c>
      <c r="AA61" s="116" t="s">
        <v>537</v>
      </c>
      <c r="AB61" s="171"/>
      <c r="AC61" s="422"/>
      <c r="AD61" s="422"/>
      <c r="AE61" s="420"/>
      <c r="AF61" s="420"/>
      <c r="AG61" s="418"/>
      <c r="AH61" s="418"/>
      <c r="AI61" s="419"/>
      <c r="AJ61" s="419"/>
      <c r="AK61" s="411"/>
      <c r="AL61" s="413"/>
      <c r="AM61" s="416"/>
      <c r="AN61" s="163"/>
      <c r="AO61" s="162"/>
      <c r="AP61" s="168"/>
      <c r="AQ61" s="114"/>
      <c r="AR61" s="145"/>
      <c r="AS61" s="114"/>
      <c r="AT61" s="145"/>
      <c r="AU61" s="168"/>
      <c r="AV61" s="163"/>
      <c r="AW61" s="114"/>
      <c r="AX61" s="145"/>
      <c r="AY61" s="146"/>
      <c r="AZ61" s="163"/>
      <c r="BA61" s="163"/>
      <c r="BB61" s="162"/>
      <c r="BC61" s="168"/>
      <c r="BD61" s="168"/>
      <c r="BE61" s="163"/>
      <c r="BF61" s="163"/>
      <c r="BG61" s="162"/>
      <c r="BH61" s="168"/>
      <c r="BI61" s="168"/>
      <c r="BJ61" s="163"/>
      <c r="BK61" s="163"/>
      <c r="BL61" s="162"/>
      <c r="BM61" s="168"/>
      <c r="BN61" s="168"/>
      <c r="BO61" s="145"/>
      <c r="BP61" s="145"/>
      <c r="BQ61" s="146"/>
      <c r="BR61" s="114"/>
      <c r="BS61" s="114"/>
      <c r="BT61" s="168"/>
      <c r="BU61" s="145"/>
      <c r="BV61" s="145"/>
      <c r="BW61" s="145"/>
      <c r="BX61" s="168"/>
      <c r="BY61" s="163"/>
      <c r="BZ61" s="163"/>
      <c r="CA61" s="114"/>
      <c r="CB61" s="145"/>
      <c r="CC61" s="146"/>
      <c r="CD61" s="145"/>
    </row>
    <row r="62" spans="1:108" ht="21" customHeight="1" thickTop="1" thickBot="1">
      <c r="A62" s="421"/>
      <c r="B62" s="423"/>
      <c r="C62" s="423"/>
      <c r="D62" s="423"/>
      <c r="E62" s="424"/>
      <c r="F62" s="423"/>
      <c r="G62" s="423"/>
      <c r="H62" s="423"/>
      <c r="I62" s="423"/>
      <c r="J62" s="421"/>
      <c r="K62" s="421"/>
      <c r="L62" s="411"/>
      <c r="M62" s="413"/>
      <c r="N62" s="162">
        <v>4</v>
      </c>
      <c r="O62" s="166"/>
      <c r="P62" s="171"/>
      <c r="Q62" s="171"/>
      <c r="R62" s="171"/>
      <c r="S62" s="171"/>
      <c r="T62" s="171"/>
      <c r="U62" s="171"/>
      <c r="V62" s="171"/>
      <c r="W62" s="116">
        <v>0</v>
      </c>
      <c r="X62" s="117" t="s">
        <v>485</v>
      </c>
      <c r="Y62" s="172"/>
      <c r="Z62" s="118" t="s">
        <v>536</v>
      </c>
      <c r="AA62" s="116" t="s">
        <v>537</v>
      </c>
      <c r="AB62" s="171"/>
      <c r="AC62" s="422"/>
      <c r="AD62" s="422"/>
      <c r="AE62" s="420"/>
      <c r="AF62" s="420"/>
      <c r="AG62" s="418"/>
      <c r="AH62" s="418"/>
      <c r="AI62" s="419"/>
      <c r="AJ62" s="419"/>
      <c r="AK62" s="411"/>
      <c r="AL62" s="413"/>
      <c r="AM62" s="416"/>
      <c r="AN62" s="163"/>
      <c r="AO62" s="162"/>
      <c r="AP62" s="168"/>
      <c r="AQ62" s="114"/>
      <c r="AR62" s="145"/>
      <c r="AS62" s="114"/>
      <c r="AT62" s="145"/>
      <c r="AU62" s="168"/>
      <c r="AV62" s="163"/>
      <c r="AW62" s="114"/>
      <c r="AX62" s="145"/>
      <c r="AY62" s="146"/>
      <c r="AZ62" s="163"/>
      <c r="BA62" s="163"/>
      <c r="BB62" s="162"/>
      <c r="BC62" s="168"/>
      <c r="BD62" s="168"/>
      <c r="BE62" s="163"/>
      <c r="BF62" s="163"/>
      <c r="BG62" s="162"/>
      <c r="BH62" s="168"/>
      <c r="BI62" s="168"/>
      <c r="BJ62" s="163"/>
      <c r="BK62" s="163"/>
      <c r="BL62" s="162"/>
      <c r="BM62" s="168"/>
      <c r="BN62" s="168"/>
      <c r="BO62" s="145"/>
      <c r="BP62" s="145"/>
      <c r="BQ62" s="146"/>
      <c r="BR62" s="114"/>
      <c r="BS62" s="114"/>
      <c r="BT62" s="168"/>
      <c r="BU62" s="145"/>
      <c r="BV62" s="145"/>
      <c r="BW62" s="145"/>
      <c r="BX62" s="168"/>
      <c r="BY62" s="163"/>
      <c r="BZ62" s="163"/>
      <c r="CA62" s="114"/>
      <c r="CB62" s="145"/>
      <c r="CC62" s="146"/>
      <c r="CD62" s="145"/>
    </row>
    <row r="63" spans="1:108" ht="21" customHeight="1" thickTop="1" thickBot="1">
      <c r="A63" s="421"/>
      <c r="B63" s="423"/>
      <c r="C63" s="423"/>
      <c r="D63" s="423"/>
      <c r="E63" s="424"/>
      <c r="F63" s="423"/>
      <c r="G63" s="423"/>
      <c r="H63" s="423"/>
      <c r="I63" s="423"/>
      <c r="J63" s="421"/>
      <c r="K63" s="421"/>
      <c r="L63" s="411"/>
      <c r="M63" s="413"/>
      <c r="N63" s="162">
        <v>5</v>
      </c>
      <c r="O63" s="166"/>
      <c r="P63" s="171"/>
      <c r="Q63" s="171"/>
      <c r="R63" s="171"/>
      <c r="S63" s="171"/>
      <c r="T63" s="171"/>
      <c r="U63" s="171"/>
      <c r="V63" s="171"/>
      <c r="W63" s="116">
        <v>0</v>
      </c>
      <c r="X63" s="117" t="s">
        <v>485</v>
      </c>
      <c r="Y63" s="172"/>
      <c r="Z63" s="118" t="s">
        <v>536</v>
      </c>
      <c r="AA63" s="116" t="s">
        <v>537</v>
      </c>
      <c r="AB63" s="171"/>
      <c r="AC63" s="422"/>
      <c r="AD63" s="422"/>
      <c r="AE63" s="420"/>
      <c r="AF63" s="420"/>
      <c r="AG63" s="418"/>
      <c r="AH63" s="418"/>
      <c r="AI63" s="419"/>
      <c r="AJ63" s="419"/>
      <c r="AK63" s="411"/>
      <c r="AL63" s="413"/>
      <c r="AM63" s="416"/>
      <c r="AN63" s="163"/>
      <c r="AO63" s="162"/>
      <c r="AP63" s="168"/>
      <c r="AQ63" s="114"/>
      <c r="AR63" s="145"/>
      <c r="AS63" s="114"/>
      <c r="AT63" s="145"/>
      <c r="AU63" s="168"/>
      <c r="AV63" s="163"/>
      <c r="AW63" s="114"/>
      <c r="AX63" s="145"/>
      <c r="AY63" s="146"/>
      <c r="AZ63" s="163"/>
      <c r="BA63" s="163"/>
      <c r="BB63" s="162"/>
      <c r="BC63" s="168"/>
      <c r="BD63" s="168"/>
      <c r="BE63" s="163"/>
      <c r="BF63" s="163"/>
      <c r="BG63" s="162"/>
      <c r="BH63" s="168"/>
      <c r="BI63" s="168"/>
      <c r="BJ63" s="163"/>
      <c r="BK63" s="163"/>
      <c r="BL63" s="162"/>
      <c r="BM63" s="168"/>
      <c r="BN63" s="168"/>
      <c r="BO63" s="145"/>
      <c r="BP63" s="145"/>
      <c r="BQ63" s="146"/>
      <c r="BR63" s="114"/>
      <c r="BS63" s="114"/>
      <c r="BT63" s="168"/>
      <c r="BU63" s="145"/>
      <c r="BV63" s="145"/>
      <c r="BW63" s="145"/>
      <c r="BX63" s="168"/>
      <c r="BY63" s="163"/>
      <c r="BZ63" s="163"/>
      <c r="CA63" s="114"/>
      <c r="CB63" s="145"/>
      <c r="CC63" s="146"/>
      <c r="CD63" s="145"/>
    </row>
    <row r="64" spans="1:108" ht="21" customHeight="1" thickTop="1" thickBot="1">
      <c r="A64" s="421"/>
      <c r="B64" s="423"/>
      <c r="C64" s="423"/>
      <c r="D64" s="423"/>
      <c r="E64" s="424"/>
      <c r="F64" s="423"/>
      <c r="G64" s="423"/>
      <c r="H64" s="423"/>
      <c r="I64" s="423"/>
      <c r="J64" s="421"/>
      <c r="K64" s="421"/>
      <c r="L64" s="411"/>
      <c r="M64" s="414"/>
      <c r="N64" s="162">
        <v>6</v>
      </c>
      <c r="O64" s="166"/>
      <c r="P64" s="171"/>
      <c r="Q64" s="171"/>
      <c r="R64" s="171"/>
      <c r="S64" s="171"/>
      <c r="T64" s="171"/>
      <c r="U64" s="171"/>
      <c r="V64" s="171"/>
      <c r="W64" s="116">
        <v>0</v>
      </c>
      <c r="X64" s="117" t="s">
        <v>485</v>
      </c>
      <c r="Y64" s="172"/>
      <c r="Z64" s="118" t="s">
        <v>536</v>
      </c>
      <c r="AA64" s="116" t="s">
        <v>537</v>
      </c>
      <c r="AB64" s="171"/>
      <c r="AC64" s="422"/>
      <c r="AD64" s="422"/>
      <c r="AE64" s="420"/>
      <c r="AF64" s="420"/>
      <c r="AG64" s="418"/>
      <c r="AH64" s="418"/>
      <c r="AI64" s="419"/>
      <c r="AJ64" s="419"/>
      <c r="AK64" s="411"/>
      <c r="AL64" s="414"/>
      <c r="AM64" s="417"/>
      <c r="AN64" s="163"/>
      <c r="AO64" s="162"/>
      <c r="AP64" s="168"/>
      <c r="AQ64" s="114"/>
      <c r="AR64" s="145"/>
      <c r="AS64" s="114"/>
      <c r="AT64" s="145"/>
      <c r="AU64" s="168"/>
      <c r="AV64" s="163"/>
      <c r="AW64" s="114"/>
      <c r="AX64" s="145"/>
      <c r="AY64" s="146"/>
      <c r="AZ64" s="163"/>
      <c r="BA64" s="163"/>
      <c r="BB64" s="162"/>
      <c r="BC64" s="168"/>
      <c r="BD64" s="168"/>
      <c r="BE64" s="163"/>
      <c r="BF64" s="163"/>
      <c r="BG64" s="162"/>
      <c r="BH64" s="168"/>
      <c r="BI64" s="168"/>
      <c r="BJ64" s="163"/>
      <c r="BK64" s="163"/>
      <c r="BL64" s="162"/>
      <c r="BM64" s="168"/>
      <c r="BN64" s="168"/>
      <c r="BO64" s="145"/>
      <c r="BP64" s="145"/>
      <c r="BQ64" s="146"/>
      <c r="BR64" s="114"/>
      <c r="BS64" s="114"/>
      <c r="BT64" s="168"/>
      <c r="BU64" s="145"/>
      <c r="BV64" s="145"/>
      <c r="BW64" s="145"/>
      <c r="BX64" s="168"/>
      <c r="BY64" s="163"/>
      <c r="BZ64" s="163"/>
      <c r="CA64" s="114"/>
      <c r="CB64" s="145"/>
      <c r="CC64" s="146"/>
      <c r="CD64" s="145"/>
    </row>
    <row r="65" ht="21" customHeight="1" thickTop="1"/>
  </sheetData>
  <mergeCells count="333">
    <mergeCell ref="AK53:AK58"/>
    <mergeCell ref="AL53:AL58"/>
    <mergeCell ref="AM53:AM58"/>
    <mergeCell ref="AG53:AG58"/>
    <mergeCell ref="AH53:AH58"/>
    <mergeCell ref="AI53:AI58"/>
    <mergeCell ref="AJ53:AJ58"/>
    <mergeCell ref="AI59:AI64"/>
    <mergeCell ref="AJ59:AJ64"/>
    <mergeCell ref="AK59:AK64"/>
    <mergeCell ref="AL59:AL64"/>
    <mergeCell ref="AM59:AM64"/>
    <mergeCell ref="AG59:AG64"/>
    <mergeCell ref="AH59:AH64"/>
    <mergeCell ref="AE53:AE58"/>
    <mergeCell ref="AF53:AF58"/>
    <mergeCell ref="J53:J58"/>
    <mergeCell ref="K53:K58"/>
    <mergeCell ref="L53:L58"/>
    <mergeCell ref="M53:M58"/>
    <mergeCell ref="AC53:AC58"/>
    <mergeCell ref="AD53:AD58"/>
    <mergeCell ref="H59:H64"/>
    <mergeCell ref="I59:I64"/>
    <mergeCell ref="J59:J64"/>
    <mergeCell ref="K59:K64"/>
    <mergeCell ref="L59:L64"/>
    <mergeCell ref="M59:M64"/>
    <mergeCell ref="AC59:AC64"/>
    <mergeCell ref="AD59:AD64"/>
    <mergeCell ref="AE59:AE64"/>
    <mergeCell ref="AF59:AF64"/>
    <mergeCell ref="F47:F52"/>
    <mergeCell ref="G47:G52"/>
    <mergeCell ref="A59:A64"/>
    <mergeCell ref="B59:B64"/>
    <mergeCell ref="C59:C64"/>
    <mergeCell ref="D59:D64"/>
    <mergeCell ref="E59:E64"/>
    <mergeCell ref="F59:F64"/>
    <mergeCell ref="G59:G64"/>
    <mergeCell ref="A47:A52"/>
    <mergeCell ref="B47:B52"/>
    <mergeCell ref="C47:C52"/>
    <mergeCell ref="D47:D52"/>
    <mergeCell ref="E47:E52"/>
    <mergeCell ref="AI41:AI46"/>
    <mergeCell ref="AJ41:AJ46"/>
    <mergeCell ref="AK41:AK46"/>
    <mergeCell ref="AL41:AL46"/>
    <mergeCell ref="AM41:AM46"/>
    <mergeCell ref="AG41:AG46"/>
    <mergeCell ref="AH41:AH46"/>
    <mergeCell ref="AM47:AM52"/>
    <mergeCell ref="A53:A58"/>
    <mergeCell ref="B53:B58"/>
    <mergeCell ref="C53:C58"/>
    <mergeCell ref="D53:D58"/>
    <mergeCell ref="E53:E58"/>
    <mergeCell ref="F53:F58"/>
    <mergeCell ref="G53:G58"/>
    <mergeCell ref="H53:H58"/>
    <mergeCell ref="I53:I58"/>
    <mergeCell ref="AG47:AG52"/>
    <mergeCell ref="AH47:AH52"/>
    <mergeCell ref="AI47:AI52"/>
    <mergeCell ref="AJ47:AJ52"/>
    <mergeCell ref="AK47:AK52"/>
    <mergeCell ref="AL47:AL52"/>
    <mergeCell ref="L47:L52"/>
    <mergeCell ref="AC41:AC46"/>
    <mergeCell ref="AD41:AD46"/>
    <mergeCell ref="AE41:AE46"/>
    <mergeCell ref="AF41:AF46"/>
    <mergeCell ref="H41:H46"/>
    <mergeCell ref="I41:I46"/>
    <mergeCell ref="J41:J46"/>
    <mergeCell ref="K41:K46"/>
    <mergeCell ref="L41:L46"/>
    <mergeCell ref="M41:M46"/>
    <mergeCell ref="H47:H52"/>
    <mergeCell ref="I47:I52"/>
    <mergeCell ref="J47:J52"/>
    <mergeCell ref="K47:K52"/>
    <mergeCell ref="M47:M52"/>
    <mergeCell ref="AC47:AC52"/>
    <mergeCell ref="AD47:AD52"/>
    <mergeCell ref="AE47:AE52"/>
    <mergeCell ref="AF47:AF52"/>
    <mergeCell ref="F29:F34"/>
    <mergeCell ref="G29:G34"/>
    <mergeCell ref="AK35:AK40"/>
    <mergeCell ref="AL35:AL40"/>
    <mergeCell ref="AM35:AM40"/>
    <mergeCell ref="A41:A46"/>
    <mergeCell ref="B41:B46"/>
    <mergeCell ref="C41:C46"/>
    <mergeCell ref="D41:D46"/>
    <mergeCell ref="E41:E46"/>
    <mergeCell ref="F41:F46"/>
    <mergeCell ref="G41:G46"/>
    <mergeCell ref="AE35:AE40"/>
    <mergeCell ref="AF35:AF40"/>
    <mergeCell ref="AG35:AG40"/>
    <mergeCell ref="AH35:AH40"/>
    <mergeCell ref="AI35:AI40"/>
    <mergeCell ref="AJ35:AJ40"/>
    <mergeCell ref="J35:J40"/>
    <mergeCell ref="K35:K40"/>
    <mergeCell ref="L35:L40"/>
    <mergeCell ref="M35:M40"/>
    <mergeCell ref="AC35:AC40"/>
    <mergeCell ref="AD35:AD40"/>
    <mergeCell ref="AI23:AI28"/>
    <mergeCell ref="AJ23:AJ28"/>
    <mergeCell ref="AK23:AK28"/>
    <mergeCell ref="AL23:AL28"/>
    <mergeCell ref="AM23:AM28"/>
    <mergeCell ref="AG23:AG28"/>
    <mergeCell ref="AH23:AH28"/>
    <mergeCell ref="AM29:AM34"/>
    <mergeCell ref="A35:A40"/>
    <mergeCell ref="B35:B40"/>
    <mergeCell ref="C35:C40"/>
    <mergeCell ref="D35:D40"/>
    <mergeCell ref="E35:E40"/>
    <mergeCell ref="F35:F40"/>
    <mergeCell ref="G35:G40"/>
    <mergeCell ref="H35:H40"/>
    <mergeCell ref="I35:I40"/>
    <mergeCell ref="AG29:AG34"/>
    <mergeCell ref="AH29:AH34"/>
    <mergeCell ref="AI29:AI34"/>
    <mergeCell ref="AJ29:AJ34"/>
    <mergeCell ref="AK29:AK34"/>
    <mergeCell ref="AL29:AL34"/>
    <mergeCell ref="L29:L34"/>
    <mergeCell ref="A29:A34"/>
    <mergeCell ref="B29:B34"/>
    <mergeCell ref="C29:C34"/>
    <mergeCell ref="D29:D34"/>
    <mergeCell ref="E29:E34"/>
    <mergeCell ref="AC23:AC28"/>
    <mergeCell ref="AD23:AD28"/>
    <mergeCell ref="AE23:AE28"/>
    <mergeCell ref="AF23:AF28"/>
    <mergeCell ref="H23:H28"/>
    <mergeCell ref="I23:I28"/>
    <mergeCell ref="J23:J28"/>
    <mergeCell ref="K23:K28"/>
    <mergeCell ref="L23:L28"/>
    <mergeCell ref="M23:M28"/>
    <mergeCell ref="H29:H34"/>
    <mergeCell ref="I29:I34"/>
    <mergeCell ref="J29:J34"/>
    <mergeCell ref="K29:K34"/>
    <mergeCell ref="M29:M34"/>
    <mergeCell ref="AC29:AC34"/>
    <mergeCell ref="AD29:AD34"/>
    <mergeCell ref="AE29:AE34"/>
    <mergeCell ref="AF29:AF34"/>
    <mergeCell ref="F11:F16"/>
    <mergeCell ref="G11:G16"/>
    <mergeCell ref="AK17:AK22"/>
    <mergeCell ref="AL17:AL22"/>
    <mergeCell ref="AM17:AM22"/>
    <mergeCell ref="A23:A28"/>
    <mergeCell ref="B23:B28"/>
    <mergeCell ref="C23:C28"/>
    <mergeCell ref="D23:D28"/>
    <mergeCell ref="E23:E28"/>
    <mergeCell ref="F23:F28"/>
    <mergeCell ref="G23:G28"/>
    <mergeCell ref="AE17:AE22"/>
    <mergeCell ref="AF17:AF22"/>
    <mergeCell ref="AG17:AG22"/>
    <mergeCell ref="AH17:AH22"/>
    <mergeCell ref="AI17:AI22"/>
    <mergeCell ref="AJ17:AJ22"/>
    <mergeCell ref="J17:J22"/>
    <mergeCell ref="K17:K22"/>
    <mergeCell ref="L17:L22"/>
    <mergeCell ref="M17:M22"/>
    <mergeCell ref="AC17:AC22"/>
    <mergeCell ref="AD17:AD22"/>
    <mergeCell ref="AI5:AI10"/>
    <mergeCell ref="AJ5:AJ10"/>
    <mergeCell ref="AK5:AK10"/>
    <mergeCell ref="AL5:AL10"/>
    <mergeCell ref="AM5:AM10"/>
    <mergeCell ref="AG5:AG10"/>
    <mergeCell ref="AH5:AH10"/>
    <mergeCell ref="AM11:AM16"/>
    <mergeCell ref="A17:A22"/>
    <mergeCell ref="B17:B22"/>
    <mergeCell ref="C17:C22"/>
    <mergeCell ref="D17:D22"/>
    <mergeCell ref="E17:E22"/>
    <mergeCell ref="F17:F22"/>
    <mergeCell ref="G17:G22"/>
    <mergeCell ref="H17:H22"/>
    <mergeCell ref="I17:I22"/>
    <mergeCell ref="AG11:AG16"/>
    <mergeCell ref="AH11:AH16"/>
    <mergeCell ref="AI11:AI16"/>
    <mergeCell ref="AJ11:AJ16"/>
    <mergeCell ref="AK11:AK16"/>
    <mergeCell ref="AL11:AL16"/>
    <mergeCell ref="L11:L16"/>
    <mergeCell ref="A11:A16"/>
    <mergeCell ref="B11:B16"/>
    <mergeCell ref="C11:C16"/>
    <mergeCell ref="D11:D16"/>
    <mergeCell ref="E11:E16"/>
    <mergeCell ref="AC5:AC10"/>
    <mergeCell ref="AD5:AD10"/>
    <mergeCell ref="AE5:AE10"/>
    <mergeCell ref="AF5:AF10"/>
    <mergeCell ref="H5:H10"/>
    <mergeCell ref="I5:I10"/>
    <mergeCell ref="J5:J10"/>
    <mergeCell ref="K5:K10"/>
    <mergeCell ref="L5:L10"/>
    <mergeCell ref="M5:M10"/>
    <mergeCell ref="H11:H16"/>
    <mergeCell ref="I11:I16"/>
    <mergeCell ref="J11:J16"/>
    <mergeCell ref="K11:K16"/>
    <mergeCell ref="M11:M16"/>
    <mergeCell ref="AC11:AC16"/>
    <mergeCell ref="AD11:AD16"/>
    <mergeCell ref="AE11:AE16"/>
    <mergeCell ref="AF11:AF16"/>
    <mergeCell ref="CB3:CB4"/>
    <mergeCell ref="CC3:CC4"/>
    <mergeCell ref="CD3:CD4"/>
    <mergeCell ref="A5:A10"/>
    <mergeCell ref="B5:B10"/>
    <mergeCell ref="C5:C10"/>
    <mergeCell ref="D5:D10"/>
    <mergeCell ref="E5:E10"/>
    <mergeCell ref="F5:F10"/>
    <mergeCell ref="G5:G10"/>
    <mergeCell ref="BV3:BV4"/>
    <mergeCell ref="BW3:BW4"/>
    <mergeCell ref="BX3:BX4"/>
    <mergeCell ref="BY3:BY4"/>
    <mergeCell ref="BZ3:BZ4"/>
    <mergeCell ref="CA3:CA4"/>
    <mergeCell ref="BP3:BP4"/>
    <mergeCell ref="BQ3:BQ4"/>
    <mergeCell ref="BR3:BR4"/>
    <mergeCell ref="BS3:BS4"/>
    <mergeCell ref="BT3:BT4"/>
    <mergeCell ref="BU3:BU4"/>
    <mergeCell ref="BJ3:BJ4"/>
    <mergeCell ref="BK3:BK4"/>
    <mergeCell ref="BL3:BL4"/>
    <mergeCell ref="BM3:BM4"/>
    <mergeCell ref="BN3:BN4"/>
    <mergeCell ref="BO3:BO4"/>
    <mergeCell ref="BD3:BD4"/>
    <mergeCell ref="BE3:BE4"/>
    <mergeCell ref="BF3:BF4"/>
    <mergeCell ref="BG3:BG4"/>
    <mergeCell ref="BH3:BH4"/>
    <mergeCell ref="BI3:BI4"/>
    <mergeCell ref="AX3:AX4"/>
    <mergeCell ref="AY3:AY4"/>
    <mergeCell ref="AZ3:AZ4"/>
    <mergeCell ref="BA3:BA4"/>
    <mergeCell ref="BB3:BB4"/>
    <mergeCell ref="BC3:BC4"/>
    <mergeCell ref="AR3:AR4"/>
    <mergeCell ref="AS3:AS4"/>
    <mergeCell ref="AT3:AT4"/>
    <mergeCell ref="AU3:AU4"/>
    <mergeCell ref="AV3:AV4"/>
    <mergeCell ref="AW3:AW4"/>
    <mergeCell ref="AL3:AL4"/>
    <mergeCell ref="AM3:AM4"/>
    <mergeCell ref="AN3:AN4"/>
    <mergeCell ref="AO3:AO4"/>
    <mergeCell ref="AP3:AP4"/>
    <mergeCell ref="AQ3:AQ4"/>
    <mergeCell ref="AF3:AF4"/>
    <mergeCell ref="AG3:AG4"/>
    <mergeCell ref="AH3:AH4"/>
    <mergeCell ref="AI3:AI4"/>
    <mergeCell ref="AJ3:AJ4"/>
    <mergeCell ref="AK3:AK4"/>
    <mergeCell ref="AB3:AB4"/>
    <mergeCell ref="AC3:AD4"/>
    <mergeCell ref="AE3:AE4"/>
    <mergeCell ref="S3:S4"/>
    <mergeCell ref="T3:T4"/>
    <mergeCell ref="U3:U4"/>
    <mergeCell ref="V3:V4"/>
    <mergeCell ref="W3:W4"/>
    <mergeCell ref="X3:X4"/>
    <mergeCell ref="A3:A4"/>
    <mergeCell ref="B3:B4"/>
    <mergeCell ref="C3:C4"/>
    <mergeCell ref="D3:D4"/>
    <mergeCell ref="E3:E4"/>
    <mergeCell ref="F3:F4"/>
    <mergeCell ref="BE2:BI2"/>
    <mergeCell ref="BJ2:BN2"/>
    <mergeCell ref="BO2:BS2"/>
    <mergeCell ref="M3:M4"/>
    <mergeCell ref="N3:N4"/>
    <mergeCell ref="O3:O4"/>
    <mergeCell ref="P3:P4"/>
    <mergeCell ref="Q3:Q4"/>
    <mergeCell ref="R3:R4"/>
    <mergeCell ref="G3:G4"/>
    <mergeCell ref="H3:H4"/>
    <mergeCell ref="I3:I4"/>
    <mergeCell ref="J3:J4"/>
    <mergeCell ref="K3:K4"/>
    <mergeCell ref="L3:L4"/>
    <mergeCell ref="Y3:Y4"/>
    <mergeCell ref="Z3:Z4"/>
    <mergeCell ref="AA3:AA4"/>
    <mergeCell ref="BT2:BW2"/>
    <mergeCell ref="BX2:BZ2"/>
    <mergeCell ref="CA2:CD2"/>
    <mergeCell ref="A2:I2"/>
    <mergeCell ref="J2:M2"/>
    <mergeCell ref="N2:AH2"/>
    <mergeCell ref="AI2:AL2"/>
    <mergeCell ref="AN2:AY2"/>
    <mergeCell ref="AZ2:BD2"/>
  </mergeCells>
  <conditionalFormatting sqref="M5 M11 M17 M23 M29 M35 M41 M47 M53 M59">
    <cfRule type="cellIs" dxfId="413" priority="32" stopIfTrue="1" operator="equal">
      <formula>"Muy Alta"</formula>
    </cfRule>
    <cfRule type="containsText" dxfId="412" priority="33" operator="containsText" text="ZONA RIESGO ALTA">
      <formula>NOT(ISERROR(SEARCH("ZONA RIESGO ALTA",M5)))</formula>
    </cfRule>
    <cfRule type="containsText" dxfId="411" priority="34" operator="containsText" text="ZONA RIESGO MODERADA">
      <formula>NOT(ISERROR(SEARCH("ZONA RIESGO MODERADA",M5)))</formula>
    </cfRule>
    <cfRule type="containsText" dxfId="410" priority="35" operator="containsText" text="ZONA RIESGO BAJA">
      <formula>NOT(ISERROR(SEARCH("ZONA RIESGO BAJA",M5)))</formula>
    </cfRule>
    <cfRule type="cellIs" dxfId="409" priority="36" operator="equal">
      <formula>"Muy Baja"</formula>
    </cfRule>
  </conditionalFormatting>
  <conditionalFormatting sqref="M5:M64">
    <cfRule type="containsText" dxfId="408" priority="31" operator="containsText" text="ZONA RIESGO EXTREMA">
      <formula>NOT(ISERROR(SEARCH("ZONA RIESGO EXTREMA",M5)))</formula>
    </cfRule>
  </conditionalFormatting>
  <conditionalFormatting sqref="X5:X64">
    <cfRule type="containsText" dxfId="407" priority="28" operator="containsText" text="DEBIL">
      <formula>NOT(ISERROR(SEARCH("DEBIL",X5)))</formula>
    </cfRule>
    <cfRule type="containsText" dxfId="406" priority="29" operator="containsText" text="MODERADO">
      <formula>NOT(ISERROR(SEARCH("MODERADO",X5)))</formula>
    </cfRule>
    <cfRule type="containsText" dxfId="405" priority="30" operator="containsText" text="FUERTE">
      <formula>NOT(ISERROR(SEARCH("FUERTE",X5)))</formula>
    </cfRule>
  </conditionalFormatting>
  <conditionalFormatting sqref="AC5 AC11 AC17 AC23 AC41 AC59 AC29 AC47 AC35 AC53">
    <cfRule type="containsText" dxfId="404" priority="25" operator="containsText" text="DEBIL">
      <formula>NOT(ISERROR(SEARCH("DEBIL",AC5)))</formula>
    </cfRule>
    <cfRule type="containsText" dxfId="403" priority="26" operator="containsText" text="MODERADO">
      <formula>NOT(ISERROR(SEARCH("MODERADO",AC5)))</formula>
    </cfRule>
    <cfRule type="containsText" dxfId="402" priority="27" operator="containsText" text="FUERTE">
      <formula>NOT(ISERROR(SEARCH("FUERTE",AC5)))</formula>
    </cfRule>
  </conditionalFormatting>
  <conditionalFormatting sqref="AI5 AI11 AI17 AI23 AI29 AI35 AI41 AI47 AI53 AI59">
    <cfRule type="containsText" dxfId="401" priority="20" operator="containsText" text="casi seguro">
      <formula>NOT(ISERROR(SEARCH("casi seguro",AI5)))</formula>
    </cfRule>
    <cfRule type="containsText" dxfId="400" priority="21" operator="containsText" text="PROBABLE">
      <formula>NOT(ISERROR(SEARCH("PROBABLE",AI5)))</formula>
    </cfRule>
    <cfRule type="containsText" dxfId="399" priority="22" operator="containsText" text="posible">
      <formula>NOT(ISERROR(SEARCH("posible",AI5)))</formula>
    </cfRule>
    <cfRule type="containsText" dxfId="398" priority="23" operator="containsText" text="Improbable">
      <formula>NOT(ISERROR(SEARCH("Improbable",AI5)))</formula>
    </cfRule>
    <cfRule type="containsText" dxfId="397" priority="24" operator="containsText" text="Rara vez">
      <formula>NOT(ISERROR(SEARCH("Rara vez",AI5)))</formula>
    </cfRule>
  </conditionalFormatting>
  <conditionalFormatting sqref="AD5 AD11 AD17 AD23 AD41 AD59 AD29 AD47 AD35 AD53">
    <cfRule type="containsText" dxfId="396" priority="17" operator="containsText" text="DEBIL">
      <formula>NOT(ISERROR(SEARCH("DEBIL",AD5)))</formula>
    </cfRule>
    <cfRule type="containsText" dxfId="395" priority="18" operator="containsText" text="MODERADO">
      <formula>NOT(ISERROR(SEARCH("MODERADO",AD5)))</formula>
    </cfRule>
    <cfRule type="containsText" dxfId="394" priority="19" operator="containsText" text="FUERTE">
      <formula>NOT(ISERROR(SEARCH("FUERTE",AD5)))</formula>
    </cfRule>
  </conditionalFormatting>
  <conditionalFormatting sqref="AL5 AL11 AL17 AL23 AL29 AL35 AL41 AL47 AL53 AL59">
    <cfRule type="cellIs" dxfId="393" priority="12" stopIfTrue="1" operator="equal">
      <formula>"Muy Alta"</formula>
    </cfRule>
    <cfRule type="containsText" dxfId="392" priority="13" operator="containsText" text="ZONA RIESGO ALTA">
      <formula>NOT(ISERROR(SEARCH("ZONA RIESGO ALTA",AL5)))</formula>
    </cfRule>
    <cfRule type="containsText" dxfId="391" priority="14" operator="containsText" text="ZONA RIESGO MODERADA">
      <formula>NOT(ISERROR(SEARCH("ZONA RIESGO MODERADA",AL5)))</formula>
    </cfRule>
    <cfRule type="containsText" dxfId="390" priority="15" operator="containsText" text="ZONA RIESGO BAJA">
      <formula>NOT(ISERROR(SEARCH("ZONA RIESGO BAJA",AL5)))</formula>
    </cfRule>
    <cfRule type="cellIs" dxfId="389" priority="16" operator="equal">
      <formula>"Muy Baja"</formula>
    </cfRule>
  </conditionalFormatting>
  <conditionalFormatting sqref="AL5:AL64">
    <cfRule type="containsText" dxfId="388" priority="11" operator="containsText" text="ZONA RIESGO EXTREMA">
      <formula>NOT(ISERROR(SEARCH("ZONA RIESGO EXTREMA",AL5)))</formula>
    </cfRule>
  </conditionalFormatting>
  <conditionalFormatting sqref="AJ5 AJ11 AJ17 AJ23 AJ29 AJ35 AJ41 AJ47 AJ53 AJ59">
    <cfRule type="containsText" dxfId="387" priority="1" operator="containsText" text="casi seguro">
      <formula>NOT(ISERROR(SEARCH("casi seguro",AJ5)))</formula>
    </cfRule>
    <cfRule type="containsText" dxfId="386" priority="2" operator="containsText" text="PROBABLE">
      <formula>NOT(ISERROR(SEARCH("PROBABLE",AJ5)))</formula>
    </cfRule>
    <cfRule type="containsText" dxfId="385" priority="3" operator="containsText" text="posible">
      <formula>NOT(ISERROR(SEARCH("posible",AJ5)))</formula>
    </cfRule>
    <cfRule type="containsText" dxfId="384" priority="4" operator="containsText" text="Improbable">
      <formula>NOT(ISERROR(SEARCH("Improbable",AJ5)))</formula>
    </cfRule>
    <cfRule type="containsText" dxfId="383" priority="5" operator="containsText" text="Rara vez">
      <formula>NOT(ISERROR(SEARCH("Rara vez",AJ5)))</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64" xr:uid="{E228AE61-0D53-497E-9877-FA0427D4D0C0}"/>
  </dataValidation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37" operator="containsText" id="{C61D8131-CFF6-4241-BFD7-B1612D9B8990}">
            <xm:f>NOT(ISERROR(SEARCH(#REF!,AI5)))</xm:f>
            <xm:f>#REF!</xm:f>
            <x14:dxf>
              <fill>
                <gradientFill degree="180">
                  <stop position="0">
                    <color rgb="FF008744"/>
                  </stop>
                  <stop position="1">
                    <color theme="0"/>
                  </stop>
                </gradientFill>
              </fill>
            </x14:dxf>
          </x14:cfRule>
          <x14:cfRule type="containsText" priority="38" operator="containsText" id="{4D4F946C-A386-4911-BD81-21DA5044A07A}">
            <xm:f>NOT(ISERROR(SEARCH(#REF!,AI5)))</xm:f>
            <xm:f>#REF!</xm:f>
            <x14:dxf>
              <fill>
                <gradientFill degree="180">
                  <stop position="0">
                    <color rgb="FF008744"/>
                  </stop>
                  <stop position="1">
                    <color theme="0"/>
                  </stop>
                </gradientFill>
              </fill>
            </x14:dxf>
          </x14:cfRule>
          <x14:cfRule type="containsText" priority="39" operator="containsText" id="{34C9C169-883F-45F8-9D6D-15FB3934CB72}">
            <xm:f>NOT(ISERROR(SEARCH(#REF!,AI5)))</xm:f>
            <xm:f>#REF!</xm:f>
            <x14:dxf>
              <fill>
                <gradientFill degree="180">
                  <stop position="0">
                    <color rgb="FF008744"/>
                  </stop>
                  <stop position="1">
                    <color rgb="FFFFFFFF"/>
                  </stop>
                </gradientFill>
              </fill>
            </x14:dxf>
          </x14:cfRule>
          <x14:cfRule type="containsText" priority="40" operator="containsText" id="{46BD06A2-8EAB-4160-A3DC-3B714456D882}">
            <xm:f>NOT(ISERROR(SEARCH(#REF!,AI5)))</xm:f>
            <xm:f>#REF!</xm:f>
            <x14:dxf>
              <fill>
                <gradientFill>
                  <stop position="0">
                    <color theme="0"/>
                  </stop>
                  <stop position="1">
                    <color rgb="FFFFFF00"/>
                  </stop>
                </gradientFill>
              </fill>
            </x14:dxf>
          </x14:cfRule>
          <x14:cfRule type="containsText" priority="41" operator="containsText" id="{4E1E0159-67A2-4F0D-ADD1-CA9337E065C8}">
            <xm:f>NOT(ISERROR(SEARCH(#REF!,AI5)))</xm:f>
            <xm:f>#REF!</xm:f>
            <x14:dxf>
              <fill>
                <gradientFill degree="180">
                  <stop position="0">
                    <color rgb="FFFFA700"/>
                  </stop>
                  <stop position="1">
                    <color theme="0"/>
                  </stop>
                </gradientFill>
              </fill>
            </x14:dxf>
          </x14:cfRule>
          <xm:sqref>AI5 AI11 AI17 AI23 AI29 AI35 AI41 AI47 AI53 AI59</xm:sqref>
        </x14:conditionalFormatting>
        <x14:conditionalFormatting xmlns:xm="http://schemas.microsoft.com/office/excel/2006/main">
          <x14:cfRule type="containsText" priority="6" operator="containsText" id="{77F6081A-5BB8-46C3-9132-1DC89BD140B0}">
            <xm:f>NOT(ISERROR(SEARCH(#REF!,AJ5)))</xm:f>
            <xm:f>#REF!</xm:f>
            <x14:dxf>
              <fill>
                <gradientFill degree="180">
                  <stop position="0">
                    <color rgb="FF008744"/>
                  </stop>
                  <stop position="1">
                    <color theme="0"/>
                  </stop>
                </gradientFill>
              </fill>
            </x14:dxf>
          </x14:cfRule>
          <x14:cfRule type="containsText" priority="7" operator="containsText" id="{9AF9C717-206A-41BC-A49B-A42F28CA1D4B}">
            <xm:f>NOT(ISERROR(SEARCH(#REF!,AJ5)))</xm:f>
            <xm:f>#REF!</xm:f>
            <x14:dxf>
              <fill>
                <gradientFill degree="180">
                  <stop position="0">
                    <color rgb="FF008744"/>
                  </stop>
                  <stop position="1">
                    <color theme="0"/>
                  </stop>
                </gradientFill>
              </fill>
            </x14:dxf>
          </x14:cfRule>
          <x14:cfRule type="containsText" priority="8" operator="containsText" id="{3E19E6FE-2FCD-439E-92F0-403AE57BDC99}">
            <xm:f>NOT(ISERROR(SEARCH(#REF!,AJ5)))</xm:f>
            <xm:f>#REF!</xm:f>
            <x14:dxf>
              <fill>
                <gradientFill degree="180">
                  <stop position="0">
                    <color rgb="FF008744"/>
                  </stop>
                  <stop position="1">
                    <color rgb="FFFFFFFF"/>
                  </stop>
                </gradientFill>
              </fill>
            </x14:dxf>
          </x14:cfRule>
          <x14:cfRule type="containsText" priority="9" operator="containsText" id="{367A5A4F-C645-4623-AD46-3918777705D3}">
            <xm:f>NOT(ISERROR(SEARCH(#REF!,AJ5)))</xm:f>
            <xm:f>#REF!</xm:f>
            <x14:dxf>
              <fill>
                <gradientFill>
                  <stop position="0">
                    <color theme="0"/>
                  </stop>
                  <stop position="1">
                    <color rgb="FFFFFF00"/>
                  </stop>
                </gradientFill>
              </fill>
            </x14:dxf>
          </x14:cfRule>
          <x14:cfRule type="containsText" priority="10" operator="containsText" id="{8B91CEB8-995B-4A0D-B5E0-604DA663E4CC}">
            <xm:f>NOT(ISERROR(SEARCH(#REF!,AJ5)))</xm:f>
            <xm:f>#REF!</xm:f>
            <x14:dxf>
              <fill>
                <gradientFill degree="180">
                  <stop position="0">
                    <color rgb="FFFFA700"/>
                  </stop>
                  <stop position="1">
                    <color theme="0"/>
                  </stop>
                </gradientFill>
              </fill>
            </x14:dxf>
          </x14:cfRule>
          <xm:sqref>AJ5 AJ11 AJ17 AJ23 AJ29 AJ35 AJ41 AJ47 AJ53 AJ59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698C21ADF809643BDA9225112B63919" ma:contentTypeVersion="15" ma:contentTypeDescription="Crear nuevo documento." ma:contentTypeScope="" ma:versionID="4202cf17608c8acf2764d83231c26d12">
  <xsd:schema xmlns:xsd="http://www.w3.org/2001/XMLSchema" xmlns:xs="http://www.w3.org/2001/XMLSchema" xmlns:p="http://schemas.microsoft.com/office/2006/metadata/properties" xmlns:ns2="d37b1d50-af9c-447b-b1f1-aa01515899c9" xmlns:ns3="e65ea7b8-1bb6-4105-84f8-2ca17f785111" targetNamespace="http://schemas.microsoft.com/office/2006/metadata/properties" ma:root="true" ma:fieldsID="cb03d86f3366715262a8b25d65590296" ns2:_="" ns3:_="">
    <xsd:import namespace="d37b1d50-af9c-447b-b1f1-aa01515899c9"/>
    <xsd:import namespace="e65ea7b8-1bb6-4105-84f8-2ca17f78511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7b1d50-af9c-447b-b1f1-aa01515899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65ea7b8-1bb6-4105-84f8-2ca17f78511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bd6e9f0-ca35-4f38-96fe-5786f07db789}" ma:internalName="TaxCatchAll" ma:showField="CatchAllData" ma:web="e65ea7b8-1bb6-4105-84f8-2ca17f7851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37b1d50-af9c-447b-b1f1-aa01515899c9">
      <Terms xmlns="http://schemas.microsoft.com/office/infopath/2007/PartnerControls"/>
    </lcf76f155ced4ddcb4097134ff3c332f>
    <TaxCatchAll xmlns="e65ea7b8-1bb6-4105-84f8-2ca17f785111" xsi:nil="true"/>
  </documentManagement>
</p:properties>
</file>

<file path=customXml/itemProps1.xml><?xml version="1.0" encoding="utf-8"?>
<ds:datastoreItem xmlns:ds="http://schemas.openxmlformats.org/officeDocument/2006/customXml" ds:itemID="{40ABA878-8A84-462F-8714-0BC3639455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7b1d50-af9c-447b-b1f1-aa01515899c9"/>
    <ds:schemaRef ds:uri="e65ea7b8-1bb6-4105-84f8-2ca17f7851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DDF53F-3D0C-49E4-8447-8BDCD6B0DECA}">
  <ds:schemaRefs>
    <ds:schemaRef ds:uri="http://schemas.microsoft.com/sharepoint/v3/contenttype/forms"/>
  </ds:schemaRefs>
</ds:datastoreItem>
</file>

<file path=customXml/itemProps3.xml><?xml version="1.0" encoding="utf-8"?>
<ds:datastoreItem xmlns:ds="http://schemas.openxmlformats.org/officeDocument/2006/customXml" ds:itemID="{AFD6C33A-7886-4286-9B83-FE671054FC17}">
  <ds:schemaRefs>
    <ds:schemaRef ds:uri="http://schemas.microsoft.com/office/2006/metadata/properties"/>
    <ds:schemaRef ds:uri="http://schemas.microsoft.com/office/infopath/2007/PartnerControls"/>
    <ds:schemaRef ds:uri="d37b1d50-af9c-447b-b1f1-aa01515899c9"/>
    <ds:schemaRef ds:uri="e65ea7b8-1bb6-4105-84f8-2ca17f7851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25</vt:i4>
      </vt:variant>
    </vt:vector>
  </HeadingPairs>
  <TitlesOfParts>
    <vt:vector size="25" baseType="lpstr">
      <vt:lpstr>Intructivo</vt:lpstr>
      <vt:lpstr>1 OAP</vt:lpstr>
      <vt:lpstr>2 Gestión del conocimiento</vt:lpstr>
      <vt:lpstr>3 SAL</vt:lpstr>
      <vt:lpstr>4 OCI</vt:lpstr>
      <vt:lpstr>5 Gestión documental</vt:lpstr>
      <vt:lpstr>6 Talento Humano</vt:lpstr>
      <vt:lpstr>7 Comunicaciones</vt:lpstr>
      <vt:lpstr>8 Financiera</vt:lpstr>
      <vt:lpstr>9 Apoyo logístico</vt:lpstr>
      <vt:lpstr>10 Servicio al ciudadano</vt:lpstr>
      <vt:lpstr>11 GIRS</vt:lpstr>
      <vt:lpstr>12 OTIC</vt:lpstr>
      <vt:lpstr>13 Funerarios</vt:lpstr>
      <vt:lpstr>14 Alumbrado público</vt:lpstr>
      <vt:lpstr>15 Gestión disciplinaria</vt:lpstr>
      <vt:lpstr>16 Participación ciudadana</vt:lpstr>
      <vt:lpstr>Matriz Calor Inherente</vt:lpstr>
      <vt:lpstr>Matriz Calor Residual</vt:lpstr>
      <vt:lpstr>Tabla probabilidad</vt:lpstr>
      <vt:lpstr>Tabla Impacto</vt:lpstr>
      <vt:lpstr>Tabla Valoración controles</vt:lpstr>
      <vt:lpstr>seguridad info</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Ligia Marlen Velandia Leon</cp:lastModifiedBy>
  <cp:revision/>
  <dcterms:created xsi:type="dcterms:W3CDTF">2020-03-24T23:12:47Z</dcterms:created>
  <dcterms:modified xsi:type="dcterms:W3CDTF">2023-01-27T20:25:59Z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0x0101004698C21ADF809643BDA9225112B63919</vt:lpwstr>
  </property>
  <property fmtid="{D5CDD505-2E9C-101B-9397-08002B2CF9AE}" pid="3" name="MediaServiceImageTags">
    <vt:lpwstr/>
  </property>
  <property fmtid="{D5CDD505-2E9C-101B-9397-08002B2CF9AE}" pid="4" name="MSIP_Label_5fac521f-e930-485b-97f4-efbe7db8e98f_Enabled">
    <vt:lpwstr>true</vt:lpwstr>
  </property>
  <property fmtid="{D5CDD505-2E9C-101B-9397-08002B2CF9AE}" pid="5" name="MSIP_Label_5fac521f-e930-485b-97f4-efbe7db8e98f_SetDate">
    <vt:lpwstr>2022-10-22T01:55:03Z</vt:lpwstr>
  </property>
  <property fmtid="{D5CDD505-2E9C-101B-9397-08002B2CF9AE}" pid="6" name="MSIP_Label_5fac521f-e930-485b-97f4-efbe7db8e98f_Method">
    <vt:lpwstr>Standard</vt:lpwstr>
  </property>
  <property fmtid="{D5CDD505-2E9C-101B-9397-08002B2CF9AE}" pid="7" name="MSIP_Label_5fac521f-e930-485b-97f4-efbe7db8e98f_Name">
    <vt:lpwstr>defa4170-0d19-0005-0004-bc88714345d2</vt:lpwstr>
  </property>
  <property fmtid="{D5CDD505-2E9C-101B-9397-08002B2CF9AE}" pid="8" name="MSIP_Label_5fac521f-e930-485b-97f4-efbe7db8e98f_SiteId">
    <vt:lpwstr>9ecb216e-449b-4584-bc82-26bce78574fb</vt:lpwstr>
  </property>
  <property fmtid="{D5CDD505-2E9C-101B-9397-08002B2CF9AE}" pid="9" name="MSIP_Label_5fac521f-e930-485b-97f4-efbe7db8e98f_ActionId">
    <vt:lpwstr>0b4c3605-d1d1-4ef5-b6ab-a9190c7e6c94</vt:lpwstr>
  </property>
  <property fmtid="{D5CDD505-2E9C-101B-9397-08002B2CF9AE}" pid="10" name="MSIP_Label_5fac521f-e930-485b-97f4-efbe7db8e98f_ContentBits">
    <vt:lpwstr>0</vt:lpwstr>
  </property>
</Properties>
</file>