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2"/>
  <workbookPr defaultThemeVersion="166925"/>
  <mc:AlternateContent xmlns:mc="http://schemas.openxmlformats.org/markup-compatibility/2006">
    <mc:Choice Requires="x15">
      <x15ac:absPath xmlns:x15ac="http://schemas.microsoft.com/office/spreadsheetml/2010/11/ac" url="C:\Users\Sandra and sara\OneDrive - Unidad administrativa especial de servicios públicos\Escritorio\"/>
    </mc:Choice>
  </mc:AlternateContent>
  <xr:revisionPtr revIDLastSave="0" documentId="8_{5B922EE2-809A-41DD-8856-C22EB1722354}" xr6:coauthVersionLast="47" xr6:coauthVersionMax="47" xr10:uidLastSave="{00000000-0000-0000-0000-000000000000}"/>
  <bookViews>
    <workbookView xWindow="-120" yWindow="-120" windowWidth="20730" windowHeight="11040" tabRatio="457" firstSheet="5" activeTab="5" xr2:uid="{34FF58F8-61C4-4CB2-B38A-BFD9997476A4}"/>
  </bookViews>
  <sheets>
    <sheet name="Hoja2" sheetId="4" state="hidden" r:id="rId1"/>
    <sheet name="ELABORACIÓN" sheetId="5" state="hidden" r:id="rId2"/>
    <sheet name="VERSIONES" sheetId="6" state="hidden" r:id="rId3"/>
    <sheet name="CORTE 30042023" sheetId="2" state="hidden" r:id="rId4"/>
    <sheet name="CORTE 30042023." sheetId="7" state="hidden" r:id="rId5"/>
    <sheet name="PAAC" sheetId="8" r:id="rId6"/>
    <sheet name="Seguimiento SUIT" sheetId="10" r:id="rId7"/>
    <sheet name="Hoja1" sheetId="3" state="hidden" r:id="rId8"/>
  </sheets>
  <definedNames>
    <definedName name="_xlnm._FilterDatabase" localSheetId="3" hidden="1">'CORTE 30042023'!$A$3:$BS$72</definedName>
    <definedName name="_xlnm._FilterDatabase" localSheetId="4" hidden="1">'CORTE 30042023.'!$A$3:$BS$72</definedName>
    <definedName name="_xlnm._FilterDatabase" localSheetId="5" hidden="1">PAAC!$A$5:$P$6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1" i="8" l="1"/>
  <c r="L15" i="8"/>
  <c r="L18" i="8"/>
  <c r="K52" i="8"/>
  <c r="K12" i="8"/>
  <c r="M52" i="8" l="1"/>
  <c r="L52" i="8"/>
  <c r="L53" i="8"/>
  <c r="L60" i="8"/>
  <c r="K67" i="8"/>
  <c r="L66" i="8" s="1"/>
  <c r="L105" i="8"/>
  <c r="L103" i="8"/>
  <c r="L102" i="8"/>
  <c r="K97" i="8"/>
  <c r="L97" i="8" s="1"/>
  <c r="L95" i="8"/>
  <c r="L94" i="8"/>
  <c r="L96" i="8"/>
  <c r="L83" i="8"/>
  <c r="L86" i="8"/>
  <c r="L87" i="8"/>
  <c r="L89" i="8"/>
  <c r="L85" i="8"/>
  <c r="L77" i="8"/>
  <c r="L63" i="8"/>
  <c r="L45" i="8"/>
  <c r="L47" i="8"/>
  <c r="L39" i="8"/>
  <c r="K37" i="8"/>
  <c r="L36" i="8" s="1"/>
  <c r="L28" i="8"/>
  <c r="L27" i="8"/>
  <c r="K26" i="8"/>
  <c r="L26" i="8" s="1"/>
  <c r="K19" i="8"/>
  <c r="K11" i="8"/>
  <c r="K8" i="8"/>
  <c r="L7" i="8" s="1"/>
  <c r="L74" i="8"/>
  <c r="L72" i="8"/>
  <c r="L43" i="8"/>
  <c r="L40" i="8"/>
  <c r="BS72" i="7"/>
  <c r="BR72" i="7"/>
  <c r="BQ72" i="7"/>
  <c r="BP72" i="7"/>
  <c r="BS71" i="7"/>
  <c r="BR71" i="7"/>
  <c r="BQ71" i="7"/>
  <c r="BP71" i="7"/>
  <c r="BS70" i="7"/>
  <c r="BR70" i="7"/>
  <c r="BQ70" i="7"/>
  <c r="BP70" i="7"/>
  <c r="BS69" i="7"/>
  <c r="BR69" i="7"/>
  <c r="BQ69" i="7"/>
  <c r="BP69" i="7"/>
  <c r="BS68" i="7"/>
  <c r="BR68" i="7"/>
  <c r="BQ68" i="7"/>
  <c r="BP68" i="7"/>
  <c r="BS67" i="7"/>
  <c r="BR67" i="7"/>
  <c r="BQ67" i="7"/>
  <c r="BP67" i="7"/>
  <c r="BS66" i="7"/>
  <c r="BR66" i="7"/>
  <c r="BQ66" i="7"/>
  <c r="BP66" i="7"/>
  <c r="BS65" i="7"/>
  <c r="BR65" i="7"/>
  <c r="BQ65" i="7"/>
  <c r="BP65" i="7"/>
  <c r="BS64" i="7"/>
  <c r="BR64" i="7"/>
  <c r="BQ64" i="7"/>
  <c r="BP64" i="7"/>
  <c r="BS63" i="7"/>
  <c r="BR63" i="7"/>
  <c r="BQ63" i="7"/>
  <c r="BP63" i="7"/>
  <c r="BS62" i="7"/>
  <c r="BR62" i="7"/>
  <c r="BQ62" i="7"/>
  <c r="BP62" i="7"/>
  <c r="BS61" i="7"/>
  <c r="BR61" i="7"/>
  <c r="BQ61" i="7"/>
  <c r="BP61" i="7"/>
  <c r="BS60" i="7"/>
  <c r="BR60" i="7"/>
  <c r="BQ60" i="7"/>
  <c r="BP60" i="7"/>
  <c r="BS59" i="7"/>
  <c r="BR59" i="7"/>
  <c r="BQ59" i="7"/>
  <c r="BP59" i="7"/>
  <c r="BS58" i="7"/>
  <c r="BR58" i="7"/>
  <c r="BQ58" i="7"/>
  <c r="BP58" i="7"/>
  <c r="BS57" i="7"/>
  <c r="BR57" i="7"/>
  <c r="BQ57" i="7"/>
  <c r="BP57" i="7"/>
  <c r="BS56" i="7"/>
  <c r="BR56" i="7"/>
  <c r="BQ56" i="7"/>
  <c r="BP56" i="7"/>
  <c r="BS55" i="7"/>
  <c r="BR55" i="7"/>
  <c r="BQ55" i="7"/>
  <c r="BP55" i="7"/>
  <c r="BS54" i="7"/>
  <c r="BR54" i="7"/>
  <c r="BQ54" i="7"/>
  <c r="BP54" i="7"/>
  <c r="BS53" i="7"/>
  <c r="BR53" i="7"/>
  <c r="BQ53" i="7"/>
  <c r="BP53" i="7"/>
  <c r="BS52" i="7"/>
  <c r="BR52" i="7"/>
  <c r="BQ52" i="7"/>
  <c r="BP52" i="7"/>
  <c r="BS51" i="7"/>
  <c r="BR51" i="7"/>
  <c r="BQ51" i="7"/>
  <c r="BP51" i="7"/>
  <c r="BS50" i="7"/>
  <c r="BR50" i="7"/>
  <c r="BQ50" i="7"/>
  <c r="BP50" i="7"/>
  <c r="BS49" i="7"/>
  <c r="BR49" i="7"/>
  <c r="BQ49" i="7"/>
  <c r="BP49" i="7"/>
  <c r="BS48" i="7"/>
  <c r="BR48" i="7"/>
  <c r="BQ48" i="7"/>
  <c r="BP48" i="7"/>
  <c r="BS47" i="7"/>
  <c r="BR47" i="7"/>
  <c r="BQ47" i="7"/>
  <c r="BP47" i="7"/>
  <c r="BS46" i="7"/>
  <c r="BR46" i="7"/>
  <c r="BQ46" i="7"/>
  <c r="BP46" i="7"/>
  <c r="BS45" i="7"/>
  <c r="BR45" i="7"/>
  <c r="BQ45" i="7"/>
  <c r="BP45" i="7"/>
  <c r="BS44" i="7"/>
  <c r="BR44" i="7"/>
  <c r="BQ44" i="7"/>
  <c r="BP44" i="7"/>
  <c r="BS43" i="7"/>
  <c r="BR43" i="7"/>
  <c r="BQ43" i="7"/>
  <c r="BP43" i="7"/>
  <c r="BS42" i="7"/>
  <c r="BR42" i="7"/>
  <c r="BQ42" i="7"/>
  <c r="BP42" i="7"/>
  <c r="BS41" i="7"/>
  <c r="BR41" i="7"/>
  <c r="BQ41" i="7"/>
  <c r="BP41" i="7"/>
  <c r="BS40" i="7"/>
  <c r="BR40" i="7"/>
  <c r="BQ40" i="7"/>
  <c r="BP40" i="7"/>
  <c r="BS39" i="7"/>
  <c r="BR39" i="7"/>
  <c r="BQ39" i="7"/>
  <c r="BP39" i="7"/>
  <c r="BS38" i="7"/>
  <c r="BR38" i="7"/>
  <c r="BQ38" i="7"/>
  <c r="BP38" i="7"/>
  <c r="BS37" i="7"/>
  <c r="BR37" i="7"/>
  <c r="BQ37" i="7"/>
  <c r="BP37" i="7"/>
  <c r="BS36" i="7"/>
  <c r="BR36" i="7"/>
  <c r="BQ36" i="7"/>
  <c r="BP36" i="7"/>
  <c r="BS35" i="7"/>
  <c r="BR35" i="7"/>
  <c r="BQ35" i="7"/>
  <c r="BP35" i="7"/>
  <c r="BS34" i="7"/>
  <c r="BR34" i="7"/>
  <c r="BQ34" i="7"/>
  <c r="BP34" i="7"/>
  <c r="BS33" i="7"/>
  <c r="BR33" i="7"/>
  <c r="BQ33" i="7"/>
  <c r="BP33" i="7"/>
  <c r="BS32" i="7"/>
  <c r="BR32" i="7"/>
  <c r="BQ32" i="7"/>
  <c r="BP32" i="7"/>
  <c r="BS31" i="7"/>
  <c r="BR31" i="7"/>
  <c r="BQ31" i="7"/>
  <c r="BP31" i="7"/>
  <c r="BS30" i="7"/>
  <c r="BR30" i="7"/>
  <c r="BQ30" i="7"/>
  <c r="BP30" i="7"/>
  <c r="BS29" i="7"/>
  <c r="BR29" i="7"/>
  <c r="BQ29" i="7"/>
  <c r="BP29" i="7"/>
  <c r="BS28" i="7"/>
  <c r="BR28" i="7"/>
  <c r="BQ28" i="7"/>
  <c r="BP28" i="7"/>
  <c r="BS27" i="7"/>
  <c r="BR27" i="7"/>
  <c r="BQ27" i="7"/>
  <c r="BP27" i="7"/>
  <c r="BS26" i="7"/>
  <c r="BR26" i="7"/>
  <c r="BQ26" i="7"/>
  <c r="BP26" i="7"/>
  <c r="BS25" i="7"/>
  <c r="BR25" i="7"/>
  <c r="BQ25" i="7"/>
  <c r="BP25" i="7"/>
  <c r="BS24" i="7"/>
  <c r="BR24" i="7"/>
  <c r="BQ24" i="7"/>
  <c r="BP24" i="7"/>
  <c r="BS23" i="7"/>
  <c r="BR23" i="7"/>
  <c r="BQ23" i="7"/>
  <c r="BP23" i="7"/>
  <c r="BS22" i="7"/>
  <c r="BR22" i="7"/>
  <c r="BQ22" i="7"/>
  <c r="BP22" i="7"/>
  <c r="BS21" i="7"/>
  <c r="BR21" i="7"/>
  <c r="BQ21" i="7"/>
  <c r="BP21" i="7"/>
  <c r="BS20" i="7"/>
  <c r="BR20" i="7"/>
  <c r="BQ20" i="7"/>
  <c r="BP20" i="7"/>
  <c r="BS19" i="7"/>
  <c r="BR19" i="7"/>
  <c r="BQ19" i="7"/>
  <c r="BP19" i="7"/>
  <c r="BS18" i="7"/>
  <c r="BR18" i="7"/>
  <c r="BQ18" i="7"/>
  <c r="BP18" i="7"/>
  <c r="BS17" i="7"/>
  <c r="BR17" i="7"/>
  <c r="BQ17" i="7"/>
  <c r="BP17" i="7"/>
  <c r="BS16" i="7"/>
  <c r="BR16" i="7"/>
  <c r="BQ16" i="7"/>
  <c r="BP16" i="7"/>
  <c r="BS15" i="7"/>
  <c r="BR15" i="7"/>
  <c r="BQ15" i="7"/>
  <c r="BP15" i="7"/>
  <c r="BS14" i="7"/>
  <c r="BR14" i="7"/>
  <c r="BQ14" i="7"/>
  <c r="BP14" i="7"/>
  <c r="BS13" i="7"/>
  <c r="BR13" i="7"/>
  <c r="BQ13" i="7"/>
  <c r="BP13" i="7"/>
  <c r="BS12" i="7"/>
  <c r="BR12" i="7"/>
  <c r="BQ12" i="7"/>
  <c r="BP12" i="7"/>
  <c r="BS11" i="7"/>
  <c r="BR11" i="7"/>
  <c r="BQ11" i="7"/>
  <c r="BP11" i="7"/>
  <c r="BS10" i="7"/>
  <c r="BR10" i="7"/>
  <c r="BQ10" i="7"/>
  <c r="BP10" i="7"/>
  <c r="BS9" i="7"/>
  <c r="BR9" i="7"/>
  <c r="BQ9" i="7"/>
  <c r="BP9" i="7"/>
  <c r="BS8" i="7"/>
  <c r="BR8" i="7"/>
  <c r="BQ8" i="7"/>
  <c r="BP8" i="7"/>
  <c r="BS7" i="7"/>
  <c r="BR7" i="7"/>
  <c r="BQ7" i="7"/>
  <c r="BP7" i="7"/>
  <c r="BS6" i="7"/>
  <c r="BR6" i="7"/>
  <c r="BQ6" i="7"/>
  <c r="BP6" i="7"/>
  <c r="BS5" i="7"/>
  <c r="BR5" i="7"/>
  <c r="BQ5" i="7"/>
  <c r="BP5" i="7"/>
  <c r="BS4" i="7"/>
  <c r="BR4" i="7"/>
  <c r="BQ4" i="7"/>
  <c r="BP4" i="7"/>
  <c r="M102" i="8" l="1"/>
  <c r="M72" i="8"/>
  <c r="M83" i="8"/>
  <c r="M36" i="8"/>
  <c r="M7" i="8"/>
  <c r="BS34" i="2"/>
  <c r="BR34" i="2"/>
  <c r="BQ34" i="2"/>
  <c r="BP34" i="2"/>
  <c r="BS32" i="2"/>
  <c r="BR32" i="2"/>
  <c r="BQ32" i="2"/>
  <c r="BP32" i="2"/>
  <c r="BS7" i="2"/>
  <c r="BR7" i="2"/>
  <c r="BQ7" i="2"/>
  <c r="BP7" i="2"/>
  <c r="BS44" i="2"/>
  <c r="BR44" i="2"/>
  <c r="BQ44" i="2"/>
  <c r="BP44" i="2"/>
  <c r="BS69" i="2"/>
  <c r="BR69" i="2"/>
  <c r="BQ69" i="2"/>
  <c r="BP69" i="2"/>
  <c r="BS20" i="2"/>
  <c r="BR20" i="2"/>
  <c r="BQ20" i="2"/>
  <c r="BP20" i="2"/>
  <c r="BS54" i="2"/>
  <c r="BR54" i="2"/>
  <c r="BQ54" i="2"/>
  <c r="BP54" i="2"/>
  <c r="BS53" i="2"/>
  <c r="BR53" i="2"/>
  <c r="BQ53" i="2"/>
  <c r="BP53" i="2"/>
  <c r="BS52" i="2"/>
  <c r="BR52" i="2"/>
  <c r="BQ52" i="2"/>
  <c r="BP52" i="2"/>
  <c r="BS50" i="2"/>
  <c r="BR50" i="2"/>
  <c r="BQ50" i="2"/>
  <c r="BP50" i="2"/>
  <c r="BP21" i="2"/>
  <c r="BQ21" i="2"/>
  <c r="BR21" i="2"/>
  <c r="BS21" i="2"/>
  <c r="BP33" i="2"/>
  <c r="BQ33" i="2"/>
  <c r="BR33" i="2"/>
  <c r="BS33" i="2"/>
  <c r="BS47" i="2"/>
  <c r="BR47" i="2"/>
  <c r="BQ47" i="2"/>
  <c r="BP47" i="2"/>
  <c r="BS71" i="2"/>
  <c r="BR71" i="2"/>
  <c r="BQ71" i="2"/>
  <c r="BP71" i="2"/>
  <c r="BS70" i="2"/>
  <c r="BR70" i="2"/>
  <c r="BQ70" i="2"/>
  <c r="BP70" i="2"/>
  <c r="BS57" i="2"/>
  <c r="BR57" i="2"/>
  <c r="BQ57" i="2"/>
  <c r="BP57" i="2"/>
  <c r="BS30" i="2"/>
  <c r="BR30" i="2"/>
  <c r="BQ30" i="2"/>
  <c r="BP30" i="2"/>
  <c r="BS29" i="2"/>
  <c r="BR29" i="2"/>
  <c r="BQ29" i="2"/>
  <c r="BP29" i="2"/>
  <c r="BS27" i="2"/>
  <c r="BR27" i="2"/>
  <c r="BQ27" i="2"/>
  <c r="BP27" i="2"/>
  <c r="BS26" i="2"/>
  <c r="BR26" i="2"/>
  <c r="BQ26" i="2"/>
  <c r="BP26" i="2"/>
  <c r="BS25" i="2"/>
  <c r="BR25" i="2"/>
  <c r="BQ25" i="2"/>
  <c r="BP25" i="2"/>
  <c r="BS65" i="2"/>
  <c r="BR65" i="2"/>
  <c r="BQ65" i="2"/>
  <c r="BP65" i="2"/>
  <c r="BS64" i="2"/>
  <c r="BR64" i="2"/>
  <c r="BQ64" i="2"/>
  <c r="BP64" i="2"/>
  <c r="BS66" i="2"/>
  <c r="BR66" i="2"/>
  <c r="BQ66" i="2"/>
  <c r="BP66" i="2"/>
  <c r="BP67" i="2"/>
  <c r="BQ67" i="2"/>
  <c r="BR67" i="2"/>
  <c r="BS67" i="2"/>
  <c r="BP5" i="2"/>
  <c r="BQ9" i="2"/>
  <c r="BS4" i="2"/>
  <c r="BQ5" i="2"/>
  <c r="BR5" i="2"/>
  <c r="BS5" i="2"/>
  <c r="BP8" i="2"/>
  <c r="BQ8" i="2"/>
  <c r="BR8" i="2"/>
  <c r="BS8" i="2"/>
  <c r="BP9" i="2"/>
  <c r="BR9" i="2"/>
  <c r="BS9" i="2"/>
  <c r="BP10" i="2"/>
  <c r="BQ10" i="2"/>
  <c r="BR10" i="2"/>
  <c r="BS10" i="2"/>
  <c r="BP11" i="2"/>
  <c r="BQ11" i="2"/>
  <c r="BR11" i="2"/>
  <c r="BS11" i="2"/>
  <c r="BP12" i="2"/>
  <c r="BQ12" i="2"/>
  <c r="BR12" i="2"/>
  <c r="BS12" i="2"/>
  <c r="BP13" i="2"/>
  <c r="BQ13" i="2"/>
  <c r="BR13" i="2"/>
  <c r="BS13" i="2"/>
  <c r="BP14" i="2"/>
  <c r="BQ14" i="2"/>
  <c r="BR14" i="2"/>
  <c r="BS14" i="2"/>
  <c r="BP15" i="2"/>
  <c r="BQ15" i="2"/>
  <c r="BR15" i="2"/>
  <c r="BS15" i="2"/>
  <c r="BP16" i="2"/>
  <c r="BQ16" i="2"/>
  <c r="BR16" i="2"/>
  <c r="BS16" i="2"/>
  <c r="BP17" i="2"/>
  <c r="BQ17" i="2"/>
  <c r="BR17" i="2"/>
  <c r="BS17" i="2"/>
  <c r="BP18" i="2"/>
  <c r="BQ18" i="2"/>
  <c r="BR18" i="2"/>
  <c r="BS18" i="2"/>
  <c r="BP19" i="2"/>
  <c r="BQ19" i="2"/>
  <c r="BR19" i="2"/>
  <c r="BS19" i="2"/>
  <c r="BP22" i="2"/>
  <c r="BQ22" i="2"/>
  <c r="BR22" i="2"/>
  <c r="BS22" i="2"/>
  <c r="BP23" i="2"/>
  <c r="BQ23" i="2"/>
  <c r="BR23" i="2"/>
  <c r="BS23" i="2"/>
  <c r="BP24" i="2"/>
  <c r="BQ24" i="2"/>
  <c r="BR24" i="2"/>
  <c r="BS24" i="2"/>
  <c r="BP6" i="2"/>
  <c r="BQ6" i="2"/>
  <c r="BR6" i="2"/>
  <c r="BS6" i="2"/>
  <c r="BP28" i="2"/>
  <c r="BQ28" i="2"/>
  <c r="BR28" i="2"/>
  <c r="BS28" i="2"/>
  <c r="BP31" i="2"/>
  <c r="BQ31" i="2"/>
  <c r="BR31" i="2"/>
  <c r="BS31" i="2"/>
  <c r="BP35" i="2"/>
  <c r="BQ35" i="2"/>
  <c r="BR35" i="2"/>
  <c r="BS35" i="2"/>
  <c r="BP36" i="2"/>
  <c r="BQ36" i="2"/>
  <c r="BR36" i="2"/>
  <c r="BS36" i="2"/>
  <c r="BP37" i="2"/>
  <c r="BQ37" i="2"/>
  <c r="BR37" i="2"/>
  <c r="BS37" i="2"/>
  <c r="BP38" i="2"/>
  <c r="BQ38" i="2"/>
  <c r="BR38" i="2"/>
  <c r="BS38" i="2"/>
  <c r="BP39" i="2"/>
  <c r="BQ39" i="2"/>
  <c r="BR39" i="2"/>
  <c r="BS39" i="2"/>
  <c r="BP40" i="2"/>
  <c r="BQ40" i="2"/>
  <c r="BR40" i="2"/>
  <c r="BS40" i="2"/>
  <c r="BP41" i="2"/>
  <c r="BQ41" i="2"/>
  <c r="BR41" i="2"/>
  <c r="BS41" i="2"/>
  <c r="BP42" i="2"/>
  <c r="BQ42" i="2"/>
  <c r="BR42" i="2"/>
  <c r="BS42" i="2"/>
  <c r="BP43" i="2"/>
  <c r="BQ43" i="2"/>
  <c r="BR43" i="2"/>
  <c r="BS43" i="2"/>
  <c r="BP45" i="2"/>
  <c r="BQ45" i="2"/>
  <c r="BR45" i="2"/>
  <c r="BS45" i="2"/>
  <c r="BP46" i="2"/>
  <c r="BQ46" i="2"/>
  <c r="BR46" i="2"/>
  <c r="BS46" i="2"/>
  <c r="BP48" i="2"/>
  <c r="BQ48" i="2"/>
  <c r="BR48" i="2"/>
  <c r="BS48" i="2"/>
  <c r="BP49" i="2"/>
  <c r="BQ49" i="2"/>
  <c r="BR49" i="2"/>
  <c r="BS49" i="2"/>
  <c r="BP51" i="2"/>
  <c r="BQ51" i="2"/>
  <c r="BR51" i="2"/>
  <c r="BS51" i="2"/>
  <c r="BP55" i="2"/>
  <c r="BQ55" i="2"/>
  <c r="BR55" i="2"/>
  <c r="BS55" i="2"/>
  <c r="BP56" i="2"/>
  <c r="BQ56" i="2"/>
  <c r="BR56" i="2"/>
  <c r="BS56" i="2"/>
  <c r="BP58" i="2"/>
  <c r="BQ58" i="2"/>
  <c r="BR58" i="2"/>
  <c r="BS58" i="2"/>
  <c r="BP59" i="2"/>
  <c r="BQ59" i="2"/>
  <c r="BR59" i="2"/>
  <c r="BS59" i="2"/>
  <c r="BP60" i="2"/>
  <c r="BQ60" i="2"/>
  <c r="BR60" i="2"/>
  <c r="BS60" i="2"/>
  <c r="BP61" i="2"/>
  <c r="BQ61" i="2"/>
  <c r="BR61" i="2"/>
  <c r="BS61" i="2"/>
  <c r="BP62" i="2"/>
  <c r="BQ62" i="2"/>
  <c r="BR62" i="2"/>
  <c r="BS62" i="2"/>
  <c r="BP63" i="2"/>
  <c r="BQ63" i="2"/>
  <c r="BR63" i="2"/>
  <c r="BS63" i="2"/>
  <c r="BP68" i="2"/>
  <c r="BQ68" i="2"/>
  <c r="BR68" i="2"/>
  <c r="BS68" i="2"/>
  <c r="BP72" i="2"/>
  <c r="BQ72" i="2"/>
  <c r="BR72" i="2"/>
  <c r="BS72" i="2"/>
  <c r="BR4" i="2"/>
  <c r="BQ4" i="2"/>
  <c r="BP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Sandoval Pinzon, German Guillermo</author>
    <author>J18</author>
  </authors>
  <commentList>
    <comment ref="E2" authorId="0" shapeId="0" xr:uid="{8A0D229B-511F-491D-9CAD-0074ADB37660}">
      <text>
        <r>
          <rPr>
            <b/>
            <sz val="9"/>
            <color indexed="81"/>
            <rFont val="Tahoma"/>
            <family val="2"/>
          </rPr>
          <t>Sandoval Pinzon, German Guillermo:</t>
        </r>
        <r>
          <rPr>
            <sz val="9"/>
            <color indexed="81"/>
            <rFont val="Tahoma"/>
            <family val="2"/>
          </rPr>
          <t xml:space="preserve">
Descripción de la evidencia a entregar.</t>
        </r>
      </text>
    </comment>
    <comment ref="F2" authorId="0" shapeId="0" xr:uid="{BEC8BEF7-1E6D-47C1-BD10-DB298ACEA842}">
      <text>
        <r>
          <rPr>
            <b/>
            <sz val="9"/>
            <color indexed="81"/>
            <rFont val="Tahoma"/>
            <family val="2"/>
          </rPr>
          <t>Sandoval Pinzon, German Guillermo:</t>
        </r>
        <r>
          <rPr>
            <sz val="9"/>
            <color indexed="81"/>
            <rFont val="Tahoma"/>
            <family val="2"/>
          </rPr>
          <t xml:space="preserve">
Proceso responsable de la actividad.</t>
        </r>
      </text>
    </comment>
    <comment ref="G2" authorId="0" shapeId="0" xr:uid="{7A4C9940-76CF-4AA9-B4F2-F8DCD5CE7BF7}">
      <text>
        <r>
          <rPr>
            <b/>
            <sz val="9"/>
            <color indexed="81"/>
            <rFont val="Tahoma"/>
            <family val="2"/>
          </rPr>
          <t>Sandoval Pinzon, German Guillermo:</t>
        </r>
        <r>
          <rPr>
            <sz val="9"/>
            <color indexed="81"/>
            <rFont val="Tahoma"/>
            <family val="2"/>
          </rPr>
          <t xml:space="preserve">
Fecha en la cual se finaliza la actividad 
DD/MM/AAAA</t>
        </r>
      </text>
    </comment>
    <comment ref="H3" authorId="1" shapeId="0" xr:uid="{562A06E8-6ACF-4922-8FB2-E66286D168AA}">
      <text>
        <r>
          <rPr>
            <b/>
            <sz val="9"/>
            <color indexed="81"/>
            <rFont val="Tahoma"/>
            <family val="2"/>
          </rPr>
          <t>Numero de actividades en valor absoluto</t>
        </r>
      </text>
    </comment>
    <comment ref="I3" authorId="1" shapeId="0" xr:uid="{3689652B-9152-4ABC-A5C8-4FAB60E946E4}">
      <text>
        <r>
          <rPr>
            <b/>
            <sz val="9"/>
            <color indexed="81"/>
            <rFont val="Tahoma"/>
            <family val="2"/>
          </rPr>
          <t>Porcentaje correspondiente al mes</t>
        </r>
      </text>
    </comment>
    <comment ref="J3" authorId="1" shapeId="0" xr:uid="{17BE0703-5D22-4988-A2C6-A8F84C03C14B}">
      <text>
        <r>
          <rPr>
            <b/>
            <sz val="9"/>
            <color indexed="81"/>
            <rFont val="Tahoma"/>
            <family val="2"/>
          </rPr>
          <t>Numero de actividades ejecutadas en valor absoluto</t>
        </r>
      </text>
    </comment>
    <comment ref="M3" authorId="1" shapeId="0" xr:uid="{D06E76FF-4C50-412B-9BBD-520592CAF638}">
      <text>
        <r>
          <rPr>
            <b/>
            <sz val="9"/>
            <color indexed="81"/>
            <rFont val="Tahoma"/>
            <family val="2"/>
          </rPr>
          <t>Numero de actividades en valor absoluto</t>
        </r>
      </text>
    </comment>
    <comment ref="N3" authorId="1" shapeId="0" xr:uid="{CF7D0664-6B8E-48BD-8877-0A3D65228F37}">
      <text>
        <r>
          <rPr>
            <b/>
            <sz val="9"/>
            <color indexed="81"/>
            <rFont val="Tahoma"/>
            <family val="2"/>
          </rPr>
          <t>Porcentaje correspondiente al mes</t>
        </r>
      </text>
    </comment>
    <comment ref="O3" authorId="1" shapeId="0" xr:uid="{7269C5F1-B1F3-444B-BD6D-5AABC994DB75}">
      <text>
        <r>
          <rPr>
            <b/>
            <sz val="9"/>
            <color indexed="81"/>
            <rFont val="Tahoma"/>
            <family val="2"/>
          </rPr>
          <t>Numero de actividades ejecutadas en valor absoluto</t>
        </r>
      </text>
    </comment>
    <comment ref="R3" authorId="1" shapeId="0" xr:uid="{6797F231-12E0-46C1-BF59-6530E7D75E1A}">
      <text>
        <r>
          <rPr>
            <b/>
            <sz val="9"/>
            <color indexed="81"/>
            <rFont val="Tahoma"/>
            <family val="2"/>
          </rPr>
          <t>Numero de actividades en valor absoluto</t>
        </r>
      </text>
    </comment>
    <comment ref="S3" authorId="1" shapeId="0" xr:uid="{857DF7AC-EC0F-4B91-9203-E1968363D511}">
      <text>
        <r>
          <rPr>
            <b/>
            <sz val="9"/>
            <color indexed="81"/>
            <rFont val="Tahoma"/>
            <family val="2"/>
          </rPr>
          <t>Porcentaje correspondiente al mes</t>
        </r>
      </text>
    </comment>
    <comment ref="T3" authorId="1" shapeId="0" xr:uid="{1B03F227-8D38-481D-AC22-AEBA3C52ADA3}">
      <text>
        <r>
          <rPr>
            <b/>
            <sz val="9"/>
            <color indexed="81"/>
            <rFont val="Tahoma"/>
            <family val="2"/>
          </rPr>
          <t>Numero de actividades ejecutadas en valor absoluto</t>
        </r>
      </text>
    </comment>
    <comment ref="W3" authorId="1" shapeId="0" xr:uid="{84E8B7AF-EB3C-4645-B606-D3BCE2044A11}">
      <text>
        <r>
          <rPr>
            <b/>
            <sz val="9"/>
            <color indexed="81"/>
            <rFont val="Tahoma"/>
            <family val="2"/>
          </rPr>
          <t>Numero de actividades en valor absoluto</t>
        </r>
      </text>
    </comment>
    <comment ref="X3" authorId="1" shapeId="0" xr:uid="{42F5DC6B-8D2D-4505-9865-FA4072D51BAF}">
      <text>
        <r>
          <rPr>
            <b/>
            <sz val="9"/>
            <color indexed="81"/>
            <rFont val="Tahoma"/>
            <family val="2"/>
          </rPr>
          <t>Porcentaje correspondiente al mes</t>
        </r>
      </text>
    </comment>
    <comment ref="Y3" authorId="1" shapeId="0" xr:uid="{592A3935-3C15-47D4-BF8C-85060B0D856B}">
      <text>
        <r>
          <rPr>
            <b/>
            <sz val="9"/>
            <color indexed="81"/>
            <rFont val="Tahoma"/>
            <family val="2"/>
          </rPr>
          <t>Numero de actividades ejecutadas en valor absoluto</t>
        </r>
      </text>
    </comment>
    <comment ref="AB3" authorId="1" shapeId="0" xr:uid="{9757CE37-20E5-4F48-A1D8-ACBC2EDDE31C}">
      <text>
        <r>
          <rPr>
            <b/>
            <sz val="9"/>
            <color indexed="81"/>
            <rFont val="Tahoma"/>
            <family val="2"/>
          </rPr>
          <t>Numero de actividades en valor absoluto</t>
        </r>
      </text>
    </comment>
    <comment ref="AC3" authorId="1" shapeId="0" xr:uid="{2AE31C9D-7552-48A1-B5CE-371D550210F4}">
      <text>
        <r>
          <rPr>
            <b/>
            <sz val="9"/>
            <color indexed="81"/>
            <rFont val="Tahoma"/>
            <family val="2"/>
          </rPr>
          <t>Porcentaje correspondiente al mes</t>
        </r>
      </text>
    </comment>
    <comment ref="AD3" authorId="1" shapeId="0" xr:uid="{2197DE69-B124-44F8-992D-2A8ED01E4AC9}">
      <text>
        <r>
          <rPr>
            <b/>
            <sz val="9"/>
            <color indexed="81"/>
            <rFont val="Tahoma"/>
            <family val="2"/>
          </rPr>
          <t>Numero de actividades ejecutadas en valor absoluto</t>
        </r>
      </text>
    </comment>
    <comment ref="AG3" authorId="1" shapeId="0" xr:uid="{234C9CD2-0395-4381-86B4-298CAA6FE99D}">
      <text>
        <r>
          <rPr>
            <b/>
            <sz val="9"/>
            <color indexed="81"/>
            <rFont val="Tahoma"/>
            <family val="2"/>
          </rPr>
          <t>Numero de actividades en valor absoluto</t>
        </r>
      </text>
    </comment>
    <comment ref="AH3" authorId="1" shapeId="0" xr:uid="{D46CE7BA-678F-4BFB-B21F-262B12C6598E}">
      <text>
        <r>
          <rPr>
            <b/>
            <sz val="9"/>
            <color indexed="81"/>
            <rFont val="Tahoma"/>
            <family val="2"/>
          </rPr>
          <t>Porcentaje correspondiente al mes</t>
        </r>
      </text>
    </comment>
    <comment ref="AI3" authorId="1" shapeId="0" xr:uid="{8FCF109C-C9BB-4F7B-A54B-D7291291A22A}">
      <text>
        <r>
          <rPr>
            <b/>
            <sz val="9"/>
            <color indexed="81"/>
            <rFont val="Tahoma"/>
            <family val="2"/>
          </rPr>
          <t>Numero de actividades ejecutadas en valor absoluto</t>
        </r>
      </text>
    </comment>
    <comment ref="AL3" authorId="1" shapeId="0" xr:uid="{EBB60CD5-33A5-4264-87FF-2426B6A86F4C}">
      <text>
        <r>
          <rPr>
            <b/>
            <sz val="9"/>
            <color indexed="81"/>
            <rFont val="Tahoma"/>
            <family val="2"/>
          </rPr>
          <t>Numero de actividades en valor absoluto</t>
        </r>
      </text>
    </comment>
    <comment ref="AM3" authorId="1" shapeId="0" xr:uid="{69229649-3107-4558-9FDE-9B1EBCC801C7}">
      <text>
        <r>
          <rPr>
            <b/>
            <sz val="9"/>
            <color indexed="81"/>
            <rFont val="Tahoma"/>
            <family val="2"/>
          </rPr>
          <t>Porcentaje correspondiente al mes</t>
        </r>
      </text>
    </comment>
    <comment ref="AN3" authorId="1" shapeId="0" xr:uid="{E31A2A8E-4CC8-416E-9C73-46371E6F2A7C}">
      <text>
        <r>
          <rPr>
            <b/>
            <sz val="9"/>
            <color indexed="81"/>
            <rFont val="Tahoma"/>
            <family val="2"/>
          </rPr>
          <t>Numero de actividades ejecutadas en valor absoluto</t>
        </r>
      </text>
    </comment>
    <comment ref="AQ3" authorId="1" shapeId="0" xr:uid="{0952F562-5357-43BF-9D00-FC392A024852}">
      <text>
        <r>
          <rPr>
            <b/>
            <sz val="9"/>
            <color indexed="81"/>
            <rFont val="Tahoma"/>
            <family val="2"/>
          </rPr>
          <t>Numero de actividades en valor absoluto</t>
        </r>
      </text>
    </comment>
    <comment ref="AR3" authorId="1" shapeId="0" xr:uid="{BF0B54C6-42F1-4E47-8A47-02404DA14FF4}">
      <text>
        <r>
          <rPr>
            <b/>
            <sz val="9"/>
            <color indexed="81"/>
            <rFont val="Tahoma"/>
            <family val="2"/>
          </rPr>
          <t>Porcentaje correspondiente al mes</t>
        </r>
      </text>
    </comment>
    <comment ref="AS3" authorId="1" shapeId="0" xr:uid="{90798C84-858B-4210-9B22-1E78BEC18383}">
      <text>
        <r>
          <rPr>
            <b/>
            <sz val="9"/>
            <color indexed="81"/>
            <rFont val="Tahoma"/>
            <family val="2"/>
          </rPr>
          <t>Numero de actividades ejecutadas en valor absoluto</t>
        </r>
      </text>
    </comment>
    <comment ref="AV3" authorId="1" shapeId="0" xr:uid="{DBF9D050-685D-4D98-B257-E4997DE5EEE6}">
      <text>
        <r>
          <rPr>
            <b/>
            <sz val="9"/>
            <color indexed="81"/>
            <rFont val="Tahoma"/>
            <family val="2"/>
          </rPr>
          <t>Numero de actividades en valor absoluto</t>
        </r>
      </text>
    </comment>
    <comment ref="AW3" authorId="1" shapeId="0" xr:uid="{55DE2B7B-28FA-496B-806B-AE30D7CAD4E1}">
      <text>
        <r>
          <rPr>
            <b/>
            <sz val="9"/>
            <color indexed="81"/>
            <rFont val="Tahoma"/>
            <family val="2"/>
          </rPr>
          <t>Porcentaje correspondiente al mes</t>
        </r>
      </text>
    </comment>
    <comment ref="AX3" authorId="1" shapeId="0" xr:uid="{D8AAE0A5-3900-4664-B67A-308F8B8B60DA}">
      <text>
        <r>
          <rPr>
            <b/>
            <sz val="9"/>
            <color indexed="81"/>
            <rFont val="Tahoma"/>
            <family val="2"/>
          </rPr>
          <t>Numero de actividades ejecutadas en valor absoluto</t>
        </r>
      </text>
    </comment>
    <comment ref="BA3" authorId="1" shapeId="0" xr:uid="{5A20C16C-243E-4B6A-B79B-6B244389C28A}">
      <text>
        <r>
          <rPr>
            <b/>
            <sz val="9"/>
            <color indexed="81"/>
            <rFont val="Tahoma"/>
            <family val="2"/>
          </rPr>
          <t>Numero de actividades en valor absoluto</t>
        </r>
      </text>
    </comment>
    <comment ref="BB3" authorId="1" shapeId="0" xr:uid="{73FD08F6-4DB1-43EC-80DF-A2C5C4BC9F40}">
      <text>
        <r>
          <rPr>
            <b/>
            <sz val="9"/>
            <color indexed="81"/>
            <rFont val="Tahoma"/>
            <family val="2"/>
          </rPr>
          <t>Porcentaje correspondiente al mes</t>
        </r>
      </text>
    </comment>
    <comment ref="BC3" authorId="1" shapeId="0" xr:uid="{46E57EB3-C2D3-4FD9-A38D-B3C45B6E8A5A}">
      <text>
        <r>
          <rPr>
            <b/>
            <sz val="9"/>
            <color indexed="81"/>
            <rFont val="Tahoma"/>
            <family val="2"/>
          </rPr>
          <t>Numero de actividades ejecutadas en valor absoluto</t>
        </r>
      </text>
    </comment>
    <comment ref="BF3" authorId="1" shapeId="0" xr:uid="{4AED3F88-4A91-4254-AC1E-F38306B51B3A}">
      <text>
        <r>
          <rPr>
            <b/>
            <sz val="9"/>
            <color indexed="81"/>
            <rFont val="Tahoma"/>
            <family val="2"/>
          </rPr>
          <t>Numero de actividades en valor absoluto</t>
        </r>
      </text>
    </comment>
    <comment ref="BG3" authorId="1" shapeId="0" xr:uid="{19321C70-E312-4478-916B-B95205F9A11C}">
      <text>
        <r>
          <rPr>
            <b/>
            <sz val="9"/>
            <color indexed="81"/>
            <rFont val="Tahoma"/>
            <family val="2"/>
          </rPr>
          <t>Porcentaje correspondiente al mes</t>
        </r>
      </text>
    </comment>
    <comment ref="BH3" authorId="1" shapeId="0" xr:uid="{C517DA78-CF10-49CC-8E28-74D02CFAC2C2}">
      <text>
        <r>
          <rPr>
            <b/>
            <sz val="9"/>
            <color indexed="81"/>
            <rFont val="Tahoma"/>
            <family val="2"/>
          </rPr>
          <t>Numero de actividades ejecutadas en valor absoluto</t>
        </r>
      </text>
    </comment>
    <comment ref="BK3" authorId="1" shapeId="0" xr:uid="{05FFD13E-5E81-43B5-AAD4-E2EF8E9FFAE6}">
      <text>
        <r>
          <rPr>
            <b/>
            <sz val="9"/>
            <color indexed="81"/>
            <rFont val="Tahoma"/>
            <family val="2"/>
          </rPr>
          <t>Numero de actividades en valor absoluto</t>
        </r>
      </text>
    </comment>
    <comment ref="BL3" authorId="1" shapeId="0" xr:uid="{36C0C556-7988-4E03-9E26-F69A05F843C0}">
      <text>
        <r>
          <rPr>
            <b/>
            <sz val="9"/>
            <color indexed="81"/>
            <rFont val="Tahoma"/>
            <family val="2"/>
          </rPr>
          <t>Porcentaje correspondiente al mes</t>
        </r>
      </text>
    </comment>
    <comment ref="BM3" authorId="1" shapeId="0" xr:uid="{85AA90C9-A5CD-4FAC-8745-3C46B6A95D77}">
      <text>
        <r>
          <rPr>
            <b/>
            <sz val="9"/>
            <color indexed="81"/>
            <rFont val="Tahoma"/>
            <family val="2"/>
          </rPr>
          <t>Numero de actividades ejecutadas en valor absoluto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Sandoval Pinzon, German Guillermo</author>
    <author>J18</author>
  </authors>
  <commentList>
    <comment ref="E2" authorId="0" shapeId="0" xr:uid="{A42B1AC8-9C84-4140-8A2E-69D652E098C3}">
      <text>
        <r>
          <rPr>
            <b/>
            <sz val="9"/>
            <color indexed="81"/>
            <rFont val="Tahoma"/>
            <family val="2"/>
          </rPr>
          <t>Sandoval Pinzon, German Guillermo:</t>
        </r>
        <r>
          <rPr>
            <sz val="9"/>
            <color indexed="81"/>
            <rFont val="Tahoma"/>
            <family val="2"/>
          </rPr>
          <t xml:space="preserve">
Descripción de la evidencia a entregar.</t>
        </r>
      </text>
    </comment>
    <comment ref="F2" authorId="0" shapeId="0" xr:uid="{DF40EC97-64EA-4F5C-A60B-8A9DE9DE5034}">
      <text>
        <r>
          <rPr>
            <b/>
            <sz val="9"/>
            <color indexed="81"/>
            <rFont val="Tahoma"/>
            <family val="2"/>
          </rPr>
          <t>Sandoval Pinzon, German Guillermo:</t>
        </r>
        <r>
          <rPr>
            <sz val="9"/>
            <color indexed="81"/>
            <rFont val="Tahoma"/>
            <family val="2"/>
          </rPr>
          <t xml:space="preserve">
Proceso responsable de la actividad.</t>
        </r>
      </text>
    </comment>
    <comment ref="G2" authorId="0" shapeId="0" xr:uid="{25E2EF87-5CD2-4F7E-8D8D-D6FB1BDD773D}">
      <text>
        <r>
          <rPr>
            <b/>
            <sz val="9"/>
            <color indexed="81"/>
            <rFont val="Tahoma"/>
            <family val="2"/>
          </rPr>
          <t>Sandoval Pinzon, German Guillermo:</t>
        </r>
        <r>
          <rPr>
            <sz val="9"/>
            <color indexed="81"/>
            <rFont val="Tahoma"/>
            <family val="2"/>
          </rPr>
          <t xml:space="preserve">
Fecha en la cual se finaliza la actividad 
DD/MM/AAAA</t>
        </r>
      </text>
    </comment>
    <comment ref="H3" authorId="1" shapeId="0" xr:uid="{DC668C12-C642-4A26-A694-A143DAF867E2}">
      <text>
        <r>
          <rPr>
            <b/>
            <sz val="9"/>
            <color indexed="81"/>
            <rFont val="Tahoma"/>
            <family val="2"/>
          </rPr>
          <t>Numero de actividades en valor absoluto</t>
        </r>
      </text>
    </comment>
    <comment ref="I3" authorId="1" shapeId="0" xr:uid="{843242B4-1B04-41E5-B534-D4CFF7C97DD4}">
      <text>
        <r>
          <rPr>
            <b/>
            <sz val="9"/>
            <color indexed="81"/>
            <rFont val="Tahoma"/>
            <family val="2"/>
          </rPr>
          <t>Porcentaje correspondiente al mes</t>
        </r>
      </text>
    </comment>
    <comment ref="J3" authorId="1" shapeId="0" xr:uid="{E73939C9-A36A-4B92-927B-B68BAD17333F}">
      <text>
        <r>
          <rPr>
            <b/>
            <sz val="9"/>
            <color indexed="81"/>
            <rFont val="Tahoma"/>
            <family val="2"/>
          </rPr>
          <t>Numero de actividades ejecutadas en valor absoluto</t>
        </r>
      </text>
    </comment>
    <comment ref="M3" authorId="1" shapeId="0" xr:uid="{777D3185-4603-42CA-898D-B82EF2B7630A}">
      <text>
        <r>
          <rPr>
            <b/>
            <sz val="9"/>
            <color indexed="81"/>
            <rFont val="Tahoma"/>
            <family val="2"/>
          </rPr>
          <t>Numero de actividades en valor absoluto</t>
        </r>
      </text>
    </comment>
    <comment ref="N3" authorId="1" shapeId="0" xr:uid="{4510A8E6-8377-458F-8C7D-F2A5E10D325B}">
      <text>
        <r>
          <rPr>
            <b/>
            <sz val="9"/>
            <color indexed="81"/>
            <rFont val="Tahoma"/>
            <family val="2"/>
          </rPr>
          <t>Porcentaje correspondiente al mes</t>
        </r>
      </text>
    </comment>
    <comment ref="O3" authorId="1" shapeId="0" xr:uid="{496F3C01-745F-420F-9ACF-B046DCBF7A81}">
      <text>
        <r>
          <rPr>
            <b/>
            <sz val="9"/>
            <color indexed="81"/>
            <rFont val="Tahoma"/>
            <family val="2"/>
          </rPr>
          <t>Numero de actividades ejecutadas en valor absoluto</t>
        </r>
      </text>
    </comment>
    <comment ref="R3" authorId="1" shapeId="0" xr:uid="{1D4A2094-3C79-4BF2-8FA8-A949D6755321}">
      <text>
        <r>
          <rPr>
            <b/>
            <sz val="9"/>
            <color indexed="81"/>
            <rFont val="Tahoma"/>
            <family val="2"/>
          </rPr>
          <t>Numero de actividades en valor absoluto</t>
        </r>
      </text>
    </comment>
    <comment ref="S3" authorId="1" shapeId="0" xr:uid="{1B390510-5AF3-437B-B300-73FFECC6B237}">
      <text>
        <r>
          <rPr>
            <b/>
            <sz val="9"/>
            <color indexed="81"/>
            <rFont val="Tahoma"/>
            <family val="2"/>
          </rPr>
          <t>Porcentaje correspondiente al mes</t>
        </r>
      </text>
    </comment>
    <comment ref="T3" authorId="1" shapeId="0" xr:uid="{ABF1DA85-3AED-4536-8B94-2D275846B120}">
      <text>
        <r>
          <rPr>
            <b/>
            <sz val="9"/>
            <color indexed="81"/>
            <rFont val="Tahoma"/>
            <family val="2"/>
          </rPr>
          <t>Numero de actividades ejecutadas en valor absoluto</t>
        </r>
      </text>
    </comment>
    <comment ref="W3" authorId="1" shapeId="0" xr:uid="{7592C8E8-B7C0-4353-B2DD-804BAFF19928}">
      <text>
        <r>
          <rPr>
            <b/>
            <sz val="9"/>
            <color indexed="81"/>
            <rFont val="Tahoma"/>
            <family val="2"/>
          </rPr>
          <t>Numero de actividades en valor absoluto</t>
        </r>
      </text>
    </comment>
    <comment ref="X3" authorId="1" shapeId="0" xr:uid="{58C3C751-D076-4907-88D6-BB605934028B}">
      <text>
        <r>
          <rPr>
            <b/>
            <sz val="9"/>
            <color indexed="81"/>
            <rFont val="Tahoma"/>
            <family val="2"/>
          </rPr>
          <t>Porcentaje correspondiente al mes</t>
        </r>
      </text>
    </comment>
    <comment ref="Y3" authorId="1" shapeId="0" xr:uid="{DF8567AB-B02F-4376-B33E-CB2EECE4D6A8}">
      <text>
        <r>
          <rPr>
            <b/>
            <sz val="9"/>
            <color indexed="81"/>
            <rFont val="Tahoma"/>
            <family val="2"/>
          </rPr>
          <t>Numero de actividades ejecutadas en valor absoluto</t>
        </r>
      </text>
    </comment>
    <comment ref="AB3" authorId="1" shapeId="0" xr:uid="{467921CE-7DCC-43A5-B259-C97C4DB4C4B8}">
      <text>
        <r>
          <rPr>
            <b/>
            <sz val="9"/>
            <color indexed="81"/>
            <rFont val="Tahoma"/>
            <family val="2"/>
          </rPr>
          <t>Numero de actividades en valor absoluto</t>
        </r>
      </text>
    </comment>
    <comment ref="AC3" authorId="1" shapeId="0" xr:uid="{CBC012A1-C3F5-4A72-9EF2-37D3D7BDF079}">
      <text>
        <r>
          <rPr>
            <b/>
            <sz val="9"/>
            <color indexed="81"/>
            <rFont val="Tahoma"/>
            <family val="2"/>
          </rPr>
          <t>Porcentaje correspondiente al mes</t>
        </r>
      </text>
    </comment>
    <comment ref="AD3" authorId="1" shapeId="0" xr:uid="{09029D11-604E-48D8-9136-3735BB0F0926}">
      <text>
        <r>
          <rPr>
            <b/>
            <sz val="9"/>
            <color indexed="81"/>
            <rFont val="Tahoma"/>
            <family val="2"/>
          </rPr>
          <t>Numero de actividades ejecutadas en valor absoluto</t>
        </r>
      </text>
    </comment>
    <comment ref="AG3" authorId="1" shapeId="0" xr:uid="{867365F3-38CF-48ED-85EC-3A7AF40333F2}">
      <text>
        <r>
          <rPr>
            <b/>
            <sz val="9"/>
            <color indexed="81"/>
            <rFont val="Tahoma"/>
            <family val="2"/>
          </rPr>
          <t>Numero de actividades en valor absoluto</t>
        </r>
      </text>
    </comment>
    <comment ref="AH3" authorId="1" shapeId="0" xr:uid="{C466A55A-6CB1-4640-9580-372F79422EAB}">
      <text>
        <r>
          <rPr>
            <b/>
            <sz val="9"/>
            <color indexed="81"/>
            <rFont val="Tahoma"/>
            <family val="2"/>
          </rPr>
          <t>Porcentaje correspondiente al mes</t>
        </r>
      </text>
    </comment>
    <comment ref="AI3" authorId="1" shapeId="0" xr:uid="{3B165F37-3100-4FDB-A2BB-6F432477CC6D}">
      <text>
        <r>
          <rPr>
            <b/>
            <sz val="9"/>
            <color indexed="81"/>
            <rFont val="Tahoma"/>
            <family val="2"/>
          </rPr>
          <t>Numero de actividades ejecutadas en valor absoluto</t>
        </r>
      </text>
    </comment>
    <comment ref="AL3" authorId="1" shapeId="0" xr:uid="{3B854EFB-E1BD-4205-A11D-D1A2D14BFF1C}">
      <text>
        <r>
          <rPr>
            <b/>
            <sz val="9"/>
            <color indexed="81"/>
            <rFont val="Tahoma"/>
            <family val="2"/>
          </rPr>
          <t>Numero de actividades en valor absoluto</t>
        </r>
      </text>
    </comment>
    <comment ref="AM3" authorId="1" shapeId="0" xr:uid="{0CB58CA2-8096-4381-A281-8D361F147596}">
      <text>
        <r>
          <rPr>
            <b/>
            <sz val="9"/>
            <color indexed="81"/>
            <rFont val="Tahoma"/>
            <family val="2"/>
          </rPr>
          <t>Porcentaje correspondiente al mes</t>
        </r>
      </text>
    </comment>
    <comment ref="AN3" authorId="1" shapeId="0" xr:uid="{C13F2771-7817-435D-901F-3A8CF8DDD7C8}">
      <text>
        <r>
          <rPr>
            <b/>
            <sz val="9"/>
            <color indexed="81"/>
            <rFont val="Tahoma"/>
            <family val="2"/>
          </rPr>
          <t>Numero de actividades ejecutadas en valor absoluto</t>
        </r>
      </text>
    </comment>
    <comment ref="AQ3" authorId="1" shapeId="0" xr:uid="{9EDACFAB-4CB9-48F0-9CB9-287A734260A4}">
      <text>
        <r>
          <rPr>
            <b/>
            <sz val="9"/>
            <color indexed="81"/>
            <rFont val="Tahoma"/>
            <family val="2"/>
          </rPr>
          <t>Numero de actividades en valor absoluto</t>
        </r>
      </text>
    </comment>
    <comment ref="AR3" authorId="1" shapeId="0" xr:uid="{9EB889EF-62E1-4046-84A3-7CAA36B71BC3}">
      <text>
        <r>
          <rPr>
            <b/>
            <sz val="9"/>
            <color indexed="81"/>
            <rFont val="Tahoma"/>
            <family val="2"/>
          </rPr>
          <t>Porcentaje correspondiente al mes</t>
        </r>
      </text>
    </comment>
    <comment ref="AS3" authorId="1" shapeId="0" xr:uid="{49D8896B-862D-40C7-9587-B99EC5DD888E}">
      <text>
        <r>
          <rPr>
            <b/>
            <sz val="9"/>
            <color indexed="81"/>
            <rFont val="Tahoma"/>
            <family val="2"/>
          </rPr>
          <t>Numero de actividades ejecutadas en valor absoluto</t>
        </r>
      </text>
    </comment>
    <comment ref="AV3" authorId="1" shapeId="0" xr:uid="{3B8B5139-9DE0-4299-AD95-85656622F591}">
      <text>
        <r>
          <rPr>
            <b/>
            <sz val="9"/>
            <color indexed="81"/>
            <rFont val="Tahoma"/>
            <family val="2"/>
          </rPr>
          <t>Numero de actividades en valor absoluto</t>
        </r>
      </text>
    </comment>
    <comment ref="AW3" authorId="1" shapeId="0" xr:uid="{2176DC6B-4F76-4BD2-8744-E37DC2B3AC57}">
      <text>
        <r>
          <rPr>
            <b/>
            <sz val="9"/>
            <color indexed="81"/>
            <rFont val="Tahoma"/>
            <family val="2"/>
          </rPr>
          <t>Porcentaje correspondiente al mes</t>
        </r>
      </text>
    </comment>
    <comment ref="AX3" authorId="1" shapeId="0" xr:uid="{B1064790-CB5B-496F-8CBF-30A758F55FF1}">
      <text>
        <r>
          <rPr>
            <b/>
            <sz val="9"/>
            <color indexed="81"/>
            <rFont val="Tahoma"/>
            <family val="2"/>
          </rPr>
          <t>Numero de actividades ejecutadas en valor absoluto</t>
        </r>
      </text>
    </comment>
    <comment ref="BA3" authorId="1" shapeId="0" xr:uid="{F6556CAE-B83B-450F-851A-96D2C199438F}">
      <text>
        <r>
          <rPr>
            <b/>
            <sz val="9"/>
            <color indexed="81"/>
            <rFont val="Tahoma"/>
            <family val="2"/>
          </rPr>
          <t>Numero de actividades en valor absoluto</t>
        </r>
      </text>
    </comment>
    <comment ref="BB3" authorId="1" shapeId="0" xr:uid="{9AE5D73D-66DF-4424-965E-4185C2FD6DA4}">
      <text>
        <r>
          <rPr>
            <b/>
            <sz val="9"/>
            <color indexed="81"/>
            <rFont val="Tahoma"/>
            <family val="2"/>
          </rPr>
          <t>Porcentaje correspondiente al mes</t>
        </r>
      </text>
    </comment>
    <comment ref="BC3" authorId="1" shapeId="0" xr:uid="{7E332047-90BE-4486-B4F3-5D0D85F89F79}">
      <text>
        <r>
          <rPr>
            <b/>
            <sz val="9"/>
            <color indexed="81"/>
            <rFont val="Tahoma"/>
            <family val="2"/>
          </rPr>
          <t>Numero de actividades ejecutadas en valor absoluto</t>
        </r>
      </text>
    </comment>
    <comment ref="BF3" authorId="1" shapeId="0" xr:uid="{15128488-DC14-4AD2-9F7B-3FCC232064E0}">
      <text>
        <r>
          <rPr>
            <b/>
            <sz val="9"/>
            <color indexed="81"/>
            <rFont val="Tahoma"/>
            <family val="2"/>
          </rPr>
          <t>Numero de actividades en valor absoluto</t>
        </r>
      </text>
    </comment>
    <comment ref="BG3" authorId="1" shapeId="0" xr:uid="{A7FD0F4A-6E19-43AF-AFA9-3ADDF2B2594B}">
      <text>
        <r>
          <rPr>
            <b/>
            <sz val="9"/>
            <color indexed="81"/>
            <rFont val="Tahoma"/>
            <family val="2"/>
          </rPr>
          <t>Porcentaje correspondiente al mes</t>
        </r>
      </text>
    </comment>
    <comment ref="BH3" authorId="1" shapeId="0" xr:uid="{C0A53F46-36F2-4566-A9BD-2A6D5A8E197E}">
      <text>
        <r>
          <rPr>
            <b/>
            <sz val="9"/>
            <color indexed="81"/>
            <rFont val="Tahoma"/>
            <family val="2"/>
          </rPr>
          <t>Numero de actividades ejecutadas en valor absoluto</t>
        </r>
      </text>
    </comment>
    <comment ref="BK3" authorId="1" shapeId="0" xr:uid="{B188F110-A728-4323-9388-52FC08E766C5}">
      <text>
        <r>
          <rPr>
            <b/>
            <sz val="9"/>
            <color indexed="81"/>
            <rFont val="Tahoma"/>
            <family val="2"/>
          </rPr>
          <t>Numero de actividades en valor absoluto</t>
        </r>
      </text>
    </comment>
    <comment ref="BL3" authorId="1" shapeId="0" xr:uid="{323ADC44-C6C2-4B9E-BE01-2E9318095406}">
      <text>
        <r>
          <rPr>
            <b/>
            <sz val="9"/>
            <color indexed="81"/>
            <rFont val="Tahoma"/>
            <family val="2"/>
          </rPr>
          <t>Porcentaje correspondiente al mes</t>
        </r>
      </text>
    </comment>
    <comment ref="BM3" authorId="1" shapeId="0" xr:uid="{E1AF0717-A06E-4F96-AD6E-4CBD346E82A1}">
      <text>
        <r>
          <rPr>
            <b/>
            <sz val="9"/>
            <color indexed="81"/>
            <rFont val="Tahoma"/>
            <family val="2"/>
          </rPr>
          <t>Numero de actividades ejecutadas en valor absoluto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Sandra and sara</author>
  </authors>
  <commentList>
    <comment ref="M7" authorId="0" shapeId="0" xr:uid="{BAF2E794-FB5F-4E9D-83F3-C6FEC355D04F}">
      <text>
        <r>
          <rPr>
            <b/>
            <sz val="9"/>
            <color indexed="81"/>
            <rFont val="Tahoma"/>
            <family val="2"/>
          </rPr>
          <t>Sandra 
Cada componente tiene un PESO de 16,6 del total del PAAC</t>
        </r>
      </text>
    </comment>
  </commentList>
</comments>
</file>

<file path=xl/sharedStrings.xml><?xml version="1.0" encoding="utf-8"?>
<sst xmlns="http://schemas.openxmlformats.org/spreadsheetml/2006/main" count="2018" uniqueCount="573">
  <si>
    <t>COMPLEJIDAD</t>
  </si>
  <si>
    <t>RIESGOS</t>
  </si>
  <si>
    <t>PORCENTAJES DE CUMPLIMIENTO</t>
  </si>
  <si>
    <t>FOLLETOS ACLARATORIOS DE TODOS LOS TRAMITES Y SERVICIOS</t>
  </si>
  <si>
    <t>POR ASE VERIFICAR PQRS PARA AUMENTAR LA PEDAGO</t>
  </si>
  <si>
    <t>ACLARAR LOS ROLES</t>
  </si>
  <si>
    <t>CHAT BOT</t>
  </si>
  <si>
    <t>PREGUNTAS FRECUENTES CON QUEJAS RECURRENTES</t>
  </si>
  <si>
    <t>WHATS APP EMPRESARIAL</t>
  </si>
  <si>
    <t>TRADUCIR ESTADISTICAS</t>
  </si>
  <si>
    <t>CAMBIO DE LAS TARIFA - DESAGREGADO</t>
  </si>
  <si>
    <t>CAMPAÑAS DE SERVICIOS Y CANALES</t>
  </si>
  <si>
    <t>SOCIALIZAR LAS CAMPAÑAS CANALES DE REPORTES</t>
  </si>
  <si>
    <t>PERSONALIZAR LAS RESPUESTAS DE PREGUNTAS HECHAS EN REDES</t>
  </si>
  <si>
    <t>REDES DE JAC</t>
  </si>
  <si>
    <t>REDES PROPIEDAD HORIZONTAL</t>
  </si>
  <si>
    <t>REDES CUIDADANAS</t>
  </si>
  <si>
    <t>CONSULTAS DE CO CREACIÓN EN TEMAS DE ALUMBRADO Y PUNTOS CRÍTICOS</t>
  </si>
  <si>
    <t>REDES DE COMPOSTEROS</t>
  </si>
  <si>
    <t>APROVECHAMIENTO</t>
  </si>
  <si>
    <t>TENES VEEDURIAS</t>
  </si>
  <si>
    <t>INCLUIR EN PAAC Y PC</t>
  </si>
  <si>
    <t>CONSULTAS</t>
  </si>
  <si>
    <t xml:space="preserve">CONSULTA RIESGOS Y PLANES DESDE PLAN </t>
  </si>
  <si>
    <t>.</t>
  </si>
  <si>
    <t>PLAN ANTICORRUPCIÓN Y DE ATENCIÓN AL CIUDADANO - PAAC 2023
UNIDAD ADMINISTRATIVA ESPECIAL DE SERVICIOS PÚBLICOS - UAESP</t>
  </si>
  <si>
    <t>Introducción</t>
  </si>
  <si>
    <t>La Unidad Administrativa Especial de Servicios Público – UAESP, en el marco del cumplimiento de la Ley 2195 del 2022, que en su Artículo 31 establece que “Cada entidad del orden nacional, departamental y municipal, cualquiera que sea su régimen de contratación, deberá implementar Programas de Transparencia y Ética Publica con el fin de promover la cultura de la legalidad e identificar, medir, controlar y monitorear constantemente el riesgo de corrupción en el desarrollo de su misionalidad (…)”, formula el presente Plan Anticorrupción y de Atención al Ciudadano.</t>
  </si>
  <si>
    <t>De lo cual la Secretaría General de la Alcaldía de Bogotá genera el lineamiento de “Documento Técnico Programas de Transparencia y Ética Pública del Distrito Capital”, el cual establece los lineamientos del Distrito para el desarrollo del programa en 9 componentes:
•	Componente 1: mecanismos para la transparencia y acceso a la información
•	Componente 2: rendición de cuentas
•	Componente 3: mecanismos para mejorar la atención al ciudadano
•	Componente 4: racionalización de trámites
•	Componente 5: apertura de información y datos abiertos
•	Componente 6: participación e innovación en la gestión pública
•	Componente 7: promoción de la integridad y la ética pública
•	Componente 8: gestión de riesgos de corrupción - mapas de riesgo
•	Componente 9: medidas de debida diligencia y prevención de lavado de activos
Determinando que su formulación se realizará de manera anual, a partir de un ejercicio de colaboración con actores públicos y privados, que permitan incorporar acciones realizables y medibles, las cuales serán objeto de seguimiento institucional y social.</t>
  </si>
  <si>
    <t xml:space="preserve">1. </t>
  </si>
  <si>
    <t>Objetivo General</t>
  </si>
  <si>
    <t>Consolidar e implementar la estrategia que integre los procesos y procedimientos de la entidad para garantizar la lucha contra la corrupción</t>
  </si>
  <si>
    <t>1.1</t>
  </si>
  <si>
    <t>Objetivos Específicos</t>
  </si>
  <si>
    <t>Articular los componentes del plan con los productos y servicios de la entidad</t>
  </si>
  <si>
    <t>Contar con la participación ciudadana en la formulación y seguimiento al plan en el marco del control social</t>
  </si>
  <si>
    <t>Garantizar el seguimiento a la implementación de los componentes que conforman la estrategia que desarrolla el plan</t>
  </si>
  <si>
    <t>2.</t>
  </si>
  <si>
    <t>Alcance</t>
  </si>
  <si>
    <t>Las actividades de este plan aplica para todos los funcionarios públicos y contratistas de la Unidad Adminsitrativa Especial de Servicios Públicos -UAESP.</t>
  </si>
  <si>
    <t>2.1</t>
  </si>
  <si>
    <t xml:space="preserve">Recursos </t>
  </si>
  <si>
    <t>La implementación del plan está articulado con el funcionamiento de la Unidad, incorporando los recursos financieros, operativos y de talento humano, permitiendo así, contar con los funcionarios y contratistas para el cumplimiento de las actividades y trabajando de manera articulada con todos los procesos durante la vigencia 2023.</t>
  </si>
  <si>
    <t>3.</t>
  </si>
  <si>
    <t>Elaboración</t>
  </si>
  <si>
    <t>Desde la Oficina Asesora de Planeación se formuló y desarrollo la Metodología Espacios ciudadanos para formulación PTEP – 2023, el cual tiene como objetivo Establecer la ruta metodológica para desarrollar iniciativas de participación ciudadana en la formulación del Plan Anticorrupción y de Atención al Ciudadano y por la ley 2195 del 2022 “Por medio de la cual se adoptan medidas en materia de transparencia, prevención y lucha contra la corrupción y se dictan otras disposiciones.” para el Programa de Transparencia y Ética Pública de la UAESP vigencia 2023, a través de las estrategias “Reto virtual, Mini Públic y Espacios de Consulta con Instancias de Participación y Organizaciones Sociales”,  que permita orientar y potenciar en la relación Estado-ciudadano,  la habilidad de construcción conjunta del que hacer público, la toma de decisiones y el control social en la generación de un gobierno centrado en la eficacia.</t>
  </si>
  <si>
    <t>3.1</t>
  </si>
  <si>
    <t>Insumos para su desarrollo</t>
  </si>
  <si>
    <t xml:space="preserve">Se consideraron los siguientes insumos para la formulación del plan: reporte de PQRS, resultados de auditorías internas, reporte de consultas ciudadanas, informe de evaluación a los Planes Anticorrupción y de Atención al Ciudadano emitido por la  Oficina de Control Interno, resultado preliminar del Índice de Transparencia Activa - ITA, las recomendaciones para la formulación del plan anticorrupción y de atención al ciudadano (PAAC) 2021 de la Secretaría General de la Alcaldía Mayor de Bogotá D.C.. El presupuesto destinado para la implementación del plan se determina a partir de los recursos de talento humano contratado y los funcionarios que apoyan en las áreas responsables que adelantan cada componente. </t>
  </si>
  <si>
    <t>3.2</t>
  </si>
  <si>
    <t>Fuentes consultadas</t>
  </si>
  <si>
    <t>* Guía para la administración del riesgo y el diseño de controles en Entidades Públicas. Riesgos de gestión, corrupción y seguridad digital del 2018
* Guía Estrategias para la construcción del Plan anticorrupción y de atención al ciudadano, versión 2, emitida por el Departamento Administrativo de la Función Pública.
* Guía metodológica para la racionalización de trámites, emitida por el Departamento Administrativo de la Función Pública.
* Contexto Estratégico de la Entidad, contenido en el Plan Estratégico Intitucional 2020-2024</t>
  </si>
  <si>
    <t>3.3.</t>
  </si>
  <si>
    <t>Marco Normativo</t>
  </si>
  <si>
    <t xml:space="preserve">•	Ley 962 de 2005: Por la cual se dictan disposiciones sobre racionalización de trámites y procedimientos administrativos de los organismos y entidades del Estado y de los particulares que ejercen funciones públicas o prestan servicios públicos.
•	Ley 1474 de 2011: Por la cual se dictan normas orientadas a fortalecer los mecanismos de prevención, investigación y sanción de actos de corrupción y la efectividad del control de la gestión pública. 
•	Ley 1712 de 2014: Por medio de la cual se crea la Ley de Transparencia y del Derecho de Acceso a la Información Pública Nacional y se dictan otras disposiciones. 
•	Ley 1755 de 2015: Por medio de la cual se regula el Derecho Fundamental de Petición y se sustituye un título del Código de Procedimiento Administrativo y de lo Contencioso Administrativo.
•	Ley 1757 de 2015: Por la cual se dictan disposiciones en materia de promoción y protección del derecho a la participación democrática. 
•	Ley 2013 de 2019: Por medio del cual se busca garantizar el cumplimiento de los principios de transparencia y publicidad mediante la publicación de las declaraciones de bienes, renta y el registro de los conflictos de interés. 
•	Ley 2016 de 2020: Por la cual se adopta el Código de integridad del Servicio Público Colombiano y se dictan otras disposiciones. 
•	Ley 2195 de 2022: Por medio de la cual se adoptan medidas en materia de transparencia, prevención y lucha contra la corrupción y se dictan otras disposiciones.
•	Decreto Ley 019 del 2012: Por el cual se dictan normas para suprimir o reformar regulaciones, procedimientos y trámites innecesarios existentes en la Administración Pública.
•	Decreto 1081 de 2015: Por medio del cual se expide el Decreto Reglamentario Único del Sector Presidencia de la República.
•	Decreto 1499 de 2017: Por medio del cual se modifica el Decreto 1083 de 2015, Decreto Único Reglamentario del Sector Función Pública, en lo relacionado con el Sistema de Gestión establecido en el artículo 133 de la Ley 1753 de 2015. 
•	Decreto 2106 de 2019: Por el cual se dictan normas para simplificar, suprimir y reformar trámites, procesos y procedimientos innecesarios existentes en la administración pública.
•	Decreto 847 de 2021: Establece y unifica lineamientos en materia de servicio a la ciudadanía y de implementación de la Política Pública Distrital de Servicio a la Ciudadanía, lográndose actualizar algunas de sus definiciones y fortaleciendo la figura del Defensor de la Ciudadanía para las entidades y organismos del Distrito Capital.
•	Decreto 189 de 2020: Por el cual se expiden lineamientos generales sobre transparencia, integridad y medidas anticorrupción en las entidades y organismos del orden distrital y se dictan otras disposiciones.
•	Resolución 455 del 2021: Por la cual se establecen lineamientos generales para la autorización de trámites creados por la ley, la modificación de los trámites existentes, el seguimiento a la política de simplificación, racionalización y estandarización de trámites y se reglamenta el Artículo 25 de la Ley 2052 de 2020.
•	Directiva 005 de 2020: Directrices sobre Gobierno Abierto de Bogotá 
•	Conpes 4070 de 2021: Lineamientos de política para la implementación de un modelo de Estado Abierto. 
•	Conpes Distrital 01 de 2018: Política Pública Distrital de Transparencia, Integridad y no tolerancia con la corrupción. </t>
  </si>
  <si>
    <t>4.</t>
  </si>
  <si>
    <t>Componentes del Plan Anticorrupción y de Atención al Ciudadano</t>
  </si>
  <si>
    <r>
      <rPr>
        <b/>
        <sz val="12"/>
        <color theme="1"/>
        <rFont val="Arial Narrow"/>
        <family val="2"/>
      </rPr>
      <t>Componente 1: mecanismos para la transparencia y acceso a la información</t>
    </r>
    <r>
      <rPr>
        <sz val="12"/>
        <color theme="1"/>
        <rFont val="Arial Narrow"/>
        <family val="2"/>
      </rPr>
      <t xml:space="preserve">
Este componente desarrolla actividades las cuales permiten cumplir con el objetivo de la ley de transparencia y acceso a la información el cual establece: “regular el derecho de acceso a la información pública, los procedimientos para el ejercicio y garantía del derecho y las excepciones a la publicidad de información.” Y el seguimiento de dicha ley.</t>
    </r>
  </si>
  <si>
    <r>
      <rPr>
        <b/>
        <sz val="12"/>
        <color theme="1"/>
        <rFont val="Arial Narrow"/>
        <family val="2"/>
      </rPr>
      <t>Componente 2: rendición de cuentas</t>
    </r>
    <r>
      <rPr>
        <sz val="12"/>
        <color theme="1"/>
        <rFont val="Arial Narrow"/>
        <family val="2"/>
      </rPr>
      <t xml:space="preserve">
En este componente se pretende reforzar las actividades de rendición de cuentas para aumentar la cobertura de la población informada sobre los resultados de la gestión por los diversos canales de diálogos dispuestos por la Entidad para cada uno de nuestros grupos de interés; cumpliendo con los lineamientos nacionales y distritales en estos temas.</t>
    </r>
  </si>
  <si>
    <r>
      <rPr>
        <b/>
        <sz val="12"/>
        <color theme="1"/>
        <rFont val="Arial Narrow"/>
        <family val="2"/>
      </rPr>
      <t>Componente 3: mecanismos para mejorar la atención al ciudadano</t>
    </r>
    <r>
      <rPr>
        <sz val="12"/>
        <color theme="1"/>
        <rFont val="Arial Narrow"/>
        <family val="2"/>
      </rPr>
      <t xml:space="preserve">
En este componente se establecen actividades para el fortalecimiento institucional para el acceso de los ciudadanos a los trámites y servicios de la Unidad a través de los diferentes canales de comunicación habilitados, mejorando así el relacionamiento ciudadano.</t>
    </r>
  </si>
  <si>
    <r>
      <rPr>
        <b/>
        <sz val="12"/>
        <color theme="1"/>
        <rFont val="Arial Narrow"/>
        <family val="2"/>
      </rPr>
      <t>Componente 4: racionalización de trámites</t>
    </r>
    <r>
      <rPr>
        <sz val="12"/>
        <color theme="1"/>
        <rFont val="Arial Narrow"/>
        <family val="2"/>
      </rPr>
      <t xml:space="preserve">
Este componente está formulado en la mejora de los trámites, estableciendo una estrategia de racionalización para la mejora de los procesos hacia el ciudadano, buscando la mejora de la experiencia del ciudadano ante la entidad. </t>
    </r>
  </si>
  <si>
    <r>
      <rPr>
        <b/>
        <sz val="12"/>
        <color theme="1"/>
        <rFont val="Arial Narrow"/>
        <family val="2"/>
      </rPr>
      <t>Componente 5: apertura de información y datos abiertos</t>
    </r>
    <r>
      <rPr>
        <sz val="12"/>
        <color theme="1"/>
        <rFont val="Arial Narrow"/>
        <family val="2"/>
      </rPr>
      <t xml:space="preserve">
Este componente se proyecta en la mejora de la información que genera la entidad en cuanto a accesibilidad, comprensión e interoperabilidad, garantizando así la apertura y aprovechamiento de los datos.</t>
    </r>
  </si>
  <si>
    <r>
      <rPr>
        <b/>
        <sz val="12"/>
        <color theme="1"/>
        <rFont val="Arial Narrow"/>
        <family val="2"/>
      </rPr>
      <t>Componente 6: participación e innovación en la gestión pública</t>
    </r>
    <r>
      <rPr>
        <sz val="12"/>
        <color theme="1"/>
        <rFont val="Arial Narrow"/>
        <family val="2"/>
      </rPr>
      <t xml:space="preserve">
Este componente busca fortalecer las políticas de participación ciudadana en la gestión pública y la política de gestión del conocimiento e innovación de manera articulada, garantizando espacios de creación y cooperación.</t>
    </r>
  </si>
  <si>
    <r>
      <rPr>
        <b/>
        <sz val="12"/>
        <color theme="1"/>
        <rFont val="Arial Narrow"/>
        <family val="2"/>
      </rPr>
      <t>Componente 7: promoción de la integridad y la ética pública</t>
    </r>
    <r>
      <rPr>
        <sz val="12"/>
        <color theme="1"/>
        <rFont val="Arial Narrow"/>
        <family val="2"/>
      </rPr>
      <t xml:space="preserve">
Este componente se establece el desarrollo de las estrategias de implementación en temas de integridad, ética y medidas contra la corrupción, buscando la apropiación interna y externa en la conducta del deber público, cumpliendo así los objetivos del estado.</t>
    </r>
  </si>
  <si>
    <r>
      <rPr>
        <b/>
        <sz val="12"/>
        <color theme="1"/>
        <rFont val="Arial Narrow"/>
        <family val="2"/>
      </rPr>
      <t>Componente 8: gestión de riesgos de corrupción - mapas de riesgo</t>
    </r>
    <r>
      <rPr>
        <sz val="12"/>
        <color theme="1"/>
        <rFont val="Arial Narrow"/>
        <family val="2"/>
      </rPr>
      <t xml:space="preserve">
En este componente se establecen actividades que permiten la identificación de posibles riesgos de corrupción estableciendo análisis, acciones de mitigación y seguimiento, para los diferentes procesos de la entidad.</t>
    </r>
  </si>
  <si>
    <r>
      <rPr>
        <b/>
        <sz val="12"/>
        <color theme="1"/>
        <rFont val="Arial Narrow"/>
        <family val="2"/>
      </rPr>
      <t>Componente 9: medidas de debida diligencia y prevención de lavado de activos</t>
    </r>
    <r>
      <rPr>
        <sz val="12"/>
        <color theme="1"/>
        <rFont val="Arial Narrow"/>
        <family val="2"/>
      </rPr>
      <t xml:space="preserve">
En este componente la UAESP establece actividades de mejora en los procesos de contratación y vinculación y establece el plan de trabajo para el desarrollo de las fases de desarrollo de la debida diligencia. Adicional se articulan las actividades establecidas por el Decreto 189 del 2020, es su artículo 14 y 17 en implementación de lineamientos en los procesos precontractuales y contractuales sobre transparencia e integridad.</t>
    </r>
  </si>
  <si>
    <t xml:space="preserve">5. </t>
  </si>
  <si>
    <t>Publicación</t>
  </si>
  <si>
    <t>Presentado y aprobado el día 30 de enero de 2023 por el Comité Institucional de Gestión y Desempeño de la Unidad Administrativa Especial de Servicios Públicos</t>
  </si>
  <si>
    <t>Fecha de aprobación</t>
  </si>
  <si>
    <t>Versión</t>
  </si>
  <si>
    <t>Descripción</t>
  </si>
  <si>
    <t>Publicación y consulta del proyecto del Plan Anticorrupción y de Atención al Ciudadano-PAAC vigencia 2022</t>
  </si>
  <si>
    <t>Aprobación  del Plan Anticorrupción y de Atención al Ciudadano-PAAC vigencia 2023</t>
  </si>
  <si>
    <t>{</t>
  </si>
  <si>
    <t>COMPONENTE</t>
  </si>
  <si>
    <t>Subcomponente / procesos</t>
  </si>
  <si>
    <t>#</t>
  </si>
  <si>
    <t>Actividades</t>
  </si>
  <si>
    <t>Meta producto</t>
  </si>
  <si>
    <t>Responsable</t>
  </si>
  <si>
    <t>Fecha
programada</t>
  </si>
  <si>
    <t>Enero</t>
  </si>
  <si>
    <t>Febrero</t>
  </si>
  <si>
    <t>Marzo</t>
  </si>
  <si>
    <t>Abril</t>
  </si>
  <si>
    <t>Mayo</t>
  </si>
  <si>
    <t>Junio</t>
  </si>
  <si>
    <t>Julio</t>
  </si>
  <si>
    <t>Agosto</t>
  </si>
  <si>
    <t>Septiembre</t>
  </si>
  <si>
    <t>Octubre</t>
  </si>
  <si>
    <t>Noviembre</t>
  </si>
  <si>
    <t>Diciembre</t>
  </si>
  <si>
    <t>TOTAL
PROGRAMADO</t>
  </si>
  <si>
    <t>TOTAL
PROGRAMADO
%</t>
  </si>
  <si>
    <t>TOTAL EJECUTADO</t>
  </si>
  <si>
    <t>TOTAL EJECUTADO
%</t>
  </si>
  <si>
    <t>Programado mes</t>
  </si>
  <si>
    <t>Programado mes %</t>
  </si>
  <si>
    <t xml:space="preserve">Ejecutado mes </t>
  </si>
  <si>
    <t>Ejecutado mes %</t>
  </si>
  <si>
    <t>Descripción del avance</t>
  </si>
  <si>
    <t>Componente 1: MECANISMOS PARA LA TRANSPARENCIA Y ACCESO A LA INFORMACIÓN</t>
  </si>
  <si>
    <t>Lineamiento de transparencia activa.</t>
  </si>
  <si>
    <t>Actualización del micrositio de transparencia.</t>
  </si>
  <si>
    <t>3 reportes de publicación.</t>
  </si>
  <si>
    <t>Gestión de la tecnología y la información</t>
  </si>
  <si>
    <t>Se cargó 366 documentos en la sección de transparencia de la página WEB. Adicional se cargaron los organigramas conforme se actualizaba el grupo directivo.</t>
  </si>
  <si>
    <t>1.2</t>
  </si>
  <si>
    <t>Publicación de información sobre suscripción de contratación pública.</t>
  </si>
  <si>
    <t>12 publicaciones de relación de contratación suscrita en el periodo.</t>
  </si>
  <si>
    <t>Gestión de Asuntos Legales</t>
  </si>
  <si>
    <t>Se adjunta como evidencia la relación de la contratación suscrita durante el mes de diciembre del 2022, la cual fue publicada en el siguiente enlace https://www.uaesp.gov.co/sites/default/files/documentos/CONTRATACION_DICIEMBRE_2022.xlsx</t>
  </si>
  <si>
    <t>Se adjunta como evidencia la relación de la contratación suscrita durante el mes de enero, la cual fue publicada en el siguiente enlace https://www.uaesp.gov.co/sites/default/files/documentos/CONTRATACION_ENERO_2023.xlsx</t>
  </si>
  <si>
    <t>Se adjunta como evidencia la relación de la contratación suscrita durante el mes de febrero, la cual fue publicada en el siguiente enlace https://www.uaesp.gov.co/sites/default/files/documentos/CONTRATACION_FEBRERO_2023.xlsx</t>
  </si>
  <si>
    <t>Se adjunta como evidencia la relación de la contratación suscrita durante el mes de marzo, la cual fue publicada en el siguiente enlace https://www.uaesp.gov.co/sites/default/files/documentos/CONTRATACION_MARZO_2023.xlsx</t>
  </si>
  <si>
    <t>Se adjunta como evidencia la relación de la contratación suscrita durante el mes de abril, la cual fue publicada en el siguiente enlace https://www.uaesp.gov.co/sites/default/files/documentos/CONTRATACION_ABRIL_2023.xlsx</t>
  </si>
  <si>
    <t>1.3</t>
  </si>
  <si>
    <t>Aumentar el porcentaje de inscripción de trámites en el SUIT</t>
  </si>
  <si>
    <t>1 reporte de porcentaje de trámites en el SUIT.</t>
  </si>
  <si>
    <t>Direccionamiento Estratégico</t>
  </si>
  <si>
    <t>1.4</t>
  </si>
  <si>
    <t>Realizar revisión y actualización de la información publicada en el SUIT</t>
  </si>
  <si>
    <t>1 reporte de actualización.</t>
  </si>
  <si>
    <t>Lineamientos de transparencia pasiva.</t>
  </si>
  <si>
    <t>Elaborar y publicar informes de seguimiento sobre solicitudes de información pública recibidas en la Unidad.</t>
  </si>
  <si>
    <t>12 informes solicitud acceso a la información.</t>
  </si>
  <si>
    <t>Servicio al Ciudadano</t>
  </si>
  <si>
    <t>Se publica en el link y se adjunta como evidencia en informe con corte a diciembre 2022: https://www.uaesp.gov.co/transparencia/instrumentos-gestion-informacion-publica/informe-peticiones-quejas-reclamos-318</t>
  </si>
  <si>
    <t>Se publica en el link y se adjunta como evidencia en informe con corte a enero 2023: https://www.uaesp.gov.co/transparencia/instrumentos-gestion-informacion-publica/informe-peticiones-quejas-reclamos-322</t>
  </si>
  <si>
    <t>Se publica en el link y se adjunta como evidencia en informe con corte a febrero 2023: https://www.uaesp.gov.co/transparencia/instrumentos-gestion-informacion-publica/informe-peticiones-quejas-reclamos-325</t>
  </si>
  <si>
    <t>Se publica en el link y se adjunta como evidencia en informe con corte a marzo 2023: https://www.uaesp.gov.co/transparencia/instrumentos-gestion-informacion-publica/informe-peticiones-quejas-reclamos-333</t>
  </si>
  <si>
    <t>2.2</t>
  </si>
  <si>
    <t>Identificar la necesidades de información que requiere conocer la ciudadanía frente a los servicios  que garantiza la Unidad.</t>
  </si>
  <si>
    <t>4 Informe de los resultados de las encuestas.</t>
  </si>
  <si>
    <t>Gestión de las Comunicaciones</t>
  </si>
  <si>
    <t>Se realiza la aplicacion de la encuesta externa, la cual busca establecer cuales son las necesidades de informacion que desea conocer la ciudadania, frente a las a la funciones que realiza la UAESP.</t>
  </si>
  <si>
    <t>2.3</t>
  </si>
  <si>
    <t>Socializar el rol del defensor ciudadano.</t>
  </si>
  <si>
    <t>2 jlistados de asistencia a las jornadas de socialización.</t>
  </si>
  <si>
    <t xml:space="preserve">El dia 10 fe febrero se realizo capacitacion
de servicio al ciudadano en donde se socializo el rol del defensor ciudadano, se anexa listado
de asistencia y link de capacitacion. </t>
  </si>
  <si>
    <t>2.4</t>
  </si>
  <si>
    <t>Plan de trabajo de relacionamiento institucional para la socialización de la gestión y servicios.</t>
  </si>
  <si>
    <t>1 informe de relacionamiento.</t>
  </si>
  <si>
    <t>Elaboración de instrumentos de gestión de información.</t>
  </si>
  <si>
    <t>Revisar y actualizar el registro de activos de información e índice de información clasificada y reservada.</t>
  </si>
  <si>
    <t>1 documento actualizado y publicado.</t>
  </si>
  <si>
    <t>Gestión de la Tecnología y la Información</t>
  </si>
  <si>
    <t>Actualizar el Esquema de Publicación de Información de la UAESP.</t>
  </si>
  <si>
    <t>Criterio diferencial de accesibilidad.</t>
  </si>
  <si>
    <t>4.1</t>
  </si>
  <si>
    <t>Implementar los criterios de accesibilidad en la página web de la Unidad, establecidos por la Política de Gobierno Digital del Ministerio TIC.</t>
  </si>
  <si>
    <t>4 reportes monitoreo de medios de comunicación externos. Reporte de criterios de accesibilidad en la página web implementados</t>
  </si>
  <si>
    <t>Monitoreo de Acceso a la Información Pública.</t>
  </si>
  <si>
    <t>5.1</t>
  </si>
  <si>
    <t>Monitoreo a la gestión de PQRS</t>
  </si>
  <si>
    <t>2 informes   de seguimiento a la oportuna respuesta de los PQRS.</t>
  </si>
  <si>
    <t>Gestión de Evaluación y Mejora</t>
  </si>
  <si>
    <t>5.2</t>
  </si>
  <si>
    <t>Realizar seguimiento al cumplimiento de la ley de transparencia.</t>
  </si>
  <si>
    <t>3 informes de seguimiento.</t>
  </si>
  <si>
    <t>Se anexa informe</t>
  </si>
  <si>
    <t>Componente 2: RENDICIÓN DE CUENTAS</t>
  </si>
  <si>
    <t>Información de calidad y en lenguaje comprensible.</t>
  </si>
  <si>
    <t>Espacios de diálogo con información de calidad y en lenguaje comprensible.</t>
  </si>
  <si>
    <t>9 Metodologías por cada espacio de rendición de cuentas</t>
  </si>
  <si>
    <t>Se anexa la metodología de audiencia pública.</t>
  </si>
  <si>
    <t>Se anexa metodología de jóvenes
Se anexa metodología niños, niñas</t>
  </si>
  <si>
    <t>Diálogo de doble vía con la ciudadanía y sus organizaciones.</t>
  </si>
  <si>
    <t>Desarrollo de los espacios de diálogo</t>
  </si>
  <si>
    <t>1 informe de rendición de cuentas</t>
  </si>
  <si>
    <t>Responsabilidad en la cultura de la rendición y petición de cuentas</t>
  </si>
  <si>
    <t>Realizar sensibilización, capacitación o talleres con relación a temas de PC, REDEC y enfoques diferenciales a los colaboradores.</t>
  </si>
  <si>
    <t>1 reporte de capacitación (asistencia, video, memorias)</t>
  </si>
  <si>
    <t>Capacitación realizada con veeduria distrirtal</t>
  </si>
  <si>
    <t>Socializar los avances de la gestión de la entidad por medio de las TIC</t>
  </si>
  <si>
    <t>2 informes de campañas de socialización de la gestión de la entidad.</t>
  </si>
  <si>
    <t>Evaluación y retroalimentación a la gestión institucional</t>
  </si>
  <si>
    <t>4.2</t>
  </si>
  <si>
    <t>Evaluar los espacios de rendición de cuentas hacia los grupos de interés.</t>
  </si>
  <si>
    <t>1 Informe de evaluación de los espacios</t>
  </si>
  <si>
    <t>Rendición de cuentas focalizada</t>
  </si>
  <si>
    <t>Establecer en la estrategia los grupos focalizados a quienes se dirige la rendición de cuentas.</t>
  </si>
  <si>
    <t>1 estrategia de rendición de cuentas aprobada y publicada</t>
  </si>
  <si>
    <t>Se encuentra aprobada y publicada en el link: https://www.uaesp.gov.co/transparencia/planeacion/planes/estrategia-rendici%C3%B3n-cuentas-2023</t>
  </si>
  <si>
    <t>Articulación Institucional a los Nodos de Rendición de Cuentas</t>
  </si>
  <si>
    <t>6.1</t>
  </si>
  <si>
    <t>Definir una estrategia de rendición de cuentas a partir de los nodos digitales</t>
  </si>
  <si>
    <t>Componente 3: MECANISMOS PARA MEJORAR LA ATENCIÓN AL CIUDADANO</t>
  </si>
  <si>
    <t>Estructura administrativa y Direccionamiento estratégico</t>
  </si>
  <si>
    <t>Fortalecer canales de atención  virtual, presencial y telefónico para una mejor atención al ciudadano</t>
  </si>
  <si>
    <t>Informe de fortalecimiento de canales virtual, presencial y telefónico.</t>
  </si>
  <si>
    <t>Fortalecer la atención al ciudadano.</t>
  </si>
  <si>
    <t>3 evaluaciones a través del mecanismo del cliente incógnito.</t>
  </si>
  <si>
    <t>Se realiza cliente incognito por canal de atencion chat y se anexan evidencias.</t>
  </si>
  <si>
    <t>Realizar  actividades de divulgación de los canales de atención, trámites y servicios de la entidad a los grupos de interés.</t>
  </si>
  <si>
    <t>2 campañas de divulgación de trámites y servicios.</t>
  </si>
  <si>
    <t xml:space="preserve">El dia 10 fe febrero se realizo capacitacion
de servicio al ciudadano en donde se socializacion
los diferentes canales de antecion, se anexa listado
de asistencia y link de capacitacion. </t>
  </si>
  <si>
    <t>Fortalecimiento de los canales de atención</t>
  </si>
  <si>
    <t>Capacitar a los servidores en el uso de herramientas de inclusión.</t>
  </si>
  <si>
    <t>2 Capacitaciones en el uso de herramientas de inclusión (asistencia, video, memorias).</t>
  </si>
  <si>
    <t xml:space="preserve">El dia 10 fe febrero se realizo capacitacion
de servicio al ciudadano en donde se socializo el uso de herramientas de inclusion, se anexa listado
de asistencia y link de capacitacion. </t>
  </si>
  <si>
    <t>Talento Humano</t>
  </si>
  <si>
    <t>Fortalecer las competencias de los servidores públicos en la atención del servicio al ciudadano.</t>
  </si>
  <si>
    <t>2 capacitaciones a los funcionarios y contratistas en lenguaje claro (asistencia, video, memorias).</t>
  </si>
  <si>
    <t>Incluir capacitaciones en el Plan Institucional de capacitación, en la temáticas relacionadas con el servicio al ciudadano.</t>
  </si>
  <si>
    <t>5 reportes de capacitación (asistencia, video, memorias)</t>
  </si>
  <si>
    <t>Gestión de Talento Humano</t>
  </si>
  <si>
    <t>3.3</t>
  </si>
  <si>
    <t>Desarrollar capacitaciones sobre los procedimientos de trámites y servicios de la entidad,  para los funcionarios y contratistas que prestan atención al ciudadano.</t>
  </si>
  <si>
    <t>5 capacitaciones de actualización con dependencias misionales de trámites y servicios (asistencia, video, memorias).</t>
  </si>
  <si>
    <t>Normativo y procedimental</t>
  </si>
  <si>
    <t>Realizar socializaciones de responsabilidad de los servidores públicos frente a los derechos de los ciudadanos.</t>
  </si>
  <si>
    <t>Actualizar el procedimiento de Medición de la satisfacción de los servicios de la UAESP</t>
  </si>
  <si>
    <t>2 documentos actualizados.</t>
  </si>
  <si>
    <t>Relacionamiento con el ciudadano</t>
  </si>
  <si>
    <t>Identificar el nivel de satisfacción de los usuarios con los trámites y servicios de la entidad, recopilando los resultados de las encuestas.</t>
  </si>
  <si>
    <t>2 informes satisfacción de los usuarios con los trámites y servicios de la entidad.</t>
  </si>
  <si>
    <t>Identificar las expectativas y experiencias de los servidores públicos frente al servicio al ciudadano.</t>
  </si>
  <si>
    <t>2 reportes de encuestas de percepción de los servidores públicos que interactúan con la ciudadanía.</t>
  </si>
  <si>
    <t xml:space="preserve"> </t>
  </si>
  <si>
    <t>Análisis de la información de las denuncia de corrupción (enfoque de género)</t>
  </si>
  <si>
    <t>Generar informe sobre las denuncias de corrupción con enfoque de género</t>
  </si>
  <si>
    <t>2 informes de denuncias de corrupción</t>
  </si>
  <si>
    <t>Gestión Disciplinaria Interna</t>
  </si>
  <si>
    <t>Se anexa informe en el formato de la Secretaría Jurídica, confirmación de envío y correo con datos de género</t>
  </si>
  <si>
    <t>Componente 4: RACIONALIZACIÓN DE TRÁMITES</t>
  </si>
  <si>
    <t>Racionalización de Trámites</t>
  </si>
  <si>
    <t>Estrategia de racionalización SUIT</t>
  </si>
  <si>
    <t>Seguimiento plataforma SUIT</t>
  </si>
  <si>
    <t>Servicios Funerarios</t>
  </si>
  <si>
    <t>Consulta Ciudadana para la mejora de experiencias de los usuarios</t>
  </si>
  <si>
    <t>Realzar consulta ciudadana.</t>
  </si>
  <si>
    <t>1 Informe de resultados.</t>
  </si>
  <si>
    <t>Formular plan de mejoramiento con los resultados de la consulta.</t>
  </si>
  <si>
    <t>1 Plan de mejoramiento.</t>
  </si>
  <si>
    <t>Implementación Plan de mejoramiento.</t>
  </si>
  <si>
    <t>1 Informe de implementación.</t>
  </si>
  <si>
    <t>Componente 5: APERTURA DE INFORMACIÓN Y DATOS ABIERTOS</t>
  </si>
  <si>
    <t>Apertura de datos para los ciudadanos y grupos de interés</t>
  </si>
  <si>
    <t>Formular la estrategia de datos abiertos.</t>
  </si>
  <si>
    <t>1 Documento estrategia.</t>
  </si>
  <si>
    <t>Se anexa el documento</t>
  </si>
  <si>
    <t>Implementación estrategia datos abiertos.</t>
  </si>
  <si>
    <t>Socialización de la estrategia de datos abiertos.</t>
  </si>
  <si>
    <t>1 Informe de socialización.</t>
  </si>
  <si>
    <t>Entrega de información en lenguaje sencillo que de cuenta de la gestión institucional.</t>
  </si>
  <si>
    <t>Diseñar una estrategia para la apropiación de lenguaje claro, sencillo e incluyente en la información generada por la entidad sobre su gestión.</t>
  </si>
  <si>
    <t>1 estrategia de lenguaje claro , sencillo e incluyente</t>
  </si>
  <si>
    <t>Se adjunta estrategia de lenguaje claro aprobada</t>
  </si>
  <si>
    <t>Implementar la estrategia de apropiación de lenguaje claro, sencillo e incluyente</t>
  </si>
  <si>
    <t>1 informe de la de lenguaje claro , sencillo e incluyente</t>
  </si>
  <si>
    <t>Implementación de la campaña de divulgación de información estadística de la entidad a grupos de valor y de interés.</t>
  </si>
  <si>
    <t>1 acta de seguimiento en mesa técnica.</t>
  </si>
  <si>
    <t>Gestión del Conocimiento y la Innovación</t>
  </si>
  <si>
    <t>Apertura de la información presupuestal institucional y de resultados.</t>
  </si>
  <si>
    <t>Generación de dataset sobre ejecución presupuestal</t>
  </si>
  <si>
    <t>1 data set generado</t>
  </si>
  <si>
    <t>Gestión Financiera</t>
  </si>
  <si>
    <t>Se genera el dataset y se publica en el portal de datos abiertos bogotá de manera mensual links: 1- https://datosabiertos.bogota.gov.co/dataset/informes-ejecucion-presupuestal-enero-de-2023 2- https://datosabiertos.bogota.gov.co/dataset/informes-ejecucion-presupuestal-febrero-de-2023 3- https://datosabiertos.bogota.gov.co/dataset/informes-ejecucion-presupuestal-marzo-de-2023</t>
  </si>
  <si>
    <t>Actualización de datasets en el portal de datos abiertos Bogotá.</t>
  </si>
  <si>
    <t>4 reportes de dataset actualizados.</t>
  </si>
  <si>
    <t>Se actualizarón y cargaron 13 dataset en la página web de datos abiertos bogotá.</t>
  </si>
  <si>
    <t>Estandarización de datos abiertos para intercambio de información.</t>
  </si>
  <si>
    <t>Implementación del estándar SDMX.</t>
  </si>
  <si>
    <t>Generación de URL, a base de datos bajo el estándar SDMX.</t>
  </si>
  <si>
    <t>Componente 6: PARTICIPACIÓN E INNOVACIÓN EN LA GESTIÓN PÚBLICA</t>
  </si>
  <si>
    <t>Ciudadanía en la toma de decisiones públicas</t>
  </si>
  <si>
    <t>Formulación del plan de acción de participación ciudadana</t>
  </si>
  <si>
    <t>1 plan aprobado y publicado</t>
  </si>
  <si>
    <t>El plan fue aprobado por el CIGD del 30 de enero, se anexa acta. Fue publicado en la página web en el link https://www.uaesp.gov.co/content/planeacion</t>
  </si>
  <si>
    <t>Ejecución y seguimiento plan acción de participación ciudadana</t>
  </si>
  <si>
    <t>1 Informe anual publicado.</t>
  </si>
  <si>
    <t>Iniciativas de innovación por articulación institucional</t>
  </si>
  <si>
    <t>Priorizar iniciativas de innovación</t>
  </si>
  <si>
    <t>1 informe de priorización</t>
  </si>
  <si>
    <t>Se anexa informe con la priorización inventario actualizado</t>
  </si>
  <si>
    <t>Desarrollar las iniciativas priorizadas</t>
  </si>
  <si>
    <t>1 plan de implementación.</t>
  </si>
  <si>
    <t>Ejecución y seguimiento de las iniciativas desarrolladas</t>
  </si>
  <si>
    <t>1 informe.</t>
  </si>
  <si>
    <t>Redes de innovación pública</t>
  </si>
  <si>
    <t>Directorio de redes de innovación pública</t>
  </si>
  <si>
    <t>1 directorio publicado</t>
  </si>
  <si>
    <t>Presentar las actividades de la UAESP en el marco de la innovación</t>
  </si>
  <si>
    <t>1 informe de las actividades presentadas.</t>
  </si>
  <si>
    <t>Componente 7: PROMOCIÓN DE LA INTEGRIDAD Y LA ÉTICA PÚBLICA</t>
  </si>
  <si>
    <t>Programas Gestión de Integridad</t>
  </si>
  <si>
    <t>Formulación del plan de integridad</t>
  </si>
  <si>
    <t>Ejecución y seguimiento plan de integridad</t>
  </si>
  <si>
    <t>Promoción de la integridad en las instituciones y grupos de interés</t>
  </si>
  <si>
    <t>Desarrollo de jornada de inducción - reinducción, en temas de transparencia e integridad.</t>
  </si>
  <si>
    <t>2 jornadas de inducción - reinducción (asistencia, video, memorias).</t>
  </si>
  <si>
    <t>Participación en las estrategias distritales de Integridad</t>
  </si>
  <si>
    <t>Implementar las estrategias desarrolladas por el distrito en temas de transparencia e integridad.</t>
  </si>
  <si>
    <t>1 reporte de convocatorias socializadas.</t>
  </si>
  <si>
    <t>Gestión preventiva de conflicto de interés</t>
  </si>
  <si>
    <t>Actualización de la política y estrategia de conflicto de intereses.</t>
  </si>
  <si>
    <t>2 Documentos actualizados y publicados.</t>
  </si>
  <si>
    <t>Se anexa estrategia actualizada aprobada y publicada en el link https://www.uaesp.gov.co/transparencia/planeacion/planes/estrategia-conflicto-intereses-uaesp-v2</t>
  </si>
  <si>
    <t>Elaborar informe a la estrategia de conflicto de intereses.</t>
  </si>
  <si>
    <t>1 informe de seguimiento.</t>
  </si>
  <si>
    <t>Gestión prácticas Antisoborno, Antifraude</t>
  </si>
  <si>
    <t>Actualización de la política: antisoborno, antifraude y antipiratería.</t>
  </si>
  <si>
    <t>1 Documento actualizado y publicado.</t>
  </si>
  <si>
    <t>Componente 8: GESTIÓN DE RIESGOS DE CORRUPCIÓN - MAPAS DE RIESGO</t>
  </si>
  <si>
    <t>Acciones de fortalecimiento a herramientas de detección</t>
  </si>
  <si>
    <t>Realizar la revisión y aprobación de los  riesgos de corrupción por el CIGD.</t>
  </si>
  <si>
    <t>Acta del comité y publicación de riesgos</t>
  </si>
  <si>
    <t>Los riesgos fueron aprobados por el CIGD del 30 de enero, se anexa acta. Fueron publicados en la página web en el link https://www.uaesp.gov.co/transparencia/planeacion/planes en la sección de Plan Anticorrupción y Atención al Ciudadano / 2023</t>
  </si>
  <si>
    <t>Fortalecimiento de políticas de riesgos</t>
  </si>
  <si>
    <r>
      <t xml:space="preserve">Realizar la revisión de la política de riesgos en el marco del Comité Institucional de Coordinación de Control Interno (CICCI). </t>
    </r>
    <r>
      <rPr>
        <b/>
        <sz val="11"/>
        <color theme="1"/>
        <rFont val="Arial"/>
        <family val="2"/>
      </rPr>
      <t xml:space="preserve">Nota: </t>
    </r>
    <r>
      <rPr>
        <sz val="11"/>
        <color theme="1"/>
        <rFont val="Arial"/>
        <family val="2"/>
      </rPr>
      <t>La Oficina de Control Interno incluirá el punto en la citación del Comité para que todos los integrantes aporten sobre las revisiones a que haya lugar.</t>
    </r>
  </si>
  <si>
    <t>1 Convocatoria al CICCI con el anexo de la presentación para el Comité</t>
  </si>
  <si>
    <t>La revisión fue efectuada en la primera reunión del CICCI de enero del 2023. Se adjunta evidencia de la convocatoria y el anexo.</t>
  </si>
  <si>
    <t>Fortalecimiento a mapas de riesgos</t>
  </si>
  <si>
    <t>Realizar identificación de riesgos SARLAFT</t>
  </si>
  <si>
    <t>Matriz de riegos actualizada</t>
  </si>
  <si>
    <t>Consulta, divulgación, monitoreo - revisión y seguimiento</t>
  </si>
  <si>
    <t>Realizar seguimiento las matrices de riesgos</t>
  </si>
  <si>
    <t>3 Reportes de seguimiento.</t>
  </si>
  <si>
    <t>Fue ejecutado el primer seguimiento a las matrices de riesgo de la entidad. Se adjuntan evidencias del seguimiento en las matrices, memorando e informe de auditoria.</t>
  </si>
  <si>
    <t>Componente 9: MEDIDAS DE DEBIDA DILIGENCIA Y PREVENCIÓN DE LAVADO DE ACTIVOS</t>
  </si>
  <si>
    <t>Adecuación institucional para cumplir con la debida diligencia</t>
  </si>
  <si>
    <t>Revisión de documentos asociados a la gestión contractual</t>
  </si>
  <si>
    <t>Actas de reunión.</t>
  </si>
  <si>
    <t>Construcción del plan de trabajo para adaptar y/o desarrollar la debida diligencia</t>
  </si>
  <si>
    <t>Formulación plan de trabajo para la debida diligencia y prevención LA/FT</t>
  </si>
  <si>
    <t>1 documento</t>
  </si>
  <si>
    <t>Se anexa plan de trabajo y acta de aprobación</t>
  </si>
  <si>
    <t>2.2.</t>
  </si>
  <si>
    <t>Ejecución y seguimiento plan de trabajo de la debida diligencia y prevención LA/FT</t>
  </si>
  <si>
    <t>Gestión de la debida diligencia</t>
  </si>
  <si>
    <t>Implementación de  lineamientos en suscripción de contratos de prestación de servicios con la UAESP</t>
  </si>
  <si>
    <t>4 reportes de contratos con diligenciamiento del "FORMATO DE RELACIÓN DE CONTRATOS DE PRESTACIÓN DE SERVICIO".</t>
  </si>
  <si>
    <t>Se adjuntan cuatro (4) contratos de prestación de servicios en los cuales se diligenció y aplicó el formato de relación de contratos de prestación de servicios, persona natural, como requisito para la suscipción de los contratos, dando cumplimiento a lo dispuesto por el artículo 17 del Decretro 189 de 2020.</t>
  </si>
  <si>
    <t>Implementar los lineamientos para incorporar cláusulas en los contratos de la Unidad, mediante las cuales se regule la suscripción de un compromiso de integridad y la no tolerancia con la corrupción</t>
  </si>
  <si>
    <t>4 reportes de contratos con la incorporación del compromisos de integridad y cláusula anticorrupción.</t>
  </si>
  <si>
    <t>Se adjuntan cuatro (4) contratos en los cuales se incorporó la cláusula denominada "compromiso anticorupción, en  cumplimiento de lo establecido por el artículo 14 del Decretro 189 de 2020.</t>
  </si>
  <si>
    <t xml:space="preserve">Implementar un espacio de sensibilización de la transparencia e integridad en la apertura y audiencia de adjudicación de los procesos contractuales </t>
  </si>
  <si>
    <t>4 Actas o resolución de apertura, ayudas audiovisuales;  realizados en los procesos contractuales.</t>
  </si>
  <si>
    <t>En el curso del primer trimestre de 2023, se encuentran en cuso seis (6) procesos de contratación. Conformer lo establecido en el presente lineamiento una vez se cuente con las correspondientes resoluciones de apertura o de adjudicación porferidas en el curso de dichos procesos, se reportarán ante la OAP.</t>
  </si>
  <si>
    <r>
      <rPr>
        <b/>
        <sz val="14"/>
        <color theme="9" tint="-0.249977111117893"/>
        <rFont val="Arial Narrow"/>
        <family val="2"/>
      </rPr>
      <t>Componente 1. MECANISMOS PARA LA TRANSPARENCIA Y ACCESO A LA INFORMACIÓN</t>
    </r>
    <r>
      <rPr>
        <b/>
        <sz val="14"/>
        <color theme="4"/>
        <rFont val="Arial Narrow"/>
        <family val="2"/>
      </rPr>
      <t xml:space="preserve">
</t>
    </r>
  </si>
  <si>
    <t>Componente</t>
  </si>
  <si>
    <t>Subcomponente</t>
  </si>
  <si>
    <t>N°</t>
  </si>
  <si>
    <t xml:space="preserve"> Actividades</t>
  </si>
  <si>
    <t>Meta o producto</t>
  </si>
  <si>
    <t>Indicador</t>
  </si>
  <si>
    <t>Proceso responsable</t>
  </si>
  <si>
    <t>Fecha programada</t>
  </si>
  <si>
    <t>Autoevaluación de la dependencia responsable</t>
  </si>
  <si>
    <t>Seguimiento de la Oficina de Control Interno</t>
  </si>
  <si>
    <t>Fecha</t>
  </si>
  <si>
    <t>Descripción de avance</t>
  </si>
  <si>
    <t>Estado de la actividad (%)</t>
  </si>
  <si>
    <t>Avance por subcomponente (%)</t>
  </si>
  <si>
    <t>Avance por componente (%)</t>
  </si>
  <si>
    <t>Fecha del seguimiento</t>
  </si>
  <si>
    <t>Descripción del seguimiento</t>
  </si>
  <si>
    <t>Observaciones</t>
  </si>
  <si>
    <t>Componente 1. MECANISMOS PARA LA TRANSPARENCIA Y ACCESO A LA INFORMACIÓN</t>
  </si>
  <si>
    <r>
      <rPr>
        <b/>
        <sz val="14"/>
        <rFont val="Arial Narrow"/>
        <family val="2"/>
      </rPr>
      <t xml:space="preserve">Subcomponente 1        </t>
    </r>
    <r>
      <rPr>
        <sz val="14"/>
        <rFont val="Arial Narrow"/>
        <family val="2"/>
      </rPr>
      <t xml:space="preserve"> ineamiento de 
transparencia activa</t>
    </r>
  </si>
  <si>
    <t>30/04/2023: Se cargó 366 documentos en la sección de transparencia de la página WEB. Adicional se cargaron los organigramas conforme se actualizaba el grupo directivo.</t>
  </si>
  <si>
    <r>
      <t xml:space="preserve">08/05/2023: </t>
    </r>
    <r>
      <rPr>
        <sz val="14"/>
        <color theme="1"/>
        <rFont val="Arial Narrow"/>
        <family val="2"/>
      </rPr>
      <t>Se observa informe del prirmer cuatrimestre el cual describe la actualización realizada del micrositio de transparencia de la página web institucional, https://www.uaesp.gov.co/.</t>
    </r>
    <r>
      <rPr>
        <b/>
        <sz val="14"/>
        <color theme="1"/>
        <rFont val="Arial Narrow"/>
        <family val="2"/>
      </rPr>
      <t xml:space="preserve">
En ejecución</t>
    </r>
  </si>
  <si>
    <t>EN EJECUCIÓN</t>
  </si>
  <si>
    <t xml:space="preserve">30/01/2023: Se adjunta como evidencia la relación de la contratación suscrita durante el mes de diciembre del 2022, la cual fue publicada en el siguiente enlace https://www.uaesp.gov.co/sites/default/files/documentos/CONTRATACION_DICIEMBRE_2022.xlsx
28/02/2023:  Se adjunta como evidencia la relación de la contratación suscrita durante el mes de enero, la cual fue publicada en el siguiente enlace https://www.uaesp.gov.co/sites/default/files/documentos/CONTRATACION_ENERO_2023.xlsx
31/03/2023: Se adjunta como evidencia la relación de la contratación suscrita durante el mes de febrero, la cual fue publicada en el siguiente enlace https://www.uaesp.gov.co/sites/default/files/documentos/CONTRATACION_FEBRERO_2023.xlsx
30/04/2023: Se adjunta como evidencia la relación de la contratación suscrita durante el mes de marzo, la cual fue publicada en el siguiente enlace https://www.uaesp.gov.co/sites/default/files/documentos/CONTRATACION_MARZO_2023.xlsx
</t>
  </si>
  <si>
    <r>
      <t xml:space="preserve">08/05/2023: </t>
    </r>
    <r>
      <rPr>
        <sz val="14"/>
        <color theme="1"/>
        <rFont val="Arial Narrow"/>
        <family val="2"/>
      </rPr>
      <t>Se observa la publicación de contratación para los meses diciembre-marzo.</t>
    </r>
    <r>
      <rPr>
        <b/>
        <sz val="14"/>
        <color theme="1"/>
        <rFont val="Arial Narrow"/>
        <family val="2"/>
      </rPr>
      <t xml:space="preserve">
En ejecución</t>
    </r>
  </si>
  <si>
    <r>
      <t xml:space="preserve">08/05/2023: </t>
    </r>
    <r>
      <rPr>
        <sz val="14"/>
        <color theme="1"/>
        <rFont val="Arial Narrow"/>
        <family val="2"/>
      </rPr>
      <t>Relacionar tanto el mes del corte como el mes de reporte. Ej. Se evidenció la publicación de los meses de enero-febero y marzo respecto de los procesos de contratación con corte a los meses de diciembre, enero y febrero respectivamente.</t>
    </r>
  </si>
  <si>
    <t>30/04/2023: Sin reporte por parte del proceso</t>
  </si>
  <si>
    <r>
      <t xml:space="preserve">08/05/2023: </t>
    </r>
    <r>
      <rPr>
        <sz val="14"/>
        <color theme="1"/>
        <rFont val="Arial Narrow"/>
        <family val="2"/>
      </rPr>
      <t xml:space="preserve">El proceso no reporta avance </t>
    </r>
    <r>
      <rPr>
        <b/>
        <sz val="14"/>
        <color theme="1"/>
        <rFont val="Arial Narrow"/>
        <family val="2"/>
      </rPr>
      <t xml:space="preserve">
Sin reporte</t>
    </r>
  </si>
  <si>
    <r>
      <rPr>
        <b/>
        <sz val="14"/>
        <rFont val="Arial Narrow"/>
        <family val="2"/>
      </rPr>
      <t xml:space="preserve">Subcomponente 2
</t>
    </r>
    <r>
      <rPr>
        <sz val="14"/>
        <rFont val="Arial Narrow"/>
        <family val="2"/>
      </rPr>
      <t>Lineamientos de transparencia pasiva.</t>
    </r>
  </si>
  <si>
    <t>30/01/2023: Se publica en el link y se adjunta como evidencia en informe con corte a diciembre 2022: https://www.uaesp.gov.co/transparencia/instrumentos-gestion-informacion-publica/informe-peticiones-quejas-reclamos-318
28/02/2023: Se publica en el link y se adjunta como evidencia en informe con corte a enero 2023: https://www.uaesp.gov.co/transparencia/instrumentos-gestion-informacion-publica/informe-peticiones-quejas-reclamos-322
31/03/2023: Se publica en el link y se adjunta como evidencia en informe con corte a febrero 2023: https://www.uaesp.gov.co/transparencia/instrumentos-gestion-informacion-publica/informe-peticiones-quejas-reclamos-325
30/04/2023:Se publica en el link y se adjunta como evidencia en informe con corte a marzo 2023: https://www.uaesp.gov.co/transparencia/instrumentos-gestion-informacion-publica/informe-peticiones-quejas-reclamos-333</t>
  </si>
  <si>
    <r>
      <t xml:space="preserve">08/05/2023: </t>
    </r>
    <r>
      <rPr>
        <sz val="14"/>
        <color theme="1"/>
        <rFont val="Arial Narrow"/>
        <family val="2"/>
      </rPr>
      <t>Se observa la publicación de los informes de solicitud acceso a la información, de los meses diciembre-marzo</t>
    </r>
    <r>
      <rPr>
        <b/>
        <sz val="14"/>
        <color theme="1"/>
        <rFont val="Arial Narrow"/>
        <family val="2"/>
      </rPr>
      <t xml:space="preserve">
En ejecución</t>
    </r>
  </si>
  <si>
    <t>CUMPLIDA PARCIALMENTE</t>
  </si>
  <si>
    <t>31/03/2023: Se realiza la aplicacion de la encuesta externa, la cual busca establecer cuales son las necesidades de informacion que desea conocer la ciudadania, frente a las a la funciones que realiza la UAESP.</t>
  </si>
  <si>
    <r>
      <t xml:space="preserve">08/05/2023: </t>
    </r>
    <r>
      <rPr>
        <sz val="14"/>
        <color theme="1"/>
        <rFont val="Arial Narrow"/>
        <family val="2"/>
      </rPr>
      <t xml:space="preserve">Se observa informe de Análisis de encuesta de comunicación externa primer trimestre 2023 (enero-febrero-marzo) donde en la pregunta 8 hace referencia a los temas que le gustaría recibir más información, para el período analizado, no se recibieron requerimiento por parte de los encuestados.
</t>
    </r>
    <r>
      <rPr>
        <b/>
        <sz val="14"/>
        <color theme="1"/>
        <rFont val="Arial Narrow"/>
        <family val="2"/>
      </rPr>
      <t xml:space="preserve">
En ejecución</t>
    </r>
  </si>
  <si>
    <t xml:space="preserve">28/02/2023: El dia 10 fe febrero se realizo capacitacion de servicio al ciudadano en donde se socializo el rol del defensor ciudadano, se anexa listado de asistencia y link de capacitacion. </t>
  </si>
  <si>
    <r>
      <t xml:space="preserve">08/05/2023: </t>
    </r>
    <r>
      <rPr>
        <sz val="14"/>
        <color theme="1"/>
        <rFont val="Arial Narrow"/>
        <family val="2"/>
      </rPr>
      <t xml:space="preserve">El proceso adjunta link y asistencia a capacitación del 10 de febrero 2023, donde se socializa el rol del defensor cuidadano.
</t>
    </r>
    <r>
      <rPr>
        <b/>
        <sz val="14"/>
        <color theme="1"/>
        <rFont val="Arial Narrow"/>
        <family val="2"/>
      </rPr>
      <t xml:space="preserve">
En ejecución</t>
    </r>
  </si>
  <si>
    <r>
      <rPr>
        <b/>
        <sz val="14"/>
        <rFont val="Arial Narrow"/>
        <family val="2"/>
      </rPr>
      <t>Subcomponente 3</t>
    </r>
    <r>
      <rPr>
        <sz val="14"/>
        <rFont val="Arial Narrow"/>
        <family val="2"/>
      </rPr>
      <t xml:space="preserve">  Elaboración de instrumentos de gestión de información.</t>
    </r>
  </si>
  <si>
    <t>CUMPLIDA</t>
  </si>
  <si>
    <t>30/03/2022
29/04/2022</t>
  </si>
  <si>
    <r>
      <rPr>
        <b/>
        <sz val="14"/>
        <rFont val="Arial Narrow"/>
        <family val="2"/>
      </rPr>
      <t xml:space="preserve">Subcomponente / proceso 4
</t>
    </r>
    <r>
      <rPr>
        <sz val="14"/>
        <rFont val="Arial Narrow"/>
        <family val="2"/>
      </rPr>
      <t>Criterio diferencial de accesibilidad.</t>
    </r>
  </si>
  <si>
    <r>
      <rPr>
        <b/>
        <sz val="14"/>
        <rFont val="Arial Narrow"/>
        <family val="2"/>
      </rPr>
      <t>Subcomponente 5</t>
    </r>
    <r>
      <rPr>
        <sz val="14"/>
        <rFont val="Arial Narrow"/>
        <family val="2"/>
      </rPr>
      <t xml:space="preserve">  Monitoreo de Acceso a la Información Pública.</t>
    </r>
  </si>
  <si>
    <t>30/04/2023: Se adjunta informe de auditoría sobre atención a las PQRS realizada todos los procesos de la entidad</t>
  </si>
  <si>
    <r>
      <t xml:space="preserve">08/05/2023: </t>
    </r>
    <r>
      <rPr>
        <sz val="14"/>
        <color theme="1"/>
        <rFont val="Arial Narrow"/>
        <family val="2"/>
      </rPr>
      <t>Se observa informe sobre el proceso de  Atención al Ciudadano donde se evalua la gestión a las PQRS.</t>
    </r>
    <r>
      <rPr>
        <b/>
        <sz val="14"/>
        <color theme="1"/>
        <rFont val="Arial Narrow"/>
        <family val="2"/>
      </rPr>
      <t xml:space="preserve">
En ejecución</t>
    </r>
  </si>
  <si>
    <t>30/04/2023: Se anexa informe</t>
  </si>
  <si>
    <r>
      <t xml:space="preserve">08/05/2023: </t>
    </r>
    <r>
      <rPr>
        <sz val="14"/>
        <color theme="1"/>
        <rFont val="Arial Narrow"/>
        <family val="2"/>
      </rPr>
      <t>Se observa informe de Política de Transparencia y Acceso a la información, con corte al primer cuatrimestre de la vigencia 2023.</t>
    </r>
    <r>
      <rPr>
        <b/>
        <sz val="14"/>
        <color theme="1"/>
        <rFont val="Arial Narrow"/>
        <family val="2"/>
      </rPr>
      <t xml:space="preserve">
En ejecución</t>
    </r>
  </si>
  <si>
    <r>
      <rPr>
        <b/>
        <sz val="14"/>
        <color theme="9" tint="-0.249977111117893"/>
        <rFont val="Arial Narrow"/>
        <family val="2"/>
      </rPr>
      <t>Componente 2. Rendición de Cuentas</t>
    </r>
    <r>
      <rPr>
        <b/>
        <sz val="14"/>
        <color theme="1"/>
        <rFont val="Arial Narrow"/>
        <family val="2"/>
      </rPr>
      <t xml:space="preserve">
</t>
    </r>
  </si>
  <si>
    <t>Fecha inicio</t>
  </si>
  <si>
    <r>
      <rPr>
        <b/>
        <sz val="14"/>
        <color theme="1"/>
        <rFont val="Arial Narrow"/>
        <family val="2"/>
      </rPr>
      <t>Componente 2.</t>
    </r>
    <r>
      <rPr>
        <sz val="14"/>
        <color theme="1"/>
        <rFont val="Arial Narrow"/>
        <family val="2"/>
      </rPr>
      <t xml:space="preserve"> 
Rendición de Cuentas</t>
    </r>
  </si>
  <si>
    <r>
      <rPr>
        <b/>
        <sz val="14"/>
        <color theme="1"/>
        <rFont val="Arial Narrow"/>
        <family val="2"/>
      </rPr>
      <t>Subcomponente 1</t>
    </r>
    <r>
      <rPr>
        <sz val="14"/>
        <color theme="1"/>
        <rFont val="Arial Narrow"/>
        <family val="2"/>
      </rPr>
      <t xml:space="preserve">
Información de calidad y en lenguaje comprensible.</t>
    </r>
  </si>
  <si>
    <t>31/03/2023: Se anexa la metodología de audiencia pública.
30/04/2023:Se anexa metodología de jóvenes
Se anexa metodología niños, niñas</t>
  </si>
  <si>
    <r>
      <t xml:space="preserve">08/05/2023: </t>
    </r>
    <r>
      <rPr>
        <sz val="14"/>
        <color theme="1"/>
        <rFont val="Arial Narrow"/>
        <family val="2"/>
      </rPr>
      <t>Se observan 3 metodologías de rendición de cuentas (audiencia pública, jóvenes, niños y niñas)</t>
    </r>
    <r>
      <rPr>
        <b/>
        <sz val="14"/>
        <color theme="1"/>
        <rFont val="Arial Narrow"/>
        <family val="2"/>
      </rPr>
      <t xml:space="preserve">
En ejecución</t>
    </r>
  </si>
  <si>
    <r>
      <rPr>
        <b/>
        <sz val="14"/>
        <color theme="1"/>
        <rFont val="Arial Narrow"/>
        <family val="2"/>
      </rPr>
      <t xml:space="preserve">Subcomponente 2 </t>
    </r>
    <r>
      <rPr>
        <sz val="14"/>
        <color theme="1"/>
        <rFont val="Arial Narrow"/>
        <family val="2"/>
      </rPr>
      <t xml:space="preserve">
Diálogo de doble vía con la ciudadanía y sus organizaciones.</t>
    </r>
  </si>
  <si>
    <r>
      <rPr>
        <b/>
        <sz val="14"/>
        <color theme="1"/>
        <rFont val="Arial Narrow"/>
        <family val="2"/>
      </rPr>
      <t xml:space="preserve">Subcomponente 3 </t>
    </r>
    <r>
      <rPr>
        <sz val="14"/>
        <color theme="1"/>
        <rFont val="Arial Narrow"/>
        <family val="2"/>
      </rPr>
      <t xml:space="preserve">
Responsabilidad en la cultura de la rendición y petición de cuentas</t>
    </r>
  </si>
  <si>
    <t>30/03/2023: Capacitación realizada con veeduria distrirtal</t>
  </si>
  <si>
    <r>
      <t xml:space="preserve">08/05/2023: </t>
    </r>
    <r>
      <rPr>
        <sz val="14"/>
        <color theme="1"/>
        <rFont val="Arial Narrow"/>
        <family val="2"/>
      </rPr>
      <t>Se observan capturas de pantalla como evidencias de la capacitación virtual.</t>
    </r>
    <r>
      <rPr>
        <b/>
        <sz val="14"/>
        <color theme="1"/>
        <rFont val="Arial Narrow"/>
        <family val="2"/>
      </rPr>
      <t xml:space="preserve">
Cumplida</t>
    </r>
  </si>
  <si>
    <r>
      <t xml:space="preserve">08/05/2023: </t>
    </r>
    <r>
      <rPr>
        <sz val="14"/>
        <color theme="1"/>
        <rFont val="Arial Narrow"/>
        <family val="2"/>
      </rPr>
      <t xml:space="preserve">Se sugiere que los acrónimos utilizados cuenten con su significado. </t>
    </r>
  </si>
  <si>
    <t>Gestión de las comunicaciones</t>
  </si>
  <si>
    <r>
      <rPr>
        <b/>
        <sz val="14"/>
        <color theme="1"/>
        <rFont val="Arial Narrow"/>
        <family val="2"/>
      </rPr>
      <t xml:space="preserve">Subcomponente 4         </t>
    </r>
    <r>
      <rPr>
        <sz val="14"/>
        <color theme="1"/>
        <rFont val="Arial Narrow"/>
        <family val="2"/>
      </rPr>
      <t xml:space="preserve">                                Evaluación y retroalimentación a la gestión institucional</t>
    </r>
  </si>
  <si>
    <t xml:space="preserve">
30/03/2022
28/02/2022
31/01/2022</t>
  </si>
  <si>
    <r>
      <rPr>
        <b/>
        <sz val="14"/>
        <color theme="1"/>
        <rFont val="Arial Narrow"/>
        <family val="2"/>
      </rPr>
      <t>Subcomponente 5</t>
    </r>
    <r>
      <rPr>
        <sz val="14"/>
        <color theme="1"/>
        <rFont val="Arial Narrow"/>
        <family val="2"/>
      </rPr>
      <t xml:space="preserve">                           Rendición de cuentas focalizada</t>
    </r>
  </si>
  <si>
    <t>27/02/2023: Se encuentra aprobada y publicada en el link: https://www.uaesp.gov.co/transparencia/planeacion/planes/estrategia-rendici%C3%B3n-cuentas-2023</t>
  </si>
  <si>
    <r>
      <t xml:space="preserve">08/05/2023: </t>
    </r>
    <r>
      <rPr>
        <sz val="14"/>
        <color theme="1"/>
        <rFont val="Arial Narrow"/>
        <family val="2"/>
      </rPr>
      <t>Se observa documento de estrategia de rendición de cuentas debidamente publicado.</t>
    </r>
    <r>
      <rPr>
        <b/>
        <sz val="14"/>
        <color theme="1"/>
        <rFont val="Arial Narrow"/>
        <family val="2"/>
      </rPr>
      <t xml:space="preserve">
Cumplida</t>
    </r>
  </si>
  <si>
    <r>
      <rPr>
        <b/>
        <sz val="14"/>
        <color theme="1"/>
        <rFont val="Arial Narrow"/>
        <family val="2"/>
      </rPr>
      <t>Subcomponente 6</t>
    </r>
    <r>
      <rPr>
        <sz val="14"/>
        <color theme="1"/>
        <rFont val="Arial Narrow"/>
        <family val="2"/>
      </rPr>
      <t xml:space="preserve">                           Articulación Institucional a los Nodos de Rendición de Cuentas</t>
    </r>
  </si>
  <si>
    <r>
      <rPr>
        <b/>
        <sz val="14"/>
        <color theme="9" tint="-0.249977111117893"/>
        <rFont val="Arial Narrow"/>
        <family val="2"/>
      </rPr>
      <t>Componente 3. Mecanismos para mejorar la atención al ciudadano</t>
    </r>
    <r>
      <rPr>
        <b/>
        <sz val="14"/>
        <color theme="1"/>
        <rFont val="Arial Narrow"/>
        <family val="2"/>
      </rPr>
      <t xml:space="preserve">
</t>
    </r>
  </si>
  <si>
    <t>Descripción de la autoevaluación</t>
  </si>
  <si>
    <t>Componente 3. Mecanismos para mejorar la atención al ciudadano</t>
  </si>
  <si>
    <r>
      <rPr>
        <b/>
        <sz val="14"/>
        <rFont val="Arial Narrow"/>
        <family val="2"/>
      </rPr>
      <t>Subcomponente 1</t>
    </r>
    <r>
      <rPr>
        <sz val="14"/>
        <rFont val="Arial Narrow"/>
        <family val="2"/>
      </rPr>
      <t xml:space="preserve">                 
Estructura administrativa y Direccionamiento estratégico</t>
    </r>
  </si>
  <si>
    <t>10/02/2022:
01/03/2022:
01/04/2022:</t>
  </si>
  <si>
    <t>SIN AVANCE</t>
  </si>
  <si>
    <t>30/04/2023:Se realiza cliente incognito por canal de atencion chat y se anexan evidencias.</t>
  </si>
  <si>
    <r>
      <rPr>
        <b/>
        <sz val="14"/>
        <rFont val="Arial Narrow"/>
        <family val="2"/>
      </rPr>
      <t xml:space="preserve">08/05/2022: </t>
    </r>
    <r>
      <rPr>
        <sz val="14"/>
        <rFont val="Arial Narrow"/>
        <family val="2"/>
      </rPr>
      <t xml:space="preserve"> Se observa evidencias de cliente incógnito, así como acta de evaluación realizada el día 27 de abril 2023
</t>
    </r>
    <r>
      <rPr>
        <b/>
        <sz val="14"/>
        <rFont val="Arial Narrow"/>
        <family val="2"/>
      </rPr>
      <t xml:space="preserve">
En ejecución</t>
    </r>
  </si>
  <si>
    <t>10/02/2022:
01/03/2022:
01/04/2022:
31/03/2022
28/02/2022
30/01/2022</t>
  </si>
  <si>
    <r>
      <rPr>
        <b/>
        <sz val="14"/>
        <rFont val="Arial Narrow"/>
        <family val="2"/>
      </rPr>
      <t>28/02/2023:</t>
    </r>
    <r>
      <rPr>
        <sz val="14"/>
        <rFont val="Arial Narrow"/>
        <family val="2"/>
      </rPr>
      <t xml:space="preserve">El dia 10 fe febrero se realizo capacitacion de servicio al ciudadano en donde se socializacion los diferentes canales de antecion, se anexa listado de asistencia y link de capacitacion. </t>
    </r>
  </si>
  <si>
    <r>
      <rPr>
        <b/>
        <sz val="14"/>
        <rFont val="Arial Narrow"/>
        <family val="2"/>
      </rPr>
      <t xml:space="preserve">08/05/2022: </t>
    </r>
    <r>
      <rPr>
        <sz val="14"/>
        <rFont val="Arial Narrow"/>
        <family val="2"/>
      </rPr>
      <t xml:space="preserve"> El proceso entrega autoevaluación, no obstante, no remite evidencias. 
</t>
    </r>
    <r>
      <rPr>
        <b/>
        <sz val="14"/>
        <rFont val="Arial Narrow"/>
        <family val="2"/>
      </rPr>
      <t>En ejecución</t>
    </r>
  </si>
  <si>
    <r>
      <rPr>
        <b/>
        <sz val="14"/>
        <rFont val="Arial Narrow"/>
        <family val="2"/>
      </rPr>
      <t xml:space="preserve">Subcomponente 2 </t>
    </r>
    <r>
      <rPr>
        <sz val="14"/>
        <rFont val="Arial Narrow"/>
        <family val="2"/>
      </rPr>
      <t>Fortalecimiento de los canales de atención</t>
    </r>
  </si>
  <si>
    <t xml:space="preserve">28/02/2023: El dia 10 fe febrero se realizo capacitacion de servicio al ciudadano en donde se socializo el uso de herramientas de inclusion, se anexa listado
de asistencia y link de capacitacion. </t>
  </si>
  <si>
    <r>
      <rPr>
        <b/>
        <sz val="14"/>
        <rFont val="Arial Narrow"/>
        <family val="2"/>
      </rPr>
      <t xml:space="preserve">08/05/2022: </t>
    </r>
    <r>
      <rPr>
        <sz val="14"/>
        <rFont val="Arial Narrow"/>
        <family val="2"/>
      </rPr>
      <t xml:space="preserve"> El proceso remite grabación y listado de asistencia donde en el minuto 26 se puede ver la socialización del "uso de herramientas de inclusión"
</t>
    </r>
    <r>
      <rPr>
        <b/>
        <sz val="14"/>
        <rFont val="Arial Narrow"/>
        <family val="2"/>
      </rPr>
      <t>En ejecución</t>
    </r>
  </si>
  <si>
    <r>
      <rPr>
        <b/>
        <sz val="14"/>
        <rFont val="Arial Narrow"/>
        <family val="2"/>
      </rPr>
      <t xml:space="preserve">Subcomponente 3                          </t>
    </r>
    <r>
      <rPr>
        <sz val="14"/>
        <rFont val="Arial Narrow"/>
        <family val="2"/>
      </rPr>
      <t xml:space="preserve"> 
Talento humano</t>
    </r>
  </si>
  <si>
    <t> </t>
  </si>
  <si>
    <r>
      <rPr>
        <b/>
        <sz val="14"/>
        <rFont val="Arial Narrow"/>
        <family val="2"/>
      </rPr>
      <t xml:space="preserve">Subcomponente 4              </t>
    </r>
    <r>
      <rPr>
        <sz val="14"/>
        <rFont val="Arial Narrow"/>
        <family val="2"/>
      </rPr>
      <t xml:space="preserve"> 
Normativo y procedimental</t>
    </r>
  </si>
  <si>
    <t xml:space="preserve">Servicio al Ciudadano
</t>
  </si>
  <si>
    <t>SIN REPORTE</t>
  </si>
  <si>
    <r>
      <rPr>
        <b/>
        <sz val="14"/>
        <rFont val="Arial Narrow"/>
        <family val="2"/>
      </rPr>
      <t xml:space="preserve">Subcomponente 5 </t>
    </r>
    <r>
      <rPr>
        <sz val="14"/>
        <rFont val="Arial Narrow"/>
        <family val="2"/>
      </rPr>
      <t xml:space="preserve">            
Relacionamiento con el ciudadano</t>
    </r>
  </si>
  <si>
    <t>29/04/2022
28 /04 2022</t>
  </si>
  <si>
    <r>
      <rPr>
        <b/>
        <sz val="14"/>
        <rFont val="Arial Narrow"/>
        <family val="2"/>
      </rPr>
      <t xml:space="preserve">Subcomponente 6 </t>
    </r>
    <r>
      <rPr>
        <sz val="14"/>
        <rFont val="Arial Narrow"/>
        <family val="2"/>
      </rPr>
      <t>Análisis de la información de las denuncia de corrupción (enfoque de género)</t>
    </r>
  </si>
  <si>
    <t>30/04/2023: Se anexa informe en el formato de la Secretaría Jurídica, confirmación de envío y correo con datos de género</t>
  </si>
  <si>
    <r>
      <rPr>
        <b/>
        <sz val="14"/>
        <rFont val="Arial Narrow"/>
        <family val="2"/>
      </rPr>
      <t xml:space="preserve">08/05/2023: </t>
    </r>
    <r>
      <rPr>
        <sz val="14"/>
        <rFont val="Arial Narrow"/>
        <family val="2"/>
      </rPr>
      <t xml:space="preserve">El proceso remite informe referente a denuncias de corrupción, no obstante, no es posible visualizar enfoque de género toda vez que el proceso manifiesta que las quejas son anónimas lo que impide poder extraer esta información.
</t>
    </r>
    <r>
      <rPr>
        <b/>
        <sz val="14"/>
        <rFont val="Arial Narrow"/>
        <family val="2"/>
      </rPr>
      <t>En ejecución</t>
    </r>
  </si>
  <si>
    <t xml:space="preserve">Componente 4: RACIONALIZACIÓN DE TRÁMITES
</t>
  </si>
  <si>
    <r>
      <rPr>
        <b/>
        <sz val="14"/>
        <rFont val="Arial Narrow"/>
        <family val="2"/>
      </rPr>
      <t>Subcomponente 1</t>
    </r>
    <r>
      <rPr>
        <sz val="14"/>
        <rFont val="Arial Narrow"/>
        <family val="2"/>
      </rPr>
      <t xml:space="preserve">
Racionalización de Trámites</t>
    </r>
  </si>
  <si>
    <t xml:space="preserve">30/04/2022
31/03/2022
28/02/2022
31/03/2022
28/02/2022
 30/01/2022
</t>
  </si>
  <si>
    <r>
      <t xml:space="preserve">08/05/2023: </t>
    </r>
    <r>
      <rPr>
        <sz val="14"/>
        <color theme="1"/>
        <rFont val="Arial Narrow"/>
        <family val="2"/>
      </rPr>
      <t xml:space="preserve">El proceso entrega soporte de seguimiento correspondiente a primer cuatrimestre de la vigencia. </t>
    </r>
    <r>
      <rPr>
        <b/>
        <sz val="14"/>
        <color theme="1"/>
        <rFont val="Arial Narrow"/>
        <family val="2"/>
      </rPr>
      <t xml:space="preserve">
En ejecución </t>
    </r>
  </si>
  <si>
    <r>
      <rPr>
        <b/>
        <sz val="14"/>
        <rFont val="Arial Narrow"/>
        <family val="2"/>
      </rPr>
      <t>Subcomponente 2</t>
    </r>
    <r>
      <rPr>
        <sz val="14"/>
        <rFont val="Arial Narrow"/>
        <family val="2"/>
      </rPr>
      <t xml:space="preserve">
Consulta Ciudadana para la mejora de experiencias de los usuarios</t>
    </r>
  </si>
  <si>
    <t xml:space="preserve">31/03/2022
</t>
  </si>
  <si>
    <t xml:space="preserve">Componente 5. APERTURA DE INFORMACIÓN Y DATOS ABIERTOS
</t>
  </si>
  <si>
    <t>Componente 5. APERTURA DE INFORMACIÓN Y DATOS ABIERTOS</t>
  </si>
  <si>
    <r>
      <rPr>
        <b/>
        <sz val="14"/>
        <rFont val="Arial Narrow"/>
        <family val="2"/>
      </rPr>
      <t>Subcomponente 1</t>
    </r>
    <r>
      <rPr>
        <sz val="14"/>
        <rFont val="Arial Narrow"/>
        <family val="2"/>
      </rPr>
      <t xml:space="preserve">
Apertura de datos para los ciudadanos y grupos de interés</t>
    </r>
  </si>
  <si>
    <t>30/04/2023:Se anexa el documento</t>
  </si>
  <si>
    <r>
      <t>08/05/2023: S</t>
    </r>
    <r>
      <rPr>
        <sz val="14"/>
        <color theme="1"/>
        <rFont val="Arial Narrow"/>
        <family val="2"/>
      </rPr>
      <t>e evidencia documento de Guia de apertura de datos abiertos</t>
    </r>
    <r>
      <rPr>
        <b/>
        <sz val="14"/>
        <color theme="1"/>
        <rFont val="Arial Narrow"/>
        <family val="2"/>
      </rPr>
      <t xml:space="preserve">
Cumplida</t>
    </r>
  </si>
  <si>
    <t>02/05/2022
04/04/2022
01/03/2022 
08/02/2022
04/04/2022
23/03/2022
30/03/2022
01/03/2022 
08/02/2022
7/02/2022
08/03/2022
27/04/2022
30/04/2022</t>
  </si>
  <si>
    <r>
      <rPr>
        <b/>
        <sz val="14"/>
        <rFont val="Arial Narrow"/>
        <family val="2"/>
      </rPr>
      <t>Subcomponente 2</t>
    </r>
    <r>
      <rPr>
        <sz val="14"/>
        <rFont val="Arial Narrow"/>
        <family val="2"/>
      </rPr>
      <t xml:space="preserve">
Entrega de información en lenguaje sencillo que de cuenta de la gestión institucional.</t>
    </r>
  </si>
  <si>
    <t>30/03/2023:Se adjunta estrategia de lenguaje claro aprobada</t>
  </si>
  <si>
    <r>
      <rPr>
        <b/>
        <sz val="14"/>
        <rFont val="Arial Narrow"/>
        <family val="2"/>
      </rPr>
      <t xml:space="preserve">08/05/2023: </t>
    </r>
    <r>
      <rPr>
        <sz val="14"/>
        <rFont val="Arial Narrow"/>
        <family val="2"/>
      </rPr>
      <t xml:space="preserve">Se obsrerva documento de Estrategia de Lenguaje Claro, sencillo e incluyente.
</t>
    </r>
    <r>
      <rPr>
        <b/>
        <sz val="14"/>
        <rFont val="Arial Narrow"/>
        <family val="2"/>
      </rPr>
      <t>Cumplida</t>
    </r>
  </si>
  <si>
    <r>
      <rPr>
        <b/>
        <sz val="14"/>
        <rFont val="Arial Narrow"/>
        <family val="2"/>
      </rPr>
      <t>Subcomponente 3</t>
    </r>
    <r>
      <rPr>
        <sz val="14"/>
        <rFont val="Arial Narrow"/>
        <family val="2"/>
      </rPr>
      <t xml:space="preserve">
Apertura de la información presupuestal institucional y de resultados.</t>
    </r>
  </si>
  <si>
    <t>30/04/2023:Se genera el dataset y se publica en el portal de datos abiertos bogotá de manera mensual links: 1- https://datosabiertos.bogota.gov.co/dataset/informes-ejecucion-presupuestal-enero-de-2023 2- https://datosabiertos.bogota.gov.co/dataset/informes-ejecucion-presupuestal-febrero-de-2023 3- https://datosabiertos.bogota.gov.co/dataset/informes-ejecucion-presupuestal-marzo-de-2023</t>
  </si>
  <si>
    <r>
      <rPr>
        <b/>
        <sz val="14"/>
        <rFont val="Arial Narrow"/>
        <family val="2"/>
      </rPr>
      <t xml:space="preserve">08/05/2023: </t>
    </r>
    <r>
      <rPr>
        <sz val="14"/>
        <rFont val="Arial Narrow"/>
        <family val="2"/>
      </rPr>
      <t xml:space="preserve">Se obsrerva capturas de pantalla donde se observa la publicación mensual de dataset de ejecución presupuestal
</t>
    </r>
    <r>
      <rPr>
        <b/>
        <sz val="14"/>
        <rFont val="Arial Narrow"/>
        <family val="2"/>
      </rPr>
      <t>Cumplida</t>
    </r>
  </si>
  <si>
    <r>
      <rPr>
        <b/>
        <sz val="14"/>
        <rFont val="Arial Narrow"/>
        <family val="2"/>
      </rPr>
      <t xml:space="preserve">08/05/2023: </t>
    </r>
    <r>
      <rPr>
        <sz val="14"/>
        <rFont val="Arial Narrow"/>
        <family val="2"/>
      </rPr>
      <t>Se sugiere revisar los links adjuntos al seguimiento reportado, toda vez que los mismos no están redireccionando.</t>
    </r>
  </si>
  <si>
    <t>30/04/2023: Se actualizarón y cargaron 13 dataset en la página web de datos abiertos bogotá.</t>
  </si>
  <si>
    <r>
      <rPr>
        <b/>
        <sz val="14"/>
        <rFont val="Arial Narrow"/>
        <family val="2"/>
      </rPr>
      <t xml:space="preserve">08/05/2023: </t>
    </r>
    <r>
      <rPr>
        <sz val="14"/>
        <rFont val="Arial Narrow"/>
        <family val="2"/>
      </rPr>
      <t xml:space="preserve">Se obsrerva reporte de publicación con corte a marzo 2023
</t>
    </r>
    <r>
      <rPr>
        <b/>
        <sz val="14"/>
        <rFont val="Arial Narrow"/>
        <family val="2"/>
      </rPr>
      <t>En ejecución</t>
    </r>
  </si>
  <si>
    <r>
      <rPr>
        <b/>
        <sz val="14"/>
        <rFont val="Arial Narrow"/>
        <family val="2"/>
      </rPr>
      <t>Subcomponente 4</t>
    </r>
    <r>
      <rPr>
        <sz val="14"/>
        <rFont val="Arial Narrow"/>
        <family val="2"/>
      </rPr>
      <t xml:space="preserve">
Estandarización de datos abiertos para intercambio de información.</t>
    </r>
  </si>
  <si>
    <r>
      <rPr>
        <b/>
        <sz val="14"/>
        <color theme="9" tint="-0.249977111117893"/>
        <rFont val="Arial Narrow"/>
        <family val="2"/>
      </rPr>
      <t>Componente 6. PARTICIPACIÓN E INNOVACIÓN EN LA GESTIÓN PÚBLICA</t>
    </r>
    <r>
      <rPr>
        <b/>
        <sz val="14"/>
        <color theme="1"/>
        <rFont val="Arial Narrow"/>
        <family val="2"/>
      </rPr>
      <t xml:space="preserve">
</t>
    </r>
  </si>
  <si>
    <t>Componente 6. PARTICIPACIÓN E INNOVACIÓN EN LA GESTIÓN PÚBLICA</t>
  </si>
  <si>
    <r>
      <t xml:space="preserve">Subcomponente 1
</t>
    </r>
    <r>
      <rPr>
        <sz val="14"/>
        <rFont val="Arial Narrow"/>
        <family val="2"/>
      </rPr>
      <t>Ciudadanía en la toma de decisiones públicas</t>
    </r>
  </si>
  <si>
    <t>23/03/2022
08/03/2022</t>
  </si>
  <si>
    <t>30/01/2023: El plan fue aprobado por el CIGD del 30 de enero, se anexa acta. Fue publicado en la página web en el link https://www.uaesp.gov.co/content/planeacion</t>
  </si>
  <si>
    <r>
      <rPr>
        <b/>
        <sz val="14"/>
        <rFont val="Arial Narrow"/>
        <family val="2"/>
      </rPr>
      <t>08/05/2022:</t>
    </r>
    <r>
      <rPr>
        <sz val="14"/>
        <rFont val="Arial Narrow"/>
        <family val="2"/>
      </rPr>
      <t xml:space="preserve"> El proceso reporta el plan de participación ciudadana, el cual se encuentra debidamente publicado.
</t>
    </r>
    <r>
      <rPr>
        <b/>
        <sz val="14"/>
        <rFont val="Arial Narrow"/>
        <family val="2"/>
      </rPr>
      <t>Cumplida</t>
    </r>
    <r>
      <rPr>
        <sz val="14"/>
        <rFont val="Arial Narrow"/>
        <family val="2"/>
      </rPr>
      <t xml:space="preserve">
</t>
    </r>
  </si>
  <si>
    <t>30/04/2023: El proceso no reporta seguimiento.</t>
  </si>
  <si>
    <r>
      <rPr>
        <b/>
        <sz val="14"/>
        <rFont val="Arial Narrow"/>
        <family val="2"/>
      </rPr>
      <t>Subcomponente 2</t>
    </r>
    <r>
      <rPr>
        <sz val="14"/>
        <rFont val="Arial Narrow"/>
        <family val="2"/>
      </rPr>
      <t xml:space="preserve">
Iniciativas de innovación por articulación institucional</t>
    </r>
  </si>
  <si>
    <t>31/03/2023: Se anexa informe con la priorización inventario actualizado</t>
  </si>
  <si>
    <r>
      <rPr>
        <b/>
        <sz val="14"/>
        <rFont val="Arial Narrow"/>
        <family val="2"/>
      </rPr>
      <t xml:space="preserve">08/05/2023:  </t>
    </r>
    <r>
      <rPr>
        <sz val="14"/>
        <rFont val="Arial Narrow"/>
        <family val="2"/>
      </rPr>
      <t xml:space="preserve">Se visualiza informe priorización iniciativas de innovación mundial SIG 2023.
</t>
    </r>
    <r>
      <rPr>
        <b/>
        <sz val="14"/>
        <rFont val="Arial Narrow"/>
        <family val="2"/>
      </rPr>
      <t>Cumplida</t>
    </r>
  </si>
  <si>
    <r>
      <rPr>
        <b/>
        <sz val="14"/>
        <rFont val="Arial Narrow"/>
        <family val="2"/>
      </rPr>
      <t xml:space="preserve">08/05/2023: </t>
    </r>
    <r>
      <rPr>
        <sz val="14"/>
        <rFont val="Arial Narrow"/>
        <family val="2"/>
      </rPr>
      <t>Se sugiere revisar la actividad y establecer las acciones tanto para su cumplimiento como el reporte de los avances, toda vez que no se se pudo establecer un avance, máxime cuando la actividad está a 22 días de vencer su término.</t>
    </r>
  </si>
  <si>
    <t>NA</t>
  </si>
  <si>
    <r>
      <t xml:space="preserve">Subcomponente 3
</t>
    </r>
    <r>
      <rPr>
        <sz val="14"/>
        <color theme="1"/>
        <rFont val="Arial"/>
        <family val="2"/>
      </rPr>
      <t>Redes de innovación pública</t>
    </r>
  </si>
  <si>
    <t>11-02-2022
11-03-2022</t>
  </si>
  <si>
    <t>11-02-2022
11-03-2022
08-04-2022</t>
  </si>
  <si>
    <r>
      <rPr>
        <b/>
        <sz val="14"/>
        <color theme="9" tint="-0.249977111117893"/>
        <rFont val="Arial Narrow"/>
        <family val="2"/>
      </rPr>
      <t>Componente 7. PROMOCIÓN DE LA INTEGRIDAD Y LA ÉTICA PÚBLICA</t>
    </r>
    <r>
      <rPr>
        <b/>
        <sz val="14"/>
        <color theme="1"/>
        <rFont val="Arial Narrow"/>
        <family val="2"/>
      </rPr>
      <t xml:space="preserve">
</t>
    </r>
  </si>
  <si>
    <t>Componente 7. PROMOCIÓN DE LA INTEGRIDAD Y LA ÉTICA PÚBLICA</t>
  </si>
  <si>
    <r>
      <t xml:space="preserve">Subcomponente 1
</t>
    </r>
    <r>
      <rPr>
        <sz val="14"/>
        <rFont val="Arial Narrow"/>
        <family val="2"/>
      </rPr>
      <t>Programas Gestión de Integridad</t>
    </r>
  </si>
  <si>
    <t>30/01/02023: El proceso no remite seguimiento pero si la evidencia de cumplimiento de la actividad.</t>
  </si>
  <si>
    <r>
      <rPr>
        <b/>
        <sz val="14"/>
        <rFont val="Arial Narrow"/>
        <family val="2"/>
      </rPr>
      <t>08/05/2022:</t>
    </r>
    <r>
      <rPr>
        <sz val="14"/>
        <rFont val="Arial Narrow"/>
        <family val="2"/>
      </rPr>
      <t xml:space="preserve"> Se visualiza el Plan de Integridad debidamente públicado.
</t>
    </r>
    <r>
      <rPr>
        <b/>
        <sz val="14"/>
        <rFont val="Arial Narrow"/>
        <family val="2"/>
      </rPr>
      <t>Cumplida</t>
    </r>
    <r>
      <rPr>
        <sz val="14"/>
        <rFont val="Arial Narrow"/>
        <family val="2"/>
      </rPr>
      <t xml:space="preserve">
</t>
    </r>
  </si>
  <si>
    <r>
      <rPr>
        <b/>
        <sz val="14"/>
        <rFont val="Arial Narrow"/>
        <family val="2"/>
      </rPr>
      <t>Subcomponente 2</t>
    </r>
    <r>
      <rPr>
        <sz val="14"/>
        <rFont val="Arial Narrow"/>
        <family val="2"/>
      </rPr>
      <t xml:space="preserve">
Promoción de la integridad en las instituciones y grupos de interés</t>
    </r>
  </si>
  <si>
    <r>
      <rPr>
        <b/>
        <sz val="14"/>
        <rFont val="Arial Narrow"/>
        <family val="2"/>
      </rPr>
      <t>Subcomponente 3</t>
    </r>
    <r>
      <rPr>
        <sz val="14"/>
        <rFont val="Arial Narrow"/>
        <family val="2"/>
      </rPr>
      <t xml:space="preserve">
Participación en las estrategias distritales de Integridad</t>
    </r>
  </si>
  <si>
    <r>
      <t xml:space="preserve">Subcomponente 4
</t>
    </r>
    <r>
      <rPr>
        <sz val="14"/>
        <color theme="1"/>
        <rFont val="Arial"/>
        <family val="2"/>
      </rPr>
      <t>Gestión preventiva de conflicto de interés</t>
    </r>
  </si>
  <si>
    <t>30/03/2023: Se anexa estrategia actualizada aprobada y publicada en el link https://www.uaesp.gov.co/transparencia/planeacion/planes/estrategia-conflicto-intereses-uaesp-v2</t>
  </si>
  <si>
    <r>
      <t xml:space="preserve">08/05/2023: </t>
    </r>
    <r>
      <rPr>
        <sz val="14"/>
        <color theme="1"/>
        <rFont val="Arial Narrow"/>
        <family val="2"/>
      </rPr>
      <t xml:space="preserve">El proceso reporta Estrategia de Conflicto de Intereses actualizada en el mes de abril de la vigencia actual, no obstante no se evidencia el segundo documento al que hace referencia la acción, razón por la cual queda como 
</t>
    </r>
    <r>
      <rPr>
        <b/>
        <sz val="14"/>
        <color theme="1"/>
        <rFont val="Arial Narrow"/>
        <family val="2"/>
      </rPr>
      <t xml:space="preserve">Cumplida parcialmente.
</t>
    </r>
  </si>
  <si>
    <r>
      <rPr>
        <b/>
        <sz val="14"/>
        <rFont val="Arial Narrow"/>
        <family val="2"/>
      </rPr>
      <t>Subcomponente 5</t>
    </r>
    <r>
      <rPr>
        <sz val="14"/>
        <rFont val="Arial Narrow"/>
        <family val="2"/>
      </rPr>
      <t xml:space="preserve">
Gestión prácticas Antisoborno, Antifraude</t>
    </r>
  </si>
  <si>
    <r>
      <rPr>
        <b/>
        <sz val="14"/>
        <rFont val="Arial Narrow"/>
        <family val="2"/>
      </rPr>
      <t xml:space="preserve">08/05/2023: </t>
    </r>
    <r>
      <rPr>
        <sz val="14"/>
        <rFont val="Arial Narrow"/>
        <family val="2"/>
      </rPr>
      <t>Se sugiere revisar la actividad y establecer las acciones tanto para su cumplimiento como el reporte de los avances, toda vez que no se se pudo establecer un avance, máxime cuando la actividad está a 9 días de vencer su término.</t>
    </r>
  </si>
  <si>
    <r>
      <rPr>
        <b/>
        <sz val="14"/>
        <color theme="9" tint="-0.249977111117893"/>
        <rFont val="Arial Narrow"/>
        <family val="2"/>
      </rPr>
      <t>Componente 8. GESTIÓN DE RIESGOS DE CORRUPCIÓN - MAPAS DE RIESGO</t>
    </r>
    <r>
      <rPr>
        <b/>
        <sz val="14"/>
        <color theme="1"/>
        <rFont val="Arial Narrow"/>
        <family val="2"/>
      </rPr>
      <t xml:space="preserve">
</t>
    </r>
  </si>
  <si>
    <t>Componente 8. GESTIÓN DE RIESGOS DE CORRUPCIÓN - MAPAS DE RIESGO</t>
  </si>
  <si>
    <r>
      <t xml:space="preserve">Subcomponente 1
</t>
    </r>
    <r>
      <rPr>
        <sz val="14"/>
        <rFont val="Arial Narrow"/>
        <family val="2"/>
      </rPr>
      <t>Acciones de fortalecimiento a herramientas de detección</t>
    </r>
  </si>
  <si>
    <t>31/01/2023: Los riesgos fueron aprobados por el CIGD del 30 de enero, se anexa acta. Fueron publicados en la página web en el link https://www.uaesp.gov.co/transparencia/planeacion/planes en la sección de Plan Anticorrupción y Atención al Ciudadano / 2023</t>
  </si>
  <si>
    <r>
      <rPr>
        <b/>
        <sz val="14"/>
        <rFont val="Arial Narrow"/>
        <family val="2"/>
      </rPr>
      <t>08/05/2022:</t>
    </r>
    <r>
      <rPr>
        <sz val="14"/>
        <rFont val="Arial Narrow"/>
        <family val="2"/>
      </rPr>
      <t xml:space="preserve"> Se consulta el link https://www.uaesp.gov.co/transparencia/planeacion/planes, donde en la pestaña PAAC se evidencia publicación de los mapas de riesgos desagregado por procesos, así mismo se observa acta de CIGD del 31 de enero 2023 donde se aprueban los mismos.
</t>
    </r>
    <r>
      <rPr>
        <b/>
        <sz val="14"/>
        <rFont val="Arial Narrow"/>
        <family val="2"/>
      </rPr>
      <t>Cumplida</t>
    </r>
    <r>
      <rPr>
        <sz val="14"/>
        <rFont val="Arial Narrow"/>
        <family val="2"/>
      </rPr>
      <t xml:space="preserve">
</t>
    </r>
  </si>
  <si>
    <r>
      <rPr>
        <b/>
        <sz val="14"/>
        <rFont val="Arial Narrow"/>
        <family val="2"/>
      </rPr>
      <t>Subcomponente 2</t>
    </r>
    <r>
      <rPr>
        <sz val="14"/>
        <rFont val="Arial Narrow"/>
        <family val="2"/>
      </rPr>
      <t xml:space="preserve">
Fortalecimiento de políticas de riesgos</t>
    </r>
  </si>
  <si>
    <r>
      <t xml:space="preserve">Realizar la revisión de la política de riesgos en el marco del Comité Institucional de Coordinación de Control Interno (CICCI). </t>
    </r>
    <r>
      <rPr>
        <b/>
        <sz val="14"/>
        <color theme="1"/>
        <rFont val="Arial"/>
        <family val="2"/>
      </rPr>
      <t xml:space="preserve">Nota: </t>
    </r>
    <r>
      <rPr>
        <sz val="14"/>
        <color theme="1"/>
        <rFont val="Arial"/>
        <family val="2"/>
      </rPr>
      <t>La Oficina de Control Interno incluirá el punto en la citación del Comité para que todos los integrantes aporten sobre las revisiones a que haya lugar.</t>
    </r>
  </si>
  <si>
    <t>31/01/2023:La revisión fue efectuada en la primera reunión del CICCI de enero del 2023. Se adjunta evidencia de la convocatoria y el anexo.</t>
  </si>
  <si>
    <r>
      <rPr>
        <b/>
        <sz val="14"/>
        <rFont val="Arial Narrow"/>
        <family val="2"/>
      </rPr>
      <t>08/05/2022:</t>
    </r>
    <r>
      <rPr>
        <sz val="14"/>
        <rFont val="Arial Narrow"/>
        <family val="2"/>
      </rPr>
      <t xml:space="preserve"> Se observa acta de CICI del 31 de enero 2023 donde se evidencia la revisión propuesta.
</t>
    </r>
    <r>
      <rPr>
        <b/>
        <sz val="14"/>
        <rFont val="Arial Narrow"/>
        <family val="2"/>
      </rPr>
      <t>Cumplida</t>
    </r>
    <r>
      <rPr>
        <sz val="14"/>
        <rFont val="Arial Narrow"/>
        <family val="2"/>
      </rPr>
      <t xml:space="preserve">
</t>
    </r>
  </si>
  <si>
    <r>
      <rPr>
        <b/>
        <sz val="14"/>
        <rFont val="Arial Narrow"/>
        <family val="2"/>
      </rPr>
      <t>Subcomponente 3</t>
    </r>
    <r>
      <rPr>
        <sz val="14"/>
        <rFont val="Arial Narrow"/>
        <family val="2"/>
      </rPr>
      <t xml:space="preserve">
Fortalecimiento a mapas de riesgos</t>
    </r>
  </si>
  <si>
    <r>
      <rPr>
        <b/>
        <sz val="14"/>
        <rFont val="Arial Narrow"/>
        <family val="2"/>
      </rPr>
      <t>Subcomponente 4</t>
    </r>
    <r>
      <rPr>
        <sz val="14"/>
        <rFont val="Arial Narrow"/>
        <family val="2"/>
      </rPr>
      <t xml:space="preserve">
Consulta, divulgación, monitoreo - revisión y seguimiento</t>
    </r>
  </si>
  <si>
    <t>30/04/2023:Fue ejecutado el primer seguimiento a las matrices de riesgo de la entidad. Se adjuntan evidencias del seguimiento en las matrices, memorando e informe de auditoria.</t>
  </si>
  <si>
    <r>
      <t xml:space="preserve">08/05/2023: </t>
    </r>
    <r>
      <rPr>
        <sz val="14"/>
        <color theme="1"/>
        <rFont val="Arial Narrow"/>
        <family val="2"/>
      </rPr>
      <t xml:space="preserve">El proceso reporta seguimiento con corte a 31/12/2022.
</t>
    </r>
    <r>
      <rPr>
        <b/>
        <sz val="14"/>
        <color theme="1"/>
        <rFont val="Arial Narrow"/>
        <family val="2"/>
      </rPr>
      <t xml:space="preserve">
En ejecución</t>
    </r>
  </si>
  <si>
    <r>
      <rPr>
        <b/>
        <sz val="14"/>
        <color theme="9" tint="-0.249977111117893"/>
        <rFont val="Arial Narrow"/>
        <family val="2"/>
      </rPr>
      <t>Componente 9: MEDIDAS DE DEBIDA DILIGENCIA Y PREVENCIÓN DE LAVADO DE ACTIVOS</t>
    </r>
    <r>
      <rPr>
        <b/>
        <sz val="14"/>
        <color theme="1"/>
        <rFont val="Arial Narrow"/>
        <family val="2"/>
      </rPr>
      <t xml:space="preserve">
</t>
    </r>
  </si>
  <si>
    <t>Componente 9. MEDIDAS DE DEBIDA DILIGENCIA Y PREVENCIÓN DE LAVADO DE ACTIVOS</t>
  </si>
  <si>
    <r>
      <t xml:space="preserve">Subcomponente 1
</t>
    </r>
    <r>
      <rPr>
        <sz val="14"/>
        <rFont val="Arial Narrow"/>
        <family val="2"/>
      </rPr>
      <t>Adecuación institucional para cumplir con la debida diligencia</t>
    </r>
  </si>
  <si>
    <t>30/04/2023:Se anexa plan de trabajo y acta de aprobación</t>
  </si>
  <si>
    <r>
      <rPr>
        <b/>
        <sz val="14"/>
        <rFont val="Arial Narrow"/>
        <family val="2"/>
      </rPr>
      <t xml:space="preserve">08/05/2023:  </t>
    </r>
    <r>
      <rPr>
        <sz val="14"/>
        <rFont val="Arial Narrow"/>
        <family val="2"/>
      </rPr>
      <t xml:space="preserve">Se visualiza Plan de trabajo y acta del 27 de abril 2023, mediante la cual se egfectuó la construcción del plan de trabajo debida diligencia para adaptar y/o desarrollar la debida diligencia.
</t>
    </r>
    <r>
      <rPr>
        <b/>
        <sz val="14"/>
        <rFont val="Arial Narrow"/>
        <family val="2"/>
      </rPr>
      <t>Cumplida</t>
    </r>
  </si>
  <si>
    <r>
      <t xml:space="preserve">08/05/2023: </t>
    </r>
    <r>
      <rPr>
        <sz val="14"/>
        <color theme="1"/>
        <rFont val="Arial Narrow"/>
        <family val="2"/>
      </rPr>
      <t xml:space="preserve">El proceso no reporta avance </t>
    </r>
    <r>
      <rPr>
        <b/>
        <sz val="14"/>
        <color theme="1"/>
        <rFont val="Arial Narrow"/>
        <family val="2"/>
      </rPr>
      <t xml:space="preserve">
Cumplida</t>
    </r>
  </si>
  <si>
    <r>
      <rPr>
        <b/>
        <sz val="14"/>
        <rFont val="Arial Narrow"/>
        <family val="2"/>
      </rPr>
      <t>Subcomponente 3</t>
    </r>
    <r>
      <rPr>
        <sz val="14"/>
        <rFont val="Arial Narrow"/>
        <family val="2"/>
      </rPr>
      <t xml:space="preserve">
</t>
    </r>
    <r>
      <rPr>
        <sz val="14"/>
        <color theme="1"/>
        <rFont val="Arial"/>
        <family val="2"/>
      </rPr>
      <t>Gestión de la debida diligencia</t>
    </r>
  </si>
  <si>
    <t>30/04/2023: Se adjuntan cuatro (4) contratos de prestación de servicios en los cuales se diligenció y aplicó el formato de relación de contratos de prestación de servicios, persona natural, como requisito para la suscipción de los contratos, dando cumplimiento a lo dispuesto por el artículo 17 del Decretro 189 de 2020.</t>
  </si>
  <si>
    <r>
      <t xml:space="preserve">08/05/2023: </t>
    </r>
    <r>
      <rPr>
        <sz val="14"/>
        <color theme="1"/>
        <rFont val="Arial Narrow"/>
        <family val="2"/>
      </rPr>
      <t>Se observa formato de relación de cuatro (04) contratos de prestación de servicios, no obstante no se evidencia reporte citado en la acción</t>
    </r>
    <r>
      <rPr>
        <b/>
        <sz val="14"/>
        <color theme="1"/>
        <rFont val="Arial Narrow"/>
        <family val="2"/>
      </rPr>
      <t xml:space="preserve">
En ejecución</t>
    </r>
  </si>
  <si>
    <t>30/04/2023: Se adjuntan cuatro (4) contratos en los cuales se incorporó la cláusula denominada "compromiso anticorupción, en  cumplimiento de lo establecido por el artículo 14 del Decretro 189 de 2020.</t>
  </si>
  <si>
    <r>
      <t xml:space="preserve">08/05/2023: </t>
    </r>
    <r>
      <rPr>
        <sz val="14"/>
        <color theme="1"/>
        <rFont val="Arial Narrow"/>
        <family val="2"/>
      </rPr>
      <t>El proceso reporta como evidencia un listado de contratos, no obstante el mismo no permite visualizar lo descrito en esta acción.
Razón por la cual no es posible asignar porcentaje de avance.</t>
    </r>
    <r>
      <rPr>
        <b/>
        <sz val="14"/>
        <color theme="1"/>
        <rFont val="Arial Narrow"/>
        <family val="2"/>
      </rPr>
      <t xml:space="preserve">
En ejecución.</t>
    </r>
  </si>
  <si>
    <r>
      <t xml:space="preserve">08/05/2023: </t>
    </r>
    <r>
      <rPr>
        <sz val="14"/>
        <color theme="1"/>
        <rFont val="Arial Narrow"/>
        <family val="2"/>
      </rPr>
      <t>Se recomienda revisar las evidencias a fin de que las mismas permitan visibilizar lo señalado en la acción.</t>
    </r>
  </si>
  <si>
    <t>30/04/2023: En el curso del primer trimestre de 2023, se encuentran en cuso seis (6) procesos de contratación. Conformer lo establecido en el presente lineamiento una vez se cuente con las correspondientes resoluciones de apertura o de adjudicación porferidas en el curso de dichos procesos, se reportarán ante la OAP.</t>
  </si>
  <si>
    <r>
      <t xml:space="preserve">08/05/2023: </t>
    </r>
    <r>
      <rPr>
        <sz val="14"/>
        <color theme="1"/>
        <rFont val="Arial Narrow"/>
        <family val="2"/>
      </rPr>
      <t>El proceso reporta como evidencia 4 contratos, no obstante el mismo no permite visualizar lo descrito en esta acción.
Razón por la cual no es posible asignar porcentaje de avance.</t>
    </r>
    <r>
      <rPr>
        <b/>
        <sz val="14"/>
        <color theme="1"/>
        <rFont val="Arial Narrow"/>
        <family val="2"/>
      </rPr>
      <t xml:space="preserve">
En ejecución.</t>
    </r>
  </si>
  <si>
    <t/>
  </si>
  <si>
    <t>Nombre de la entidad:</t>
  </si>
  <si>
    <t>UNIDAD ADMINISTRATIVA ESPECIAL DE SERVICIOS PÚBLICOS</t>
  </si>
  <si>
    <t>Orden:</t>
  </si>
  <si>
    <t>Territorial</t>
  </si>
  <si>
    <t>Sector administrativo:</t>
  </si>
  <si>
    <t>No Aplica</t>
  </si>
  <si>
    <t>Año vigencia:</t>
  </si>
  <si>
    <t>2023</t>
  </si>
  <si>
    <t>Departamento:</t>
  </si>
  <si>
    <t>Bogotá D.C</t>
  </si>
  <si>
    <t>Municipio:</t>
  </si>
  <si>
    <t>BOGOTÁ</t>
  </si>
  <si>
    <t>DATOS TRÁMITES A RACIONALIZAR</t>
  </si>
  <si>
    <t>ACCIONES DE RACIONALIZACIÓN A DESARROLLAR</t>
  </si>
  <si>
    <t>PLAN DE EJECUCIÓN</t>
  </si>
  <si>
    <t>MONITOREO</t>
  </si>
  <si>
    <t>SEGUIMIENTO Y EVALUACIÓN</t>
  </si>
  <si>
    <t>Tipo</t>
  </si>
  <si>
    <t>Número</t>
  </si>
  <si>
    <t>Nombre</t>
  </si>
  <si>
    <t>Estado</t>
  </si>
  <si>
    <t>Situación actual</t>
  </si>
  <si>
    <t>Mejora a implementar</t>
  </si>
  <si>
    <t>Beneficio al ciudadano y/o entidad</t>
  </si>
  <si>
    <t>Tipo racionalización</t>
  </si>
  <si>
    <t>Acciones racionalización</t>
  </si>
  <si>
    <t>Fecha final racionalización</t>
  </si>
  <si>
    <t>Fecha final implementación</t>
  </si>
  <si>
    <t>Justificación</t>
  </si>
  <si>
    <t>Monitoreo jefe planeación</t>
  </si>
  <si>
    <t xml:space="preserve"> Valor ejecutado (%)</t>
  </si>
  <si>
    <t>Observaciones/Recomendaciones</t>
  </si>
  <si>
    <t>Seguimiento jefe control interno</t>
  </si>
  <si>
    <t>Único</t>
  </si>
  <si>
    <t>1236</t>
  </si>
  <si>
    <t>Aprobación de estudios fotométricos para proyectos de alumbrado público</t>
  </si>
  <si>
    <t>Inscrito</t>
  </si>
  <si>
    <t>El tramite tiene tiempo de respuesta de 15 días hábiles</t>
  </si>
  <si>
    <t>Unificación de procedimientos internos</t>
  </si>
  <si>
    <t>Reducción de 15 días a 10 días de respuesta.</t>
  </si>
  <si>
    <t>Administrativa</t>
  </si>
  <si>
    <t>Reducción del tiempo de respuesta o duración del trámite</t>
  </si>
  <si>
    <t>01/02/2023</t>
  </si>
  <si>
    <t>30/10/2023</t>
  </si>
  <si>
    <t>Alumbrado Público</t>
  </si>
  <si>
    <t>Sí</t>
  </si>
  <si>
    <t>El proceso remite plan de trabajo</t>
  </si>
  <si>
    <t>Respondió</t>
  </si>
  <si>
    <t>Pregunta</t>
  </si>
  <si>
    <t>Observación</t>
  </si>
  <si>
    <t>1. ¿Cuenta con el plan de trabajo para implementar la propuesta de mejora del trámite?</t>
  </si>
  <si>
    <t>Se observa plan de trabajo de la acción de racionalización planteada.</t>
  </si>
  <si>
    <t>No</t>
  </si>
  <si>
    <t>2. ¿Se implementó la mejora del trámite en la entidad?</t>
  </si>
  <si>
    <t>3. ¿Se actualizó el trámite en el SUIT incluyendo la mejora?</t>
  </si>
  <si>
    <t>4. ¿Se ha realizado la socialización de la mejora tanto en la entidad como con los usuarios?</t>
  </si>
  <si>
    <t>5. ¿El usuario está recibiendo los beneficios de la mejora del trámite?</t>
  </si>
  <si>
    <t>6. ¿La entidad ya cuenta con mecanismos para medir los beneficios que recibirá el usuario por la mejora del trámite?</t>
  </si>
  <si>
    <t>El trámite se ejecuta en dos fases</t>
  </si>
  <si>
    <t>Unificación de los procedimientos internos asociados al trámite.</t>
  </si>
  <si>
    <t>Mejora u optimización del proceso o procedimiento asociado al trámite</t>
  </si>
  <si>
    <t>Se observa plan de trabajo para la acción de racionalización planteada.</t>
  </si>
  <si>
    <t>PROCESOS</t>
  </si>
  <si>
    <t>Participación Ciudadana</t>
  </si>
  <si>
    <t>Gestión Integral de Residuos</t>
  </si>
  <si>
    <t>Dependencias Misionales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</si>
</sst>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font>
      <sz val="11"/>
      <color theme="1"/>
      <name val="Calibri"/>
      <family val="2"/>
      <scheme val="minor"/>
    </font>
    <font>
      <sz val="11"/>
      <color theme="1"/>
      <name val="Arial"/>
      <family val="2"/>
    </font>
    <font>
      <b/>
      <sz val="11"/>
      <color theme="1"/>
      <name val="Arial"/>
      <family val="2"/>
    </font>
    <font>
      <b/>
      <sz val="9"/>
      <color indexed="81"/>
      <name val="Tahoma"/>
      <family val="2"/>
    </font>
    <font>
      <sz val="9"/>
      <color indexed="81"/>
      <name val="Tahoma"/>
      <family val="2"/>
    </font>
    <font>
      <sz val="8"/>
      <name val="Calibri"/>
      <family val="2"/>
      <scheme val="minor"/>
    </font>
    <font>
      <sz val="11"/>
      <name val="Arial"/>
      <family val="2"/>
    </font>
    <font>
      <sz val="11"/>
      <color theme="1"/>
      <name val="Calibri"/>
      <family val="2"/>
      <scheme val="minor"/>
    </font>
    <font>
      <b/>
      <sz val="11"/>
      <color rgb="FF000000"/>
      <name val="Arial"/>
      <family val="2"/>
    </font>
    <font>
      <b/>
      <sz val="11"/>
      <color theme="1"/>
      <name val="Calibri"/>
      <family val="2"/>
      <scheme val="minor"/>
    </font>
    <font>
      <sz val="12"/>
      <color theme="1"/>
      <name val="Arial Narrow"/>
      <family val="2"/>
    </font>
    <font>
      <b/>
      <sz val="12"/>
      <color theme="9" tint="-0.249977111117893"/>
      <name val="Arial Narrow"/>
      <family val="2"/>
    </font>
    <font>
      <b/>
      <sz val="12"/>
      <color theme="1"/>
      <name val="Arial Narrow"/>
      <family val="2"/>
    </font>
    <font>
      <b/>
      <sz val="12"/>
      <color theme="0"/>
      <name val="Arial Narrow"/>
      <family val="2"/>
    </font>
    <font>
      <sz val="11"/>
      <color theme="1"/>
      <name val="Arial"/>
    </font>
    <font>
      <sz val="11"/>
      <color rgb="FF000000"/>
      <name val="Arial"/>
      <family val="2"/>
    </font>
    <font>
      <b/>
      <sz val="14"/>
      <color theme="9" tint="-0.249977111117893"/>
      <name val="Arial Narrow"/>
      <family val="2"/>
    </font>
    <font>
      <sz val="14"/>
      <color theme="1"/>
      <name val="Arial Narrow"/>
      <family val="2"/>
    </font>
    <font>
      <sz val="14"/>
      <color theme="0"/>
      <name val="Arial Narrow"/>
      <family val="2"/>
    </font>
    <font>
      <b/>
      <sz val="14"/>
      <color theme="4"/>
      <name val="Arial Narrow"/>
      <family val="2"/>
    </font>
    <font>
      <b/>
      <sz val="14"/>
      <name val="Arial Narrow"/>
      <family val="2"/>
    </font>
    <font>
      <b/>
      <sz val="14"/>
      <color theme="1"/>
      <name val="Arial Narrow"/>
      <family val="2"/>
    </font>
    <font>
      <b/>
      <sz val="14"/>
      <color theme="0"/>
      <name val="Arial Narrow"/>
      <family val="2"/>
    </font>
    <font>
      <sz val="14"/>
      <name val="Arial Narrow"/>
      <family val="2"/>
    </font>
    <font>
      <sz val="14"/>
      <color rgb="FF000000"/>
      <name val="Arial Narrow"/>
      <family val="2"/>
    </font>
    <font>
      <sz val="14"/>
      <color rgb="FFFF0000"/>
      <name val="Arial Narrow"/>
      <family val="2"/>
    </font>
    <font>
      <b/>
      <sz val="14"/>
      <color theme="1"/>
      <name val="Arial"/>
      <family val="2"/>
    </font>
    <font>
      <sz val="14"/>
      <color theme="1"/>
      <name val="Arial"/>
      <family val="2"/>
    </font>
    <font>
      <sz val="14"/>
      <name val="Arial"/>
      <family val="2"/>
    </font>
    <font>
      <sz val="10"/>
      <name val="Arial"/>
      <family val="2"/>
    </font>
    <font>
      <sz val="9"/>
      <name val="SansSerif"/>
    </font>
    <font>
      <b/>
      <sz val="11"/>
      <color indexed="59"/>
      <name val="SansSerif"/>
    </font>
    <font>
      <b/>
      <sz val="11"/>
      <color indexed="72"/>
      <name val="SansSerif"/>
    </font>
    <font>
      <b/>
      <sz val="9"/>
      <color indexed="72"/>
      <name val="SansSerif"/>
    </font>
    <font>
      <sz val="9"/>
      <color indexed="72"/>
      <name val="SansSerif"/>
    </font>
  </fonts>
  <fills count="13">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0"/>
        <bgColor indexed="64"/>
      </patternFill>
    </fill>
    <fill>
      <patternFill patternType="solid">
        <fgColor rgb="FFFFFFFF"/>
        <bgColor indexed="64"/>
      </patternFill>
    </fill>
    <fill>
      <patternFill patternType="solid">
        <fgColor rgb="FFFFFFFF"/>
        <bgColor rgb="FF000000"/>
      </patternFill>
    </fill>
    <fill>
      <patternFill patternType="solid">
        <fgColor theme="0"/>
        <bgColor rgb="FF000000"/>
      </patternFill>
    </fill>
    <fill>
      <patternFill patternType="solid">
        <fgColor rgb="FFFFF2CC"/>
        <bgColor indexed="64"/>
      </patternFill>
    </fill>
    <fill>
      <patternFill patternType="solid">
        <fgColor indexed="9"/>
        <bgColor indexed="64"/>
      </patternFill>
    </fill>
    <fill>
      <patternFill patternType="solid">
        <fgColor theme="9" tint="0.59999389629810485"/>
        <bgColor rgb="FF000000"/>
      </patternFill>
    </fill>
    <fill>
      <patternFill patternType="solid">
        <fgColor indexed="22"/>
        <bgColor indexed="64"/>
      </patternFill>
    </fill>
  </fills>
  <borders count="45">
    <border>
      <left/>
      <right/>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diagonal/>
    </border>
    <border>
      <left style="thin">
        <color auto="1"/>
      </left>
      <right style="thin">
        <color auto="1"/>
      </right>
      <top/>
      <bottom style="hair">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right style="thin">
        <color indexed="64"/>
      </right>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dotted">
        <color indexed="64"/>
      </left>
      <right style="dotted">
        <color indexed="64"/>
      </right>
      <top/>
      <bottom/>
      <diagonal/>
    </border>
    <border>
      <left/>
      <right style="dotted">
        <color indexed="64"/>
      </right>
      <top style="dotted">
        <color indexed="64"/>
      </top>
      <bottom style="dotted">
        <color indexed="64"/>
      </bottom>
      <diagonal/>
    </border>
    <border>
      <left/>
      <right style="dotted">
        <color indexed="64"/>
      </right>
      <top/>
      <bottom style="dotted">
        <color indexed="64"/>
      </bottom>
      <diagonal/>
    </border>
    <border>
      <left/>
      <right style="dotted">
        <color indexed="64"/>
      </right>
      <top style="dotted">
        <color indexed="64"/>
      </top>
      <bottom/>
      <diagonal/>
    </border>
    <border>
      <left/>
      <right style="dotted">
        <color indexed="64"/>
      </right>
      <top/>
      <bottom/>
      <diagonal/>
    </border>
    <border>
      <left/>
      <right/>
      <top style="dotted">
        <color indexed="64"/>
      </top>
      <bottom/>
      <diagonal/>
    </border>
    <border>
      <left style="dotted">
        <color indexed="64"/>
      </left>
      <right/>
      <top style="dotted">
        <color indexed="64"/>
      </top>
      <bottom/>
      <diagonal/>
    </border>
    <border>
      <left style="dotted">
        <color indexed="64"/>
      </left>
      <right/>
      <top/>
      <bottom/>
      <diagonal/>
    </border>
    <border>
      <left/>
      <right/>
      <top/>
      <bottom style="dotted">
        <color indexed="64"/>
      </bottom>
      <diagonal/>
    </border>
    <border>
      <left style="dotted">
        <color indexed="64"/>
      </left>
      <right style="dotted">
        <color indexed="64"/>
      </right>
      <top/>
      <bottom style="thin">
        <color auto="1"/>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bottom/>
      <diagonal/>
    </border>
    <border>
      <left/>
      <right style="medium">
        <color indexed="8"/>
      </right>
      <top/>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medium">
        <color indexed="8"/>
      </right>
      <top/>
      <bottom style="medium">
        <color indexed="8"/>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thin">
        <color indexed="8"/>
      </top>
      <bottom style="medium">
        <color indexed="8"/>
      </bottom>
      <diagonal/>
    </border>
  </borders>
  <cellStyleXfs count="4">
    <xf numFmtId="0" fontId="0" fillId="0" borderId="0"/>
    <xf numFmtId="9" fontId="7" fillId="0" borderId="0" applyFont="0" applyFill="0" applyBorder="0" applyAlignment="0" applyProtection="0"/>
    <xf numFmtId="0" fontId="29" fillId="0" borderId="0"/>
    <xf numFmtId="0" fontId="29" fillId="0" borderId="0" applyNumberFormat="0" applyFont="0" applyFill="0" applyBorder="0" applyAlignment="0" applyProtection="0"/>
  </cellStyleXfs>
  <cellXfs count="430">
    <xf numFmtId="0" fontId="0" fillId="0" borderId="0" xfId="0"/>
    <xf numFmtId="0" fontId="0" fillId="0" borderId="0" xfId="0" applyAlignment="1">
      <alignment horizontal="center" vertical="center"/>
    </xf>
    <xf numFmtId="0" fontId="9" fillId="0" borderId="0" xfId="0" applyFont="1"/>
    <xf numFmtId="0" fontId="10" fillId="0" borderId="0" xfId="0" applyFont="1"/>
    <xf numFmtId="0" fontId="11" fillId="0" borderId="0" xfId="0" applyFont="1" applyAlignment="1">
      <alignment horizontal="center" vertical="center" wrapText="1"/>
    </xf>
    <xf numFmtId="0" fontId="12" fillId="0" borderId="0" xfId="0" applyFont="1"/>
    <xf numFmtId="0" fontId="10" fillId="0" borderId="0" xfId="0" applyFont="1" applyAlignment="1">
      <alignment horizontal="justify" vertical="center"/>
    </xf>
    <xf numFmtId="0" fontId="10" fillId="0" borderId="0" xfId="0" applyFont="1" applyAlignment="1">
      <alignment horizontal="justify" vertical="center" wrapText="1"/>
    </xf>
    <xf numFmtId="0" fontId="10" fillId="0" borderId="0" xfId="0" applyFont="1" applyAlignment="1">
      <alignment vertical="center" wrapText="1"/>
    </xf>
    <xf numFmtId="0" fontId="10" fillId="0" borderId="0" xfId="0" applyFont="1" applyAlignment="1">
      <alignment wrapText="1"/>
    </xf>
    <xf numFmtId="0" fontId="10" fillId="2" borderId="0" xfId="0" applyFont="1" applyFill="1"/>
    <xf numFmtId="0" fontId="11" fillId="2" borderId="0" xfId="0" applyFont="1" applyFill="1" applyAlignment="1">
      <alignment horizontal="center" vertical="center" wrapText="1"/>
    </xf>
    <xf numFmtId="0" fontId="1" fillId="0" borderId="0" xfId="0" applyFont="1" applyAlignment="1">
      <alignment vertical="center"/>
    </xf>
    <xf numFmtId="9" fontId="1" fillId="0" borderId="0" xfId="0" applyNumberFormat="1" applyFont="1" applyAlignment="1">
      <alignment vertical="center"/>
    </xf>
    <xf numFmtId="9" fontId="1" fillId="0" borderId="0" xfId="1" applyFont="1" applyAlignment="1" applyProtection="1">
      <alignment vertical="center"/>
    </xf>
    <xf numFmtId="0" fontId="8" fillId="3" borderId="5" xfId="0" applyFont="1" applyFill="1" applyBorder="1" applyAlignment="1">
      <alignment horizontal="center" vertical="center" wrapText="1"/>
    </xf>
    <xf numFmtId="9" fontId="8" fillId="3" borderId="5" xfId="0" applyNumberFormat="1" applyFont="1" applyFill="1" applyBorder="1" applyAlignment="1">
      <alignment horizontal="center" vertical="center" wrapText="1"/>
    </xf>
    <xf numFmtId="0" fontId="1" fillId="0" borderId="4" xfId="0" applyFont="1" applyBorder="1" applyAlignment="1">
      <alignment vertical="center" wrapText="1"/>
    </xf>
    <xf numFmtId="0" fontId="1" fillId="0" borderId="1" xfId="0" applyFont="1" applyBorder="1" applyAlignment="1">
      <alignment horizontal="center" vertical="center"/>
    </xf>
    <xf numFmtId="0" fontId="1" fillId="0" borderId="4" xfId="0" applyFont="1" applyBorder="1" applyAlignment="1">
      <alignment horizontal="left" vertical="center" wrapText="1"/>
    </xf>
    <xf numFmtId="0" fontId="1" fillId="0" borderId="4" xfId="0" applyFont="1" applyBorder="1" applyAlignment="1">
      <alignment horizontal="center" vertical="center" wrapText="1"/>
    </xf>
    <xf numFmtId="14" fontId="1" fillId="0" borderId="4" xfId="0" applyNumberFormat="1" applyFont="1" applyBorder="1" applyAlignment="1">
      <alignment horizontal="center" vertical="center" wrapText="1"/>
    </xf>
    <xf numFmtId="0" fontId="1" fillId="0" borderId="4" xfId="0" applyFont="1" applyBorder="1" applyAlignment="1">
      <alignment horizontal="center" vertical="center"/>
    </xf>
    <xf numFmtId="9" fontId="1" fillId="0" borderId="4" xfId="1" applyFont="1" applyFill="1" applyBorder="1" applyAlignment="1" applyProtection="1">
      <alignment horizontal="center" vertical="center"/>
    </xf>
    <xf numFmtId="9" fontId="1" fillId="0" borderId="4" xfId="0" applyNumberFormat="1"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9" fontId="1" fillId="0" borderId="1" xfId="1" applyFont="1" applyFill="1" applyBorder="1" applyAlignment="1" applyProtection="1">
      <alignment horizontal="center" vertical="center"/>
    </xf>
    <xf numFmtId="9" fontId="1" fillId="0" borderId="1" xfId="0" applyNumberFormat="1" applyFont="1" applyBorder="1" applyAlignment="1">
      <alignment horizontal="center" vertical="center"/>
    </xf>
    <xf numFmtId="0" fontId="1" fillId="0" borderId="1" xfId="0" applyFont="1" applyBorder="1" applyAlignment="1">
      <alignment vertical="center" wrapText="1"/>
    </xf>
    <xf numFmtId="0" fontId="6" fillId="0" borderId="1" xfId="0" applyFont="1" applyBorder="1" applyAlignment="1">
      <alignment horizontal="left" vertical="center" wrapText="1"/>
    </xf>
    <xf numFmtId="0" fontId="1" fillId="0" borderId="3" xfId="0" applyFont="1" applyBorder="1" applyAlignment="1">
      <alignment vertical="center" wrapText="1"/>
    </xf>
    <xf numFmtId="0" fontId="1" fillId="0" borderId="8" xfId="0" applyFont="1" applyBorder="1" applyAlignment="1">
      <alignment horizontal="center" vertical="center"/>
    </xf>
    <xf numFmtId="0" fontId="1" fillId="0" borderId="8" xfId="0" applyFont="1" applyBorder="1" applyAlignment="1">
      <alignment horizontal="left" vertical="center" wrapText="1"/>
    </xf>
    <xf numFmtId="0" fontId="1" fillId="0" borderId="8" xfId="0" applyFont="1" applyBorder="1" applyAlignment="1">
      <alignment horizontal="center" vertical="center" wrapText="1"/>
    </xf>
    <xf numFmtId="14" fontId="1" fillId="0" borderId="8" xfId="0" applyNumberFormat="1" applyFont="1" applyBorder="1" applyAlignment="1">
      <alignment horizontal="center" vertical="center" wrapText="1"/>
    </xf>
    <xf numFmtId="9" fontId="1" fillId="0" borderId="8" xfId="1" applyFont="1" applyFill="1" applyBorder="1" applyAlignment="1" applyProtection="1">
      <alignment horizontal="center" vertical="center"/>
    </xf>
    <xf numFmtId="9" fontId="1" fillId="0" borderId="8" xfId="0" applyNumberFormat="1" applyFont="1" applyBorder="1" applyAlignment="1">
      <alignment horizontal="center" vertical="center"/>
    </xf>
    <xf numFmtId="0" fontId="1" fillId="0" borderId="0" xfId="0" applyFont="1" applyAlignment="1">
      <alignment vertical="center" wrapText="1"/>
    </xf>
    <xf numFmtId="0" fontId="1" fillId="0" borderId="0" xfId="0" applyFont="1" applyAlignment="1">
      <alignment horizontal="center" vertical="center" wrapText="1"/>
    </xf>
    <xf numFmtId="0" fontId="1" fillId="0" borderId="3" xfId="0" applyFont="1" applyBorder="1" applyAlignment="1">
      <alignment horizontal="center" vertical="center"/>
    </xf>
    <xf numFmtId="0" fontId="1" fillId="0" borderId="3" xfId="0" applyFont="1" applyBorder="1" applyAlignment="1">
      <alignment horizontal="left" vertical="center" wrapText="1"/>
    </xf>
    <xf numFmtId="0" fontId="1" fillId="0" borderId="3" xfId="0" applyFont="1" applyBorder="1" applyAlignment="1">
      <alignment horizontal="center" vertical="center" wrapText="1"/>
    </xf>
    <xf numFmtId="14" fontId="1" fillId="0" borderId="3" xfId="0" applyNumberFormat="1" applyFont="1" applyBorder="1" applyAlignment="1">
      <alignment horizontal="center" vertical="center" wrapText="1"/>
    </xf>
    <xf numFmtId="0" fontId="1" fillId="0" borderId="2" xfId="0" applyFont="1" applyBorder="1" applyAlignment="1">
      <alignment vertical="center" wrapText="1"/>
    </xf>
    <xf numFmtId="0" fontId="1" fillId="0" borderId="2" xfId="0" applyFont="1" applyBorder="1" applyAlignment="1">
      <alignment horizontal="center" vertical="center"/>
    </xf>
    <xf numFmtId="0" fontId="1" fillId="0" borderId="2" xfId="0" applyFont="1" applyBorder="1" applyAlignment="1">
      <alignment horizontal="left" vertical="center" wrapText="1"/>
    </xf>
    <xf numFmtId="0" fontId="1" fillId="0" borderId="2" xfId="0" applyFont="1" applyBorder="1" applyAlignment="1">
      <alignment horizontal="center" vertical="center" wrapText="1"/>
    </xf>
    <xf numFmtId="14" fontId="1" fillId="0" borderId="2" xfId="0" applyNumberFormat="1" applyFont="1" applyBorder="1" applyAlignment="1">
      <alignment horizontal="center" vertical="center" wrapText="1"/>
    </xf>
    <xf numFmtId="9" fontId="1" fillId="0" borderId="2" xfId="1" applyFont="1" applyFill="1" applyBorder="1" applyAlignment="1" applyProtection="1">
      <alignment horizontal="center" vertical="center"/>
    </xf>
    <xf numFmtId="9" fontId="1" fillId="0" borderId="2" xfId="0" applyNumberFormat="1" applyFont="1" applyBorder="1" applyAlignment="1">
      <alignment horizontal="center" vertical="center"/>
    </xf>
    <xf numFmtId="0" fontId="1" fillId="0" borderId="6" xfId="0" applyFont="1" applyBorder="1" applyAlignment="1">
      <alignment horizontal="center" vertical="center"/>
    </xf>
    <xf numFmtId="9" fontId="1" fillId="0" borderId="6" xfId="0" applyNumberFormat="1" applyFont="1" applyBorder="1" applyAlignment="1">
      <alignment horizontal="center" vertical="center"/>
    </xf>
    <xf numFmtId="9" fontId="1" fillId="0" borderId="3" xfId="1" applyFont="1" applyFill="1" applyBorder="1" applyAlignment="1" applyProtection="1">
      <alignment horizontal="center" vertical="center"/>
    </xf>
    <xf numFmtId="9" fontId="1" fillId="0" borderId="3" xfId="0" applyNumberFormat="1" applyFont="1" applyBorder="1" applyAlignment="1">
      <alignment horizontal="center" vertical="center"/>
    </xf>
    <xf numFmtId="14" fontId="1" fillId="0" borderId="5" xfId="0" applyNumberFormat="1" applyFont="1" applyBorder="1" applyAlignment="1">
      <alignment horizontal="center" vertical="center" wrapText="1"/>
    </xf>
    <xf numFmtId="0" fontId="1" fillId="0" borderId="5" xfId="0" applyFont="1" applyBorder="1" applyAlignment="1">
      <alignment vertical="center" wrapText="1"/>
    </xf>
    <xf numFmtId="0" fontId="6" fillId="0" borderId="2" xfId="0" applyFont="1" applyBorder="1" applyAlignment="1">
      <alignment horizontal="left" vertical="center" wrapText="1"/>
    </xf>
    <xf numFmtId="14" fontId="1" fillId="0" borderId="4" xfId="0" applyNumberFormat="1" applyFont="1" applyBorder="1" applyAlignment="1">
      <alignment horizontal="center" vertical="center"/>
    </xf>
    <xf numFmtId="0" fontId="1" fillId="0" borderId="4" xfId="0" applyFont="1" applyBorder="1" applyAlignment="1" applyProtection="1">
      <alignment horizontal="center" vertical="center"/>
      <protection locked="0"/>
    </xf>
    <xf numFmtId="9" fontId="1" fillId="0" borderId="4" xfId="1" applyFont="1" applyFill="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9" fontId="1" fillId="0" borderId="1" xfId="1" applyFont="1" applyFill="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9" fontId="1" fillId="0" borderId="8" xfId="1" applyFont="1" applyFill="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9" fontId="1" fillId="0" borderId="2" xfId="1" applyFont="1" applyFill="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9" fontId="1" fillId="0" borderId="3" xfId="1" applyFont="1" applyFill="1" applyBorder="1" applyAlignment="1" applyProtection="1">
      <alignment horizontal="center" vertical="center"/>
      <protection locked="0"/>
    </xf>
    <xf numFmtId="0" fontId="1" fillId="0" borderId="2" xfId="0" applyFont="1" applyBorder="1" applyAlignment="1" applyProtection="1">
      <alignment horizontal="left" vertical="center" wrapText="1"/>
      <protection locked="0"/>
    </xf>
    <xf numFmtId="9" fontId="1" fillId="0" borderId="4" xfId="0" applyNumberFormat="1" applyFont="1" applyBorder="1" applyAlignment="1" applyProtection="1">
      <alignment horizontal="center" vertical="center"/>
      <protection locked="0"/>
    </xf>
    <xf numFmtId="9" fontId="1" fillId="0" borderId="1" xfId="0" applyNumberFormat="1" applyFont="1" applyBorder="1" applyAlignment="1" applyProtection="1">
      <alignment horizontal="center" vertical="center"/>
      <protection locked="0"/>
    </xf>
    <xf numFmtId="9" fontId="1" fillId="0" borderId="8" xfId="0" applyNumberFormat="1" applyFont="1" applyBorder="1" applyAlignment="1" applyProtection="1">
      <alignment horizontal="center" vertical="center"/>
      <protection locked="0"/>
    </xf>
    <xf numFmtId="9" fontId="1" fillId="0" borderId="2" xfId="0" applyNumberFormat="1" applyFont="1" applyBorder="1" applyAlignment="1" applyProtection="1">
      <alignment horizontal="center" vertical="center"/>
      <protection locked="0"/>
    </xf>
    <xf numFmtId="9" fontId="1" fillId="0" borderId="3" xfId="0" applyNumberFormat="1" applyFont="1" applyBorder="1" applyAlignment="1" applyProtection="1">
      <alignment horizontal="center" vertical="center"/>
      <protection locked="0"/>
    </xf>
    <xf numFmtId="0" fontId="1" fillId="0" borderId="4" xfId="0" applyFont="1" applyBorder="1" applyAlignment="1" applyProtection="1">
      <alignment horizontal="left" vertical="center" wrapText="1"/>
      <protection locked="0"/>
    </xf>
    <xf numFmtId="0" fontId="1" fillId="0" borderId="1" xfId="0" applyFont="1" applyBorder="1" applyAlignment="1" applyProtection="1">
      <alignment horizontal="left" vertical="center" wrapText="1"/>
      <protection locked="0"/>
    </xf>
    <xf numFmtId="0" fontId="1" fillId="0" borderId="3"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4" fillId="0" borderId="1" xfId="0" applyFont="1" applyBorder="1" applyAlignment="1" applyProtection="1">
      <alignment horizontal="left" vertical="center" wrapText="1"/>
      <protection locked="0"/>
    </xf>
    <xf numFmtId="0" fontId="14" fillId="0" borderId="4" xfId="0" applyFont="1" applyBorder="1" applyAlignment="1">
      <alignment horizontal="center" vertical="center"/>
    </xf>
    <xf numFmtId="0" fontId="15" fillId="0" borderId="9" xfId="0" applyFont="1" applyBorder="1" applyAlignment="1">
      <alignment wrapText="1"/>
    </xf>
    <xf numFmtId="0" fontId="15" fillId="0" borderId="0" xfId="0" applyFont="1" applyAlignment="1">
      <alignment vertical="center" wrapText="1"/>
    </xf>
    <xf numFmtId="0" fontId="1" fillId="0" borderId="3" xfId="0" applyFont="1" applyBorder="1" applyAlignment="1" applyProtection="1">
      <alignment horizontal="left" vertical="center" wrapText="1"/>
      <protection locked="0"/>
    </xf>
    <xf numFmtId="0" fontId="1" fillId="0" borderId="8" xfId="0" applyFont="1" applyBorder="1" applyAlignment="1" applyProtection="1">
      <alignment horizontal="left" vertical="center"/>
      <protection locked="0"/>
    </xf>
    <xf numFmtId="0" fontId="17" fillId="0" borderId="0" xfId="0" applyFont="1"/>
    <xf numFmtId="0" fontId="18" fillId="5" borderId="0" xfId="0" applyFont="1" applyFill="1"/>
    <xf numFmtId="0" fontId="21" fillId="0" borderId="0" xfId="0" applyFont="1" applyAlignment="1">
      <alignment vertical="center" wrapText="1"/>
    </xf>
    <xf numFmtId="0" fontId="21" fillId="0" borderId="0" xfId="0" applyFont="1" applyAlignment="1">
      <alignment horizontal="center"/>
    </xf>
    <xf numFmtId="0" fontId="22" fillId="4" borderId="10" xfId="0" applyFont="1" applyFill="1" applyBorder="1" applyAlignment="1">
      <alignment horizontal="center" vertical="center" wrapText="1"/>
    </xf>
    <xf numFmtId="0" fontId="23" fillId="6" borderId="10" xfId="0" applyFont="1" applyFill="1" applyBorder="1" applyAlignment="1">
      <alignment horizontal="left" vertical="center" wrapText="1"/>
    </xf>
    <xf numFmtId="0" fontId="20" fillId="6" borderId="10" xfId="0" applyFont="1" applyFill="1" applyBorder="1" applyAlignment="1">
      <alignment horizontal="center" vertical="center" wrapText="1"/>
    </xf>
    <xf numFmtId="0" fontId="23" fillId="6" borderId="10" xfId="0" applyFont="1" applyFill="1" applyBorder="1" applyAlignment="1">
      <alignment horizontal="center" vertical="center" wrapText="1"/>
    </xf>
    <xf numFmtId="14" fontId="23" fillId="6" borderId="10" xfId="0" applyNumberFormat="1" applyFont="1" applyFill="1" applyBorder="1" applyAlignment="1">
      <alignment horizontal="center" vertical="center" wrapText="1"/>
    </xf>
    <xf numFmtId="0" fontId="17" fillId="6" borderId="10" xfId="0" applyFont="1" applyFill="1" applyBorder="1" applyAlignment="1">
      <alignment vertical="center" wrapText="1"/>
    </xf>
    <xf numFmtId="9" fontId="17" fillId="6" borderId="10" xfId="0" applyNumberFormat="1" applyFont="1" applyFill="1" applyBorder="1" applyAlignment="1">
      <alignment horizontal="center" vertical="center"/>
    </xf>
    <xf numFmtId="14" fontId="17" fillId="6" borderId="10" xfId="0" applyNumberFormat="1" applyFont="1" applyFill="1" applyBorder="1" applyAlignment="1">
      <alignment horizontal="center" vertical="center"/>
    </xf>
    <xf numFmtId="0" fontId="21" fillId="6" borderId="10" xfId="0" applyFont="1" applyFill="1" applyBorder="1" applyAlignment="1">
      <alignment horizontal="justify" vertical="top" wrapText="1"/>
    </xf>
    <xf numFmtId="0" fontId="21" fillId="6" borderId="10" xfId="0" applyFont="1" applyFill="1" applyBorder="1" applyAlignment="1">
      <alignment horizontal="justify" vertical="top"/>
    </xf>
    <xf numFmtId="0" fontId="18" fillId="5" borderId="0" xfId="0" applyFont="1" applyFill="1" applyAlignment="1">
      <alignment vertical="center"/>
    </xf>
    <xf numFmtId="0" fontId="17" fillId="6" borderId="0" xfId="0" applyFont="1" applyFill="1"/>
    <xf numFmtId="0" fontId="23" fillId="5" borderId="10" xfId="0" applyFont="1" applyFill="1" applyBorder="1" applyAlignment="1">
      <alignment horizontal="justify" vertical="center" wrapText="1"/>
    </xf>
    <xf numFmtId="0" fontId="17" fillId="6" borderId="10" xfId="0" applyFont="1" applyFill="1" applyBorder="1" applyAlignment="1">
      <alignment horizontal="justify" vertical="center"/>
    </xf>
    <xf numFmtId="9" fontId="17" fillId="6" borderId="11" xfId="0" applyNumberFormat="1" applyFont="1" applyFill="1" applyBorder="1" applyAlignment="1">
      <alignment horizontal="center" vertical="center"/>
    </xf>
    <xf numFmtId="0" fontId="17" fillId="6" borderId="10" xfId="0" applyFont="1" applyFill="1" applyBorder="1" applyAlignment="1">
      <alignment horizontal="center" vertical="center"/>
    </xf>
    <xf numFmtId="9" fontId="17" fillId="6" borderId="10" xfId="1" applyFont="1" applyFill="1" applyBorder="1" applyAlignment="1">
      <alignment horizontal="center" vertical="center"/>
    </xf>
    <xf numFmtId="0" fontId="21" fillId="6" borderId="10" xfId="0" applyFont="1" applyFill="1" applyBorder="1" applyAlignment="1">
      <alignment horizontal="justify" vertical="center"/>
    </xf>
    <xf numFmtId="0" fontId="21" fillId="0" borderId="0" xfId="0" applyFont="1"/>
    <xf numFmtId="0" fontId="21" fillId="5" borderId="10" xfId="0" applyFont="1" applyFill="1" applyBorder="1" applyAlignment="1">
      <alignment horizontal="center" vertical="center"/>
    </xf>
    <xf numFmtId="0" fontId="17" fillId="5" borderId="10" xfId="0" applyFont="1" applyFill="1" applyBorder="1" applyAlignment="1">
      <alignment horizontal="left" vertical="center" wrapText="1"/>
    </xf>
    <xf numFmtId="0" fontId="17" fillId="5" borderId="10" xfId="0" applyFont="1" applyFill="1" applyBorder="1" applyAlignment="1">
      <alignment horizontal="center" vertical="center" wrapText="1"/>
    </xf>
    <xf numFmtId="14" fontId="17" fillId="5" borderId="10" xfId="0" applyNumberFormat="1" applyFont="1" applyFill="1" applyBorder="1" applyAlignment="1">
      <alignment horizontal="center" vertical="center"/>
    </xf>
    <xf numFmtId="14" fontId="17" fillId="5" borderId="10" xfId="0" applyNumberFormat="1" applyFont="1" applyFill="1" applyBorder="1" applyAlignment="1">
      <alignment horizontal="center"/>
    </xf>
    <xf numFmtId="9" fontId="17" fillId="5" borderId="10" xfId="0" applyNumberFormat="1" applyFont="1" applyFill="1" applyBorder="1" applyAlignment="1">
      <alignment horizontal="center" vertical="center"/>
    </xf>
    <xf numFmtId="0" fontId="17" fillId="5" borderId="10" xfId="0" applyFont="1" applyFill="1" applyBorder="1" applyAlignment="1">
      <alignment horizontal="justify" vertical="center" wrapText="1"/>
    </xf>
    <xf numFmtId="0" fontId="17" fillId="5" borderId="10" xfId="0" applyFont="1" applyFill="1" applyBorder="1" applyAlignment="1">
      <alignment horizontal="justify" vertical="center"/>
    </xf>
    <xf numFmtId="9" fontId="17" fillId="5" borderId="11" xfId="0" applyNumberFormat="1" applyFont="1" applyFill="1" applyBorder="1" applyAlignment="1">
      <alignment horizontal="center" vertical="center"/>
    </xf>
    <xf numFmtId="0" fontId="21" fillId="5" borderId="10" xfId="0" applyFont="1" applyFill="1" applyBorder="1" applyAlignment="1">
      <alignment horizontal="justify" vertical="center" wrapText="1"/>
    </xf>
    <xf numFmtId="14" fontId="23" fillId="5" borderId="10" xfId="0" applyNumberFormat="1" applyFont="1" applyFill="1" applyBorder="1" applyAlignment="1">
      <alignment horizontal="center" vertical="top" wrapText="1"/>
    </xf>
    <xf numFmtId="0" fontId="17" fillId="5" borderId="10" xfId="0" applyFont="1" applyFill="1" applyBorder="1" applyAlignment="1">
      <alignment vertical="top" wrapText="1"/>
    </xf>
    <xf numFmtId="14" fontId="23" fillId="5" borderId="10" xfId="0" applyNumberFormat="1" applyFont="1" applyFill="1" applyBorder="1" applyAlignment="1">
      <alignment horizontal="center" vertical="center" wrapText="1"/>
    </xf>
    <xf numFmtId="0" fontId="17" fillId="5" borderId="0" xfId="0" applyFont="1" applyFill="1"/>
    <xf numFmtId="0" fontId="17" fillId="0" borderId="0" xfId="0" applyFont="1" applyAlignment="1">
      <alignment horizontal="center" vertical="center"/>
    </xf>
    <xf numFmtId="0" fontId="20" fillId="5" borderId="10" xfId="0" applyFont="1" applyFill="1" applyBorder="1" applyAlignment="1">
      <alignment horizontal="center" vertical="center" wrapText="1"/>
    </xf>
    <xf numFmtId="0" fontId="23" fillId="5" borderId="10" xfId="0" applyFont="1" applyFill="1" applyBorder="1" applyAlignment="1">
      <alignment horizontal="left" vertical="center" wrapText="1"/>
    </xf>
    <xf numFmtId="0" fontId="23" fillId="5" borderId="10" xfId="0" applyFont="1" applyFill="1" applyBorder="1" applyAlignment="1">
      <alignment horizontal="center" vertical="center" wrapText="1"/>
    </xf>
    <xf numFmtId="0" fontId="23" fillId="7" borderId="10" xfId="0" applyFont="1" applyFill="1" applyBorder="1" applyAlignment="1">
      <alignment wrapText="1"/>
    </xf>
    <xf numFmtId="9" fontId="23" fillId="5" borderId="10" xfId="1" applyFont="1" applyFill="1" applyBorder="1" applyAlignment="1">
      <alignment horizontal="center" vertical="center" wrapText="1"/>
    </xf>
    <xf numFmtId="14" fontId="20" fillId="5" borderId="10" xfId="0" applyNumberFormat="1" applyFont="1" applyFill="1" applyBorder="1" applyAlignment="1">
      <alignment horizontal="justify" vertical="center" wrapText="1"/>
    </xf>
    <xf numFmtId="0" fontId="18" fillId="0" borderId="0" xfId="0" applyFont="1" applyAlignment="1">
      <alignment vertical="center"/>
    </xf>
    <xf numFmtId="0" fontId="23" fillId="7" borderId="12" xfId="0" applyFont="1" applyFill="1" applyBorder="1" applyAlignment="1">
      <alignment wrapText="1"/>
    </xf>
    <xf numFmtId="14" fontId="23" fillId="5" borderId="10" xfId="0" applyNumberFormat="1" applyFont="1" applyFill="1" applyBorder="1" applyAlignment="1">
      <alignment horizontal="justify" vertical="center" wrapText="1"/>
    </xf>
    <xf numFmtId="0" fontId="23" fillId="8" borderId="12" xfId="0" applyFont="1" applyFill="1" applyBorder="1" applyAlignment="1">
      <alignment horizontal="right" vertical="top" wrapText="1"/>
    </xf>
    <xf numFmtId="0" fontId="23" fillId="8" borderId="15" xfId="0" applyFont="1" applyFill="1" applyBorder="1" applyAlignment="1">
      <alignment vertical="top" wrapText="1"/>
    </xf>
    <xf numFmtId="9" fontId="23" fillId="6" borderId="11" xfId="1" applyFont="1" applyFill="1" applyBorder="1" applyAlignment="1">
      <alignment horizontal="center" vertical="center" wrapText="1"/>
    </xf>
    <xf numFmtId="0" fontId="23" fillId="0" borderId="10" xfId="0" applyFont="1" applyBorder="1" applyAlignment="1">
      <alignment horizontal="justify" vertical="center" wrapText="1"/>
    </xf>
    <xf numFmtId="0" fontId="17" fillId="9" borderId="0" xfId="0" applyFont="1" applyFill="1"/>
    <xf numFmtId="9" fontId="23" fillId="6" borderId="10" xfId="1" applyFont="1" applyFill="1" applyBorder="1" applyAlignment="1">
      <alignment horizontal="center" vertical="center" wrapText="1"/>
    </xf>
    <xf numFmtId="0" fontId="24" fillId="0" borderId="12" xfId="0" applyFont="1" applyBorder="1"/>
    <xf numFmtId="0" fontId="25" fillId="7" borderId="12" xfId="0" applyFont="1" applyFill="1" applyBorder="1" applyAlignment="1">
      <alignment wrapText="1"/>
    </xf>
    <xf numFmtId="0" fontId="20" fillId="0" borderId="10" xfId="0" applyFont="1" applyBorder="1" applyAlignment="1">
      <alignment horizontal="center" vertical="center" wrapText="1"/>
    </xf>
    <xf numFmtId="0" fontId="23" fillId="5" borderId="10" xfId="0" applyFont="1" applyFill="1" applyBorder="1" applyAlignment="1">
      <alignment horizontal="justify" vertical="center"/>
    </xf>
    <xf numFmtId="0" fontId="18" fillId="0" borderId="0" xfId="0" applyFont="1" applyAlignment="1">
      <alignment horizontal="left" vertical="center"/>
    </xf>
    <xf numFmtId="0" fontId="21" fillId="0" borderId="0" xfId="0" applyFont="1" applyAlignment="1">
      <alignment vertical="center"/>
    </xf>
    <xf numFmtId="0" fontId="18" fillId="0" borderId="0" xfId="0" applyFont="1"/>
    <xf numFmtId="0" fontId="20" fillId="5" borderId="10" xfId="0" applyFont="1" applyFill="1" applyBorder="1" applyAlignment="1">
      <alignment horizontal="center" vertical="center"/>
    </xf>
    <xf numFmtId="14" fontId="17" fillId="5" borderId="10" xfId="0" applyNumberFormat="1" applyFont="1" applyFill="1" applyBorder="1" applyAlignment="1">
      <alignment horizontal="right" vertical="top" wrapText="1"/>
    </xf>
    <xf numFmtId="0" fontId="21" fillId="5" borderId="10" xfId="0" applyFont="1" applyFill="1" applyBorder="1" applyAlignment="1">
      <alignment vertical="center" wrapText="1"/>
    </xf>
    <xf numFmtId="14" fontId="17" fillId="5" borderId="10" xfId="0" applyNumberFormat="1" applyFont="1" applyFill="1" applyBorder="1" applyAlignment="1">
      <alignment horizontal="center" vertical="center" wrapText="1"/>
    </xf>
    <xf numFmtId="14" fontId="23" fillId="5" borderId="12" xfId="0" applyNumberFormat="1" applyFont="1" applyFill="1" applyBorder="1" applyAlignment="1">
      <alignment horizontal="left" vertical="center" wrapText="1"/>
    </xf>
    <xf numFmtId="0" fontId="24" fillId="5" borderId="14" xfId="0" applyFont="1" applyFill="1" applyBorder="1" applyAlignment="1">
      <alignment vertical="top" wrapText="1"/>
    </xf>
    <xf numFmtId="0" fontId="17" fillId="5" borderId="10" xfId="0" applyFont="1" applyFill="1" applyBorder="1"/>
    <xf numFmtId="0" fontId="23" fillId="5" borderId="10" xfId="0" applyFont="1" applyFill="1" applyBorder="1" applyAlignment="1">
      <alignment vertical="center" wrapText="1"/>
    </xf>
    <xf numFmtId="0" fontId="18" fillId="5" borderId="0" xfId="0" applyFont="1" applyFill="1" applyAlignment="1">
      <alignment horizontal="left" vertical="center"/>
    </xf>
    <xf numFmtId="0" fontId="17" fillId="5" borderId="10" xfId="0" applyFont="1" applyFill="1" applyBorder="1" applyAlignment="1">
      <alignment horizontal="right" vertical="center" wrapText="1"/>
    </xf>
    <xf numFmtId="0" fontId="23" fillId="5" borderId="10" xfId="0" applyFont="1" applyFill="1" applyBorder="1" applyAlignment="1">
      <alignment horizontal="center" vertical="center"/>
    </xf>
    <xf numFmtId="14" fontId="25" fillId="5" borderId="10" xfId="0" applyNumberFormat="1" applyFont="1" applyFill="1" applyBorder="1" applyAlignment="1">
      <alignment horizontal="center" vertical="center" wrapText="1"/>
    </xf>
    <xf numFmtId="0" fontId="20" fillId="6" borderId="10" xfId="0" applyFont="1" applyFill="1" applyBorder="1" applyAlignment="1">
      <alignment horizontal="left" vertical="center" wrapText="1"/>
    </xf>
    <xf numFmtId="0" fontId="20" fillId="6" borderId="10" xfId="0" applyFont="1" applyFill="1" applyBorder="1" applyAlignment="1">
      <alignment horizontal="center" vertical="center"/>
    </xf>
    <xf numFmtId="14" fontId="24" fillId="6" borderId="10" xfId="0" applyNumberFormat="1" applyFont="1" applyFill="1" applyBorder="1" applyAlignment="1">
      <alignment horizontal="center" vertical="center" wrapText="1"/>
    </xf>
    <xf numFmtId="14" fontId="23" fillId="7" borderId="10" xfId="0" applyNumberFormat="1" applyFont="1" applyFill="1" applyBorder="1" applyAlignment="1">
      <alignment wrapText="1"/>
    </xf>
    <xf numFmtId="15" fontId="23" fillId="7" borderId="12" xfId="0" applyNumberFormat="1" applyFont="1" applyFill="1" applyBorder="1" applyAlignment="1">
      <alignment wrapText="1"/>
    </xf>
    <xf numFmtId="0" fontId="18" fillId="6" borderId="0" xfId="0" applyFont="1" applyFill="1" applyAlignment="1">
      <alignment vertical="center"/>
    </xf>
    <xf numFmtId="14" fontId="23" fillId="7" borderId="12" xfId="0" applyNumberFormat="1" applyFont="1" applyFill="1" applyBorder="1" applyAlignment="1">
      <alignment wrapText="1"/>
    </xf>
    <xf numFmtId="0" fontId="20" fillId="6" borderId="14" xfId="0" applyFont="1" applyFill="1" applyBorder="1" applyAlignment="1">
      <alignment horizontal="center" vertical="center"/>
    </xf>
    <xf numFmtId="0" fontId="24" fillId="7" borderId="12" xfId="0" applyFont="1" applyFill="1" applyBorder="1" applyAlignment="1">
      <alignment wrapText="1"/>
    </xf>
    <xf numFmtId="0" fontId="20" fillId="0" borderId="14" xfId="0" applyFont="1" applyBorder="1" applyAlignment="1">
      <alignment horizontal="center" vertical="center"/>
    </xf>
    <xf numFmtId="0" fontId="27" fillId="0" borderId="1" xfId="0" applyFont="1" applyBorder="1" applyAlignment="1">
      <alignment horizontal="center" vertical="center"/>
    </xf>
    <xf numFmtId="0" fontId="27" fillId="0" borderId="4" xfId="0" applyFont="1" applyBorder="1" applyAlignment="1">
      <alignment horizontal="left" vertical="center" wrapText="1"/>
    </xf>
    <xf numFmtId="0" fontId="27" fillId="0" borderId="1" xfId="0" applyFont="1" applyBorder="1" applyAlignment="1">
      <alignment horizontal="left" vertical="center" wrapText="1"/>
    </xf>
    <xf numFmtId="0" fontId="27" fillId="0" borderId="4" xfId="0" applyFont="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left" vertical="center" wrapText="1"/>
    </xf>
    <xf numFmtId="14" fontId="27" fillId="0" borderId="4" xfId="0" applyNumberFormat="1" applyFont="1" applyBorder="1" applyAlignment="1">
      <alignment horizontal="center" vertical="center" wrapText="1"/>
    </xf>
    <xf numFmtId="14" fontId="27" fillId="0" borderId="1" xfId="0" applyNumberFormat="1" applyFont="1" applyBorder="1" applyAlignment="1">
      <alignment horizontal="center" vertical="center" wrapText="1"/>
    </xf>
    <xf numFmtId="9" fontId="23" fillId="5" borderId="11" xfId="1" applyFont="1" applyFill="1" applyBorder="1" applyAlignment="1">
      <alignment horizontal="center" vertical="center" wrapText="1"/>
    </xf>
    <xf numFmtId="0" fontId="27" fillId="0" borderId="0" xfId="0" applyFont="1" applyAlignment="1">
      <alignment vertical="center" wrapText="1"/>
    </xf>
    <xf numFmtId="0" fontId="27" fillId="0" borderId="1" xfId="0" applyFont="1" applyBorder="1" applyAlignment="1">
      <alignment vertical="center" wrapText="1"/>
    </xf>
    <xf numFmtId="0" fontId="27" fillId="0" borderId="3" xfId="0" applyFont="1" applyBorder="1" applyAlignment="1">
      <alignment horizontal="left" vertical="center" wrapText="1"/>
    </xf>
    <xf numFmtId="14" fontId="27" fillId="0" borderId="3" xfId="0" applyNumberFormat="1" applyFont="1" applyBorder="1" applyAlignment="1">
      <alignment horizontal="center" vertical="center" wrapText="1"/>
    </xf>
    <xf numFmtId="0" fontId="27" fillId="0" borderId="2" xfId="0" applyFont="1" applyBorder="1" applyAlignment="1">
      <alignment horizontal="left" vertical="center" wrapText="1"/>
    </xf>
    <xf numFmtId="14" fontId="27" fillId="0" borderId="2" xfId="0" applyNumberFormat="1" applyFont="1" applyBorder="1" applyAlignment="1">
      <alignment horizontal="center" vertical="center" wrapText="1"/>
    </xf>
    <xf numFmtId="0" fontId="17" fillId="6" borderId="14" xfId="0" applyFont="1" applyFill="1" applyBorder="1" applyAlignment="1">
      <alignment vertical="center" wrapText="1"/>
    </xf>
    <xf numFmtId="0" fontId="17" fillId="6" borderId="16" xfId="0" applyFont="1" applyFill="1" applyBorder="1" applyAlignment="1">
      <alignment horizontal="left" vertical="center" wrapText="1"/>
    </xf>
    <xf numFmtId="0" fontId="17" fillId="0" borderId="16" xfId="0" applyFont="1" applyBorder="1" applyAlignment="1">
      <alignment horizontal="left" vertical="center" wrapText="1"/>
    </xf>
    <xf numFmtId="0" fontId="24" fillId="0" borderId="15" xfId="0" applyFont="1" applyBorder="1" applyAlignment="1">
      <alignment vertical="center"/>
    </xf>
    <xf numFmtId="14" fontId="23" fillId="7" borderId="15" xfId="0" applyNumberFormat="1" applyFont="1" applyFill="1" applyBorder="1" applyAlignment="1">
      <alignment horizontal="left" vertical="top" wrapText="1"/>
    </xf>
    <xf numFmtId="0" fontId="27" fillId="0" borderId="3" xfId="0" applyFont="1" applyBorder="1" applyAlignment="1">
      <alignment horizontal="center" vertical="center" wrapText="1"/>
    </xf>
    <xf numFmtId="0" fontId="27" fillId="0" borderId="4" xfId="0" applyFont="1" applyBorder="1" applyAlignment="1">
      <alignment vertical="center" wrapText="1"/>
    </xf>
    <xf numFmtId="0" fontId="21" fillId="0" borderId="0" xfId="0" applyFont="1" applyAlignment="1">
      <alignment horizontal="center" vertical="center"/>
    </xf>
    <xf numFmtId="0" fontId="27" fillId="0" borderId="3" xfId="0" applyFont="1" applyBorder="1" applyAlignment="1">
      <alignment vertical="center" wrapText="1"/>
    </xf>
    <xf numFmtId="0" fontId="27" fillId="0" borderId="2" xfId="0" applyFont="1" applyBorder="1" applyAlignment="1">
      <alignment vertical="center" wrapText="1"/>
    </xf>
    <xf numFmtId="0" fontId="27" fillId="0" borderId="2" xfId="0" applyFont="1" applyBorder="1" applyAlignment="1">
      <alignment horizontal="center" vertical="center" wrapText="1"/>
    </xf>
    <xf numFmtId="0" fontId="23" fillId="7" borderId="14" xfId="0" applyFont="1" applyFill="1" applyBorder="1" applyAlignment="1">
      <alignment vertical="center" wrapText="1"/>
    </xf>
    <xf numFmtId="0" fontId="28" fillId="0" borderId="2" xfId="0" applyFont="1" applyBorder="1" applyAlignment="1">
      <alignment horizontal="left" vertical="center" wrapText="1"/>
    </xf>
    <xf numFmtId="0" fontId="27" fillId="0" borderId="2" xfId="0" applyFont="1" applyBorder="1" applyAlignment="1" applyProtection="1">
      <alignment horizontal="left" vertical="center" wrapText="1"/>
      <protection locked="0"/>
    </xf>
    <xf numFmtId="0" fontId="27" fillId="5" borderId="1" xfId="0" applyFont="1" applyFill="1" applyBorder="1" applyAlignment="1">
      <alignment horizontal="left" vertical="center" wrapText="1"/>
    </xf>
    <xf numFmtId="0" fontId="27" fillId="5" borderId="1" xfId="0" applyFont="1" applyFill="1" applyBorder="1" applyAlignment="1">
      <alignment vertical="center" wrapText="1"/>
    </xf>
    <xf numFmtId="0" fontId="27" fillId="5" borderId="3" xfId="0" applyFont="1" applyFill="1" applyBorder="1" applyAlignment="1">
      <alignment horizontal="left" vertical="center" wrapText="1"/>
    </xf>
    <xf numFmtId="0" fontId="23" fillId="6" borderId="0" xfId="0" applyFont="1" applyFill="1" applyAlignment="1">
      <alignment horizontal="left" vertical="center" wrapText="1"/>
    </xf>
    <xf numFmtId="0" fontId="20" fillId="5" borderId="0" xfId="0" applyFont="1" applyFill="1" applyAlignment="1">
      <alignment horizontal="center" vertical="center" wrapText="1"/>
    </xf>
    <xf numFmtId="0" fontId="27" fillId="0" borderId="0" xfId="0" applyFont="1" applyAlignment="1">
      <alignment horizontal="left" vertical="center" wrapText="1"/>
    </xf>
    <xf numFmtId="0" fontId="23" fillId="6" borderId="0" xfId="0" applyFont="1" applyFill="1" applyAlignment="1">
      <alignment horizontal="center" vertical="center" wrapText="1"/>
    </xf>
    <xf numFmtId="14" fontId="27" fillId="0" borderId="0" xfId="0" applyNumberFormat="1" applyFont="1" applyAlignment="1">
      <alignment horizontal="center" vertical="center" wrapText="1"/>
    </xf>
    <xf numFmtId="0" fontId="23" fillId="7" borderId="0" xfId="0" applyFont="1" applyFill="1" applyAlignment="1">
      <alignment wrapText="1"/>
    </xf>
    <xf numFmtId="14" fontId="23" fillId="7" borderId="0" xfId="0" applyNumberFormat="1" applyFont="1" applyFill="1" applyAlignment="1">
      <alignment horizontal="left" vertical="top" wrapText="1"/>
    </xf>
    <xf numFmtId="164" fontId="23" fillId="6" borderId="0" xfId="1" applyNumberFormat="1" applyFont="1" applyFill="1" applyBorder="1" applyAlignment="1">
      <alignment horizontal="center" vertical="center" wrapText="1"/>
    </xf>
    <xf numFmtId="9" fontId="23" fillId="6" borderId="0" xfId="1" applyFont="1" applyFill="1" applyBorder="1" applyAlignment="1">
      <alignment horizontal="center" vertical="center" wrapText="1"/>
    </xf>
    <xf numFmtId="14" fontId="17" fillId="6" borderId="0" xfId="0" applyNumberFormat="1" applyFont="1" applyFill="1" applyAlignment="1">
      <alignment horizontal="center" vertical="center"/>
    </xf>
    <xf numFmtId="0" fontId="23" fillId="5" borderId="0" xfId="0" applyFont="1" applyFill="1" applyAlignment="1">
      <alignment horizontal="justify" vertical="center" wrapText="1"/>
    </xf>
    <xf numFmtId="0" fontId="23" fillId="0" borderId="0" xfId="0" applyFont="1" applyAlignment="1">
      <alignment horizontal="justify" vertical="center" wrapText="1"/>
    </xf>
    <xf numFmtId="0" fontId="23" fillId="5" borderId="11" xfId="0" applyFont="1" applyFill="1" applyBorder="1" applyAlignment="1">
      <alignment horizontal="center" vertical="center" wrapText="1"/>
    </xf>
    <xf numFmtId="0" fontId="24" fillId="5" borderId="14" xfId="0" applyFont="1" applyFill="1" applyBorder="1" applyAlignment="1">
      <alignment vertical="center" wrapText="1"/>
    </xf>
    <xf numFmtId="0" fontId="28" fillId="5" borderId="1" xfId="0" applyFont="1" applyFill="1" applyBorder="1" applyAlignment="1">
      <alignment horizontal="left" vertical="center" wrapText="1"/>
    </xf>
    <xf numFmtId="0" fontId="27" fillId="5" borderId="1" xfId="0" applyFont="1" applyFill="1" applyBorder="1" applyAlignment="1">
      <alignment horizontal="center" vertical="center" wrapText="1"/>
    </xf>
    <xf numFmtId="0" fontId="21" fillId="3" borderId="10" xfId="0" applyFont="1" applyFill="1" applyBorder="1" applyAlignment="1">
      <alignment horizontal="center" vertical="center"/>
    </xf>
    <xf numFmtId="0" fontId="27" fillId="3" borderId="1" xfId="0" applyFont="1" applyFill="1" applyBorder="1" applyAlignment="1">
      <alignment horizontal="left" vertical="center" wrapText="1"/>
    </xf>
    <xf numFmtId="0" fontId="17" fillId="3" borderId="10" xfId="0" applyFont="1" applyFill="1" applyBorder="1" applyAlignment="1">
      <alignment horizontal="left" vertical="center" wrapText="1"/>
    </xf>
    <xf numFmtId="0" fontId="17" fillId="3" borderId="10" xfId="0" applyFont="1" applyFill="1" applyBorder="1" applyAlignment="1">
      <alignment horizontal="center" vertical="center" wrapText="1"/>
    </xf>
    <xf numFmtId="14" fontId="17" fillId="3" borderId="10" xfId="0" applyNumberFormat="1" applyFont="1" applyFill="1" applyBorder="1" applyAlignment="1">
      <alignment horizontal="center" vertical="center"/>
    </xf>
    <xf numFmtId="0" fontId="17" fillId="3" borderId="10" xfId="0" applyFont="1" applyFill="1" applyBorder="1" applyAlignment="1">
      <alignment vertical="center" wrapText="1"/>
    </xf>
    <xf numFmtId="9" fontId="17" fillId="3" borderId="10" xfId="0" applyNumberFormat="1" applyFont="1" applyFill="1" applyBorder="1" applyAlignment="1">
      <alignment horizontal="center" vertical="center"/>
    </xf>
    <xf numFmtId="0" fontId="21" fillId="3" borderId="10" xfId="0" applyFont="1" applyFill="1" applyBorder="1" applyAlignment="1">
      <alignment horizontal="justify" vertical="top" wrapText="1"/>
    </xf>
    <xf numFmtId="0" fontId="21" fillId="3" borderId="10" xfId="0" applyFont="1" applyFill="1" applyBorder="1" applyAlignment="1">
      <alignment horizontal="justify" vertical="center" wrapText="1"/>
    </xf>
    <xf numFmtId="0" fontId="27" fillId="3" borderId="3" xfId="0" applyFont="1" applyFill="1" applyBorder="1" applyAlignment="1">
      <alignment horizontal="left" vertical="center" wrapText="1"/>
    </xf>
    <xf numFmtId="14" fontId="27" fillId="3" borderId="3" xfId="0" applyNumberFormat="1" applyFont="1" applyFill="1" applyBorder="1" applyAlignment="1">
      <alignment horizontal="center" vertical="center" wrapText="1"/>
    </xf>
    <xf numFmtId="14" fontId="23" fillId="3" borderId="10" xfId="0" applyNumberFormat="1" applyFont="1" applyFill="1" applyBorder="1" applyAlignment="1">
      <alignment horizontal="center" vertical="center" wrapText="1"/>
    </xf>
    <xf numFmtId="9" fontId="17" fillId="3" borderId="11" xfId="0" applyNumberFormat="1" applyFont="1" applyFill="1" applyBorder="1" applyAlignment="1">
      <alignment horizontal="center" vertical="center"/>
    </xf>
    <xf numFmtId="0" fontId="27" fillId="3" borderId="2" xfId="0" applyFont="1" applyFill="1" applyBorder="1" applyAlignment="1">
      <alignment horizontal="left" vertical="center" wrapText="1"/>
    </xf>
    <xf numFmtId="14" fontId="27" fillId="3" borderId="2" xfId="0" applyNumberFormat="1" applyFont="1" applyFill="1" applyBorder="1" applyAlignment="1">
      <alignment horizontal="center" vertical="center" wrapText="1"/>
    </xf>
    <xf numFmtId="14" fontId="21" fillId="3" borderId="10" xfId="0" applyNumberFormat="1" applyFont="1" applyFill="1" applyBorder="1" applyAlignment="1">
      <alignment horizontal="justify" vertical="center" wrapText="1"/>
    </xf>
    <xf numFmtId="0" fontId="20" fillId="3" borderId="10" xfId="0" applyFont="1" applyFill="1" applyBorder="1" applyAlignment="1">
      <alignment horizontal="center" vertical="center"/>
    </xf>
    <xf numFmtId="0" fontId="23" fillId="3" borderId="10" xfId="0" applyFont="1" applyFill="1" applyBorder="1" applyAlignment="1">
      <alignment horizontal="left" vertical="center" wrapText="1"/>
    </xf>
    <xf numFmtId="14" fontId="27" fillId="3" borderId="5" xfId="0" applyNumberFormat="1" applyFont="1" applyFill="1" applyBorder="1" applyAlignment="1">
      <alignment horizontal="center" vertical="center" wrapText="1"/>
    </xf>
    <xf numFmtId="14" fontId="17" fillId="3" borderId="10" xfId="0" applyNumberFormat="1" applyFont="1" applyFill="1" applyBorder="1" applyAlignment="1">
      <alignment horizontal="right" vertical="top" wrapText="1"/>
    </xf>
    <xf numFmtId="14" fontId="23" fillId="3" borderId="10" xfId="0" applyNumberFormat="1" applyFont="1" applyFill="1" applyBorder="1" applyAlignment="1">
      <alignment horizontal="left" vertical="top" wrapText="1"/>
    </xf>
    <xf numFmtId="9" fontId="23" fillId="3" borderId="10" xfId="1" applyFont="1" applyFill="1" applyBorder="1" applyAlignment="1">
      <alignment horizontal="center" vertical="center" wrapText="1"/>
    </xf>
    <xf numFmtId="0" fontId="27" fillId="3" borderId="1" xfId="0" applyFont="1" applyFill="1" applyBorder="1" applyAlignment="1">
      <alignment horizontal="center" vertical="center" wrapText="1"/>
    </xf>
    <xf numFmtId="14" fontId="27" fillId="3" borderId="1" xfId="0" applyNumberFormat="1" applyFont="1" applyFill="1" applyBorder="1" applyAlignment="1">
      <alignment horizontal="center" vertical="center" wrapText="1"/>
    </xf>
    <xf numFmtId="0" fontId="17" fillId="3" borderId="10" xfId="0" applyFont="1" applyFill="1" applyBorder="1"/>
    <xf numFmtId="14" fontId="23" fillId="3" borderId="10" xfId="0" applyNumberFormat="1" applyFont="1" applyFill="1" applyBorder="1" applyAlignment="1">
      <alignment horizontal="left" vertical="center" wrapText="1"/>
    </xf>
    <xf numFmtId="0" fontId="27" fillId="3" borderId="1" xfId="0" applyFont="1" applyFill="1" applyBorder="1" applyAlignment="1">
      <alignment vertical="center" wrapText="1"/>
    </xf>
    <xf numFmtId="0" fontId="23" fillId="3" borderId="10" xfId="0" applyFont="1" applyFill="1" applyBorder="1" applyAlignment="1">
      <alignment horizontal="center" vertical="center" wrapText="1"/>
    </xf>
    <xf numFmtId="14" fontId="24" fillId="3" borderId="10" xfId="0" applyNumberFormat="1" applyFont="1" applyFill="1" applyBorder="1" applyAlignment="1">
      <alignment horizontal="center" vertical="center" wrapText="1"/>
    </xf>
    <xf numFmtId="0" fontId="24" fillId="3" borderId="14" xfId="0" applyFont="1" applyFill="1" applyBorder="1" applyAlignment="1">
      <alignment horizontal="left" vertical="center" wrapText="1"/>
    </xf>
    <xf numFmtId="15" fontId="23" fillId="11" borderId="12" xfId="0" applyNumberFormat="1" applyFont="1" applyFill="1" applyBorder="1" applyAlignment="1">
      <alignment wrapText="1"/>
    </xf>
    <xf numFmtId="0" fontId="24" fillId="3" borderId="15" xfId="0" applyFont="1" applyFill="1" applyBorder="1" applyAlignment="1">
      <alignment vertical="center" wrapText="1"/>
    </xf>
    <xf numFmtId="0" fontId="20" fillId="3" borderId="10" xfId="0" applyFont="1" applyFill="1" applyBorder="1" applyAlignment="1">
      <alignment horizontal="left" vertical="center" wrapText="1"/>
    </xf>
    <xf numFmtId="9" fontId="23" fillId="3" borderId="11" xfId="1" applyFont="1" applyFill="1" applyBorder="1" applyAlignment="1">
      <alignment horizontal="center" vertical="center" wrapText="1"/>
    </xf>
    <xf numFmtId="0" fontId="23" fillId="11" borderId="14" xfId="0" applyFont="1" applyFill="1" applyBorder="1" applyAlignment="1">
      <alignment vertical="center" wrapText="1"/>
    </xf>
    <xf numFmtId="0" fontId="23" fillId="3" borderId="10" xfId="0" applyFont="1" applyFill="1" applyBorder="1" applyAlignment="1">
      <alignment vertical="center" wrapText="1"/>
    </xf>
    <xf numFmtId="0" fontId="23" fillId="3" borderId="10" xfId="0" applyFont="1" applyFill="1" applyBorder="1" applyAlignment="1">
      <alignment horizontal="center" vertical="center"/>
    </xf>
    <xf numFmtId="0" fontId="20" fillId="5" borderId="14" xfId="0" applyFont="1" applyFill="1" applyBorder="1" applyAlignment="1">
      <alignment horizontal="center" vertical="center"/>
    </xf>
    <xf numFmtId="0" fontId="27" fillId="5" borderId="2" xfId="0" applyFont="1" applyFill="1" applyBorder="1" applyAlignment="1">
      <alignment horizontal="left" vertical="center" wrapText="1"/>
    </xf>
    <xf numFmtId="0" fontId="30" fillId="0" borderId="0" xfId="3" applyNumberFormat="1" applyFont="1" applyFill="1" applyBorder="1" applyAlignment="1" applyProtection="1">
      <alignment horizontal="left" vertical="top" wrapText="1"/>
    </xf>
    <xf numFmtId="0" fontId="29" fillId="0" borderId="0" xfId="3" applyNumberFormat="1" applyFont="1" applyFill="1" applyBorder="1" applyAlignment="1"/>
    <xf numFmtId="0" fontId="33" fillId="0" borderId="25" xfId="3" applyNumberFormat="1" applyFont="1" applyFill="1" applyBorder="1" applyAlignment="1" applyProtection="1">
      <alignment horizontal="center" vertical="center" wrapText="1"/>
    </xf>
    <xf numFmtId="0" fontId="33" fillId="12" borderId="25" xfId="3" applyNumberFormat="1" applyFont="1" applyFill="1" applyBorder="1" applyAlignment="1" applyProtection="1">
      <alignment horizontal="center" vertical="center" wrapText="1"/>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0" borderId="7" xfId="0" applyFont="1" applyBorder="1" applyAlignment="1">
      <alignment horizontal="center" vertical="center" wrapText="1"/>
    </xf>
    <xf numFmtId="0" fontId="1" fillId="0" borderId="7" xfId="0" applyFont="1" applyBorder="1" applyAlignment="1">
      <alignment horizontal="center" vertical="center" wrapText="1"/>
    </xf>
    <xf numFmtId="0" fontId="21" fillId="0" borderId="21" xfId="0" applyFont="1" applyBorder="1" applyAlignment="1">
      <alignment horizontal="center" wrapText="1"/>
    </xf>
    <xf numFmtId="0" fontId="22" fillId="4" borderId="11" xfId="0" applyFont="1" applyFill="1" applyBorder="1" applyAlignment="1">
      <alignment horizontal="center" vertical="center" wrapText="1"/>
    </xf>
    <xf numFmtId="0" fontId="22" fillId="4" borderId="12" xfId="0" applyFont="1" applyFill="1" applyBorder="1" applyAlignment="1">
      <alignment horizontal="center" vertical="center" wrapText="1"/>
    </xf>
    <xf numFmtId="0" fontId="22" fillId="4" borderId="11" xfId="0" applyFont="1" applyFill="1" applyBorder="1" applyAlignment="1">
      <alignment horizontal="center" vertical="center"/>
    </xf>
    <xf numFmtId="0" fontId="22" fillId="4" borderId="12" xfId="0" applyFont="1" applyFill="1" applyBorder="1" applyAlignment="1">
      <alignment horizontal="center" vertical="center"/>
    </xf>
    <xf numFmtId="0" fontId="22" fillId="4" borderId="22" xfId="0" applyFont="1" applyFill="1" applyBorder="1" applyAlignment="1">
      <alignment horizontal="center" vertical="center"/>
    </xf>
    <xf numFmtId="0" fontId="22" fillId="4" borderId="22" xfId="0" applyFont="1" applyFill="1" applyBorder="1" applyAlignment="1">
      <alignment horizontal="center" vertical="center" wrapText="1"/>
    </xf>
    <xf numFmtId="0" fontId="22" fillId="4" borderId="23" xfId="0" applyFont="1" applyFill="1" applyBorder="1" applyAlignment="1">
      <alignment horizontal="center" vertical="center" wrapText="1"/>
    </xf>
    <xf numFmtId="0" fontId="22" fillId="4" borderId="14" xfId="0" applyFont="1" applyFill="1" applyBorder="1" applyAlignment="1">
      <alignment horizontal="center" vertical="center" wrapText="1"/>
    </xf>
    <xf numFmtId="0" fontId="22" fillId="4" borderId="23" xfId="0" applyFont="1" applyFill="1" applyBorder="1" applyAlignment="1">
      <alignment horizontal="center" vertical="center"/>
    </xf>
    <xf numFmtId="0" fontId="22" fillId="4" borderId="24" xfId="0" applyFont="1" applyFill="1" applyBorder="1" applyAlignment="1">
      <alignment horizontal="center" vertical="center"/>
    </xf>
    <xf numFmtId="0" fontId="22" fillId="4" borderId="14" xfId="0" applyFont="1" applyFill="1" applyBorder="1" applyAlignment="1">
      <alignment horizontal="center" vertical="center"/>
    </xf>
    <xf numFmtId="0" fontId="20" fillId="5" borderId="10" xfId="0" applyFont="1" applyFill="1" applyBorder="1" applyAlignment="1">
      <alignment horizontal="center" vertical="center" wrapText="1"/>
    </xf>
    <xf numFmtId="164" fontId="17" fillId="5" borderId="11" xfId="0" applyNumberFormat="1" applyFont="1" applyFill="1" applyBorder="1" applyAlignment="1">
      <alignment horizontal="center" vertical="center"/>
    </xf>
    <xf numFmtId="164" fontId="17" fillId="5" borderId="13" xfId="0" applyNumberFormat="1" applyFont="1" applyFill="1" applyBorder="1" applyAlignment="1">
      <alignment horizontal="center" vertical="center"/>
    </xf>
    <xf numFmtId="0" fontId="23" fillId="5" borderId="10" xfId="0" applyFont="1" applyFill="1" applyBorder="1" applyAlignment="1">
      <alignment horizontal="center" vertical="center" wrapText="1"/>
    </xf>
    <xf numFmtId="9" fontId="23" fillId="5" borderId="11" xfId="1" applyFont="1" applyFill="1" applyBorder="1" applyAlignment="1">
      <alignment horizontal="center" vertical="center" wrapText="1"/>
    </xf>
    <xf numFmtId="9" fontId="23" fillId="5" borderId="13" xfId="1" applyFont="1" applyFill="1" applyBorder="1" applyAlignment="1">
      <alignment horizontal="center" vertical="center" wrapText="1"/>
    </xf>
    <xf numFmtId="0" fontId="22" fillId="4" borderId="10" xfId="0" applyFont="1" applyFill="1" applyBorder="1" applyAlignment="1">
      <alignment horizontal="center" vertical="center"/>
    </xf>
    <xf numFmtId="0" fontId="23" fillId="6" borderId="11" xfId="0" applyFont="1" applyFill="1" applyBorder="1" applyAlignment="1">
      <alignment horizontal="left" vertical="center" wrapText="1"/>
    </xf>
    <xf numFmtId="0" fontId="0" fillId="0" borderId="13" xfId="0" applyBorder="1" applyAlignment="1">
      <alignment horizontal="left" vertical="center" wrapText="1"/>
    </xf>
    <xf numFmtId="0" fontId="0" fillId="0" borderId="12" xfId="0" applyBorder="1" applyAlignment="1">
      <alignment horizontal="left" vertical="center" wrapText="1"/>
    </xf>
    <xf numFmtId="9" fontId="17" fillId="6" borderId="11" xfId="0" applyNumberFormat="1" applyFont="1" applyFill="1"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23" fillId="5" borderId="11" xfId="0" applyFont="1" applyFill="1" applyBorder="1" applyAlignment="1">
      <alignment horizontal="justify" vertical="center" wrapText="1"/>
    </xf>
    <xf numFmtId="0" fontId="0" fillId="0" borderId="13" xfId="0" applyBorder="1" applyAlignment="1">
      <alignment horizontal="justify" vertical="center" wrapText="1"/>
    </xf>
    <xf numFmtId="0" fontId="0" fillId="0" borderId="12" xfId="0" applyBorder="1" applyAlignment="1">
      <alignment horizontal="justify" vertical="center" wrapText="1"/>
    </xf>
    <xf numFmtId="0" fontId="23" fillId="6" borderId="10" xfId="0" applyFont="1" applyFill="1" applyBorder="1" applyAlignment="1">
      <alignment horizontal="left" vertical="center" wrapText="1"/>
    </xf>
    <xf numFmtId="9" fontId="17" fillId="6" borderId="12" xfId="0" applyNumberFormat="1" applyFont="1" applyFill="1" applyBorder="1" applyAlignment="1">
      <alignment horizontal="center" vertical="center"/>
    </xf>
    <xf numFmtId="0" fontId="26" fillId="0" borderId="10" xfId="0" applyFont="1" applyBorder="1" applyAlignment="1">
      <alignment horizontal="left" vertical="center" wrapText="1"/>
    </xf>
    <xf numFmtId="9" fontId="23" fillId="6" borderId="11" xfId="1" applyFont="1" applyFill="1" applyBorder="1" applyAlignment="1">
      <alignment horizontal="center" vertical="center" wrapText="1"/>
    </xf>
    <xf numFmtId="9" fontId="23" fillId="6" borderId="13" xfId="1" applyFont="1" applyFill="1" applyBorder="1" applyAlignment="1">
      <alignment horizontal="center" vertical="center" wrapText="1"/>
    </xf>
    <xf numFmtId="0" fontId="22" fillId="4" borderId="10" xfId="0" applyFont="1" applyFill="1" applyBorder="1" applyAlignment="1">
      <alignment horizontal="center" vertical="center" wrapText="1"/>
    </xf>
    <xf numFmtId="0" fontId="23" fillId="6" borderId="13" xfId="0" applyFont="1" applyFill="1" applyBorder="1" applyAlignment="1">
      <alignment horizontal="left" vertical="center" wrapText="1"/>
    </xf>
    <xf numFmtId="0" fontId="23" fillId="6" borderId="12" xfId="0" applyFont="1" applyFill="1" applyBorder="1" applyAlignment="1">
      <alignment horizontal="left" vertical="center" wrapText="1"/>
    </xf>
    <xf numFmtId="9" fontId="23" fillId="6" borderId="11" xfId="0" applyNumberFormat="1" applyFont="1" applyFill="1" applyBorder="1" applyAlignment="1">
      <alignment horizontal="center" vertical="center"/>
    </xf>
    <xf numFmtId="9" fontId="23" fillId="6" borderId="13" xfId="0" applyNumberFormat="1" applyFont="1" applyFill="1" applyBorder="1" applyAlignment="1">
      <alignment horizontal="center" vertical="center"/>
    </xf>
    <xf numFmtId="9" fontId="23" fillId="6" borderId="12" xfId="0" applyNumberFormat="1" applyFont="1" applyFill="1" applyBorder="1" applyAlignment="1">
      <alignment horizontal="center" vertical="center"/>
    </xf>
    <xf numFmtId="0" fontId="20" fillId="5" borderId="16" xfId="0" applyFont="1" applyFill="1" applyBorder="1" applyAlignment="1">
      <alignment horizontal="center" vertical="center" wrapText="1"/>
    </xf>
    <xf numFmtId="0" fontId="20" fillId="5" borderId="17" xfId="0" applyFont="1" applyFill="1" applyBorder="1" applyAlignment="1">
      <alignment horizontal="center" vertical="center" wrapText="1"/>
    </xf>
    <xf numFmtId="0" fontId="20" fillId="5" borderId="11"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6" borderId="10" xfId="0" applyFont="1" applyFill="1" applyBorder="1" applyAlignment="1">
      <alignment horizontal="left" vertical="center" wrapText="1"/>
    </xf>
    <xf numFmtId="9" fontId="23" fillId="6" borderId="12" xfId="1" applyFont="1" applyFill="1" applyBorder="1" applyAlignment="1">
      <alignment horizontal="center" vertical="center" wrapText="1"/>
    </xf>
    <xf numFmtId="164" fontId="17" fillId="6" borderId="11" xfId="0" applyNumberFormat="1" applyFont="1" applyFill="1" applyBorder="1" applyAlignment="1">
      <alignment horizontal="center" vertical="center"/>
    </xf>
    <xf numFmtId="164" fontId="17" fillId="6" borderId="13" xfId="0" applyNumberFormat="1" applyFont="1" applyFill="1" applyBorder="1" applyAlignment="1">
      <alignment horizontal="center" vertical="center"/>
    </xf>
    <xf numFmtId="9" fontId="17" fillId="6" borderId="13" xfId="0" applyNumberFormat="1" applyFont="1" applyFill="1" applyBorder="1" applyAlignment="1">
      <alignment horizontal="center" vertical="center"/>
    </xf>
    <xf numFmtId="0" fontId="21" fillId="0" borderId="0" xfId="0" applyFont="1" applyAlignment="1">
      <alignment horizontal="center" wrapText="1"/>
    </xf>
    <xf numFmtId="0" fontId="23" fillId="5" borderId="11" xfId="0" applyFont="1" applyFill="1" applyBorder="1" applyAlignment="1">
      <alignment horizontal="center" vertical="center" wrapText="1"/>
    </xf>
    <xf numFmtId="0" fontId="23" fillId="5" borderId="13" xfId="0" applyFont="1" applyFill="1" applyBorder="1" applyAlignment="1">
      <alignment horizontal="center" vertical="center" wrapText="1"/>
    </xf>
    <xf numFmtId="0" fontId="23" fillId="5" borderId="12" xfId="0" applyFont="1" applyFill="1" applyBorder="1" applyAlignment="1">
      <alignment horizontal="center" vertical="center" wrapText="1"/>
    </xf>
    <xf numFmtId="9" fontId="23" fillId="5" borderId="12" xfId="1" applyFont="1" applyFill="1" applyBorder="1" applyAlignment="1">
      <alignment horizontal="center" vertical="center" wrapText="1"/>
    </xf>
    <xf numFmtId="0" fontId="23" fillId="5" borderId="10" xfId="0" applyFont="1" applyFill="1" applyBorder="1" applyAlignment="1">
      <alignment horizontal="left" vertical="center" wrapText="1"/>
    </xf>
    <xf numFmtId="0" fontId="17" fillId="6" borderId="16" xfId="0" applyFont="1" applyFill="1" applyBorder="1" applyAlignment="1">
      <alignment horizontal="left" vertical="center" wrapText="1"/>
    </xf>
    <xf numFmtId="0" fontId="0" fillId="0" borderId="15" xfId="0" applyBorder="1" applyAlignment="1">
      <alignment horizontal="left" vertical="center" wrapText="1"/>
    </xf>
    <xf numFmtId="9" fontId="17" fillId="5" borderId="11" xfId="0" applyNumberFormat="1" applyFont="1" applyFill="1" applyBorder="1" applyAlignment="1">
      <alignment horizontal="center" vertical="center"/>
    </xf>
    <xf numFmtId="0" fontId="19" fillId="0" borderId="0" xfId="0" applyFont="1" applyAlignment="1">
      <alignment horizontal="center" wrapText="1"/>
    </xf>
    <xf numFmtId="0" fontId="20" fillId="6" borderId="16" xfId="0" applyFont="1" applyFill="1" applyBorder="1" applyAlignment="1">
      <alignment horizontal="justify" vertical="center" wrapText="1"/>
    </xf>
    <xf numFmtId="0" fontId="20" fillId="6" borderId="17" xfId="0" applyFont="1" applyFill="1" applyBorder="1" applyAlignment="1">
      <alignment horizontal="justify" vertical="center" wrapText="1"/>
    </xf>
    <xf numFmtId="0" fontId="16" fillId="0" borderId="0" xfId="0" applyFont="1" applyAlignment="1">
      <alignment horizontal="center" wrapText="1"/>
    </xf>
    <xf numFmtId="0" fontId="16" fillId="0" borderId="0" xfId="0" applyFont="1" applyAlignment="1">
      <alignment horizontal="center"/>
    </xf>
    <xf numFmtId="164" fontId="23" fillId="5" borderId="11" xfId="0" applyNumberFormat="1" applyFont="1" applyFill="1" applyBorder="1" applyAlignment="1">
      <alignment horizontal="center" vertical="center"/>
    </xf>
    <xf numFmtId="164" fontId="23" fillId="5" borderId="13" xfId="0" applyNumberFormat="1" applyFont="1" applyFill="1" applyBorder="1" applyAlignment="1">
      <alignment horizontal="center" vertical="center"/>
    </xf>
    <xf numFmtId="0" fontId="23" fillId="0" borderId="13" xfId="0" applyFont="1" applyBorder="1" applyAlignment="1">
      <alignment horizontal="center" vertical="center" wrapText="1"/>
    </xf>
    <xf numFmtId="0" fontId="23" fillId="5" borderId="11" xfId="0" applyFont="1" applyFill="1" applyBorder="1" applyAlignment="1">
      <alignment horizontal="left" vertical="center" wrapText="1"/>
    </xf>
    <xf numFmtId="0" fontId="23" fillId="5" borderId="13" xfId="0" applyFont="1" applyFill="1" applyBorder="1" applyAlignment="1">
      <alignment horizontal="left" vertical="center" wrapText="1"/>
    </xf>
    <xf numFmtId="0" fontId="23" fillId="5" borderId="12" xfId="0" applyFont="1" applyFill="1" applyBorder="1" applyAlignment="1">
      <alignment horizontal="left" vertical="center" wrapText="1"/>
    </xf>
    <xf numFmtId="9" fontId="23" fillId="5" borderId="11" xfId="0" applyNumberFormat="1" applyFont="1" applyFill="1" applyBorder="1" applyAlignment="1">
      <alignment horizontal="center" vertical="center"/>
    </xf>
    <xf numFmtId="9" fontId="23" fillId="5" borderId="13" xfId="0" applyNumberFormat="1" applyFont="1" applyFill="1" applyBorder="1" applyAlignment="1">
      <alignment horizontal="center" vertical="center"/>
    </xf>
    <xf numFmtId="9" fontId="23" fillId="5" borderId="12" xfId="0" applyNumberFormat="1" applyFont="1" applyFill="1" applyBorder="1" applyAlignment="1">
      <alignment horizontal="center" vertical="center"/>
    </xf>
    <xf numFmtId="9" fontId="23" fillId="6" borderId="19" xfId="1" applyFont="1" applyFill="1" applyBorder="1" applyAlignment="1">
      <alignment horizontal="center" vertical="center" wrapText="1"/>
    </xf>
    <xf numFmtId="9" fontId="23" fillId="6" borderId="20" xfId="1" applyFont="1" applyFill="1" applyBorder="1" applyAlignment="1">
      <alignment horizontal="center" vertical="center" wrapText="1"/>
    </xf>
    <xf numFmtId="164" fontId="17" fillId="6" borderId="16" xfId="0" applyNumberFormat="1" applyFont="1" applyFill="1" applyBorder="1" applyAlignment="1">
      <alignment horizontal="center" vertical="center"/>
    </xf>
    <xf numFmtId="164" fontId="17" fillId="6" borderId="17" xfId="0" applyNumberFormat="1" applyFont="1" applyFill="1" applyBorder="1" applyAlignment="1">
      <alignment horizontal="center" vertical="center"/>
    </xf>
    <xf numFmtId="0" fontId="17" fillId="0" borderId="18" xfId="0" applyFont="1" applyBorder="1" applyAlignment="1">
      <alignment horizontal="center" vertical="center" wrapText="1"/>
    </xf>
    <xf numFmtId="0" fontId="0" fillId="0" borderId="0" xfId="0" applyAlignment="1">
      <alignment horizontal="center" vertical="center" wrapText="1"/>
    </xf>
    <xf numFmtId="0" fontId="34" fillId="10" borderId="37" xfId="3" applyFont="1" applyFill="1" applyBorder="1" applyAlignment="1">
      <alignment horizontal="center" vertical="center" wrapText="1"/>
    </xf>
    <xf numFmtId="0" fontId="34" fillId="10" borderId="38" xfId="3" applyFont="1" applyFill="1" applyBorder="1" applyAlignment="1">
      <alignment horizontal="center" vertical="center" wrapText="1"/>
    </xf>
    <xf numFmtId="0" fontId="34" fillId="10" borderId="39" xfId="3" applyFont="1" applyFill="1" applyBorder="1" applyAlignment="1">
      <alignment horizontal="center" vertical="center" wrapText="1"/>
    </xf>
    <xf numFmtId="0" fontId="34" fillId="10" borderId="37" xfId="3" applyFont="1" applyFill="1" applyBorder="1" applyAlignment="1">
      <alignment horizontal="justify" vertical="center" wrapText="1"/>
    </xf>
    <xf numFmtId="0" fontId="34" fillId="10" borderId="38" xfId="3" applyFont="1" applyFill="1" applyBorder="1" applyAlignment="1">
      <alignment horizontal="justify" vertical="center" wrapText="1"/>
    </xf>
    <xf numFmtId="0" fontId="34" fillId="10" borderId="39" xfId="3" applyFont="1" applyFill="1" applyBorder="1" applyAlignment="1">
      <alignment horizontal="justify" vertical="center" wrapText="1"/>
    </xf>
    <xf numFmtId="0" fontId="34" fillId="10" borderId="29" xfId="3" applyFont="1" applyFill="1" applyBorder="1" applyAlignment="1">
      <alignment horizontal="left" vertical="center" wrapText="1"/>
    </xf>
    <xf numFmtId="0" fontId="34" fillId="10" borderId="31" xfId="3" applyFont="1" applyFill="1" applyBorder="1" applyAlignment="1">
      <alignment horizontal="left" vertical="center" wrapText="1"/>
    </xf>
    <xf numFmtId="0" fontId="34" fillId="10" borderId="35" xfId="3" applyFont="1" applyFill="1" applyBorder="1" applyAlignment="1">
      <alignment horizontal="left" vertical="center" wrapText="1"/>
    </xf>
    <xf numFmtId="0" fontId="34" fillId="10" borderId="36" xfId="3" applyFont="1" applyFill="1" applyBorder="1" applyAlignment="1">
      <alignment horizontal="left" vertical="center" wrapText="1"/>
    </xf>
    <xf numFmtId="0" fontId="34" fillId="10" borderId="32" xfId="3" applyFont="1" applyFill="1" applyBorder="1" applyAlignment="1">
      <alignment horizontal="left" vertical="center" wrapText="1"/>
    </xf>
    <xf numFmtId="0" fontId="34" fillId="10" borderId="34" xfId="3" applyFont="1" applyFill="1" applyBorder="1" applyAlignment="1">
      <alignment horizontal="left" vertical="center" wrapText="1"/>
    </xf>
    <xf numFmtId="0" fontId="34" fillId="10" borderId="29" xfId="3" applyFont="1" applyFill="1" applyBorder="1" applyAlignment="1">
      <alignment horizontal="center" vertical="center" wrapText="1"/>
    </xf>
    <xf numFmtId="0" fontId="34" fillId="10" borderId="31" xfId="3" applyFont="1" applyFill="1" applyBorder="1" applyAlignment="1">
      <alignment horizontal="center" vertical="center" wrapText="1"/>
    </xf>
    <xf numFmtId="0" fontId="34" fillId="10" borderId="35" xfId="3" applyFont="1" applyFill="1" applyBorder="1" applyAlignment="1">
      <alignment horizontal="center" vertical="center" wrapText="1"/>
    </xf>
    <xf numFmtId="0" fontId="34" fillId="10" borderId="36" xfId="3" applyFont="1" applyFill="1" applyBorder="1" applyAlignment="1">
      <alignment horizontal="center" vertical="center" wrapText="1"/>
    </xf>
    <xf numFmtId="0" fontId="34" fillId="10" borderId="32" xfId="3" applyFont="1" applyFill="1" applyBorder="1" applyAlignment="1">
      <alignment horizontal="center" vertical="center" wrapText="1"/>
    </xf>
    <xf numFmtId="0" fontId="34" fillId="10" borderId="34" xfId="3" applyFont="1" applyFill="1" applyBorder="1" applyAlignment="1">
      <alignment horizontal="center" vertical="center" wrapText="1"/>
    </xf>
    <xf numFmtId="0" fontId="34" fillId="10" borderId="37" xfId="3" applyFont="1" applyFill="1" applyBorder="1" applyAlignment="1">
      <alignment horizontal="left" vertical="center" wrapText="1"/>
    </xf>
    <xf numFmtId="0" fontId="34" fillId="10" borderId="38" xfId="3" applyFont="1" applyFill="1" applyBorder="1" applyAlignment="1">
      <alignment horizontal="left" vertical="center" wrapText="1"/>
    </xf>
    <xf numFmtId="0" fontId="34" fillId="10" borderId="39" xfId="3" applyFont="1" applyFill="1" applyBorder="1" applyAlignment="1">
      <alignment horizontal="left" vertical="center" wrapText="1"/>
    </xf>
    <xf numFmtId="0" fontId="34" fillId="10" borderId="30" xfId="3" applyFont="1" applyFill="1" applyBorder="1" applyAlignment="1">
      <alignment horizontal="left" vertical="center" wrapText="1"/>
    </xf>
    <xf numFmtId="0" fontId="29" fillId="0" borderId="0" xfId="3" applyNumberFormat="1" applyFont="1" applyFill="1" applyBorder="1" applyAlignment="1"/>
    <xf numFmtId="0" fontId="34" fillId="10" borderId="33" xfId="3" applyFont="1" applyFill="1" applyBorder="1" applyAlignment="1">
      <alignment horizontal="left" vertical="center" wrapText="1"/>
    </xf>
    <xf numFmtId="0" fontId="34" fillId="0" borderId="37" xfId="3" applyFont="1" applyBorder="1" applyAlignment="1">
      <alignment horizontal="left" vertical="center" wrapText="1"/>
    </xf>
    <xf numFmtId="0" fontId="34" fillId="0" borderId="38" xfId="3" applyFont="1" applyBorder="1" applyAlignment="1">
      <alignment horizontal="left" vertical="center" wrapText="1"/>
    </xf>
    <xf numFmtId="0" fontId="34" fillId="0" borderId="39" xfId="3" applyFont="1" applyBorder="1" applyAlignment="1">
      <alignment horizontal="left" vertical="center" wrapText="1"/>
    </xf>
    <xf numFmtId="0" fontId="33" fillId="0" borderId="26" xfId="3" applyFont="1" applyBorder="1" applyAlignment="1">
      <alignment horizontal="center" vertical="center" wrapText="1"/>
    </xf>
    <xf numFmtId="0" fontId="33" fillId="0" borderId="28" xfId="3" applyFont="1" applyBorder="1" applyAlignment="1">
      <alignment horizontal="center" vertical="center" wrapText="1"/>
    </xf>
    <xf numFmtId="0" fontId="33" fillId="0" borderId="27" xfId="3" applyFont="1" applyBorder="1" applyAlignment="1">
      <alignment horizontal="center" vertical="center" wrapText="1"/>
    </xf>
    <xf numFmtId="0" fontId="31" fillId="0" borderId="0" xfId="3" applyNumberFormat="1" applyFont="1" applyFill="1" applyBorder="1" applyAlignment="1" applyProtection="1">
      <alignment horizontal="center" vertical="center" wrapText="1"/>
    </xf>
    <xf numFmtId="0" fontId="32" fillId="0" borderId="0" xfId="3" applyNumberFormat="1" applyFont="1" applyFill="1" applyBorder="1" applyAlignment="1" applyProtection="1">
      <alignment horizontal="left" vertical="center" wrapText="1"/>
    </xf>
    <xf numFmtId="0" fontId="32" fillId="0" borderId="29" xfId="3" applyFont="1" applyBorder="1" applyAlignment="1">
      <alignment horizontal="left" vertical="center" wrapText="1"/>
    </xf>
    <xf numFmtId="0" fontId="32" fillId="0" borderId="30" xfId="3" applyFont="1" applyBorder="1" applyAlignment="1">
      <alignment horizontal="left" vertical="center" wrapText="1"/>
    </xf>
    <xf numFmtId="0" fontId="32" fillId="0" borderId="31" xfId="3" applyFont="1" applyBorder="1" applyAlignment="1">
      <alignment horizontal="left" vertical="center" wrapText="1"/>
    </xf>
    <xf numFmtId="0" fontId="32" fillId="0" borderId="32" xfId="3" applyFont="1" applyBorder="1" applyAlignment="1">
      <alignment horizontal="left" vertical="center" wrapText="1"/>
    </xf>
    <xf numFmtId="0" fontId="32" fillId="0" borderId="33" xfId="3" applyFont="1" applyBorder="1" applyAlignment="1">
      <alignment horizontal="left" vertical="center" wrapText="1"/>
    </xf>
    <xf numFmtId="0" fontId="32" fillId="0" borderId="34" xfId="3" applyFont="1" applyBorder="1" applyAlignment="1">
      <alignment horizontal="left" vertical="center" wrapText="1"/>
    </xf>
    <xf numFmtId="0" fontId="32" fillId="0" borderId="35" xfId="3" applyFont="1" applyBorder="1" applyAlignment="1">
      <alignment horizontal="left" vertical="center" wrapText="1"/>
    </xf>
    <xf numFmtId="0" fontId="32" fillId="0" borderId="36" xfId="3" applyFont="1" applyBorder="1" applyAlignment="1">
      <alignment horizontal="left" vertical="center" wrapText="1"/>
    </xf>
    <xf numFmtId="0" fontId="32" fillId="0" borderId="26" xfId="3" applyFont="1" applyBorder="1" applyAlignment="1">
      <alignment horizontal="left" vertical="center" wrapText="1"/>
    </xf>
    <xf numFmtId="0" fontId="32" fillId="0" borderId="27" xfId="3" applyFont="1" applyBorder="1" applyAlignment="1">
      <alignment horizontal="left" vertical="center" wrapText="1"/>
    </xf>
    <xf numFmtId="0" fontId="32" fillId="0" borderId="28" xfId="3" applyFont="1" applyBorder="1" applyAlignment="1">
      <alignment horizontal="left" vertical="center" wrapText="1"/>
    </xf>
    <xf numFmtId="0" fontId="13" fillId="4" borderId="40" xfId="0" applyFont="1" applyFill="1" applyBorder="1" applyAlignment="1">
      <alignment horizontal="center" vertical="center" wrapText="1"/>
    </xf>
    <xf numFmtId="0" fontId="13" fillId="4" borderId="41" xfId="0" applyFont="1" applyFill="1" applyBorder="1" applyAlignment="1">
      <alignment horizontal="center" vertical="center"/>
    </xf>
    <xf numFmtId="14" fontId="10" fillId="0" borderId="40" xfId="0" applyNumberFormat="1" applyFont="1" applyBorder="1" applyAlignment="1">
      <alignment horizontal="center" vertical="center"/>
    </xf>
    <xf numFmtId="0" fontId="10" fillId="0" borderId="41" xfId="0" applyFont="1" applyBorder="1" applyAlignment="1">
      <alignment horizontal="center" vertical="center"/>
    </xf>
    <xf numFmtId="0" fontId="10" fillId="0" borderId="41" xfId="0" applyFont="1" applyBorder="1" applyAlignment="1">
      <alignment vertical="center" wrapText="1"/>
    </xf>
    <xf numFmtId="0" fontId="10" fillId="0" borderId="41" xfId="0" applyFont="1" applyBorder="1" applyAlignment="1">
      <alignment horizontal="center" vertical="center" wrapText="1"/>
    </xf>
    <xf numFmtId="0" fontId="10" fillId="0" borderId="41" xfId="0" applyFont="1" applyBorder="1" applyAlignment="1">
      <alignment vertical="center"/>
    </xf>
    <xf numFmtId="0" fontId="2" fillId="2" borderId="41"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1" fillId="0" borderId="42" xfId="0" applyFont="1" applyBorder="1" applyAlignment="1">
      <alignment vertical="center" wrapText="1"/>
    </xf>
    <xf numFmtId="0" fontId="1" fillId="0" borderId="42" xfId="0" applyFont="1" applyBorder="1" applyAlignment="1">
      <alignment horizontal="center" vertical="center"/>
    </xf>
    <xf numFmtId="0" fontId="1" fillId="0" borderId="42" xfId="0" applyFont="1" applyBorder="1" applyAlignment="1">
      <alignment horizontal="left" vertical="center" wrapText="1"/>
    </xf>
    <xf numFmtId="0" fontId="1" fillId="0" borderId="42" xfId="0" applyFont="1" applyBorder="1" applyAlignment="1">
      <alignment horizontal="center" vertical="center" wrapText="1"/>
    </xf>
    <xf numFmtId="14" fontId="1" fillId="0" borderId="42" xfId="0" applyNumberFormat="1" applyFont="1" applyBorder="1" applyAlignment="1">
      <alignment horizontal="center" vertical="center" wrapText="1"/>
    </xf>
    <xf numFmtId="9" fontId="1" fillId="0" borderId="42" xfId="1" applyFont="1" applyFill="1" applyBorder="1" applyAlignment="1" applyProtection="1">
      <alignment horizontal="center" vertical="center"/>
    </xf>
    <xf numFmtId="0" fontId="1" fillId="0" borderId="42" xfId="0" applyFont="1" applyBorder="1" applyAlignment="1" applyProtection="1">
      <alignment horizontal="center" vertical="center"/>
      <protection locked="0"/>
    </xf>
    <xf numFmtId="9" fontId="1" fillId="0" borderId="42" xfId="1" applyFont="1" applyFill="1" applyBorder="1" applyAlignment="1" applyProtection="1">
      <alignment horizontal="center" vertical="center"/>
      <protection locked="0"/>
    </xf>
    <xf numFmtId="9" fontId="1" fillId="0" borderId="42" xfId="0" applyNumberFormat="1" applyFont="1" applyBorder="1" applyAlignment="1">
      <alignment horizontal="center" vertical="center"/>
    </xf>
    <xf numFmtId="9" fontId="1" fillId="0" borderId="42" xfId="0" applyNumberFormat="1" applyFont="1" applyBorder="1" applyAlignment="1" applyProtection="1">
      <alignment horizontal="center" vertical="center"/>
      <protection locked="0"/>
    </xf>
    <xf numFmtId="0" fontId="1" fillId="0" borderId="42" xfId="0" applyFont="1" applyBorder="1" applyAlignment="1" applyProtection="1">
      <alignment horizontal="center" vertical="center" wrapText="1"/>
      <protection locked="0"/>
    </xf>
    <xf numFmtId="0" fontId="1" fillId="0" borderId="42" xfId="0" applyFont="1" applyBorder="1" applyAlignment="1" applyProtection="1">
      <alignment horizontal="left" vertical="center" wrapText="1"/>
      <protection locked="0"/>
    </xf>
    <xf numFmtId="0" fontId="1" fillId="0" borderId="42" xfId="0" applyFont="1" applyBorder="1" applyAlignment="1">
      <alignment vertical="center"/>
    </xf>
    <xf numFmtId="0" fontId="1" fillId="0" borderId="42" xfId="0" applyFont="1" applyBorder="1" applyAlignment="1" applyProtection="1">
      <alignment horizontal="left" vertical="center"/>
      <protection locked="0"/>
    </xf>
    <xf numFmtId="14" fontId="1" fillId="0" borderId="42" xfId="0" applyNumberFormat="1" applyFont="1" applyBorder="1" applyAlignment="1">
      <alignment horizontal="center" vertical="center"/>
    </xf>
    <xf numFmtId="0" fontId="27" fillId="0" borderId="42" xfId="0" applyFont="1" applyBorder="1" applyAlignment="1">
      <alignment horizontal="center" vertical="center"/>
    </xf>
    <xf numFmtId="0" fontId="27" fillId="0" borderId="42" xfId="0" applyFont="1" applyBorder="1" applyAlignment="1">
      <alignment horizontal="left" vertical="center" wrapText="1"/>
    </xf>
    <xf numFmtId="0" fontId="27" fillId="0" borderId="42" xfId="0" applyFont="1" applyBorder="1" applyAlignment="1">
      <alignment horizontal="center" vertical="center" wrapText="1"/>
    </xf>
    <xf numFmtId="0" fontId="0" fillId="0" borderId="17" xfId="0" applyBorder="1" applyAlignment="1"/>
    <xf numFmtId="0" fontId="0" fillId="0" borderId="13" xfId="0" applyBorder="1" applyAlignment="1"/>
    <xf numFmtId="0" fontId="17" fillId="0" borderId="41" xfId="0" applyFont="1" applyBorder="1" applyAlignment="1">
      <alignment horizontal="left" vertical="center" wrapText="1"/>
    </xf>
    <xf numFmtId="0" fontId="0" fillId="0" borderId="41" xfId="0" applyBorder="1" applyAlignment="1"/>
    <xf numFmtId="14" fontId="27" fillId="0" borderId="42" xfId="0" applyNumberFormat="1" applyFont="1" applyBorder="1" applyAlignment="1">
      <alignment horizontal="center" vertical="center" wrapText="1"/>
    </xf>
    <xf numFmtId="0" fontId="27" fillId="5" borderId="42" xfId="0" applyFont="1" applyFill="1" applyBorder="1" applyAlignment="1">
      <alignment horizontal="left" vertical="center" wrapText="1"/>
    </xf>
    <xf numFmtId="0" fontId="27" fillId="3" borderId="42" xfId="0" applyFont="1" applyFill="1" applyBorder="1" applyAlignment="1">
      <alignment vertical="center" wrapText="1"/>
    </xf>
    <xf numFmtId="0" fontId="27" fillId="3" borderId="42" xfId="0" applyFont="1" applyFill="1" applyBorder="1" applyAlignment="1">
      <alignment vertical="center"/>
    </xf>
    <xf numFmtId="0" fontId="27" fillId="3" borderId="42" xfId="0" applyFont="1" applyFill="1" applyBorder="1" applyAlignment="1">
      <alignment horizontal="center" vertical="center" wrapText="1"/>
    </xf>
    <xf numFmtId="0" fontId="27" fillId="3" borderId="42" xfId="0" applyFont="1" applyFill="1" applyBorder="1" applyAlignment="1">
      <alignment horizontal="left" vertical="center" wrapText="1"/>
    </xf>
    <xf numFmtId="14" fontId="27" fillId="3" borderId="42" xfId="0" applyNumberFormat="1" applyFont="1" applyFill="1" applyBorder="1" applyAlignment="1">
      <alignment horizontal="center" vertical="center" wrapText="1"/>
    </xf>
    <xf numFmtId="14" fontId="27" fillId="3" borderId="42" xfId="0" applyNumberFormat="1" applyFont="1" applyFill="1" applyBorder="1" applyAlignment="1">
      <alignment horizontal="center" vertical="center"/>
    </xf>
    <xf numFmtId="0" fontId="0" fillId="0" borderId="20" xfId="0" applyBorder="1" applyAlignment="1"/>
    <xf numFmtId="0" fontId="34" fillId="10" borderId="43" xfId="3" applyNumberFormat="1" applyFont="1" applyFill="1" applyBorder="1" applyAlignment="1" applyProtection="1">
      <alignment horizontal="center" vertical="center" wrapText="1"/>
    </xf>
    <xf numFmtId="0" fontId="34" fillId="10" borderId="43" xfId="3" applyNumberFormat="1" applyFont="1" applyFill="1" applyBorder="1" applyAlignment="1" applyProtection="1">
      <alignment horizontal="left" vertical="center" wrapText="1"/>
    </xf>
    <xf numFmtId="0" fontId="34" fillId="10" borderId="44" xfId="3" applyNumberFormat="1" applyFont="1" applyFill="1" applyBorder="1" applyAlignment="1" applyProtection="1">
      <alignment horizontal="left" vertical="center" wrapText="1"/>
    </xf>
  </cellXfs>
  <cellStyles count="4">
    <cellStyle name="Normal" xfId="0" builtinId="0"/>
    <cellStyle name="Normal 2" xfId="2" xr:uid="{D2F78B9B-177B-497E-BCFC-A4BF5A7B6BC7}"/>
    <cellStyle name="Normal 3" xfId="3" xr:uid="{0A87BF03-46A9-4AA7-B5BD-4759495728F8}"/>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D7FB6-72F6-4A92-873C-2E260471EB23}">
  <dimension ref="A1:C33"/>
  <sheetViews>
    <sheetView topLeftCell="A7" workbookViewId="0">
      <selection activeCell="E31" sqref="E31"/>
    </sheetView>
  </sheetViews>
  <sheetFormatPr defaultColWidth="11.42578125" defaultRowHeight="15"/>
  <sheetData>
    <row r="1" spans="1:1">
      <c r="A1" t="s">
        <v>0</v>
      </c>
    </row>
    <row r="2" spans="1:1">
      <c r="A2" t="s">
        <v>1</v>
      </c>
    </row>
    <row r="3" spans="1:1">
      <c r="A3" t="s">
        <v>2</v>
      </c>
    </row>
    <row r="4" spans="1:1">
      <c r="A4" t="s">
        <v>3</v>
      </c>
    </row>
    <row r="5" spans="1:1">
      <c r="A5" t="s">
        <v>4</v>
      </c>
    </row>
    <row r="6" spans="1:1">
      <c r="A6" t="s">
        <v>5</v>
      </c>
    </row>
    <row r="7" spans="1:1">
      <c r="A7" t="s">
        <v>6</v>
      </c>
    </row>
    <row r="8" spans="1:1">
      <c r="A8" t="s">
        <v>7</v>
      </c>
    </row>
    <row r="9" spans="1:1">
      <c r="A9" t="s">
        <v>8</v>
      </c>
    </row>
    <row r="10" spans="1:1">
      <c r="A10" t="s">
        <v>9</v>
      </c>
    </row>
    <row r="11" spans="1:1">
      <c r="A11" t="s">
        <v>10</v>
      </c>
    </row>
    <row r="12" spans="1:1">
      <c r="A12" t="s">
        <v>11</v>
      </c>
    </row>
    <row r="13" spans="1:1">
      <c r="A13" t="s">
        <v>12</v>
      </c>
    </row>
    <row r="14" spans="1:1">
      <c r="A14" t="s">
        <v>13</v>
      </c>
    </row>
    <row r="18" spans="1:3">
      <c r="A18" t="s">
        <v>14</v>
      </c>
    </row>
    <row r="19" spans="1:3">
      <c r="A19" t="s">
        <v>15</v>
      </c>
    </row>
    <row r="20" spans="1:3">
      <c r="A20" t="s">
        <v>16</v>
      </c>
    </row>
    <row r="22" spans="1:3">
      <c r="A22" t="s">
        <v>17</v>
      </c>
    </row>
    <row r="23" spans="1:3">
      <c r="A23" t="s">
        <v>18</v>
      </c>
    </row>
    <row r="26" spans="1:3">
      <c r="A26" t="s">
        <v>19</v>
      </c>
    </row>
    <row r="28" spans="1:3">
      <c r="A28" t="s">
        <v>20</v>
      </c>
      <c r="C28" s="2" t="s">
        <v>21</v>
      </c>
    </row>
    <row r="32" spans="1:3">
      <c r="A32" t="s">
        <v>22</v>
      </c>
    </row>
    <row r="33" spans="1:1">
      <c r="A33" t="s">
        <v>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4DAF5-32B8-4088-B4A8-DAA01D10D05F}">
  <dimension ref="A1:N45"/>
  <sheetViews>
    <sheetView showGridLines="0" zoomScale="85" zoomScaleNormal="85" workbookViewId="0">
      <selection activeCell="B4" sqref="B4"/>
    </sheetView>
  </sheetViews>
  <sheetFormatPr defaultColWidth="11.42578125" defaultRowHeight="15.75"/>
  <cols>
    <col min="1" max="1" width="4.7109375" style="3" customWidth="1"/>
    <col min="2" max="2" width="157.5703125" style="3" customWidth="1"/>
    <col min="3" max="3" width="15.28515625" style="3" customWidth="1"/>
    <col min="4" max="4" width="15.140625" style="3" customWidth="1"/>
    <col min="5" max="6" width="15.5703125" style="3" customWidth="1"/>
    <col min="7" max="7" width="15.85546875" style="3" customWidth="1"/>
    <col min="8" max="8" width="11.42578125" style="3"/>
    <col min="9" max="9" width="13.42578125" style="3" customWidth="1"/>
    <col min="10" max="10" width="14.7109375" style="3" customWidth="1"/>
    <col min="11" max="11" width="17.5703125" style="3" customWidth="1"/>
    <col min="12" max="12" width="15.85546875" style="3" customWidth="1"/>
    <col min="13" max="16384" width="11.42578125" style="3"/>
  </cols>
  <sheetData>
    <row r="1" spans="1:2" ht="42.75" customHeight="1">
      <c r="A1" s="10" t="s">
        <v>24</v>
      </c>
      <c r="B1" s="11" t="s">
        <v>25</v>
      </c>
    </row>
    <row r="2" spans="1:2">
      <c r="B2" s="4"/>
    </row>
    <row r="3" spans="1:2">
      <c r="B3" s="5" t="s">
        <v>26</v>
      </c>
    </row>
    <row r="4" spans="1:2" ht="53.25" customHeight="1">
      <c r="B4" s="7" t="s">
        <v>27</v>
      </c>
    </row>
    <row r="5" spans="1:2" ht="229.5" customHeight="1">
      <c r="B5" s="7" t="s">
        <v>28</v>
      </c>
    </row>
    <row r="7" spans="1:2">
      <c r="A7" s="5" t="s">
        <v>29</v>
      </c>
      <c r="B7" s="5" t="s">
        <v>30</v>
      </c>
    </row>
    <row r="8" spans="1:2">
      <c r="B8" s="6" t="s">
        <v>31</v>
      </c>
    </row>
    <row r="10" spans="1:2">
      <c r="A10" s="5" t="s">
        <v>32</v>
      </c>
      <c r="B10" s="5" t="s">
        <v>33</v>
      </c>
    </row>
    <row r="11" spans="1:2">
      <c r="B11" s="6" t="s">
        <v>34</v>
      </c>
    </row>
    <row r="12" spans="1:2">
      <c r="B12" s="6" t="s">
        <v>35</v>
      </c>
    </row>
    <row r="13" spans="1:2">
      <c r="B13" s="6" t="s">
        <v>36</v>
      </c>
    </row>
    <row r="15" spans="1:2">
      <c r="A15" s="5" t="s">
        <v>37</v>
      </c>
      <c r="B15" s="5" t="s">
        <v>38</v>
      </c>
    </row>
    <row r="16" spans="1:2">
      <c r="B16" s="6" t="s">
        <v>39</v>
      </c>
    </row>
    <row r="18" spans="1:14">
      <c r="A18" s="5" t="s">
        <v>40</v>
      </c>
      <c r="B18" s="5" t="s">
        <v>41</v>
      </c>
    </row>
    <row r="19" spans="1:14" ht="53.25" customHeight="1">
      <c r="B19" s="7" t="s">
        <v>42</v>
      </c>
      <c r="C19" s="8"/>
      <c r="D19" s="8"/>
      <c r="E19" s="8"/>
      <c r="F19" s="8"/>
      <c r="G19" s="8"/>
      <c r="H19" s="8"/>
      <c r="I19" s="8"/>
      <c r="J19" s="8"/>
      <c r="K19" s="8"/>
      <c r="L19" s="8"/>
      <c r="M19" s="8"/>
      <c r="N19" s="8"/>
    </row>
    <row r="21" spans="1:14">
      <c r="A21" s="5" t="s">
        <v>43</v>
      </c>
      <c r="B21" s="5" t="s">
        <v>44</v>
      </c>
    </row>
    <row r="22" spans="1:14" ht="79.5" customHeight="1">
      <c r="B22" s="9" t="s">
        <v>45</v>
      </c>
    </row>
    <row r="23" spans="1:14">
      <c r="B23" s="9"/>
    </row>
    <row r="24" spans="1:14">
      <c r="A24" s="5" t="s">
        <v>46</v>
      </c>
      <c r="B24" s="5" t="s">
        <v>47</v>
      </c>
    </row>
    <row r="25" spans="1:14" ht="70.5" customHeight="1">
      <c r="B25" s="7" t="s">
        <v>48</v>
      </c>
    </row>
    <row r="27" spans="1:14">
      <c r="A27" s="5" t="s">
        <v>49</v>
      </c>
      <c r="B27" s="5" t="s">
        <v>50</v>
      </c>
    </row>
    <row r="28" spans="1:14" ht="63">
      <c r="B28" s="7" t="s">
        <v>51</v>
      </c>
    </row>
    <row r="29" spans="1:14">
      <c r="B29" s="7"/>
    </row>
    <row r="30" spans="1:14">
      <c r="A30" s="5" t="s">
        <v>52</v>
      </c>
      <c r="B30" s="5" t="s">
        <v>53</v>
      </c>
    </row>
    <row r="31" spans="1:14" ht="405.75" customHeight="1">
      <c r="B31" s="7" t="s">
        <v>54</v>
      </c>
    </row>
    <row r="33" spans="1:2">
      <c r="A33" s="5" t="s">
        <v>55</v>
      </c>
      <c r="B33" s="5" t="s">
        <v>56</v>
      </c>
    </row>
    <row r="34" spans="1:2" ht="47.25">
      <c r="B34" s="9" t="s">
        <v>57</v>
      </c>
    </row>
    <row r="35" spans="1:2" ht="49.5" customHeight="1">
      <c r="B35" s="9" t="s">
        <v>58</v>
      </c>
    </row>
    <row r="36" spans="1:2" ht="47.25">
      <c r="B36" s="9" t="s">
        <v>59</v>
      </c>
    </row>
    <row r="37" spans="1:2" ht="47.25">
      <c r="B37" s="9" t="s">
        <v>60</v>
      </c>
    </row>
    <row r="38" spans="1:2" ht="47.25">
      <c r="B38" s="9" t="s">
        <v>61</v>
      </c>
    </row>
    <row r="39" spans="1:2" ht="47.25">
      <c r="B39" s="9" t="s">
        <v>62</v>
      </c>
    </row>
    <row r="40" spans="1:2" ht="47.25">
      <c r="B40" s="9" t="s">
        <v>63</v>
      </c>
    </row>
    <row r="41" spans="1:2" ht="47.25">
      <c r="B41" s="9" t="s">
        <v>64</v>
      </c>
    </row>
    <row r="42" spans="1:2" ht="63">
      <c r="B42" s="9" t="s">
        <v>65</v>
      </c>
    </row>
    <row r="44" spans="1:2">
      <c r="A44" s="5" t="s">
        <v>66</v>
      </c>
      <c r="B44" s="5" t="s">
        <v>67</v>
      </c>
    </row>
    <row r="45" spans="1:2">
      <c r="B45" s="7" t="s">
        <v>68</v>
      </c>
    </row>
  </sheetData>
  <sheetProtection algorithmName="SHA-512" hashValue="IM9liF1y2o5+SP3u2CW3R21tXmcl2USFvZrHLMKXgtf/AATVAoPijYUIAlmk8ngnhOI4sW4xVlA/6SXophvapA==" saltValue="/WCL0IRXD9HYyo4gv5Fg5Q=="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AC7A5-4013-4BAD-A0C9-18C93315C720}">
  <dimension ref="A1:C3"/>
  <sheetViews>
    <sheetView workbookViewId="0">
      <selection activeCell="B9" sqref="B9"/>
    </sheetView>
  </sheetViews>
  <sheetFormatPr defaultColWidth="11.42578125" defaultRowHeight="15"/>
  <cols>
    <col min="1" max="1" width="14.28515625" customWidth="1"/>
    <col min="3" max="3" width="92.5703125" customWidth="1"/>
  </cols>
  <sheetData>
    <row r="1" spans="1:3" s="3" customFormat="1" ht="31.5">
      <c r="A1" s="387" t="s">
        <v>69</v>
      </c>
      <c r="B1" s="388" t="s">
        <v>70</v>
      </c>
      <c r="C1" s="388" t="s">
        <v>71</v>
      </c>
    </row>
    <row r="2" spans="1:3" s="3" customFormat="1" ht="31.5">
      <c r="A2" s="389">
        <v>44946</v>
      </c>
      <c r="B2" s="390">
        <v>0</v>
      </c>
      <c r="C2" s="391" t="s">
        <v>72</v>
      </c>
    </row>
    <row r="3" spans="1:3" s="3" customFormat="1" ht="15.75">
      <c r="A3" s="389">
        <v>44956</v>
      </c>
      <c r="B3" s="392">
        <v>1</v>
      </c>
      <c r="C3" s="393" t="s">
        <v>73</v>
      </c>
    </row>
  </sheetData>
  <sheetProtection algorithmName="SHA-512" hashValue="vSIUt23rfb1dZbjLwz4v5YZ2CjGxO/l4VHsToXi/rtOO5ltVNjIUDTk/zvHcGa8rxyFS1JdOOV3Rp9bVUgyYJA==" saltValue="QGam2gCDCAmP/phac7lUKg=="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CB0C7-AC9C-44B0-9DC1-D9B3F07D41DA}">
  <sheetPr filterMode="1"/>
  <dimension ref="A1:BS72"/>
  <sheetViews>
    <sheetView showGridLines="0" topLeftCell="E1" zoomScale="70" zoomScaleNormal="70" workbookViewId="0">
      <pane ySplit="3" topLeftCell="A56" activePane="bottomLeft" state="frozen"/>
      <selection pane="bottomLeft" activeCell="D60" sqref="D60"/>
      <selection activeCell="C1" sqref="C1"/>
    </sheetView>
  </sheetViews>
  <sheetFormatPr defaultColWidth="11.42578125" defaultRowHeight="14.25"/>
  <cols>
    <col min="1" max="1" width="43.42578125" style="12" customWidth="1"/>
    <col min="2" max="2" width="59.5703125" style="39" customWidth="1"/>
    <col min="3" max="3" width="6.140625" style="12" customWidth="1"/>
    <col min="4" max="4" width="37.28515625" style="39" customWidth="1"/>
    <col min="5" max="5" width="23.42578125" style="39" customWidth="1"/>
    <col min="6" max="6" width="22.85546875" style="39" customWidth="1"/>
    <col min="7" max="7" width="19.5703125" style="39" customWidth="1"/>
    <col min="8" max="8" width="17.7109375" style="12" customWidth="1"/>
    <col min="9" max="9" width="16" style="13" customWidth="1"/>
    <col min="10" max="10" width="13.140625" style="12" customWidth="1"/>
    <col min="11" max="11" width="15.5703125" style="13" customWidth="1"/>
    <col min="12" max="12" width="31.42578125" style="12" customWidth="1"/>
    <col min="13" max="13" width="11.42578125" style="12" customWidth="1"/>
    <col min="14" max="14" width="11.42578125" style="13" customWidth="1"/>
    <col min="15" max="15" width="11.42578125" style="12" customWidth="1"/>
    <col min="16" max="16" width="11.42578125" style="13" customWidth="1"/>
    <col min="17" max="17" width="32.28515625" style="12" customWidth="1"/>
    <col min="18" max="18" width="11.42578125" style="12"/>
    <col min="19" max="19" width="11.42578125" style="13"/>
    <col min="20" max="20" width="11.42578125" style="12"/>
    <col min="21" max="21" width="11.42578125" style="13"/>
    <col min="22" max="22" width="36.5703125" style="12" customWidth="1"/>
    <col min="23" max="23" width="11.42578125" style="12"/>
    <col min="24" max="24" width="11.42578125" style="13"/>
    <col min="25" max="25" width="11.42578125" style="12"/>
    <col min="26" max="26" width="11.42578125" style="13"/>
    <col min="27" max="27" width="26.28515625" style="12" customWidth="1"/>
    <col min="28" max="28" width="11.42578125" style="12"/>
    <col min="29" max="29" width="11.42578125" style="13"/>
    <col min="30" max="30" width="11.42578125" style="12"/>
    <col min="31" max="31" width="11.42578125" style="13"/>
    <col min="32" max="32" width="18.28515625" style="12" customWidth="1"/>
    <col min="33" max="33" width="11.42578125" style="12"/>
    <col min="34" max="34" width="11.42578125" style="13"/>
    <col min="35" max="35" width="11.42578125" style="12"/>
    <col min="36" max="36" width="11.42578125" style="13"/>
    <col min="37" max="37" width="29.7109375" style="12" customWidth="1"/>
    <col min="38" max="38" width="11.42578125" style="12"/>
    <col min="39" max="39" width="11.42578125" style="13"/>
    <col min="40" max="40" width="11.42578125" style="12"/>
    <col min="41" max="41" width="11.42578125" style="13"/>
    <col min="42" max="43" width="11.42578125" style="12"/>
    <col min="44" max="44" width="11.42578125" style="13"/>
    <col min="45" max="45" width="11.42578125" style="12"/>
    <col min="46" max="46" width="11.42578125" style="13"/>
    <col min="47" max="48" width="11.42578125" style="12"/>
    <col min="49" max="49" width="11.42578125" style="13"/>
    <col min="50" max="50" width="11.42578125" style="12"/>
    <col min="51" max="51" width="11.42578125" style="13"/>
    <col min="52" max="53" width="11.42578125" style="12"/>
    <col min="54" max="54" width="11.42578125" style="13"/>
    <col min="55" max="55" width="11.42578125" style="12"/>
    <col min="56" max="56" width="11.42578125" style="13"/>
    <col min="57" max="58" width="11.42578125" style="12"/>
    <col min="59" max="59" width="11.42578125" style="13"/>
    <col min="60" max="60" width="11.42578125" style="12"/>
    <col min="61" max="61" width="11.42578125" style="13"/>
    <col min="62" max="63" width="11.42578125" style="12"/>
    <col min="64" max="64" width="11.42578125" style="13"/>
    <col min="65" max="65" width="11.42578125" style="12"/>
    <col min="66" max="66" width="11.42578125" style="13"/>
    <col min="67" max="67" width="11.42578125" style="12"/>
    <col min="68" max="68" width="15.5703125" style="12" customWidth="1"/>
    <col min="69" max="69" width="15.5703125" style="14" customWidth="1"/>
    <col min="70" max="71" width="14.42578125" style="12" customWidth="1"/>
    <col min="72" max="16384" width="11.42578125" style="12"/>
  </cols>
  <sheetData>
    <row r="1" spans="1:71" ht="16.5" customHeight="1">
      <c r="A1" s="265" t="s">
        <v>74</v>
      </c>
      <c r="B1" s="266"/>
      <c r="C1" s="266"/>
      <c r="D1" s="266"/>
      <c r="E1" s="266"/>
      <c r="F1" s="266"/>
      <c r="G1" s="266"/>
    </row>
    <row r="2" spans="1:71" ht="30.75" customHeight="1">
      <c r="A2" s="394" t="s">
        <v>75</v>
      </c>
      <c r="B2" s="394" t="s">
        <v>76</v>
      </c>
      <c r="C2" s="261" t="s">
        <v>77</v>
      </c>
      <c r="D2" s="263" t="s">
        <v>78</v>
      </c>
      <c r="E2" s="263" t="s">
        <v>79</v>
      </c>
      <c r="F2" s="263" t="s">
        <v>80</v>
      </c>
      <c r="G2" s="263" t="s">
        <v>81</v>
      </c>
      <c r="H2" s="395" t="s">
        <v>82</v>
      </c>
      <c r="I2" s="395"/>
      <c r="J2" s="395"/>
      <c r="K2" s="395"/>
      <c r="L2" s="395"/>
      <c r="M2" s="395" t="s">
        <v>83</v>
      </c>
      <c r="N2" s="395"/>
      <c r="O2" s="395"/>
      <c r="P2" s="395"/>
      <c r="Q2" s="395"/>
      <c r="R2" s="395" t="s">
        <v>84</v>
      </c>
      <c r="S2" s="395"/>
      <c r="T2" s="395"/>
      <c r="U2" s="395"/>
      <c r="V2" s="395"/>
      <c r="W2" s="395" t="s">
        <v>85</v>
      </c>
      <c r="X2" s="395"/>
      <c r="Y2" s="395"/>
      <c r="Z2" s="395"/>
      <c r="AA2" s="395"/>
      <c r="AB2" s="395" t="s">
        <v>86</v>
      </c>
      <c r="AC2" s="395"/>
      <c r="AD2" s="395"/>
      <c r="AE2" s="395"/>
      <c r="AF2" s="395"/>
      <c r="AG2" s="395" t="s">
        <v>87</v>
      </c>
      <c r="AH2" s="395"/>
      <c r="AI2" s="395"/>
      <c r="AJ2" s="395"/>
      <c r="AK2" s="395"/>
      <c r="AL2" s="395" t="s">
        <v>88</v>
      </c>
      <c r="AM2" s="395"/>
      <c r="AN2" s="395"/>
      <c r="AO2" s="395"/>
      <c r="AP2" s="395"/>
      <c r="AQ2" s="395" t="s">
        <v>89</v>
      </c>
      <c r="AR2" s="395"/>
      <c r="AS2" s="395"/>
      <c r="AT2" s="395"/>
      <c r="AU2" s="395"/>
      <c r="AV2" s="395" t="s">
        <v>90</v>
      </c>
      <c r="AW2" s="395"/>
      <c r="AX2" s="395"/>
      <c r="AY2" s="395"/>
      <c r="AZ2" s="395"/>
      <c r="BA2" s="395" t="s">
        <v>91</v>
      </c>
      <c r="BB2" s="395"/>
      <c r="BC2" s="395"/>
      <c r="BD2" s="395"/>
      <c r="BE2" s="395"/>
      <c r="BF2" s="395" t="s">
        <v>92</v>
      </c>
      <c r="BG2" s="395"/>
      <c r="BH2" s="395"/>
      <c r="BI2" s="395"/>
      <c r="BJ2" s="395"/>
      <c r="BK2" s="395" t="s">
        <v>93</v>
      </c>
      <c r="BL2" s="395"/>
      <c r="BM2" s="395"/>
      <c r="BN2" s="395"/>
      <c r="BO2" s="395"/>
      <c r="BP2" s="259" t="s">
        <v>94</v>
      </c>
      <c r="BQ2" s="259" t="s">
        <v>95</v>
      </c>
      <c r="BR2" s="259" t="s">
        <v>96</v>
      </c>
      <c r="BS2" s="259" t="s">
        <v>97</v>
      </c>
    </row>
    <row r="3" spans="1:71" ht="45">
      <c r="A3" s="394"/>
      <c r="B3" s="394"/>
      <c r="C3" s="262"/>
      <c r="D3" s="264" t="s">
        <v>78</v>
      </c>
      <c r="E3" s="264" t="s">
        <v>79</v>
      </c>
      <c r="F3" s="264" t="s">
        <v>80</v>
      </c>
      <c r="G3" s="264" t="s">
        <v>81</v>
      </c>
      <c r="H3" s="15" t="s">
        <v>98</v>
      </c>
      <c r="I3" s="16" t="s">
        <v>99</v>
      </c>
      <c r="J3" s="15" t="s">
        <v>100</v>
      </c>
      <c r="K3" s="16" t="s">
        <v>101</v>
      </c>
      <c r="L3" s="15" t="s">
        <v>102</v>
      </c>
      <c r="M3" s="15" t="s">
        <v>98</v>
      </c>
      <c r="N3" s="16" t="s">
        <v>99</v>
      </c>
      <c r="O3" s="15" t="s">
        <v>100</v>
      </c>
      <c r="P3" s="16" t="s">
        <v>101</v>
      </c>
      <c r="Q3" s="15" t="s">
        <v>102</v>
      </c>
      <c r="R3" s="15" t="s">
        <v>98</v>
      </c>
      <c r="S3" s="16" t="s">
        <v>99</v>
      </c>
      <c r="T3" s="15" t="s">
        <v>100</v>
      </c>
      <c r="U3" s="16" t="s">
        <v>101</v>
      </c>
      <c r="V3" s="15" t="s">
        <v>102</v>
      </c>
      <c r="W3" s="15" t="s">
        <v>98</v>
      </c>
      <c r="X3" s="16" t="s">
        <v>99</v>
      </c>
      <c r="Y3" s="15" t="s">
        <v>100</v>
      </c>
      <c r="Z3" s="16" t="s">
        <v>101</v>
      </c>
      <c r="AA3" s="15" t="s">
        <v>102</v>
      </c>
      <c r="AB3" s="15" t="s">
        <v>98</v>
      </c>
      <c r="AC3" s="16" t="s">
        <v>99</v>
      </c>
      <c r="AD3" s="15" t="s">
        <v>100</v>
      </c>
      <c r="AE3" s="16" t="s">
        <v>101</v>
      </c>
      <c r="AF3" s="15" t="s">
        <v>102</v>
      </c>
      <c r="AG3" s="15" t="s">
        <v>98</v>
      </c>
      <c r="AH3" s="16" t="s">
        <v>99</v>
      </c>
      <c r="AI3" s="15" t="s">
        <v>100</v>
      </c>
      <c r="AJ3" s="16" t="s">
        <v>101</v>
      </c>
      <c r="AK3" s="15" t="s">
        <v>102</v>
      </c>
      <c r="AL3" s="15" t="s">
        <v>98</v>
      </c>
      <c r="AM3" s="16" t="s">
        <v>99</v>
      </c>
      <c r="AN3" s="15" t="s">
        <v>100</v>
      </c>
      <c r="AO3" s="16" t="s">
        <v>101</v>
      </c>
      <c r="AP3" s="15" t="s">
        <v>102</v>
      </c>
      <c r="AQ3" s="15" t="s">
        <v>98</v>
      </c>
      <c r="AR3" s="16" t="s">
        <v>99</v>
      </c>
      <c r="AS3" s="15" t="s">
        <v>100</v>
      </c>
      <c r="AT3" s="16" t="s">
        <v>101</v>
      </c>
      <c r="AU3" s="15" t="s">
        <v>102</v>
      </c>
      <c r="AV3" s="15" t="s">
        <v>98</v>
      </c>
      <c r="AW3" s="16" t="s">
        <v>99</v>
      </c>
      <c r="AX3" s="15" t="s">
        <v>100</v>
      </c>
      <c r="AY3" s="16" t="s">
        <v>101</v>
      </c>
      <c r="AZ3" s="15" t="s">
        <v>102</v>
      </c>
      <c r="BA3" s="15" t="s">
        <v>98</v>
      </c>
      <c r="BB3" s="16" t="s">
        <v>99</v>
      </c>
      <c r="BC3" s="15" t="s">
        <v>100</v>
      </c>
      <c r="BD3" s="16" t="s">
        <v>101</v>
      </c>
      <c r="BE3" s="15" t="s">
        <v>102</v>
      </c>
      <c r="BF3" s="15" t="s">
        <v>98</v>
      </c>
      <c r="BG3" s="16" t="s">
        <v>99</v>
      </c>
      <c r="BH3" s="15" t="s">
        <v>100</v>
      </c>
      <c r="BI3" s="16" t="s">
        <v>101</v>
      </c>
      <c r="BJ3" s="15" t="s">
        <v>102</v>
      </c>
      <c r="BK3" s="15" t="s">
        <v>98</v>
      </c>
      <c r="BL3" s="16" t="s">
        <v>99</v>
      </c>
      <c r="BM3" s="15" t="s">
        <v>100</v>
      </c>
      <c r="BN3" s="16" t="s">
        <v>101</v>
      </c>
      <c r="BO3" s="15" t="s">
        <v>102</v>
      </c>
      <c r="BP3" s="260"/>
      <c r="BQ3" s="260"/>
      <c r="BR3" s="260"/>
      <c r="BS3" s="260"/>
    </row>
    <row r="4" spans="1:71" ht="62.25" hidden="1" customHeight="1">
      <c r="A4" s="396" t="s">
        <v>103</v>
      </c>
      <c r="B4" s="396" t="s">
        <v>104</v>
      </c>
      <c r="C4" s="397" t="s">
        <v>32</v>
      </c>
      <c r="D4" s="398" t="s">
        <v>105</v>
      </c>
      <c r="E4" s="398" t="s">
        <v>106</v>
      </c>
      <c r="F4" s="399" t="s">
        <v>107</v>
      </c>
      <c r="G4" s="400">
        <v>45275</v>
      </c>
      <c r="H4" s="397"/>
      <c r="I4" s="401"/>
      <c r="J4" s="402"/>
      <c r="K4" s="403"/>
      <c r="L4" s="402"/>
      <c r="M4" s="397"/>
      <c r="N4" s="404"/>
      <c r="O4" s="402"/>
      <c r="P4" s="405"/>
      <c r="Q4" s="402"/>
      <c r="R4" s="397"/>
      <c r="S4" s="404"/>
      <c r="T4" s="402"/>
      <c r="U4" s="405"/>
      <c r="V4" s="402"/>
      <c r="W4" s="397">
        <v>1</v>
      </c>
      <c r="X4" s="404">
        <v>0.34</v>
      </c>
      <c r="Y4" s="402"/>
      <c r="Z4" s="405">
        <v>0.34</v>
      </c>
      <c r="AA4" s="406" t="s">
        <v>108</v>
      </c>
      <c r="AB4" s="397"/>
      <c r="AC4" s="404"/>
      <c r="AD4" s="402"/>
      <c r="AE4" s="405"/>
      <c r="AF4" s="402"/>
      <c r="AG4" s="397"/>
      <c r="AH4" s="404"/>
      <c r="AI4" s="402"/>
      <c r="AJ4" s="405"/>
      <c r="AK4" s="402"/>
      <c r="AL4" s="397"/>
      <c r="AM4" s="404"/>
      <c r="AN4" s="402"/>
      <c r="AO4" s="405"/>
      <c r="AP4" s="402"/>
      <c r="AQ4" s="397">
        <v>1</v>
      </c>
      <c r="AR4" s="404">
        <v>0.33</v>
      </c>
      <c r="AS4" s="402"/>
      <c r="AT4" s="405"/>
      <c r="AU4" s="402"/>
      <c r="AV4" s="397"/>
      <c r="AW4" s="404"/>
      <c r="AX4" s="402"/>
      <c r="AY4" s="405"/>
      <c r="AZ4" s="402"/>
      <c r="BA4" s="397"/>
      <c r="BB4" s="404"/>
      <c r="BC4" s="402"/>
      <c r="BD4" s="405"/>
      <c r="BE4" s="402"/>
      <c r="BF4" s="397"/>
      <c r="BG4" s="404"/>
      <c r="BH4" s="402"/>
      <c r="BI4" s="405"/>
      <c r="BJ4" s="402"/>
      <c r="BK4" s="397">
        <v>1</v>
      </c>
      <c r="BL4" s="404">
        <v>0.33</v>
      </c>
      <c r="BM4" s="402"/>
      <c r="BN4" s="405"/>
      <c r="BO4" s="402"/>
      <c r="BP4" s="397">
        <f>SUM(H4,M4,R4,W4,AB4,AG4,AL4,AQ4,AV4,BA4,BF4,BK4)</f>
        <v>3</v>
      </c>
      <c r="BQ4" s="404">
        <f>SUM(I4,N4,S4,X4,AC4,AH4,AM4,AR4,AW4,BB4,BG4,BL4)</f>
        <v>1</v>
      </c>
      <c r="BR4" s="404">
        <f>SUM(J4,O4,T4,Y4,AD4,AI4,AN4,AS4,AX4,BC4,BH4,BM4)</f>
        <v>0</v>
      </c>
      <c r="BS4" s="404">
        <f>SUM(K4,P4,U4,Z4,AE4,AJ4,AO4,AT4,AY4,BD4,BI4,BN4)</f>
        <v>0.34</v>
      </c>
    </row>
    <row r="5" spans="1:71" ht="126" hidden="1" customHeight="1">
      <c r="A5" s="17" t="s">
        <v>103</v>
      </c>
      <c r="B5" s="17" t="s">
        <v>104</v>
      </c>
      <c r="C5" s="18" t="s">
        <v>109</v>
      </c>
      <c r="D5" s="19" t="s">
        <v>110</v>
      </c>
      <c r="E5" s="19" t="s">
        <v>111</v>
      </c>
      <c r="F5" s="20" t="s">
        <v>112</v>
      </c>
      <c r="G5" s="21">
        <v>45290</v>
      </c>
      <c r="H5" s="22">
        <v>1</v>
      </c>
      <c r="I5" s="23">
        <v>0.08</v>
      </c>
      <c r="J5" s="60">
        <v>1</v>
      </c>
      <c r="K5" s="61">
        <v>0.08</v>
      </c>
      <c r="L5" s="76" t="s">
        <v>113</v>
      </c>
      <c r="M5" s="22">
        <v>1</v>
      </c>
      <c r="N5" s="24">
        <v>0.08</v>
      </c>
      <c r="O5" s="60">
        <v>1</v>
      </c>
      <c r="P5" s="71">
        <v>0.08</v>
      </c>
      <c r="Q5" s="19" t="s">
        <v>114</v>
      </c>
      <c r="R5" s="22">
        <v>1</v>
      </c>
      <c r="S5" s="24">
        <v>0.08</v>
      </c>
      <c r="T5" s="60">
        <v>1</v>
      </c>
      <c r="U5" s="71">
        <v>0.08</v>
      </c>
      <c r="V5" s="19" t="s">
        <v>115</v>
      </c>
      <c r="W5" s="22">
        <v>1</v>
      </c>
      <c r="X5" s="24">
        <v>0.08</v>
      </c>
      <c r="Y5" s="22">
        <v>1</v>
      </c>
      <c r="Z5" s="71">
        <v>0.08</v>
      </c>
      <c r="AA5" s="82" t="s">
        <v>116</v>
      </c>
      <c r="AB5" s="22">
        <v>1</v>
      </c>
      <c r="AC5" s="24">
        <v>0.08</v>
      </c>
      <c r="AD5" s="60">
        <v>1</v>
      </c>
      <c r="AE5" s="71">
        <v>0.08</v>
      </c>
      <c r="AF5" s="82" t="s">
        <v>117</v>
      </c>
      <c r="AG5" s="22">
        <v>1</v>
      </c>
      <c r="AH5" s="24">
        <v>0.08</v>
      </c>
      <c r="AI5" s="60"/>
      <c r="AJ5" s="71"/>
      <c r="AK5" s="60"/>
      <c r="AL5" s="22">
        <v>1</v>
      </c>
      <c r="AM5" s="24">
        <v>0.08</v>
      </c>
      <c r="AN5" s="60"/>
      <c r="AO5" s="71"/>
      <c r="AP5" s="60"/>
      <c r="AQ5" s="22">
        <v>1</v>
      </c>
      <c r="AR5" s="24">
        <v>0.08</v>
      </c>
      <c r="AS5" s="60"/>
      <c r="AT5" s="71"/>
      <c r="AU5" s="60"/>
      <c r="AV5" s="22">
        <v>1</v>
      </c>
      <c r="AW5" s="24">
        <v>0.09</v>
      </c>
      <c r="AX5" s="60"/>
      <c r="AY5" s="71"/>
      <c r="AZ5" s="60"/>
      <c r="BA5" s="22">
        <v>1</v>
      </c>
      <c r="BB5" s="24">
        <v>0.09</v>
      </c>
      <c r="BC5" s="60"/>
      <c r="BD5" s="71"/>
      <c r="BE5" s="60"/>
      <c r="BF5" s="22">
        <v>1</v>
      </c>
      <c r="BG5" s="24">
        <v>0.09</v>
      </c>
      <c r="BH5" s="60"/>
      <c r="BI5" s="71"/>
      <c r="BJ5" s="60"/>
      <c r="BK5" s="22">
        <v>1</v>
      </c>
      <c r="BL5" s="24">
        <v>0.09</v>
      </c>
      <c r="BM5" s="60"/>
      <c r="BN5" s="71"/>
      <c r="BO5" s="60"/>
      <c r="BP5" s="22">
        <f t="shared" ref="BP5:BP72" si="0">SUM(H5,M5,R5,W5,AB5,AG5,AL5,AQ5,AV5,BA5,BF5,BK5)</f>
        <v>12</v>
      </c>
      <c r="BQ5" s="24">
        <f t="shared" ref="BQ5:BQ72" si="1">SUM(I5,N5,S5,X5,AC5,AH5,AM5,AR5,AW5,BB5,BG5,BL5)</f>
        <v>0.99999999999999989</v>
      </c>
      <c r="BR5" s="22">
        <f t="shared" ref="BR5:BR72" si="2">SUM(J5,O5,T5,Y5,AD5,AI5,AN5,AS5,AX5,BC5,BH5,BM5)</f>
        <v>5</v>
      </c>
      <c r="BS5" s="24">
        <f>SUM(K5,P5,U5,AA5,AE5,AJ5,AO5,AT5,AY5,BD5,BI5,BN5)</f>
        <v>0.32</v>
      </c>
    </row>
    <row r="6" spans="1:71" ht="49.5" hidden="1" customHeight="1">
      <c r="A6" s="17" t="s">
        <v>103</v>
      </c>
      <c r="B6" s="17" t="s">
        <v>104</v>
      </c>
      <c r="C6" s="18" t="s">
        <v>118</v>
      </c>
      <c r="D6" s="25" t="s">
        <v>119</v>
      </c>
      <c r="E6" s="25" t="s">
        <v>120</v>
      </c>
      <c r="F6" s="26" t="s">
        <v>121</v>
      </c>
      <c r="G6" s="27">
        <v>45189</v>
      </c>
      <c r="H6" s="18"/>
      <c r="I6" s="28"/>
      <c r="J6" s="62"/>
      <c r="K6" s="63"/>
      <c r="L6" s="62"/>
      <c r="M6" s="18"/>
      <c r="N6" s="29"/>
      <c r="O6" s="62"/>
      <c r="P6" s="72"/>
      <c r="Q6" s="62"/>
      <c r="R6" s="18"/>
      <c r="S6" s="29"/>
      <c r="T6" s="62"/>
      <c r="U6" s="72"/>
      <c r="V6" s="62"/>
      <c r="W6" s="18"/>
      <c r="X6" s="29"/>
      <c r="Y6" s="62"/>
      <c r="Z6" s="72"/>
      <c r="AA6" s="62"/>
      <c r="AB6" s="18"/>
      <c r="AC6" s="29"/>
      <c r="AD6" s="62"/>
      <c r="AE6" s="72"/>
      <c r="AF6" s="62"/>
      <c r="AG6" s="18"/>
      <c r="AH6" s="29"/>
      <c r="AI6" s="62"/>
      <c r="AJ6" s="72"/>
      <c r="AK6" s="62"/>
      <c r="AL6" s="18"/>
      <c r="AM6" s="29"/>
      <c r="AN6" s="62"/>
      <c r="AO6" s="72"/>
      <c r="AP6" s="62"/>
      <c r="AQ6" s="18"/>
      <c r="AR6" s="29"/>
      <c r="AS6" s="62"/>
      <c r="AT6" s="72"/>
      <c r="AU6" s="62"/>
      <c r="AV6" s="18">
        <v>1</v>
      </c>
      <c r="AW6" s="29">
        <v>1</v>
      </c>
      <c r="AX6" s="62"/>
      <c r="AY6" s="72"/>
      <c r="AZ6" s="62"/>
      <c r="BA6" s="18"/>
      <c r="BB6" s="29"/>
      <c r="BC6" s="62"/>
      <c r="BD6" s="72"/>
      <c r="BE6" s="62"/>
      <c r="BF6" s="18"/>
      <c r="BG6" s="29"/>
      <c r="BH6" s="62"/>
      <c r="BI6" s="72"/>
      <c r="BJ6" s="62"/>
      <c r="BK6" s="18"/>
      <c r="BL6" s="29"/>
      <c r="BM6" s="62"/>
      <c r="BN6" s="72"/>
      <c r="BO6" s="62"/>
      <c r="BP6" s="18">
        <f t="shared" ref="BP6:BS7" si="3">SUM(H6,M6,R6,W6,AB6,AG6,AL6,AQ6,AV6,BA6,BF6,BK6)</f>
        <v>1</v>
      </c>
      <c r="BQ6" s="29">
        <f t="shared" si="3"/>
        <v>1</v>
      </c>
      <c r="BR6" s="18">
        <f t="shared" si="3"/>
        <v>0</v>
      </c>
      <c r="BS6" s="29">
        <f t="shared" si="3"/>
        <v>0</v>
      </c>
    </row>
    <row r="7" spans="1:71" ht="49.5" hidden="1" customHeight="1">
      <c r="A7" s="17" t="s">
        <v>103</v>
      </c>
      <c r="B7" s="17" t="s">
        <v>104</v>
      </c>
      <c r="C7" s="18" t="s">
        <v>122</v>
      </c>
      <c r="D7" s="25" t="s">
        <v>123</v>
      </c>
      <c r="E7" s="25" t="s">
        <v>124</v>
      </c>
      <c r="F7" s="26" t="s">
        <v>121</v>
      </c>
      <c r="G7" s="27">
        <v>45230</v>
      </c>
      <c r="H7" s="18"/>
      <c r="I7" s="28"/>
      <c r="J7" s="62"/>
      <c r="K7" s="63"/>
      <c r="L7" s="62"/>
      <c r="M7" s="18"/>
      <c r="N7" s="29"/>
      <c r="O7" s="62"/>
      <c r="P7" s="72"/>
      <c r="Q7" s="62"/>
      <c r="R7" s="18"/>
      <c r="S7" s="29"/>
      <c r="T7" s="62"/>
      <c r="U7" s="72"/>
      <c r="V7" s="62"/>
      <c r="W7" s="18"/>
      <c r="X7" s="29"/>
      <c r="Y7" s="62"/>
      <c r="Z7" s="72"/>
      <c r="AA7" s="62"/>
      <c r="AB7" s="18"/>
      <c r="AC7" s="29"/>
      <c r="AD7" s="62"/>
      <c r="AE7" s="72"/>
      <c r="AF7" s="62"/>
      <c r="AG7" s="18"/>
      <c r="AH7" s="29"/>
      <c r="AI7" s="62"/>
      <c r="AJ7" s="72"/>
      <c r="AK7" s="62"/>
      <c r="AL7" s="18"/>
      <c r="AM7" s="29"/>
      <c r="AN7" s="62"/>
      <c r="AO7" s="72"/>
      <c r="AP7" s="62"/>
      <c r="AQ7" s="18"/>
      <c r="AR7" s="29"/>
      <c r="AS7" s="62"/>
      <c r="AT7" s="72"/>
      <c r="AU7" s="62"/>
      <c r="AV7" s="18"/>
      <c r="AW7" s="29"/>
      <c r="AX7" s="62"/>
      <c r="AY7" s="72"/>
      <c r="AZ7" s="62"/>
      <c r="BA7" s="18">
        <v>1</v>
      </c>
      <c r="BB7" s="29">
        <v>1</v>
      </c>
      <c r="BC7" s="62"/>
      <c r="BD7" s="72"/>
      <c r="BE7" s="62"/>
      <c r="BF7" s="18"/>
      <c r="BG7" s="29"/>
      <c r="BH7" s="62"/>
      <c r="BI7" s="72"/>
      <c r="BJ7" s="62"/>
      <c r="BK7" s="18"/>
      <c r="BL7" s="29"/>
      <c r="BM7" s="62"/>
      <c r="BN7" s="72"/>
      <c r="BO7" s="62"/>
      <c r="BP7" s="18">
        <f t="shared" si="3"/>
        <v>1</v>
      </c>
      <c r="BQ7" s="29">
        <f t="shared" si="3"/>
        <v>1</v>
      </c>
      <c r="BR7" s="18">
        <f t="shared" si="3"/>
        <v>0</v>
      </c>
      <c r="BS7" s="29">
        <f t="shared" si="3"/>
        <v>0</v>
      </c>
    </row>
    <row r="8" spans="1:71" ht="128.25" hidden="1">
      <c r="A8" s="30" t="s">
        <v>103</v>
      </c>
      <c r="B8" s="30" t="s">
        <v>125</v>
      </c>
      <c r="C8" s="18" t="s">
        <v>40</v>
      </c>
      <c r="D8" s="31" t="s">
        <v>126</v>
      </c>
      <c r="E8" s="25" t="s">
        <v>127</v>
      </c>
      <c r="F8" s="26" t="s">
        <v>128</v>
      </c>
      <c r="G8" s="21">
        <v>45290</v>
      </c>
      <c r="H8" s="22">
        <v>1</v>
      </c>
      <c r="I8" s="23">
        <v>0.08</v>
      </c>
      <c r="J8" s="60">
        <v>1</v>
      </c>
      <c r="K8" s="61">
        <v>0.08</v>
      </c>
      <c r="L8" s="77" t="s">
        <v>129</v>
      </c>
      <c r="M8" s="22">
        <v>1</v>
      </c>
      <c r="N8" s="24">
        <v>0.08</v>
      </c>
      <c r="O8" s="60">
        <v>1</v>
      </c>
      <c r="P8" s="71">
        <v>0.08</v>
      </c>
      <c r="Q8" s="83" t="s">
        <v>130</v>
      </c>
      <c r="R8" s="22">
        <v>1</v>
      </c>
      <c r="S8" s="24">
        <v>0.08</v>
      </c>
      <c r="T8" s="60">
        <v>1</v>
      </c>
      <c r="U8" s="71">
        <v>0.08</v>
      </c>
      <c r="V8" s="83" t="s">
        <v>131</v>
      </c>
      <c r="W8" s="22">
        <v>1</v>
      </c>
      <c r="X8" s="24">
        <v>0.08</v>
      </c>
      <c r="Y8" s="60">
        <v>1</v>
      </c>
      <c r="Z8" s="71">
        <v>0.08</v>
      </c>
      <c r="AA8" s="82" t="s">
        <v>132</v>
      </c>
      <c r="AB8" s="22">
        <v>1</v>
      </c>
      <c r="AC8" s="24">
        <v>0.08</v>
      </c>
      <c r="AD8" s="60"/>
      <c r="AE8" s="71"/>
      <c r="AF8" s="60"/>
      <c r="AG8" s="22">
        <v>1</v>
      </c>
      <c r="AH8" s="24">
        <v>0.08</v>
      </c>
      <c r="AI8" s="60"/>
      <c r="AJ8" s="71"/>
      <c r="AK8" s="60"/>
      <c r="AL8" s="22">
        <v>1</v>
      </c>
      <c r="AM8" s="24">
        <v>0.08</v>
      </c>
      <c r="AN8" s="60"/>
      <c r="AO8" s="71"/>
      <c r="AP8" s="60"/>
      <c r="AQ8" s="22">
        <v>1</v>
      </c>
      <c r="AR8" s="24">
        <v>0.08</v>
      </c>
      <c r="AS8" s="60"/>
      <c r="AT8" s="71"/>
      <c r="AU8" s="60"/>
      <c r="AV8" s="22">
        <v>1</v>
      </c>
      <c r="AW8" s="24">
        <v>0.09</v>
      </c>
      <c r="AX8" s="60"/>
      <c r="AY8" s="71"/>
      <c r="AZ8" s="60"/>
      <c r="BA8" s="22">
        <v>1</v>
      </c>
      <c r="BB8" s="24">
        <v>0.09</v>
      </c>
      <c r="BC8" s="60"/>
      <c r="BD8" s="71"/>
      <c r="BE8" s="60"/>
      <c r="BF8" s="22">
        <v>1</v>
      </c>
      <c r="BG8" s="24">
        <v>0.09</v>
      </c>
      <c r="BH8" s="60"/>
      <c r="BI8" s="71"/>
      <c r="BJ8" s="60"/>
      <c r="BK8" s="22">
        <v>1</v>
      </c>
      <c r="BL8" s="24">
        <v>0.09</v>
      </c>
      <c r="BM8" s="60"/>
      <c r="BN8" s="71"/>
      <c r="BO8" s="60"/>
      <c r="BP8" s="22">
        <f t="shared" si="0"/>
        <v>12</v>
      </c>
      <c r="BQ8" s="24">
        <f t="shared" si="1"/>
        <v>0.99999999999999989</v>
      </c>
      <c r="BR8" s="22">
        <f t="shared" si="2"/>
        <v>4</v>
      </c>
      <c r="BS8" s="24">
        <f t="shared" ref="BS8:BS72" si="4">SUM(K8,P8,U8,Z8,AE8,AJ8,AO8,AT8,AY8,BD8,BI8,BN8)</f>
        <v>0.32</v>
      </c>
    </row>
    <row r="9" spans="1:71" ht="99.75" hidden="1">
      <c r="A9" s="30" t="s">
        <v>103</v>
      </c>
      <c r="B9" s="30" t="s">
        <v>125</v>
      </c>
      <c r="C9" s="18" t="s">
        <v>133</v>
      </c>
      <c r="D9" s="31" t="s">
        <v>134</v>
      </c>
      <c r="E9" s="25" t="s">
        <v>135</v>
      </c>
      <c r="F9" s="26" t="s">
        <v>136</v>
      </c>
      <c r="G9" s="21">
        <v>45290</v>
      </c>
      <c r="H9" s="18"/>
      <c r="I9" s="28"/>
      <c r="J9" s="62"/>
      <c r="K9" s="63"/>
      <c r="L9" s="62"/>
      <c r="M9" s="18"/>
      <c r="N9" s="29"/>
      <c r="O9" s="62"/>
      <c r="P9" s="72"/>
      <c r="Q9" s="62"/>
      <c r="R9" s="22">
        <v>1</v>
      </c>
      <c r="S9" s="29">
        <v>0.25</v>
      </c>
      <c r="T9" s="62">
        <v>1</v>
      </c>
      <c r="U9" s="72">
        <v>0.25</v>
      </c>
      <c r="V9" s="77" t="s">
        <v>137</v>
      </c>
      <c r="W9" s="81"/>
      <c r="X9" s="29"/>
      <c r="Y9" s="62"/>
      <c r="Z9" s="72"/>
      <c r="AA9" s="80"/>
      <c r="AB9" s="18"/>
      <c r="AC9" s="29"/>
      <c r="AD9" s="62"/>
      <c r="AE9" s="72"/>
      <c r="AF9" s="62"/>
      <c r="AG9" s="22">
        <v>1</v>
      </c>
      <c r="AH9" s="29">
        <v>0.25</v>
      </c>
      <c r="AI9" s="62"/>
      <c r="AJ9" s="72"/>
      <c r="AK9" s="62"/>
      <c r="AL9" s="22"/>
      <c r="AM9" s="29"/>
      <c r="AN9" s="62"/>
      <c r="AO9" s="72"/>
      <c r="AP9" s="62"/>
      <c r="AQ9" s="18"/>
      <c r="AR9" s="29"/>
      <c r="AS9" s="62"/>
      <c r="AT9" s="72"/>
      <c r="AU9" s="62"/>
      <c r="AV9" s="22">
        <v>1</v>
      </c>
      <c r="AW9" s="29">
        <v>0.25</v>
      </c>
      <c r="AX9" s="62"/>
      <c r="AY9" s="72"/>
      <c r="AZ9" s="62"/>
      <c r="BA9" s="22"/>
      <c r="BB9" s="29"/>
      <c r="BC9" s="62"/>
      <c r="BD9" s="72"/>
      <c r="BE9" s="62"/>
      <c r="BF9" s="18"/>
      <c r="BG9" s="29"/>
      <c r="BH9" s="62"/>
      <c r="BI9" s="72"/>
      <c r="BJ9" s="62"/>
      <c r="BK9" s="22">
        <v>1</v>
      </c>
      <c r="BL9" s="29">
        <v>0.25</v>
      </c>
      <c r="BM9" s="62"/>
      <c r="BN9" s="72"/>
      <c r="BO9" s="62"/>
      <c r="BP9" s="22">
        <f t="shared" si="0"/>
        <v>4</v>
      </c>
      <c r="BQ9" s="24">
        <f>SUM(I9,N9,S9,X9,AC9,AH9,AM9,AR9,AW9,BB9,BG9,BL9)</f>
        <v>1</v>
      </c>
      <c r="BR9" s="22">
        <f t="shared" si="2"/>
        <v>1</v>
      </c>
      <c r="BS9" s="24">
        <f t="shared" si="4"/>
        <v>0.25</v>
      </c>
    </row>
    <row r="10" spans="1:71" ht="114" hidden="1">
      <c r="A10" s="30" t="s">
        <v>103</v>
      </c>
      <c r="B10" s="30" t="s">
        <v>125</v>
      </c>
      <c r="C10" s="18" t="s">
        <v>138</v>
      </c>
      <c r="D10" s="31" t="s">
        <v>139</v>
      </c>
      <c r="E10" s="25" t="s">
        <v>140</v>
      </c>
      <c r="F10" s="26" t="s">
        <v>128</v>
      </c>
      <c r="G10" s="27">
        <v>45290</v>
      </c>
      <c r="H10" s="18"/>
      <c r="I10" s="28"/>
      <c r="J10" s="62"/>
      <c r="K10" s="63"/>
      <c r="L10" s="79"/>
      <c r="M10" s="18"/>
      <c r="N10" s="29"/>
      <c r="O10" s="62"/>
      <c r="P10" s="72"/>
      <c r="Q10" s="62"/>
      <c r="R10" s="18"/>
      <c r="S10" s="29"/>
      <c r="T10" s="62"/>
      <c r="U10" s="72"/>
      <c r="V10" s="62"/>
      <c r="W10" s="18"/>
      <c r="X10" s="29"/>
      <c r="Y10" s="62"/>
      <c r="Z10" s="72"/>
      <c r="AA10" s="62"/>
      <c r="AB10" s="18"/>
      <c r="AC10" s="29"/>
      <c r="AD10" s="62"/>
      <c r="AE10" s="72"/>
      <c r="AF10" s="62"/>
      <c r="AG10" s="18">
        <v>1</v>
      </c>
      <c r="AH10" s="29">
        <v>0.5</v>
      </c>
      <c r="AI10" s="72">
        <v>0.5</v>
      </c>
      <c r="AJ10" s="72"/>
      <c r="AK10" s="79" t="s">
        <v>141</v>
      </c>
      <c r="AL10" s="18"/>
      <c r="AM10" s="29"/>
      <c r="AN10" s="62"/>
      <c r="AO10" s="72"/>
      <c r="AP10" s="62"/>
      <c r="AQ10" s="18"/>
      <c r="AR10" s="29"/>
      <c r="AS10" s="62"/>
      <c r="AT10" s="72"/>
      <c r="AU10" s="62"/>
      <c r="AV10" s="18"/>
      <c r="AW10" s="29"/>
      <c r="AX10" s="62"/>
      <c r="AY10" s="72"/>
      <c r="AZ10" s="62"/>
      <c r="BA10" s="18"/>
      <c r="BB10" s="29"/>
      <c r="BC10" s="62"/>
      <c r="BD10" s="72"/>
      <c r="BE10" s="62"/>
      <c r="BF10" s="18"/>
      <c r="BG10" s="29"/>
      <c r="BH10" s="62"/>
      <c r="BI10" s="72"/>
      <c r="BJ10" s="62"/>
      <c r="BK10" s="18">
        <v>1</v>
      </c>
      <c r="BL10" s="29">
        <v>0.5</v>
      </c>
      <c r="BM10" s="62"/>
      <c r="BN10" s="72"/>
      <c r="BO10" s="62"/>
      <c r="BP10" s="22">
        <f t="shared" si="0"/>
        <v>2</v>
      </c>
      <c r="BQ10" s="24">
        <f t="shared" si="1"/>
        <v>1</v>
      </c>
      <c r="BR10" s="22">
        <f t="shared" si="2"/>
        <v>0.5</v>
      </c>
      <c r="BS10" s="24">
        <f t="shared" si="4"/>
        <v>0</v>
      </c>
    </row>
    <row r="11" spans="1:71" ht="42.75" hidden="1">
      <c r="A11" s="30" t="s">
        <v>103</v>
      </c>
      <c r="B11" s="30" t="s">
        <v>125</v>
      </c>
      <c r="C11" s="18" t="s">
        <v>142</v>
      </c>
      <c r="D11" s="31" t="s">
        <v>143</v>
      </c>
      <c r="E11" s="25" t="s">
        <v>144</v>
      </c>
      <c r="F11" s="26" t="s">
        <v>136</v>
      </c>
      <c r="G11" s="27">
        <v>45290</v>
      </c>
      <c r="H11" s="18"/>
      <c r="I11" s="28"/>
      <c r="J11" s="62"/>
      <c r="K11" s="63"/>
      <c r="L11" s="62"/>
      <c r="M11" s="18"/>
      <c r="N11" s="29"/>
      <c r="O11" s="62"/>
      <c r="P11" s="72"/>
      <c r="Q11" s="62"/>
      <c r="R11" s="22"/>
      <c r="S11" s="29"/>
      <c r="T11" s="62"/>
      <c r="U11" s="72"/>
      <c r="V11" s="62"/>
      <c r="W11" s="18"/>
      <c r="X11" s="29"/>
      <c r="Y11" s="62"/>
      <c r="Z11" s="72"/>
      <c r="AA11" s="62"/>
      <c r="AB11" s="18"/>
      <c r="AC11" s="29"/>
      <c r="AD11" s="62"/>
      <c r="AE11" s="72"/>
      <c r="AF11" s="62"/>
      <c r="AG11" s="22"/>
      <c r="AH11" s="29"/>
      <c r="AI11" s="62"/>
      <c r="AJ11" s="72"/>
      <c r="AK11" s="62"/>
      <c r="AL11" s="22"/>
      <c r="AM11" s="29"/>
      <c r="AN11" s="62"/>
      <c r="AO11" s="72"/>
      <c r="AP11" s="62"/>
      <c r="AQ11" s="18"/>
      <c r="AR11" s="29"/>
      <c r="AS11" s="62"/>
      <c r="AT11" s="72"/>
      <c r="AU11" s="62"/>
      <c r="AV11" s="22"/>
      <c r="AW11" s="29"/>
      <c r="AX11" s="62"/>
      <c r="AY11" s="72"/>
      <c r="AZ11" s="62"/>
      <c r="BA11" s="22"/>
      <c r="BB11" s="29"/>
      <c r="BC11" s="62"/>
      <c r="BD11" s="72"/>
      <c r="BE11" s="62"/>
      <c r="BF11" s="18"/>
      <c r="BG11" s="29"/>
      <c r="BH11" s="62"/>
      <c r="BI11" s="72"/>
      <c r="BJ11" s="62"/>
      <c r="BK11" s="22">
        <v>1</v>
      </c>
      <c r="BL11" s="29">
        <v>1</v>
      </c>
      <c r="BM11" s="62"/>
      <c r="BN11" s="72"/>
      <c r="BO11" s="62"/>
      <c r="BP11" s="22">
        <f t="shared" si="0"/>
        <v>1</v>
      </c>
      <c r="BQ11" s="24">
        <f t="shared" si="1"/>
        <v>1</v>
      </c>
      <c r="BR11" s="22">
        <f t="shared" si="2"/>
        <v>0</v>
      </c>
      <c r="BS11" s="24">
        <f t="shared" si="4"/>
        <v>0</v>
      </c>
    </row>
    <row r="12" spans="1:71" ht="42.75" hidden="1">
      <c r="A12" s="30" t="s">
        <v>103</v>
      </c>
      <c r="B12" s="30" t="s">
        <v>145</v>
      </c>
      <c r="C12" s="18" t="s">
        <v>46</v>
      </c>
      <c r="D12" s="31" t="s">
        <v>146</v>
      </c>
      <c r="E12" s="25" t="s">
        <v>147</v>
      </c>
      <c r="F12" s="26" t="s">
        <v>148</v>
      </c>
      <c r="G12" s="27">
        <v>45229</v>
      </c>
      <c r="H12" s="18"/>
      <c r="I12" s="28"/>
      <c r="J12" s="62"/>
      <c r="K12" s="63"/>
      <c r="L12" s="62"/>
      <c r="M12" s="18"/>
      <c r="N12" s="29"/>
      <c r="O12" s="62"/>
      <c r="P12" s="72"/>
      <c r="Q12" s="62"/>
      <c r="R12" s="18"/>
      <c r="S12" s="29"/>
      <c r="T12" s="62"/>
      <c r="U12" s="72"/>
      <c r="V12" s="62"/>
      <c r="W12" s="18"/>
      <c r="X12" s="29"/>
      <c r="Y12" s="62"/>
      <c r="Z12" s="72"/>
      <c r="AA12" s="62"/>
      <c r="AB12" s="18"/>
      <c r="AC12" s="29"/>
      <c r="AD12" s="62"/>
      <c r="AE12" s="72"/>
      <c r="AF12" s="62"/>
      <c r="AG12" s="18"/>
      <c r="AH12" s="29"/>
      <c r="AI12" s="62"/>
      <c r="AJ12" s="72"/>
      <c r="AK12" s="62"/>
      <c r="AL12" s="18"/>
      <c r="AM12" s="29"/>
      <c r="AN12" s="62"/>
      <c r="AO12" s="72"/>
      <c r="AP12" s="62"/>
      <c r="AQ12" s="18"/>
      <c r="AR12" s="29"/>
      <c r="AS12" s="62"/>
      <c r="AT12" s="72"/>
      <c r="AU12" s="62"/>
      <c r="AV12" s="18"/>
      <c r="AW12" s="29"/>
      <c r="AX12" s="62"/>
      <c r="AY12" s="72"/>
      <c r="AZ12" s="62"/>
      <c r="BA12" s="18">
        <v>1</v>
      </c>
      <c r="BB12" s="29">
        <v>1</v>
      </c>
      <c r="BC12" s="62"/>
      <c r="BD12" s="72"/>
      <c r="BE12" s="62"/>
      <c r="BF12" s="18"/>
      <c r="BG12" s="29"/>
      <c r="BH12" s="62"/>
      <c r="BI12" s="72"/>
      <c r="BJ12" s="62"/>
      <c r="BK12" s="18"/>
      <c r="BL12" s="29"/>
      <c r="BM12" s="62"/>
      <c r="BN12" s="72"/>
      <c r="BO12" s="62"/>
      <c r="BP12" s="22">
        <f t="shared" si="0"/>
        <v>1</v>
      </c>
      <c r="BQ12" s="24">
        <f t="shared" si="1"/>
        <v>1</v>
      </c>
      <c r="BR12" s="22">
        <f t="shared" si="2"/>
        <v>0</v>
      </c>
      <c r="BS12" s="24">
        <f t="shared" si="4"/>
        <v>0</v>
      </c>
    </row>
    <row r="13" spans="1:71" ht="42.75" hidden="1">
      <c r="A13" s="30" t="s">
        <v>103</v>
      </c>
      <c r="B13" s="30" t="s">
        <v>145</v>
      </c>
      <c r="C13" s="18" t="s">
        <v>49</v>
      </c>
      <c r="D13" s="31" t="s">
        <v>149</v>
      </c>
      <c r="E13" s="25" t="s">
        <v>147</v>
      </c>
      <c r="F13" s="26" t="s">
        <v>121</v>
      </c>
      <c r="G13" s="27">
        <v>45107</v>
      </c>
      <c r="H13" s="18"/>
      <c r="I13" s="28"/>
      <c r="J13" s="62"/>
      <c r="K13" s="63"/>
      <c r="L13" s="62"/>
      <c r="M13" s="18"/>
      <c r="N13" s="29"/>
      <c r="O13" s="62"/>
      <c r="P13" s="72"/>
      <c r="Q13" s="62"/>
      <c r="R13" s="18"/>
      <c r="S13" s="29"/>
      <c r="T13" s="62"/>
      <c r="U13" s="72"/>
      <c r="V13" s="62"/>
      <c r="W13" s="18"/>
      <c r="X13" s="29"/>
      <c r="Y13" s="62"/>
      <c r="Z13" s="72"/>
      <c r="AA13" s="62"/>
      <c r="AB13" s="18"/>
      <c r="AC13" s="29"/>
      <c r="AD13" s="62"/>
      <c r="AE13" s="72"/>
      <c r="AF13" s="62"/>
      <c r="AG13" s="18">
        <v>1</v>
      </c>
      <c r="AH13" s="29">
        <v>1</v>
      </c>
      <c r="AI13" s="62"/>
      <c r="AJ13" s="72"/>
      <c r="AK13" s="62"/>
      <c r="AL13" s="18"/>
      <c r="AM13" s="29"/>
      <c r="AN13" s="62"/>
      <c r="AO13" s="72"/>
      <c r="AP13" s="62"/>
      <c r="AQ13" s="18"/>
      <c r="AR13" s="29"/>
      <c r="AS13" s="62"/>
      <c r="AT13" s="72"/>
      <c r="AU13" s="62"/>
      <c r="AV13" s="18"/>
      <c r="AW13" s="29"/>
      <c r="AX13" s="62"/>
      <c r="AY13" s="72"/>
      <c r="AZ13" s="62"/>
      <c r="BA13" s="18"/>
      <c r="BB13" s="29"/>
      <c r="BC13" s="62"/>
      <c r="BD13" s="72"/>
      <c r="BE13" s="62"/>
      <c r="BF13" s="18"/>
      <c r="BG13" s="29"/>
      <c r="BH13" s="62"/>
      <c r="BI13" s="72"/>
      <c r="BJ13" s="62"/>
      <c r="BK13" s="18"/>
      <c r="BL13" s="29"/>
      <c r="BM13" s="62"/>
      <c r="BN13" s="72"/>
      <c r="BO13" s="62"/>
      <c r="BP13" s="22">
        <f t="shared" si="0"/>
        <v>1</v>
      </c>
      <c r="BQ13" s="24">
        <f t="shared" si="1"/>
        <v>1</v>
      </c>
      <c r="BR13" s="22">
        <f t="shared" si="2"/>
        <v>0</v>
      </c>
      <c r="BS13" s="24">
        <f t="shared" si="4"/>
        <v>0</v>
      </c>
    </row>
    <row r="14" spans="1:71" ht="99.75" hidden="1">
      <c r="A14" s="30" t="s">
        <v>103</v>
      </c>
      <c r="B14" s="30" t="s">
        <v>150</v>
      </c>
      <c r="C14" s="18" t="s">
        <v>151</v>
      </c>
      <c r="D14" s="31" t="s">
        <v>152</v>
      </c>
      <c r="E14" s="25" t="s">
        <v>153</v>
      </c>
      <c r="F14" s="26" t="s">
        <v>148</v>
      </c>
      <c r="G14" s="27">
        <v>45290</v>
      </c>
      <c r="H14" s="18"/>
      <c r="I14" s="28"/>
      <c r="J14" s="62"/>
      <c r="K14" s="63"/>
      <c r="L14" s="62"/>
      <c r="M14" s="18"/>
      <c r="N14" s="29"/>
      <c r="O14" s="62"/>
      <c r="P14" s="72"/>
      <c r="Q14" s="62"/>
      <c r="R14" s="18"/>
      <c r="S14" s="29"/>
      <c r="T14" s="62"/>
      <c r="U14" s="72"/>
      <c r="V14" s="62"/>
      <c r="W14" s="18"/>
      <c r="X14" s="29"/>
      <c r="Y14" s="62"/>
      <c r="Z14" s="72"/>
      <c r="AA14" s="62"/>
      <c r="AB14" s="18"/>
      <c r="AC14" s="29"/>
      <c r="AD14" s="62"/>
      <c r="AE14" s="72"/>
      <c r="AF14" s="62"/>
      <c r="AG14" s="18">
        <v>2</v>
      </c>
      <c r="AH14" s="29">
        <v>0.5</v>
      </c>
      <c r="AI14" s="62"/>
      <c r="AJ14" s="72"/>
      <c r="AK14" s="62"/>
      <c r="AL14" s="18"/>
      <c r="AM14" s="29"/>
      <c r="AN14" s="62"/>
      <c r="AO14" s="72"/>
      <c r="AP14" s="62"/>
      <c r="AQ14" s="18"/>
      <c r="AR14" s="29"/>
      <c r="AS14" s="62"/>
      <c r="AT14" s="72"/>
      <c r="AU14" s="62"/>
      <c r="AV14" s="18">
        <v>1</v>
      </c>
      <c r="AW14" s="29">
        <v>0.25</v>
      </c>
      <c r="AX14" s="62"/>
      <c r="AY14" s="72"/>
      <c r="AZ14" s="62"/>
      <c r="BA14" s="18"/>
      <c r="BB14" s="29"/>
      <c r="BC14" s="62"/>
      <c r="BD14" s="72"/>
      <c r="BE14" s="62"/>
      <c r="BF14" s="18"/>
      <c r="BG14" s="29"/>
      <c r="BH14" s="62"/>
      <c r="BI14" s="72"/>
      <c r="BJ14" s="62"/>
      <c r="BK14" s="18">
        <v>1</v>
      </c>
      <c r="BL14" s="29">
        <v>0.25</v>
      </c>
      <c r="BM14" s="62"/>
      <c r="BN14" s="72"/>
      <c r="BO14" s="62"/>
      <c r="BP14" s="22">
        <f t="shared" si="0"/>
        <v>4</v>
      </c>
      <c r="BQ14" s="24">
        <f t="shared" si="1"/>
        <v>1</v>
      </c>
      <c r="BR14" s="22">
        <f t="shared" si="2"/>
        <v>0</v>
      </c>
      <c r="BS14" s="24">
        <f t="shared" si="4"/>
        <v>0</v>
      </c>
    </row>
    <row r="15" spans="1:71" ht="57" hidden="1">
      <c r="A15" s="30" t="s">
        <v>103</v>
      </c>
      <c r="B15" s="30" t="s">
        <v>154</v>
      </c>
      <c r="C15" s="18" t="s">
        <v>155</v>
      </c>
      <c r="D15" s="31" t="s">
        <v>156</v>
      </c>
      <c r="E15" s="25" t="s">
        <v>157</v>
      </c>
      <c r="F15" s="26" t="s">
        <v>158</v>
      </c>
      <c r="G15" s="27">
        <v>45290</v>
      </c>
      <c r="H15" s="18"/>
      <c r="I15" s="28"/>
      <c r="J15" s="62"/>
      <c r="K15" s="63"/>
      <c r="L15" s="62"/>
      <c r="M15" s="18"/>
      <c r="N15" s="29"/>
      <c r="O15" s="62"/>
      <c r="P15" s="72"/>
      <c r="Q15" s="62"/>
      <c r="R15" s="18"/>
      <c r="S15" s="29"/>
      <c r="T15" s="62"/>
      <c r="U15" s="72"/>
      <c r="V15" s="62"/>
      <c r="W15" s="18"/>
      <c r="X15" s="29"/>
      <c r="Y15" s="62"/>
      <c r="Z15" s="72"/>
      <c r="AA15" s="62"/>
      <c r="AB15" s="18"/>
      <c r="AC15" s="29"/>
      <c r="AD15" s="62"/>
      <c r="AE15" s="72"/>
      <c r="AF15" s="62"/>
      <c r="AG15" s="18">
        <v>1</v>
      </c>
      <c r="AH15" s="29">
        <v>0.5</v>
      </c>
      <c r="AI15" s="62"/>
      <c r="AJ15" s="72"/>
      <c r="AK15" s="62"/>
      <c r="AL15" s="18"/>
      <c r="AM15" s="29"/>
      <c r="AN15" s="62"/>
      <c r="AO15" s="72"/>
      <c r="AP15" s="62"/>
      <c r="AQ15" s="18"/>
      <c r="AR15" s="29"/>
      <c r="AS15" s="62"/>
      <c r="AT15" s="72"/>
      <c r="AU15" s="62"/>
      <c r="AV15" s="18"/>
      <c r="AW15" s="29"/>
      <c r="AX15" s="62"/>
      <c r="AY15" s="72"/>
      <c r="AZ15" s="62"/>
      <c r="BA15" s="18"/>
      <c r="BB15" s="29"/>
      <c r="BC15" s="62"/>
      <c r="BD15" s="72"/>
      <c r="BE15" s="62"/>
      <c r="BF15" s="18"/>
      <c r="BG15" s="29"/>
      <c r="BH15" s="62"/>
      <c r="BI15" s="72"/>
      <c r="BJ15" s="62"/>
      <c r="BK15" s="18">
        <v>1</v>
      </c>
      <c r="BL15" s="29">
        <v>0.5</v>
      </c>
      <c r="BM15" s="62"/>
      <c r="BN15" s="72"/>
      <c r="BO15" s="62"/>
      <c r="BP15" s="22">
        <f t="shared" si="0"/>
        <v>2</v>
      </c>
      <c r="BQ15" s="24">
        <f t="shared" si="1"/>
        <v>1</v>
      </c>
      <c r="BR15" s="22">
        <f t="shared" si="2"/>
        <v>0</v>
      </c>
      <c r="BS15" s="24">
        <f t="shared" si="4"/>
        <v>0</v>
      </c>
    </row>
    <row r="16" spans="1:71" ht="51.75" hidden="1" customHeight="1">
      <c r="A16" s="32" t="s">
        <v>103</v>
      </c>
      <c r="B16" s="32" t="s">
        <v>154</v>
      </c>
      <c r="C16" s="33" t="s">
        <v>159</v>
      </c>
      <c r="D16" s="34" t="s">
        <v>160</v>
      </c>
      <c r="E16" s="34" t="s">
        <v>161</v>
      </c>
      <c r="F16" s="35" t="s">
        <v>121</v>
      </c>
      <c r="G16" s="36">
        <v>45290</v>
      </c>
      <c r="H16" s="33"/>
      <c r="I16" s="37"/>
      <c r="J16" s="64"/>
      <c r="K16" s="65"/>
      <c r="L16" s="64"/>
      <c r="M16" s="33"/>
      <c r="N16" s="38"/>
      <c r="O16" s="64"/>
      <c r="P16" s="73"/>
      <c r="Q16" s="64"/>
      <c r="R16" s="33"/>
      <c r="S16" s="38"/>
      <c r="T16" s="64"/>
      <c r="U16" s="73"/>
      <c r="V16" s="64"/>
      <c r="W16" s="33">
        <v>1</v>
      </c>
      <c r="X16" s="38">
        <v>0.34</v>
      </c>
      <c r="Y16" s="64">
        <v>1</v>
      </c>
      <c r="Z16" s="73">
        <v>0.34</v>
      </c>
      <c r="AA16" s="85" t="s">
        <v>162</v>
      </c>
      <c r="AB16" s="33"/>
      <c r="AC16" s="38"/>
      <c r="AD16" s="64"/>
      <c r="AE16" s="73"/>
      <c r="AF16" s="64"/>
      <c r="AG16" s="33"/>
      <c r="AH16" s="38"/>
      <c r="AI16" s="64"/>
      <c r="AJ16" s="73"/>
      <c r="AK16" s="64"/>
      <c r="AL16" s="33"/>
      <c r="AM16" s="38"/>
      <c r="AN16" s="64"/>
      <c r="AO16" s="73"/>
      <c r="AP16" s="64"/>
      <c r="AQ16" s="33">
        <v>1</v>
      </c>
      <c r="AR16" s="38">
        <v>0.33</v>
      </c>
      <c r="AS16" s="64"/>
      <c r="AT16" s="73"/>
      <c r="AU16" s="64"/>
      <c r="AV16" s="33"/>
      <c r="AW16" s="38"/>
      <c r="AX16" s="64"/>
      <c r="AY16" s="73"/>
      <c r="AZ16" s="64"/>
      <c r="BA16" s="33"/>
      <c r="BB16" s="38"/>
      <c r="BC16" s="64"/>
      <c r="BD16" s="73"/>
      <c r="BE16" s="64"/>
      <c r="BF16" s="33"/>
      <c r="BG16" s="38"/>
      <c r="BH16" s="64"/>
      <c r="BI16" s="73"/>
      <c r="BJ16" s="64"/>
      <c r="BK16" s="33">
        <v>1</v>
      </c>
      <c r="BL16" s="38">
        <v>0.33</v>
      </c>
      <c r="BM16" s="64"/>
      <c r="BN16" s="73"/>
      <c r="BO16" s="64"/>
      <c r="BP16" s="33">
        <f t="shared" si="0"/>
        <v>3</v>
      </c>
      <c r="BQ16" s="38">
        <f t="shared" si="1"/>
        <v>1</v>
      </c>
      <c r="BR16" s="33">
        <f t="shared" si="2"/>
        <v>1</v>
      </c>
      <c r="BS16" s="38">
        <f t="shared" si="4"/>
        <v>0.34</v>
      </c>
    </row>
    <row r="17" spans="1:71" ht="56.25" hidden="1" customHeight="1">
      <c r="A17" s="396" t="s">
        <v>163</v>
      </c>
      <c r="B17" s="396" t="s">
        <v>164</v>
      </c>
      <c r="C17" s="397" t="s">
        <v>32</v>
      </c>
      <c r="D17" s="398" t="s">
        <v>165</v>
      </c>
      <c r="E17" s="398" t="s">
        <v>166</v>
      </c>
      <c r="F17" s="399" t="s">
        <v>121</v>
      </c>
      <c r="G17" s="400">
        <v>45168</v>
      </c>
      <c r="H17" s="397"/>
      <c r="I17" s="401"/>
      <c r="J17" s="402"/>
      <c r="K17" s="403"/>
      <c r="L17" s="402"/>
      <c r="M17" s="397"/>
      <c r="N17" s="404"/>
      <c r="O17" s="402"/>
      <c r="P17" s="405"/>
      <c r="Q17" s="402"/>
      <c r="R17" s="397">
        <v>1</v>
      </c>
      <c r="S17" s="404">
        <v>0.11</v>
      </c>
      <c r="T17" s="402">
        <v>1</v>
      </c>
      <c r="U17" s="405">
        <v>0.11</v>
      </c>
      <c r="V17" s="407" t="s">
        <v>167</v>
      </c>
      <c r="W17" s="397">
        <v>2</v>
      </c>
      <c r="X17" s="404">
        <v>0.22</v>
      </c>
      <c r="Y17" s="402">
        <v>2</v>
      </c>
      <c r="Z17" s="405">
        <v>0.22</v>
      </c>
      <c r="AA17" s="407" t="s">
        <v>168</v>
      </c>
      <c r="AB17" s="397"/>
      <c r="AC17" s="404"/>
      <c r="AD17" s="402"/>
      <c r="AE17" s="405"/>
      <c r="AF17" s="402"/>
      <c r="AG17" s="397">
        <v>4</v>
      </c>
      <c r="AH17" s="404">
        <v>0.44</v>
      </c>
      <c r="AI17" s="402"/>
      <c r="AJ17" s="405"/>
      <c r="AK17" s="402"/>
      <c r="AL17" s="397"/>
      <c r="AM17" s="404"/>
      <c r="AN17" s="402"/>
      <c r="AO17" s="405"/>
      <c r="AP17" s="402"/>
      <c r="AQ17" s="397">
        <v>2</v>
      </c>
      <c r="AR17" s="404">
        <v>0.23</v>
      </c>
      <c r="AS17" s="402"/>
      <c r="AT17" s="405"/>
      <c r="AU17" s="402"/>
      <c r="AV17" s="397"/>
      <c r="AW17" s="404"/>
      <c r="AX17" s="402"/>
      <c r="AY17" s="405"/>
      <c r="AZ17" s="402"/>
      <c r="BA17" s="397"/>
      <c r="BB17" s="404"/>
      <c r="BC17" s="402"/>
      <c r="BD17" s="405"/>
      <c r="BE17" s="402"/>
      <c r="BF17" s="397"/>
      <c r="BG17" s="404"/>
      <c r="BH17" s="402"/>
      <c r="BI17" s="405"/>
      <c r="BJ17" s="402"/>
      <c r="BK17" s="397"/>
      <c r="BL17" s="404"/>
      <c r="BM17" s="402"/>
      <c r="BN17" s="405"/>
      <c r="BO17" s="402"/>
      <c r="BP17" s="397">
        <f t="shared" si="0"/>
        <v>9</v>
      </c>
      <c r="BQ17" s="404">
        <f t="shared" si="1"/>
        <v>1</v>
      </c>
      <c r="BR17" s="397">
        <f t="shared" si="2"/>
        <v>3</v>
      </c>
      <c r="BS17" s="404">
        <f t="shared" si="4"/>
        <v>0.33</v>
      </c>
    </row>
    <row r="18" spans="1:71" ht="28.5" hidden="1" customHeight="1">
      <c r="A18" s="30" t="s">
        <v>163</v>
      </c>
      <c r="B18" s="30" t="s">
        <v>169</v>
      </c>
      <c r="C18" s="18" t="s">
        <v>40</v>
      </c>
      <c r="D18" s="25" t="s">
        <v>170</v>
      </c>
      <c r="E18" s="25" t="s">
        <v>171</v>
      </c>
      <c r="F18" s="26" t="s">
        <v>121</v>
      </c>
      <c r="G18" s="27">
        <v>45230</v>
      </c>
      <c r="H18" s="18"/>
      <c r="I18" s="28"/>
      <c r="J18" s="62"/>
      <c r="K18" s="63"/>
      <c r="L18" s="62"/>
      <c r="M18" s="18"/>
      <c r="N18" s="29"/>
      <c r="O18" s="62"/>
      <c r="P18" s="72"/>
      <c r="Q18" s="62"/>
      <c r="R18" s="18"/>
      <c r="S18" s="29"/>
      <c r="T18" s="62"/>
      <c r="U18" s="72"/>
      <c r="V18" s="62"/>
      <c r="W18" s="18"/>
      <c r="X18" s="29"/>
      <c r="Y18" s="62"/>
      <c r="Z18" s="72"/>
      <c r="AA18" s="62"/>
      <c r="AB18" s="18"/>
      <c r="AC18" s="29"/>
      <c r="AD18" s="62"/>
      <c r="AE18" s="72"/>
      <c r="AF18" s="62"/>
      <c r="AG18" s="18"/>
      <c r="AH18" s="29"/>
      <c r="AI18" s="62"/>
      <c r="AJ18" s="72"/>
      <c r="AK18" s="62"/>
      <c r="AL18" s="18"/>
      <c r="AM18" s="29"/>
      <c r="AN18" s="62"/>
      <c r="AO18" s="72"/>
      <c r="AP18" s="62"/>
      <c r="AQ18" s="18"/>
      <c r="AR18" s="29"/>
      <c r="AS18" s="62"/>
      <c r="AT18" s="72"/>
      <c r="AU18" s="62"/>
      <c r="AV18" s="18"/>
      <c r="AW18" s="29"/>
      <c r="AX18" s="62"/>
      <c r="AY18" s="72"/>
      <c r="AZ18" s="62"/>
      <c r="BA18" s="18">
        <v>1</v>
      </c>
      <c r="BB18" s="29">
        <v>1</v>
      </c>
      <c r="BC18" s="62"/>
      <c r="BD18" s="72"/>
      <c r="BE18" s="62"/>
      <c r="BF18" s="18"/>
      <c r="BG18" s="29"/>
      <c r="BH18" s="62"/>
      <c r="BI18" s="72"/>
      <c r="BJ18" s="62"/>
      <c r="BK18" s="18"/>
      <c r="BL18" s="29"/>
      <c r="BM18" s="62"/>
      <c r="BN18" s="72"/>
      <c r="BO18" s="62"/>
      <c r="BP18" s="22">
        <f t="shared" si="0"/>
        <v>1</v>
      </c>
      <c r="BQ18" s="24">
        <f t="shared" si="1"/>
        <v>1</v>
      </c>
      <c r="BR18" s="22">
        <f t="shared" si="2"/>
        <v>0</v>
      </c>
      <c r="BS18" s="24">
        <f t="shared" si="4"/>
        <v>0</v>
      </c>
    </row>
    <row r="19" spans="1:71" ht="57" hidden="1">
      <c r="A19" s="30" t="s">
        <v>163</v>
      </c>
      <c r="B19" s="30" t="s">
        <v>172</v>
      </c>
      <c r="C19" s="18" t="s">
        <v>46</v>
      </c>
      <c r="D19" s="25" t="s">
        <v>173</v>
      </c>
      <c r="E19" s="25" t="s">
        <v>174</v>
      </c>
      <c r="F19" s="26" t="s">
        <v>121</v>
      </c>
      <c r="G19" s="27">
        <v>45015</v>
      </c>
      <c r="H19" s="18"/>
      <c r="I19" s="28"/>
      <c r="J19" s="62"/>
      <c r="K19" s="63"/>
      <c r="L19" s="62"/>
      <c r="M19" s="18"/>
      <c r="N19" s="29"/>
      <c r="O19" s="62"/>
      <c r="P19" s="72"/>
      <c r="Q19" s="62"/>
      <c r="R19" s="18">
        <v>1</v>
      </c>
      <c r="S19" s="29">
        <v>1</v>
      </c>
      <c r="T19" s="62">
        <v>1</v>
      </c>
      <c r="U19" s="72">
        <v>1</v>
      </c>
      <c r="V19" s="77" t="s">
        <v>175</v>
      </c>
      <c r="W19" s="18"/>
      <c r="X19" s="29"/>
      <c r="Y19" s="62"/>
      <c r="Z19" s="72"/>
      <c r="AA19" s="62"/>
      <c r="AB19" s="18"/>
      <c r="AC19" s="29"/>
      <c r="AD19" s="62"/>
      <c r="AE19" s="72"/>
      <c r="AF19" s="62"/>
      <c r="AG19" s="18"/>
      <c r="AH19" s="29"/>
      <c r="AI19" s="62"/>
      <c r="AJ19" s="72"/>
      <c r="AK19" s="62"/>
      <c r="AL19" s="18"/>
      <c r="AM19" s="29"/>
      <c r="AN19" s="62"/>
      <c r="AO19" s="72"/>
      <c r="AP19" s="62"/>
      <c r="AQ19" s="18"/>
      <c r="AR19" s="29"/>
      <c r="AS19" s="62"/>
      <c r="AT19" s="72"/>
      <c r="AU19" s="62"/>
      <c r="AV19" s="18"/>
      <c r="AW19" s="29"/>
      <c r="AX19" s="62"/>
      <c r="AY19" s="72"/>
      <c r="AZ19" s="62"/>
      <c r="BA19" s="18"/>
      <c r="BB19" s="29"/>
      <c r="BC19" s="62"/>
      <c r="BD19" s="72"/>
      <c r="BE19" s="62"/>
      <c r="BF19" s="18"/>
      <c r="BG19" s="29"/>
      <c r="BH19" s="62"/>
      <c r="BI19" s="72"/>
      <c r="BJ19" s="62"/>
      <c r="BK19" s="18"/>
      <c r="BL19" s="29"/>
      <c r="BM19" s="62"/>
      <c r="BN19" s="72"/>
      <c r="BO19" s="62"/>
      <c r="BP19" s="22">
        <f t="shared" si="0"/>
        <v>1</v>
      </c>
      <c r="BQ19" s="24">
        <f t="shared" si="1"/>
        <v>1</v>
      </c>
      <c r="BR19" s="22">
        <f t="shared" si="2"/>
        <v>1</v>
      </c>
      <c r="BS19" s="24">
        <f t="shared" si="4"/>
        <v>1</v>
      </c>
    </row>
    <row r="20" spans="1:71" ht="57" hidden="1">
      <c r="A20" s="30" t="s">
        <v>163</v>
      </c>
      <c r="B20" s="30" t="s">
        <v>172</v>
      </c>
      <c r="C20" s="18" t="s">
        <v>151</v>
      </c>
      <c r="D20" s="25" t="s">
        <v>176</v>
      </c>
      <c r="E20" s="25" t="s">
        <v>177</v>
      </c>
      <c r="F20" s="26" t="s">
        <v>136</v>
      </c>
      <c r="G20" s="27">
        <v>45288</v>
      </c>
      <c r="H20" s="18"/>
      <c r="I20" s="28"/>
      <c r="J20" s="62"/>
      <c r="K20" s="63"/>
      <c r="L20" s="62"/>
      <c r="M20" s="18"/>
      <c r="N20" s="29"/>
      <c r="O20" s="62"/>
      <c r="P20" s="72"/>
      <c r="Q20" s="62"/>
      <c r="R20" s="18"/>
      <c r="S20" s="29"/>
      <c r="T20" s="62"/>
      <c r="U20" s="72"/>
      <c r="V20" s="62"/>
      <c r="W20" s="18"/>
      <c r="X20" s="29"/>
      <c r="Y20" s="62"/>
      <c r="Z20" s="72"/>
      <c r="AA20" s="62"/>
      <c r="AB20" s="18"/>
      <c r="AC20" s="29"/>
      <c r="AD20" s="62"/>
      <c r="AE20" s="72"/>
      <c r="AF20" s="62"/>
      <c r="AG20" s="18">
        <v>1</v>
      </c>
      <c r="AH20" s="29">
        <v>0.5</v>
      </c>
      <c r="AI20" s="62"/>
      <c r="AJ20" s="72"/>
      <c r="AK20" s="62"/>
      <c r="AL20" s="18"/>
      <c r="AM20" s="29"/>
      <c r="AN20" s="62"/>
      <c r="AO20" s="72"/>
      <c r="AP20" s="62"/>
      <c r="AQ20" s="18"/>
      <c r="AR20" s="29"/>
      <c r="AS20" s="62"/>
      <c r="AT20" s="72"/>
      <c r="AU20" s="62"/>
      <c r="AV20" s="18"/>
      <c r="AW20" s="29"/>
      <c r="AX20" s="62"/>
      <c r="AY20" s="72"/>
      <c r="AZ20" s="62"/>
      <c r="BA20" s="18"/>
      <c r="BB20" s="29"/>
      <c r="BC20" s="62"/>
      <c r="BD20" s="72"/>
      <c r="BE20" s="62"/>
      <c r="BF20" s="18"/>
      <c r="BG20" s="29"/>
      <c r="BH20" s="62"/>
      <c r="BI20" s="72"/>
      <c r="BJ20" s="62"/>
      <c r="BK20" s="18">
        <v>1</v>
      </c>
      <c r="BL20" s="29">
        <v>0.5</v>
      </c>
      <c r="BM20" s="62"/>
      <c r="BN20" s="72"/>
      <c r="BO20" s="62"/>
      <c r="BP20" s="22">
        <f t="shared" ref="BP20" si="5">SUM(H20,M20,R20,W20,AB20,AG20,AL20,AQ20,AV20,BA20,BF20,BK20)</f>
        <v>2</v>
      </c>
      <c r="BQ20" s="24">
        <f t="shared" ref="BQ20" si="6">SUM(I20,N20,S20,X20,AC20,AH20,AM20,AR20,AW20,BB20,BG20,BL20)</f>
        <v>1</v>
      </c>
      <c r="BR20" s="22">
        <f t="shared" ref="BR20" si="7">SUM(J20,O20,T20,Y20,AD20,AI20,AN20,AS20,AX20,BC20,BH20,BM20)</f>
        <v>0</v>
      </c>
      <c r="BS20" s="24">
        <f t="shared" ref="BS20" si="8">SUM(K20,P20,U20,Z20,AE20,AJ20,AO20,AT20,AY20,BD20,BI20,BN20)</f>
        <v>0</v>
      </c>
    </row>
    <row r="21" spans="1:71" ht="28.5" hidden="1">
      <c r="A21" s="32" t="s">
        <v>163</v>
      </c>
      <c r="B21" s="32" t="s">
        <v>178</v>
      </c>
      <c r="C21" s="18" t="s">
        <v>179</v>
      </c>
      <c r="D21" s="39" t="s">
        <v>180</v>
      </c>
      <c r="E21" s="30" t="s">
        <v>181</v>
      </c>
      <c r="F21" s="40" t="s">
        <v>121</v>
      </c>
      <c r="G21" s="27">
        <v>45230</v>
      </c>
      <c r="H21" s="18"/>
      <c r="I21" s="28"/>
      <c r="J21" s="62"/>
      <c r="K21" s="63"/>
      <c r="L21" s="62"/>
      <c r="M21" s="18"/>
      <c r="N21" s="29"/>
      <c r="O21" s="62"/>
      <c r="P21" s="72"/>
      <c r="Q21" s="62"/>
      <c r="R21" s="18"/>
      <c r="S21" s="29"/>
      <c r="T21" s="62"/>
      <c r="U21" s="72"/>
      <c r="V21" s="62"/>
      <c r="W21" s="18"/>
      <c r="X21" s="29"/>
      <c r="Y21" s="62"/>
      <c r="Z21" s="72"/>
      <c r="AA21" s="62"/>
      <c r="AB21" s="18"/>
      <c r="AC21" s="29"/>
      <c r="AD21" s="62"/>
      <c r="AE21" s="72"/>
      <c r="AF21" s="62"/>
      <c r="AG21" s="18"/>
      <c r="AH21" s="29"/>
      <c r="AI21" s="62"/>
      <c r="AJ21" s="72"/>
      <c r="AK21" s="62"/>
      <c r="AL21" s="18"/>
      <c r="AM21" s="29"/>
      <c r="AN21" s="62"/>
      <c r="AO21" s="72"/>
      <c r="AP21" s="62"/>
      <c r="AQ21" s="18"/>
      <c r="AR21" s="29"/>
      <c r="AS21" s="62"/>
      <c r="AT21" s="72"/>
      <c r="AU21" s="62"/>
      <c r="AV21" s="18"/>
      <c r="AW21" s="29"/>
      <c r="AX21" s="62"/>
      <c r="AY21" s="72"/>
      <c r="AZ21" s="62"/>
      <c r="BA21" s="18">
        <v>1</v>
      </c>
      <c r="BB21" s="29">
        <v>1</v>
      </c>
      <c r="BC21" s="62"/>
      <c r="BD21" s="72"/>
      <c r="BE21" s="62"/>
      <c r="BF21" s="18"/>
      <c r="BG21" s="29"/>
      <c r="BH21" s="62"/>
      <c r="BI21" s="72"/>
      <c r="BJ21" s="62"/>
      <c r="BK21" s="18"/>
      <c r="BL21" s="29"/>
      <c r="BM21" s="62"/>
      <c r="BN21" s="72"/>
      <c r="BO21" s="62"/>
      <c r="BP21" s="22">
        <f t="shared" si="0"/>
        <v>1</v>
      </c>
      <c r="BQ21" s="24">
        <f t="shared" si="1"/>
        <v>1</v>
      </c>
      <c r="BR21" s="22">
        <f t="shared" si="2"/>
        <v>0</v>
      </c>
      <c r="BS21" s="24">
        <f t="shared" si="4"/>
        <v>0</v>
      </c>
    </row>
    <row r="22" spans="1:71" ht="46.5" hidden="1" customHeight="1">
      <c r="A22" s="32" t="s">
        <v>163</v>
      </c>
      <c r="B22" s="32" t="s">
        <v>182</v>
      </c>
      <c r="C22" s="41" t="s">
        <v>155</v>
      </c>
      <c r="D22" s="42" t="s">
        <v>183</v>
      </c>
      <c r="E22" s="42" t="s">
        <v>184</v>
      </c>
      <c r="F22" s="43" t="s">
        <v>121</v>
      </c>
      <c r="G22" s="44">
        <v>44984</v>
      </c>
      <c r="H22" s="18"/>
      <c r="I22" s="28"/>
      <c r="J22" s="62"/>
      <c r="K22" s="63"/>
      <c r="L22" s="62"/>
      <c r="M22" s="18">
        <v>1</v>
      </c>
      <c r="N22" s="29">
        <v>1</v>
      </c>
      <c r="O22" s="62">
        <v>1</v>
      </c>
      <c r="P22" s="72">
        <v>1</v>
      </c>
      <c r="Q22" s="76" t="s">
        <v>185</v>
      </c>
      <c r="R22" s="18"/>
      <c r="S22" s="29"/>
      <c r="T22" s="62"/>
      <c r="U22" s="72"/>
      <c r="V22" s="62"/>
      <c r="W22" s="18"/>
      <c r="X22" s="29"/>
      <c r="Y22" s="62"/>
      <c r="Z22" s="72"/>
      <c r="AA22" s="62"/>
      <c r="AB22" s="18"/>
      <c r="AC22" s="29"/>
      <c r="AD22" s="62"/>
      <c r="AE22" s="72"/>
      <c r="AF22" s="62"/>
      <c r="AG22" s="18"/>
      <c r="AH22" s="29"/>
      <c r="AI22" s="62"/>
      <c r="AJ22" s="72"/>
      <c r="AK22" s="62"/>
      <c r="AL22" s="18"/>
      <c r="AM22" s="29"/>
      <c r="AN22" s="62"/>
      <c r="AO22" s="72"/>
      <c r="AP22" s="62"/>
      <c r="AQ22" s="18"/>
      <c r="AR22" s="29"/>
      <c r="AS22" s="62"/>
      <c r="AT22" s="72"/>
      <c r="AU22" s="62"/>
      <c r="AV22" s="18"/>
      <c r="AW22" s="29"/>
      <c r="AX22" s="62"/>
      <c r="AY22" s="72"/>
      <c r="AZ22" s="62"/>
      <c r="BA22" s="18"/>
      <c r="BB22" s="29"/>
      <c r="BC22" s="62"/>
      <c r="BD22" s="72"/>
      <c r="BE22" s="62"/>
      <c r="BF22" s="18"/>
      <c r="BG22" s="29"/>
      <c r="BH22" s="62"/>
      <c r="BI22" s="72"/>
      <c r="BJ22" s="62"/>
      <c r="BK22" s="18"/>
      <c r="BL22" s="29"/>
      <c r="BM22" s="62"/>
      <c r="BN22" s="72"/>
      <c r="BO22" s="62"/>
      <c r="BP22" s="22">
        <f t="shared" si="0"/>
        <v>1</v>
      </c>
      <c r="BQ22" s="24">
        <f t="shared" si="1"/>
        <v>1</v>
      </c>
      <c r="BR22" s="22">
        <f t="shared" si="2"/>
        <v>1</v>
      </c>
      <c r="BS22" s="24">
        <f t="shared" si="4"/>
        <v>1</v>
      </c>
    </row>
    <row r="23" spans="1:71" ht="85.5" hidden="1">
      <c r="A23" s="45" t="s">
        <v>163</v>
      </c>
      <c r="B23" s="45" t="s">
        <v>186</v>
      </c>
      <c r="C23" s="46" t="s">
        <v>187</v>
      </c>
      <c r="D23" s="47" t="s">
        <v>188</v>
      </c>
      <c r="E23" s="47" t="s">
        <v>184</v>
      </c>
      <c r="F23" s="48" t="s">
        <v>121</v>
      </c>
      <c r="G23" s="49">
        <v>44984</v>
      </c>
      <c r="H23" s="46"/>
      <c r="I23" s="50"/>
      <c r="J23" s="66"/>
      <c r="K23" s="67"/>
      <c r="L23" s="66"/>
      <c r="M23" s="46">
        <v>1</v>
      </c>
      <c r="N23" s="51">
        <v>1</v>
      </c>
      <c r="O23" s="66">
        <v>1</v>
      </c>
      <c r="P23" s="74">
        <v>1</v>
      </c>
      <c r="Q23" s="76" t="s">
        <v>185</v>
      </c>
      <c r="R23" s="46"/>
      <c r="S23" s="51"/>
      <c r="T23" s="66"/>
      <c r="U23" s="74"/>
      <c r="V23" s="66"/>
      <c r="W23" s="46"/>
      <c r="X23" s="51"/>
      <c r="Y23" s="66"/>
      <c r="Z23" s="74"/>
      <c r="AA23" s="66"/>
      <c r="AB23" s="46"/>
      <c r="AC23" s="51"/>
      <c r="AD23" s="66"/>
      <c r="AE23" s="74"/>
      <c r="AF23" s="66"/>
      <c r="AG23" s="46"/>
      <c r="AH23" s="51"/>
      <c r="AI23" s="66"/>
      <c r="AJ23" s="74"/>
      <c r="AK23" s="66"/>
      <c r="AL23" s="46"/>
      <c r="AM23" s="51"/>
      <c r="AN23" s="66"/>
      <c r="AO23" s="74"/>
      <c r="AP23" s="66"/>
      <c r="AQ23" s="46"/>
      <c r="AR23" s="51"/>
      <c r="AS23" s="66"/>
      <c r="AT23" s="74"/>
      <c r="AU23" s="66"/>
      <c r="AV23" s="46"/>
      <c r="AW23" s="51"/>
      <c r="AX23" s="66"/>
      <c r="AY23" s="74"/>
      <c r="AZ23" s="66"/>
      <c r="BA23" s="46"/>
      <c r="BB23" s="51"/>
      <c r="BC23" s="66"/>
      <c r="BD23" s="74"/>
      <c r="BE23" s="66"/>
      <c r="BF23" s="46"/>
      <c r="BG23" s="51"/>
      <c r="BH23" s="66"/>
      <c r="BI23" s="74"/>
      <c r="BJ23" s="66"/>
      <c r="BK23" s="46"/>
      <c r="BL23" s="51"/>
      <c r="BM23" s="66"/>
      <c r="BN23" s="74"/>
      <c r="BO23" s="66"/>
      <c r="BP23" s="52">
        <f t="shared" si="0"/>
        <v>1</v>
      </c>
      <c r="BQ23" s="53">
        <f t="shared" si="1"/>
        <v>1</v>
      </c>
      <c r="BR23" s="52">
        <f t="shared" si="2"/>
        <v>1</v>
      </c>
      <c r="BS23" s="53">
        <f t="shared" si="4"/>
        <v>1</v>
      </c>
    </row>
    <row r="24" spans="1:71" ht="57" hidden="1">
      <c r="A24" s="396" t="s">
        <v>189</v>
      </c>
      <c r="B24" s="396" t="s">
        <v>190</v>
      </c>
      <c r="C24" s="397" t="s">
        <v>32</v>
      </c>
      <c r="D24" s="398" t="s">
        <v>191</v>
      </c>
      <c r="E24" s="398" t="s">
        <v>192</v>
      </c>
      <c r="F24" s="399" t="s">
        <v>128</v>
      </c>
      <c r="G24" s="400">
        <v>45275</v>
      </c>
      <c r="H24" s="397"/>
      <c r="I24" s="401"/>
      <c r="J24" s="402"/>
      <c r="K24" s="403"/>
      <c r="L24" s="402"/>
      <c r="M24" s="397"/>
      <c r="N24" s="404"/>
      <c r="O24" s="402"/>
      <c r="P24" s="405"/>
      <c r="Q24" s="402"/>
      <c r="R24" s="397"/>
      <c r="S24" s="404"/>
      <c r="T24" s="402"/>
      <c r="U24" s="405"/>
      <c r="V24" s="402"/>
      <c r="W24" s="397"/>
      <c r="X24" s="404"/>
      <c r="Y24" s="402"/>
      <c r="Z24" s="405"/>
      <c r="AA24" s="402"/>
      <c r="AB24" s="397"/>
      <c r="AC24" s="404"/>
      <c r="AD24" s="402"/>
      <c r="AE24" s="405"/>
      <c r="AF24" s="402"/>
      <c r="AG24" s="397">
        <v>1</v>
      </c>
      <c r="AH24" s="404">
        <v>0.5</v>
      </c>
      <c r="AI24" s="402"/>
      <c r="AJ24" s="405"/>
      <c r="AK24" s="402"/>
      <c r="AL24" s="397"/>
      <c r="AM24" s="404"/>
      <c r="AN24" s="402"/>
      <c r="AO24" s="405"/>
      <c r="AP24" s="402"/>
      <c r="AQ24" s="397"/>
      <c r="AR24" s="404"/>
      <c r="AS24" s="402"/>
      <c r="AT24" s="405"/>
      <c r="AU24" s="402"/>
      <c r="AV24" s="397"/>
      <c r="AW24" s="404"/>
      <c r="AX24" s="402"/>
      <c r="AY24" s="405"/>
      <c r="AZ24" s="402"/>
      <c r="BA24" s="397"/>
      <c r="BB24" s="404"/>
      <c r="BC24" s="402"/>
      <c r="BD24" s="405"/>
      <c r="BE24" s="402"/>
      <c r="BF24" s="397"/>
      <c r="BG24" s="404"/>
      <c r="BH24" s="402"/>
      <c r="BI24" s="405"/>
      <c r="BJ24" s="402"/>
      <c r="BK24" s="397">
        <v>1</v>
      </c>
      <c r="BL24" s="404">
        <v>0.5</v>
      </c>
      <c r="BM24" s="402"/>
      <c r="BN24" s="405"/>
      <c r="BO24" s="402"/>
      <c r="BP24" s="397">
        <f t="shared" si="0"/>
        <v>2</v>
      </c>
      <c r="BQ24" s="404">
        <f t="shared" si="1"/>
        <v>1</v>
      </c>
      <c r="BR24" s="397">
        <f t="shared" si="2"/>
        <v>0</v>
      </c>
      <c r="BS24" s="404">
        <f t="shared" si="4"/>
        <v>0</v>
      </c>
    </row>
    <row r="25" spans="1:71" ht="42.75" hidden="1">
      <c r="A25" s="30" t="s">
        <v>189</v>
      </c>
      <c r="B25" s="30" t="s">
        <v>190</v>
      </c>
      <c r="C25" s="18" t="s">
        <v>109</v>
      </c>
      <c r="D25" s="25" t="s">
        <v>193</v>
      </c>
      <c r="E25" s="25" t="s">
        <v>194</v>
      </c>
      <c r="F25" s="26" t="s">
        <v>128</v>
      </c>
      <c r="G25" s="27">
        <v>45225</v>
      </c>
      <c r="H25" s="18"/>
      <c r="I25" s="28"/>
      <c r="J25" s="62"/>
      <c r="K25" s="63"/>
      <c r="L25" s="62"/>
      <c r="M25" s="18"/>
      <c r="N25" s="29"/>
      <c r="O25" s="62"/>
      <c r="P25" s="72"/>
      <c r="Q25" s="62"/>
      <c r="R25" s="18"/>
      <c r="S25" s="29"/>
      <c r="T25" s="62"/>
      <c r="U25" s="72"/>
      <c r="V25" s="62"/>
      <c r="W25" s="18">
        <v>1</v>
      </c>
      <c r="X25" s="29">
        <v>0.34</v>
      </c>
      <c r="Y25" s="62">
        <v>1</v>
      </c>
      <c r="Z25" s="72">
        <v>0.34</v>
      </c>
      <c r="AA25" s="77" t="s">
        <v>195</v>
      </c>
      <c r="AB25" s="18"/>
      <c r="AC25" s="29"/>
      <c r="AD25" s="62"/>
      <c r="AE25" s="72"/>
      <c r="AF25" s="62"/>
      <c r="AG25" s="18"/>
      <c r="AH25" s="29"/>
      <c r="AI25" s="62"/>
      <c r="AJ25" s="72"/>
      <c r="AK25" s="62"/>
      <c r="AL25" s="18">
        <v>1</v>
      </c>
      <c r="AM25" s="29">
        <v>0.33</v>
      </c>
      <c r="AN25" s="62"/>
      <c r="AO25" s="72"/>
      <c r="AP25" s="62"/>
      <c r="AQ25" s="18"/>
      <c r="AR25" s="29"/>
      <c r="AS25" s="62"/>
      <c r="AT25" s="72"/>
      <c r="AU25" s="62"/>
      <c r="AV25" s="18"/>
      <c r="AW25" s="29"/>
      <c r="AX25" s="62"/>
      <c r="AY25" s="72"/>
      <c r="AZ25" s="62"/>
      <c r="BA25" s="18">
        <v>1</v>
      </c>
      <c r="BB25" s="29">
        <v>0.33</v>
      </c>
      <c r="BC25" s="62"/>
      <c r="BD25" s="72"/>
      <c r="BE25" s="62"/>
      <c r="BF25" s="18"/>
      <c r="BG25" s="29"/>
      <c r="BH25" s="62"/>
      <c r="BI25" s="72"/>
      <c r="BJ25" s="62"/>
      <c r="BK25" s="18"/>
      <c r="BL25" s="29"/>
      <c r="BM25" s="62"/>
      <c r="BN25" s="72"/>
      <c r="BO25" s="62"/>
      <c r="BP25" s="18">
        <f t="shared" ref="BP25:BP27" si="9">SUM(H25,M25,R25,W25,AB25,AG25,AL25,AQ25,AV25,BA25,BF25,BK25)</f>
        <v>3</v>
      </c>
      <c r="BQ25" s="29">
        <f t="shared" ref="BQ25:BQ27" si="10">SUM(I25,N25,S25,X25,AC25,AH25,AM25,AR25,AW25,BB25,BG25,BL25)</f>
        <v>1</v>
      </c>
      <c r="BR25" s="18">
        <f t="shared" ref="BR25:BR27" si="11">SUM(J25,O25,T25,Y25,AD25,AI25,AN25,AS25,AX25,BC25,BH25,BM25)</f>
        <v>1</v>
      </c>
      <c r="BS25" s="29">
        <f t="shared" ref="BS25:BS27" si="12">SUM(K25,P25,U25,Z25,AE25,AJ25,AO25,AT25,AY25,BD25,BI25,BN25)</f>
        <v>0.34</v>
      </c>
    </row>
    <row r="26" spans="1:71" ht="114" hidden="1">
      <c r="A26" s="30" t="s">
        <v>189</v>
      </c>
      <c r="B26" s="30" t="s">
        <v>190</v>
      </c>
      <c r="C26" s="18" t="s">
        <v>118</v>
      </c>
      <c r="D26" s="25" t="s">
        <v>196</v>
      </c>
      <c r="E26" s="25" t="s">
        <v>197</v>
      </c>
      <c r="F26" s="26" t="s">
        <v>128</v>
      </c>
      <c r="G26" s="27">
        <v>45257</v>
      </c>
      <c r="H26" s="18"/>
      <c r="I26" s="28"/>
      <c r="J26" s="62"/>
      <c r="K26" s="63"/>
      <c r="L26" s="79" t="s">
        <v>24</v>
      </c>
      <c r="M26" s="18"/>
      <c r="N26" s="29"/>
      <c r="O26" s="62"/>
      <c r="P26" s="72"/>
      <c r="Q26" s="62"/>
      <c r="R26" s="18"/>
      <c r="S26" s="29"/>
      <c r="T26" s="62"/>
      <c r="U26" s="72"/>
      <c r="V26" s="62"/>
      <c r="W26" s="18"/>
      <c r="X26" s="29"/>
      <c r="Y26" s="62"/>
      <c r="Z26" s="72"/>
      <c r="AA26" s="62"/>
      <c r="AB26" s="18"/>
      <c r="AC26" s="29"/>
      <c r="AD26" s="62"/>
      <c r="AE26" s="72"/>
      <c r="AF26" s="62"/>
      <c r="AG26" s="18">
        <v>1</v>
      </c>
      <c r="AH26" s="29">
        <v>0.5</v>
      </c>
      <c r="AI26" s="62">
        <v>1</v>
      </c>
      <c r="AJ26" s="72">
        <v>0.5</v>
      </c>
      <c r="AK26" s="79" t="s">
        <v>198</v>
      </c>
      <c r="AL26" s="18"/>
      <c r="AM26" s="29"/>
      <c r="AN26" s="62"/>
      <c r="AO26" s="72"/>
      <c r="AP26" s="62"/>
      <c r="AQ26" s="18"/>
      <c r="AR26" s="29"/>
      <c r="AS26" s="62"/>
      <c r="AT26" s="72"/>
      <c r="AU26" s="62"/>
      <c r="AV26" s="18"/>
      <c r="AW26" s="29"/>
      <c r="AX26" s="62"/>
      <c r="AY26" s="72"/>
      <c r="AZ26" s="62"/>
      <c r="BA26" s="18"/>
      <c r="BB26" s="29"/>
      <c r="BC26" s="62"/>
      <c r="BD26" s="72"/>
      <c r="BE26" s="62"/>
      <c r="BF26" s="18">
        <v>1</v>
      </c>
      <c r="BG26" s="29">
        <v>0.5</v>
      </c>
      <c r="BH26" s="62"/>
      <c r="BI26" s="72"/>
      <c r="BJ26" s="62"/>
      <c r="BK26" s="18"/>
      <c r="BL26" s="29"/>
      <c r="BM26" s="62"/>
      <c r="BN26" s="72"/>
      <c r="BO26" s="62"/>
      <c r="BP26" s="18">
        <f t="shared" si="9"/>
        <v>2</v>
      </c>
      <c r="BQ26" s="29">
        <f t="shared" si="10"/>
        <v>1</v>
      </c>
      <c r="BR26" s="18">
        <f t="shared" si="11"/>
        <v>1</v>
      </c>
      <c r="BS26" s="29">
        <f t="shared" si="12"/>
        <v>0.5</v>
      </c>
    </row>
    <row r="27" spans="1:71" ht="114" hidden="1">
      <c r="A27" s="30" t="s">
        <v>189</v>
      </c>
      <c r="B27" s="30" t="s">
        <v>199</v>
      </c>
      <c r="C27" s="18" t="s">
        <v>40</v>
      </c>
      <c r="D27" s="25" t="s">
        <v>200</v>
      </c>
      <c r="E27" s="25" t="s">
        <v>201</v>
      </c>
      <c r="F27" s="26" t="s">
        <v>128</v>
      </c>
      <c r="G27" s="27">
        <v>45225</v>
      </c>
      <c r="H27" s="18"/>
      <c r="I27" s="28"/>
      <c r="J27" s="62"/>
      <c r="K27" s="63"/>
      <c r="L27" s="79"/>
      <c r="M27" s="18"/>
      <c r="N27" s="29"/>
      <c r="O27" s="62"/>
      <c r="P27" s="72"/>
      <c r="Q27" s="62"/>
      <c r="R27" s="18"/>
      <c r="S27" s="29"/>
      <c r="T27" s="62"/>
      <c r="U27" s="72"/>
      <c r="V27" s="62"/>
      <c r="W27" s="18">
        <v>1</v>
      </c>
      <c r="X27" s="29">
        <v>0.34</v>
      </c>
      <c r="Y27" s="79">
        <v>1</v>
      </c>
      <c r="Z27" s="72">
        <v>0.34</v>
      </c>
      <c r="AA27" s="77" t="s">
        <v>202</v>
      </c>
      <c r="AB27" s="18"/>
      <c r="AC27" s="29"/>
      <c r="AD27" s="79"/>
      <c r="AE27" s="72"/>
      <c r="AF27" s="62"/>
      <c r="AG27" s="18"/>
      <c r="AH27" s="29"/>
      <c r="AI27" s="62"/>
      <c r="AJ27" s="72"/>
      <c r="AK27" s="62"/>
      <c r="AL27" s="18">
        <v>1</v>
      </c>
      <c r="AM27" s="29">
        <v>0.33</v>
      </c>
      <c r="AN27" s="62"/>
      <c r="AO27" s="72"/>
      <c r="AP27" s="62"/>
      <c r="AQ27" s="18"/>
      <c r="AR27" s="29"/>
      <c r="AS27" s="62"/>
      <c r="AT27" s="72"/>
      <c r="AU27" s="62"/>
      <c r="AV27" s="18"/>
      <c r="AW27" s="29"/>
      <c r="AX27" s="62"/>
      <c r="AY27" s="72"/>
      <c r="AZ27" s="62"/>
      <c r="BA27" s="18">
        <v>1</v>
      </c>
      <c r="BB27" s="29">
        <v>0.33</v>
      </c>
      <c r="BC27" s="62"/>
      <c r="BD27" s="72"/>
      <c r="BE27" s="62"/>
      <c r="BF27" s="18"/>
      <c r="BG27" s="29"/>
      <c r="BH27" s="62"/>
      <c r="BI27" s="72"/>
      <c r="BJ27" s="62"/>
      <c r="BK27" s="18"/>
      <c r="BL27" s="29"/>
      <c r="BM27" s="62"/>
      <c r="BN27" s="72"/>
      <c r="BO27" s="62"/>
      <c r="BP27" s="18">
        <f t="shared" si="9"/>
        <v>3</v>
      </c>
      <c r="BQ27" s="29">
        <f t="shared" si="10"/>
        <v>1</v>
      </c>
      <c r="BR27" s="18">
        <f t="shared" si="11"/>
        <v>1</v>
      </c>
      <c r="BS27" s="29">
        <f t="shared" si="12"/>
        <v>0.34</v>
      </c>
    </row>
    <row r="28" spans="1:71" ht="71.25" hidden="1">
      <c r="A28" s="30" t="s">
        <v>189</v>
      </c>
      <c r="B28" s="30" t="s">
        <v>203</v>
      </c>
      <c r="C28" s="18" t="s">
        <v>46</v>
      </c>
      <c r="D28" s="25" t="s">
        <v>204</v>
      </c>
      <c r="E28" s="25" t="s">
        <v>205</v>
      </c>
      <c r="F28" s="26" t="s">
        <v>128</v>
      </c>
      <c r="G28" s="27">
        <v>45286</v>
      </c>
      <c r="H28" s="18"/>
      <c r="I28" s="28"/>
      <c r="J28" s="62"/>
      <c r="K28" s="63"/>
      <c r="L28" s="62"/>
      <c r="M28" s="18"/>
      <c r="N28" s="29"/>
      <c r="O28" s="62"/>
      <c r="P28" s="72"/>
      <c r="Q28" s="62"/>
      <c r="R28" s="18"/>
      <c r="S28" s="29"/>
      <c r="T28" s="62"/>
      <c r="U28" s="72"/>
      <c r="V28" s="62"/>
      <c r="W28" s="18"/>
      <c r="X28" s="29"/>
      <c r="Y28" s="62"/>
      <c r="Z28" s="72"/>
      <c r="AA28" s="62"/>
      <c r="AB28" s="18"/>
      <c r="AC28" s="29"/>
      <c r="AD28" s="62"/>
      <c r="AE28" s="72"/>
      <c r="AF28" s="62"/>
      <c r="AG28" s="18"/>
      <c r="AH28" s="29"/>
      <c r="AI28" s="62"/>
      <c r="AJ28" s="72"/>
      <c r="AK28" s="62"/>
      <c r="AL28" s="18">
        <v>1</v>
      </c>
      <c r="AM28" s="29">
        <v>0.5</v>
      </c>
      <c r="AN28" s="62"/>
      <c r="AO28" s="72"/>
      <c r="AP28" s="62"/>
      <c r="AQ28" s="18"/>
      <c r="AR28" s="29"/>
      <c r="AS28" s="62"/>
      <c r="AT28" s="72"/>
      <c r="AU28" s="62"/>
      <c r="AV28" s="18"/>
      <c r="AW28" s="29"/>
      <c r="AX28" s="62"/>
      <c r="AY28" s="72"/>
      <c r="AZ28" s="62"/>
      <c r="BA28" s="18"/>
      <c r="BB28" s="29"/>
      <c r="BC28" s="62"/>
      <c r="BD28" s="72"/>
      <c r="BE28" s="62"/>
      <c r="BF28" s="18"/>
      <c r="BG28" s="29"/>
      <c r="BH28" s="62"/>
      <c r="BI28" s="72"/>
      <c r="BJ28" s="62"/>
      <c r="BK28" s="18">
        <v>1</v>
      </c>
      <c r="BL28" s="29">
        <v>0.5</v>
      </c>
      <c r="BM28" s="62"/>
      <c r="BN28" s="72"/>
      <c r="BO28" s="62"/>
      <c r="BP28" s="18">
        <f t="shared" si="0"/>
        <v>2</v>
      </c>
      <c r="BQ28" s="29">
        <f t="shared" si="1"/>
        <v>1</v>
      </c>
      <c r="BR28" s="18">
        <f t="shared" si="2"/>
        <v>0</v>
      </c>
      <c r="BS28" s="29">
        <f t="shared" si="4"/>
        <v>0</v>
      </c>
    </row>
    <row r="29" spans="1:71" ht="57" hidden="1">
      <c r="A29" s="30" t="s">
        <v>189</v>
      </c>
      <c r="B29" s="30" t="s">
        <v>203</v>
      </c>
      <c r="C29" s="18" t="s">
        <v>49</v>
      </c>
      <c r="D29" s="25" t="s">
        <v>206</v>
      </c>
      <c r="E29" s="25" t="s">
        <v>207</v>
      </c>
      <c r="F29" s="26" t="s">
        <v>208</v>
      </c>
      <c r="G29" s="27">
        <v>45286</v>
      </c>
      <c r="H29" s="18"/>
      <c r="I29" s="28"/>
      <c r="J29" s="62"/>
      <c r="K29" s="63"/>
      <c r="L29" s="62"/>
      <c r="M29" s="18"/>
      <c r="N29" s="29"/>
      <c r="O29" s="62"/>
      <c r="P29" s="72"/>
      <c r="Q29" s="62"/>
      <c r="R29" s="18"/>
      <c r="S29" s="29"/>
      <c r="T29" s="62"/>
      <c r="U29" s="72"/>
      <c r="V29" s="62"/>
      <c r="W29" s="18"/>
      <c r="X29" s="29"/>
      <c r="Y29" s="62"/>
      <c r="Z29" s="72"/>
      <c r="AA29" s="62"/>
      <c r="AB29" s="18"/>
      <c r="AC29" s="29"/>
      <c r="AD29" s="62"/>
      <c r="AE29" s="72"/>
      <c r="AF29" s="62"/>
      <c r="AG29" s="18"/>
      <c r="AH29" s="29"/>
      <c r="AI29" s="62"/>
      <c r="AJ29" s="72"/>
      <c r="AK29" s="62"/>
      <c r="AL29" s="18">
        <v>3</v>
      </c>
      <c r="AM29" s="29">
        <v>0.6</v>
      </c>
      <c r="AN29" s="62"/>
      <c r="AO29" s="72"/>
      <c r="AP29" s="62"/>
      <c r="AQ29" s="18"/>
      <c r="AR29" s="29"/>
      <c r="AS29" s="62"/>
      <c r="AT29" s="72"/>
      <c r="AU29" s="62"/>
      <c r="AV29" s="18"/>
      <c r="AW29" s="29"/>
      <c r="AX29" s="62"/>
      <c r="AY29" s="72"/>
      <c r="AZ29" s="62"/>
      <c r="BA29" s="18"/>
      <c r="BB29" s="29"/>
      <c r="BC29" s="62"/>
      <c r="BD29" s="72"/>
      <c r="BE29" s="62"/>
      <c r="BF29" s="18"/>
      <c r="BG29" s="29"/>
      <c r="BH29" s="62"/>
      <c r="BI29" s="72"/>
      <c r="BJ29" s="62"/>
      <c r="BK29" s="18">
        <v>2</v>
      </c>
      <c r="BL29" s="29">
        <v>0.4</v>
      </c>
      <c r="BM29" s="62"/>
      <c r="BN29" s="72"/>
      <c r="BO29" s="62"/>
      <c r="BP29" s="18">
        <f t="shared" ref="BP29:BP30" si="13">SUM(H29,M29,R29,W29,AB29,AG29,AL29,AQ29,AV29,BA29,BF29,BK29)</f>
        <v>5</v>
      </c>
      <c r="BQ29" s="29">
        <f t="shared" ref="BQ29:BQ30" si="14">SUM(I29,N29,S29,X29,AC29,AH29,AM29,AR29,AW29,BB29,BG29,BL29)</f>
        <v>1</v>
      </c>
      <c r="BR29" s="18">
        <f t="shared" ref="BR29:BR30" si="15">SUM(J29,O29,T29,Y29,AD29,AI29,AN29,AS29,AX29,BC29,BH29,BM29)</f>
        <v>0</v>
      </c>
      <c r="BS29" s="29">
        <f t="shared" ref="BS29:BS30" si="16">SUM(K29,P29,U29,Z29,AE29,AJ29,AO29,AT29,AY29,BD29,BI29,BN29)</f>
        <v>0</v>
      </c>
    </row>
    <row r="30" spans="1:71" ht="85.5" hidden="1">
      <c r="A30" s="30" t="s">
        <v>189</v>
      </c>
      <c r="B30" s="30" t="s">
        <v>203</v>
      </c>
      <c r="C30" s="18" t="s">
        <v>209</v>
      </c>
      <c r="D30" s="25" t="s">
        <v>210</v>
      </c>
      <c r="E30" s="25" t="s">
        <v>211</v>
      </c>
      <c r="F30" s="26" t="s">
        <v>128</v>
      </c>
      <c r="G30" s="27">
        <v>45257</v>
      </c>
      <c r="H30" s="18"/>
      <c r="I30" s="28"/>
      <c r="J30" s="62"/>
      <c r="K30" s="63"/>
      <c r="L30" s="62"/>
      <c r="M30" s="18"/>
      <c r="N30" s="29"/>
      <c r="O30" s="62"/>
      <c r="P30" s="72"/>
      <c r="Q30" s="62"/>
      <c r="R30" s="18"/>
      <c r="S30" s="29"/>
      <c r="T30" s="62"/>
      <c r="U30" s="72"/>
      <c r="V30" s="62"/>
      <c r="W30" s="18"/>
      <c r="X30" s="29"/>
      <c r="Y30" s="62"/>
      <c r="Z30" s="72"/>
      <c r="AA30" s="62"/>
      <c r="AB30" s="18"/>
      <c r="AC30" s="29"/>
      <c r="AD30" s="62"/>
      <c r="AE30" s="72"/>
      <c r="AF30" s="62"/>
      <c r="AG30" s="18"/>
      <c r="AH30" s="29"/>
      <c r="AI30" s="62"/>
      <c r="AJ30" s="72"/>
      <c r="AK30" s="62"/>
      <c r="AL30" s="18">
        <v>3</v>
      </c>
      <c r="AM30" s="29">
        <v>0.6</v>
      </c>
      <c r="AN30" s="62"/>
      <c r="AO30" s="72"/>
      <c r="AP30" s="62"/>
      <c r="AQ30" s="18"/>
      <c r="AR30" s="29"/>
      <c r="AS30" s="62"/>
      <c r="AT30" s="72"/>
      <c r="AU30" s="62"/>
      <c r="AV30" s="18"/>
      <c r="AW30" s="29"/>
      <c r="AX30" s="62"/>
      <c r="AY30" s="72"/>
      <c r="AZ30" s="62"/>
      <c r="BA30" s="18"/>
      <c r="BB30" s="29"/>
      <c r="BC30" s="62"/>
      <c r="BD30" s="72"/>
      <c r="BE30" s="62"/>
      <c r="BF30" s="18"/>
      <c r="BG30" s="29"/>
      <c r="BH30" s="62"/>
      <c r="BI30" s="72"/>
      <c r="BJ30" s="62"/>
      <c r="BK30" s="18">
        <v>2</v>
      </c>
      <c r="BL30" s="29">
        <v>0.4</v>
      </c>
      <c r="BM30" s="62"/>
      <c r="BN30" s="72"/>
      <c r="BO30" s="62"/>
      <c r="BP30" s="18">
        <f t="shared" si="13"/>
        <v>5</v>
      </c>
      <c r="BQ30" s="29">
        <f t="shared" si="14"/>
        <v>1</v>
      </c>
      <c r="BR30" s="18">
        <f t="shared" si="15"/>
        <v>0</v>
      </c>
      <c r="BS30" s="29">
        <f t="shared" si="16"/>
        <v>0</v>
      </c>
    </row>
    <row r="31" spans="1:71" ht="71.25" hidden="1">
      <c r="A31" s="30" t="s">
        <v>189</v>
      </c>
      <c r="B31" s="30" t="s">
        <v>212</v>
      </c>
      <c r="C31" s="18" t="s">
        <v>151</v>
      </c>
      <c r="D31" s="25" t="s">
        <v>213</v>
      </c>
      <c r="E31" s="25" t="s">
        <v>205</v>
      </c>
      <c r="F31" s="26" t="s">
        <v>128</v>
      </c>
      <c r="G31" s="27">
        <v>45286</v>
      </c>
      <c r="H31" s="18"/>
      <c r="I31" s="28"/>
      <c r="J31" s="62"/>
      <c r="K31" s="63"/>
      <c r="L31" s="62"/>
      <c r="M31" s="18"/>
      <c r="N31" s="29"/>
      <c r="O31" s="62"/>
      <c r="P31" s="72"/>
      <c r="Q31" s="62"/>
      <c r="R31" s="18"/>
      <c r="S31" s="29"/>
      <c r="T31" s="62"/>
      <c r="U31" s="72"/>
      <c r="V31" s="62"/>
      <c r="W31" s="18"/>
      <c r="X31" s="29"/>
      <c r="Y31" s="62"/>
      <c r="Z31" s="72"/>
      <c r="AA31" s="62"/>
      <c r="AB31" s="18"/>
      <c r="AC31" s="29"/>
      <c r="AD31" s="62"/>
      <c r="AE31" s="72"/>
      <c r="AF31" s="62"/>
      <c r="AG31" s="18"/>
      <c r="AH31" s="29"/>
      <c r="AI31" s="62"/>
      <c r="AJ31" s="72"/>
      <c r="AK31" s="62"/>
      <c r="AL31" s="18">
        <v>1</v>
      </c>
      <c r="AM31" s="29">
        <v>0.5</v>
      </c>
      <c r="AN31" s="62"/>
      <c r="AO31" s="72"/>
      <c r="AP31" s="62"/>
      <c r="AQ31" s="18"/>
      <c r="AR31" s="29"/>
      <c r="AS31" s="62"/>
      <c r="AT31" s="72"/>
      <c r="AU31" s="62"/>
      <c r="AV31" s="18"/>
      <c r="AW31" s="29"/>
      <c r="AX31" s="62"/>
      <c r="AY31" s="72"/>
      <c r="AZ31" s="62"/>
      <c r="BA31" s="18"/>
      <c r="BB31" s="29"/>
      <c r="BC31" s="62"/>
      <c r="BD31" s="72"/>
      <c r="BE31" s="62"/>
      <c r="BF31" s="18"/>
      <c r="BG31" s="29"/>
      <c r="BH31" s="62"/>
      <c r="BI31" s="72"/>
      <c r="BJ31" s="62"/>
      <c r="BK31" s="18">
        <v>1</v>
      </c>
      <c r="BL31" s="29">
        <v>0.5</v>
      </c>
      <c r="BM31" s="62"/>
      <c r="BN31" s="72"/>
      <c r="BO31" s="62"/>
      <c r="BP31" s="18">
        <f t="shared" si="0"/>
        <v>2</v>
      </c>
      <c r="BQ31" s="29">
        <f t="shared" si="1"/>
        <v>1</v>
      </c>
      <c r="BR31" s="18">
        <f t="shared" si="2"/>
        <v>0</v>
      </c>
      <c r="BS31" s="29">
        <f t="shared" si="4"/>
        <v>0</v>
      </c>
    </row>
    <row r="32" spans="1:71" ht="42.75" hidden="1">
      <c r="A32" s="30" t="s">
        <v>189</v>
      </c>
      <c r="B32" s="30" t="s">
        <v>212</v>
      </c>
      <c r="C32" s="18" t="s">
        <v>179</v>
      </c>
      <c r="D32" s="25" t="s">
        <v>214</v>
      </c>
      <c r="E32" s="25" t="s">
        <v>215</v>
      </c>
      <c r="F32" s="26" t="s">
        <v>128</v>
      </c>
      <c r="G32" s="27">
        <v>45015</v>
      </c>
      <c r="H32" s="18"/>
      <c r="I32" s="28"/>
      <c r="J32" s="62"/>
      <c r="K32" s="63"/>
      <c r="L32" s="62"/>
      <c r="M32" s="18"/>
      <c r="N32" s="29"/>
      <c r="O32" s="62"/>
      <c r="P32" s="72"/>
      <c r="Q32" s="62"/>
      <c r="R32" s="18"/>
      <c r="S32" s="29"/>
      <c r="T32" s="62"/>
      <c r="U32" s="72"/>
      <c r="V32" s="62"/>
      <c r="W32" s="18"/>
      <c r="X32" s="29"/>
      <c r="Y32" s="62"/>
      <c r="Z32" s="72"/>
      <c r="AA32" s="62"/>
      <c r="AB32" s="18"/>
      <c r="AC32" s="29"/>
      <c r="AD32" s="62"/>
      <c r="AE32" s="72"/>
      <c r="AF32" s="62"/>
      <c r="AG32" s="18"/>
      <c r="AH32" s="29"/>
      <c r="AI32" s="62"/>
      <c r="AJ32" s="72"/>
      <c r="AK32" s="62"/>
      <c r="AL32" s="18"/>
      <c r="AM32" s="29"/>
      <c r="AN32" s="62"/>
      <c r="AO32" s="72"/>
      <c r="AP32" s="62"/>
      <c r="AQ32" s="18"/>
      <c r="AR32" s="29"/>
      <c r="AS32" s="62"/>
      <c r="AT32" s="72"/>
      <c r="AU32" s="62"/>
      <c r="AV32" s="18"/>
      <c r="AW32" s="29"/>
      <c r="AX32" s="62"/>
      <c r="AY32" s="72"/>
      <c r="AZ32" s="62"/>
      <c r="BA32" s="18"/>
      <c r="BB32" s="29"/>
      <c r="BC32" s="62"/>
      <c r="BD32" s="72"/>
      <c r="BE32" s="62"/>
      <c r="BF32" s="18"/>
      <c r="BG32" s="29"/>
      <c r="BH32" s="62"/>
      <c r="BI32" s="72"/>
      <c r="BJ32" s="62"/>
      <c r="BK32" s="18"/>
      <c r="BL32" s="29"/>
      <c r="BM32" s="62"/>
      <c r="BN32" s="72"/>
      <c r="BO32" s="62"/>
      <c r="BP32" s="18">
        <f t="shared" ref="BP32" si="17">SUM(H32,M32,R32,W32,AB32,AG32,AL32,AQ32,AV32,BA32,BF32,BK32)</f>
        <v>0</v>
      </c>
      <c r="BQ32" s="29">
        <f t="shared" ref="BQ32" si="18">SUM(I32,N32,S32,X32,AC32,AH32,AM32,AR32,AW32,BB32,BG32,BL32)</f>
        <v>0</v>
      </c>
      <c r="BR32" s="18">
        <f t="shared" ref="BR32" si="19">SUM(J32,O32,T32,Y32,AD32,AI32,AN32,AS32,AX32,BC32,BH32,BM32)</f>
        <v>0</v>
      </c>
      <c r="BS32" s="29">
        <f t="shared" ref="BS32" si="20">SUM(K32,P32,U32,Z32,AE32,AJ32,AO32,AT32,AY32,BD32,BI32,BN32)</f>
        <v>0</v>
      </c>
    </row>
    <row r="33" spans="1:71" ht="72.75" hidden="1" customHeight="1">
      <c r="A33" s="30" t="s">
        <v>189</v>
      </c>
      <c r="B33" s="30" t="s">
        <v>216</v>
      </c>
      <c r="C33" s="18" t="s">
        <v>155</v>
      </c>
      <c r="D33" s="25" t="s">
        <v>217</v>
      </c>
      <c r="E33" s="25" t="s">
        <v>218</v>
      </c>
      <c r="F33" s="26" t="s">
        <v>128</v>
      </c>
      <c r="G33" s="27">
        <v>45258</v>
      </c>
      <c r="H33" s="18"/>
      <c r="I33" s="28"/>
      <c r="J33" s="62"/>
      <c r="K33" s="63"/>
      <c r="L33" s="62"/>
      <c r="M33" s="18"/>
      <c r="N33" s="29"/>
      <c r="O33" s="62"/>
      <c r="P33" s="72"/>
      <c r="Q33" s="62"/>
      <c r="R33" s="18"/>
      <c r="S33" s="29"/>
      <c r="T33" s="62"/>
      <c r="U33" s="72"/>
      <c r="V33" s="62"/>
      <c r="W33" s="18"/>
      <c r="X33" s="29"/>
      <c r="Y33" s="62"/>
      <c r="Z33" s="72"/>
      <c r="AA33" s="62"/>
      <c r="AB33" s="18"/>
      <c r="AC33" s="29"/>
      <c r="AD33" s="62"/>
      <c r="AE33" s="72"/>
      <c r="AF33" s="62"/>
      <c r="AG33" s="18"/>
      <c r="AH33" s="29"/>
      <c r="AI33" s="62"/>
      <c r="AJ33" s="72"/>
      <c r="AK33" s="62"/>
      <c r="AL33" s="18">
        <v>1</v>
      </c>
      <c r="AM33" s="29">
        <v>0.5</v>
      </c>
      <c r="AN33" s="62"/>
      <c r="AO33" s="72"/>
      <c r="AP33" s="62"/>
      <c r="AQ33" s="18"/>
      <c r="AR33" s="29"/>
      <c r="AS33" s="62"/>
      <c r="AT33" s="72"/>
      <c r="AU33" s="62"/>
      <c r="AV33" s="18"/>
      <c r="AW33" s="29"/>
      <c r="AX33" s="62"/>
      <c r="AY33" s="72"/>
      <c r="AZ33" s="62"/>
      <c r="BA33" s="18"/>
      <c r="BB33" s="29"/>
      <c r="BC33" s="62"/>
      <c r="BD33" s="72"/>
      <c r="BE33" s="62"/>
      <c r="BF33" s="18">
        <v>1</v>
      </c>
      <c r="BG33" s="29">
        <v>0.5</v>
      </c>
      <c r="BH33" s="62"/>
      <c r="BI33" s="72"/>
      <c r="BJ33" s="62"/>
      <c r="BK33" s="18"/>
      <c r="BL33" s="29"/>
      <c r="BM33" s="62"/>
      <c r="BN33" s="72"/>
      <c r="BO33" s="62"/>
      <c r="BP33" s="18">
        <f t="shared" si="0"/>
        <v>2</v>
      </c>
      <c r="BQ33" s="29">
        <f t="shared" si="1"/>
        <v>1</v>
      </c>
      <c r="BR33" s="18">
        <f t="shared" si="2"/>
        <v>0</v>
      </c>
      <c r="BS33" s="29">
        <f t="shared" si="4"/>
        <v>0</v>
      </c>
    </row>
    <row r="34" spans="1:71" ht="85.5" hidden="1">
      <c r="A34" s="30" t="s">
        <v>189</v>
      </c>
      <c r="B34" s="30" t="s">
        <v>216</v>
      </c>
      <c r="C34" s="41" t="s">
        <v>159</v>
      </c>
      <c r="D34" s="42" t="s">
        <v>219</v>
      </c>
      <c r="E34" s="42" t="s">
        <v>220</v>
      </c>
      <c r="F34" s="43" t="s">
        <v>128</v>
      </c>
      <c r="G34" s="44">
        <v>45289</v>
      </c>
      <c r="H34" s="41"/>
      <c r="I34" s="54"/>
      <c r="J34" s="68"/>
      <c r="K34" s="69"/>
      <c r="L34" s="78" t="s">
        <v>221</v>
      </c>
      <c r="M34" s="41"/>
      <c r="N34" s="55"/>
      <c r="O34" s="68"/>
      <c r="P34" s="75"/>
      <c r="Q34" s="68"/>
      <c r="R34" s="41"/>
      <c r="S34" s="55"/>
      <c r="T34" s="68"/>
      <c r="U34" s="75"/>
      <c r="V34" s="68"/>
      <c r="W34" s="41"/>
      <c r="X34" s="55"/>
      <c r="Y34" s="68"/>
      <c r="Z34" s="75"/>
      <c r="AA34" s="68"/>
      <c r="AB34" s="41"/>
      <c r="AC34" s="55"/>
      <c r="AD34" s="68"/>
      <c r="AE34" s="75"/>
      <c r="AF34" s="68"/>
      <c r="AG34" s="41">
        <v>1</v>
      </c>
      <c r="AH34" s="55">
        <v>0.5</v>
      </c>
      <c r="AI34" s="68"/>
      <c r="AJ34" s="75"/>
      <c r="AK34" s="68"/>
      <c r="AL34" s="41"/>
      <c r="AM34" s="55"/>
      <c r="AN34" s="68"/>
      <c r="AO34" s="75"/>
      <c r="AP34" s="68"/>
      <c r="AQ34" s="41"/>
      <c r="AR34" s="55"/>
      <c r="AS34" s="68"/>
      <c r="AT34" s="75"/>
      <c r="AU34" s="68"/>
      <c r="AV34" s="41"/>
      <c r="AW34" s="55"/>
      <c r="AX34" s="68"/>
      <c r="AY34" s="75"/>
      <c r="AZ34" s="68"/>
      <c r="BA34" s="41"/>
      <c r="BB34" s="55"/>
      <c r="BC34" s="68"/>
      <c r="BD34" s="75"/>
      <c r="BE34" s="68"/>
      <c r="BF34" s="41"/>
      <c r="BG34" s="55"/>
      <c r="BH34" s="68"/>
      <c r="BI34" s="75"/>
      <c r="BJ34" s="68"/>
      <c r="BK34" s="41">
        <v>1</v>
      </c>
      <c r="BL34" s="55">
        <v>0.5</v>
      </c>
      <c r="BM34" s="68"/>
      <c r="BN34" s="75"/>
      <c r="BO34" s="68"/>
      <c r="BP34" s="18">
        <f t="shared" ref="BP34" si="21">SUM(H34,M34,R34,W34,AB34,AG34,AL34,AQ34,AV34,BA34,BF34,BK34)</f>
        <v>2</v>
      </c>
      <c r="BQ34" s="29">
        <f t="shared" ref="BQ34" si="22">SUM(I34,N34,S34,X34,AC34,AH34,AM34,AR34,AW34,BB34,BG34,BL34)</f>
        <v>1</v>
      </c>
      <c r="BR34" s="18">
        <f t="shared" ref="BR34" si="23">SUM(J34,O34,T34,Y34,AD34,AI34,AN34,AS34,AX34,BC34,BH34,BM34)</f>
        <v>0</v>
      </c>
      <c r="BS34" s="29">
        <f t="shared" ref="BS34" si="24">SUM(K34,P34,U34,Z34,AE34,AJ34,AO34,AT34,AY34,BD34,BI34,BN34)</f>
        <v>0</v>
      </c>
    </row>
    <row r="35" spans="1:71" ht="71.25" hidden="1">
      <c r="A35" s="45" t="s">
        <v>189</v>
      </c>
      <c r="B35" s="45" t="s">
        <v>222</v>
      </c>
      <c r="C35" s="46" t="s">
        <v>187</v>
      </c>
      <c r="D35" s="47" t="s">
        <v>223</v>
      </c>
      <c r="E35" s="47" t="s">
        <v>224</v>
      </c>
      <c r="F35" s="48" t="s">
        <v>225</v>
      </c>
      <c r="G35" s="49">
        <v>45214</v>
      </c>
      <c r="H35" s="46"/>
      <c r="I35" s="50"/>
      <c r="J35" s="66"/>
      <c r="K35" s="67"/>
      <c r="L35" s="66"/>
      <c r="M35" s="46"/>
      <c r="N35" s="51"/>
      <c r="O35" s="66"/>
      <c r="P35" s="74"/>
      <c r="Q35" s="66"/>
      <c r="R35" s="46"/>
      <c r="S35" s="51"/>
      <c r="T35" s="66"/>
      <c r="U35" s="74"/>
      <c r="V35" s="66"/>
      <c r="W35" s="46">
        <v>1</v>
      </c>
      <c r="X35" s="51">
        <v>0.5</v>
      </c>
      <c r="Y35" s="66">
        <v>1</v>
      </c>
      <c r="Z35" s="74">
        <v>0.5</v>
      </c>
      <c r="AA35" s="70" t="s">
        <v>226</v>
      </c>
      <c r="AB35" s="46"/>
      <c r="AC35" s="51"/>
      <c r="AD35" s="66"/>
      <c r="AE35" s="74"/>
      <c r="AF35" s="66"/>
      <c r="AG35" s="46"/>
      <c r="AH35" s="51"/>
      <c r="AI35" s="66"/>
      <c r="AJ35" s="74"/>
      <c r="AK35" s="66"/>
      <c r="AL35" s="46"/>
      <c r="AM35" s="51"/>
      <c r="AN35" s="66"/>
      <c r="AO35" s="74"/>
      <c r="AP35" s="66"/>
      <c r="AQ35" s="46"/>
      <c r="AR35" s="51"/>
      <c r="AS35" s="66"/>
      <c r="AT35" s="74"/>
      <c r="AU35" s="66"/>
      <c r="AV35" s="46"/>
      <c r="AW35" s="51"/>
      <c r="AX35" s="66"/>
      <c r="AY35" s="74"/>
      <c r="AZ35" s="66"/>
      <c r="BA35" s="46">
        <v>1</v>
      </c>
      <c r="BB35" s="51">
        <v>0.5</v>
      </c>
      <c r="BC35" s="66"/>
      <c r="BD35" s="74"/>
      <c r="BE35" s="66"/>
      <c r="BF35" s="46"/>
      <c r="BG35" s="51"/>
      <c r="BH35" s="66"/>
      <c r="BI35" s="74"/>
      <c r="BJ35" s="66"/>
      <c r="BK35" s="46"/>
      <c r="BL35" s="51"/>
      <c r="BM35" s="66"/>
      <c r="BN35" s="74"/>
      <c r="BO35" s="66"/>
      <c r="BP35" s="46">
        <f t="shared" si="0"/>
        <v>2</v>
      </c>
      <c r="BQ35" s="51">
        <f t="shared" si="1"/>
        <v>1</v>
      </c>
      <c r="BR35" s="46">
        <f t="shared" si="2"/>
        <v>1</v>
      </c>
      <c r="BS35" s="51">
        <f t="shared" si="4"/>
        <v>0.5</v>
      </c>
    </row>
    <row r="36" spans="1:71" ht="57.75" hidden="1" customHeight="1">
      <c r="A36" s="396" t="s">
        <v>227</v>
      </c>
      <c r="B36" s="396" t="s">
        <v>228</v>
      </c>
      <c r="C36" s="397" t="s">
        <v>32</v>
      </c>
      <c r="D36" s="398" t="s">
        <v>229</v>
      </c>
      <c r="E36" s="398" t="s">
        <v>230</v>
      </c>
      <c r="F36" s="399" t="s">
        <v>231</v>
      </c>
      <c r="G36" s="400">
        <v>45257</v>
      </c>
      <c r="H36" s="397"/>
      <c r="I36" s="401"/>
      <c r="J36" s="402"/>
      <c r="K36" s="403"/>
      <c r="L36" s="402"/>
      <c r="M36" s="397"/>
      <c r="N36" s="404"/>
      <c r="O36" s="402"/>
      <c r="P36" s="405"/>
      <c r="Q36" s="402"/>
      <c r="R36" s="397"/>
      <c r="S36" s="404"/>
      <c r="T36" s="402"/>
      <c r="U36" s="405"/>
      <c r="V36" s="402"/>
      <c r="W36" s="397"/>
      <c r="X36" s="404"/>
      <c r="Y36" s="402"/>
      <c r="Z36" s="405"/>
      <c r="AA36" s="402"/>
      <c r="AB36" s="397"/>
      <c r="AC36" s="404"/>
      <c r="AD36" s="402"/>
      <c r="AE36" s="405"/>
      <c r="AF36" s="402"/>
      <c r="AG36" s="397"/>
      <c r="AH36" s="404"/>
      <c r="AI36" s="402"/>
      <c r="AJ36" s="405"/>
      <c r="AK36" s="402"/>
      <c r="AL36" s="397"/>
      <c r="AM36" s="404"/>
      <c r="AN36" s="402"/>
      <c r="AO36" s="405"/>
      <c r="AP36" s="402"/>
      <c r="AQ36" s="397"/>
      <c r="AR36" s="404"/>
      <c r="AS36" s="402"/>
      <c r="AT36" s="405"/>
      <c r="AU36" s="402"/>
      <c r="AV36" s="397"/>
      <c r="AW36" s="404"/>
      <c r="AX36" s="402"/>
      <c r="AY36" s="405"/>
      <c r="AZ36" s="402"/>
      <c r="BA36" s="397"/>
      <c r="BB36" s="404"/>
      <c r="BC36" s="402"/>
      <c r="BD36" s="405"/>
      <c r="BE36" s="402"/>
      <c r="BF36" s="397">
        <v>1</v>
      </c>
      <c r="BG36" s="404">
        <v>1</v>
      </c>
      <c r="BH36" s="402"/>
      <c r="BI36" s="405"/>
      <c r="BJ36" s="402"/>
      <c r="BK36" s="397"/>
      <c r="BL36" s="404"/>
      <c r="BM36" s="402"/>
      <c r="BN36" s="405"/>
      <c r="BO36" s="402"/>
      <c r="BP36" s="397">
        <f t="shared" si="0"/>
        <v>1</v>
      </c>
      <c r="BQ36" s="404">
        <f t="shared" si="1"/>
        <v>1</v>
      </c>
      <c r="BR36" s="397">
        <f t="shared" si="2"/>
        <v>0</v>
      </c>
      <c r="BS36" s="404">
        <f t="shared" si="4"/>
        <v>0</v>
      </c>
    </row>
    <row r="37" spans="1:71" ht="58.5" hidden="1" customHeight="1">
      <c r="A37" s="30" t="s">
        <v>227</v>
      </c>
      <c r="B37" s="30" t="s">
        <v>232</v>
      </c>
      <c r="C37" s="18" t="s">
        <v>40</v>
      </c>
      <c r="D37" s="25" t="s">
        <v>233</v>
      </c>
      <c r="E37" s="25" t="s">
        <v>234</v>
      </c>
      <c r="F37" s="26" t="s">
        <v>121</v>
      </c>
      <c r="G37" s="27">
        <v>45091</v>
      </c>
      <c r="H37" s="18"/>
      <c r="I37" s="28"/>
      <c r="J37" s="62"/>
      <c r="K37" s="63"/>
      <c r="L37" s="62"/>
      <c r="M37" s="18"/>
      <c r="N37" s="29"/>
      <c r="O37" s="62"/>
      <c r="P37" s="72"/>
      <c r="Q37" s="62"/>
      <c r="R37" s="18"/>
      <c r="S37" s="29"/>
      <c r="T37" s="62"/>
      <c r="U37" s="72"/>
      <c r="V37" s="62"/>
      <c r="W37" s="18"/>
      <c r="X37" s="29"/>
      <c r="Y37" s="62"/>
      <c r="Z37" s="72"/>
      <c r="AA37" s="62"/>
      <c r="AB37" s="18"/>
      <c r="AC37" s="29"/>
      <c r="AD37" s="62"/>
      <c r="AE37" s="72"/>
      <c r="AF37" s="62"/>
      <c r="AG37" s="18">
        <v>1</v>
      </c>
      <c r="AH37" s="29">
        <v>1</v>
      </c>
      <c r="AI37" s="62"/>
      <c r="AJ37" s="72"/>
      <c r="AK37" s="62"/>
      <c r="AL37" s="18"/>
      <c r="AM37" s="29"/>
      <c r="AN37" s="62"/>
      <c r="AO37" s="72"/>
      <c r="AP37" s="62"/>
      <c r="AQ37" s="18"/>
      <c r="AR37" s="29"/>
      <c r="AS37" s="62"/>
      <c r="AT37" s="72"/>
      <c r="AU37" s="62"/>
      <c r="AV37" s="18"/>
      <c r="AW37" s="29"/>
      <c r="AX37" s="62"/>
      <c r="AY37" s="72"/>
      <c r="AZ37" s="62"/>
      <c r="BA37" s="18"/>
      <c r="BB37" s="29"/>
      <c r="BC37" s="62"/>
      <c r="BD37" s="72"/>
      <c r="BE37" s="62"/>
      <c r="BF37" s="18"/>
      <c r="BG37" s="29"/>
      <c r="BH37" s="62"/>
      <c r="BI37" s="72"/>
      <c r="BJ37" s="62"/>
      <c r="BK37" s="18"/>
      <c r="BL37" s="29"/>
      <c r="BM37" s="62"/>
      <c r="BN37" s="72"/>
      <c r="BO37" s="62"/>
      <c r="BP37" s="22">
        <f t="shared" si="0"/>
        <v>1</v>
      </c>
      <c r="BQ37" s="24">
        <f t="shared" si="1"/>
        <v>1</v>
      </c>
      <c r="BR37" s="22">
        <f t="shared" si="2"/>
        <v>0</v>
      </c>
      <c r="BS37" s="24">
        <f t="shared" si="4"/>
        <v>0</v>
      </c>
    </row>
    <row r="38" spans="1:71" ht="58.5" hidden="1" customHeight="1">
      <c r="A38" s="30" t="s">
        <v>227</v>
      </c>
      <c r="B38" s="30" t="s">
        <v>232</v>
      </c>
      <c r="C38" s="18" t="s">
        <v>133</v>
      </c>
      <c r="D38" s="25" t="s">
        <v>235</v>
      </c>
      <c r="E38" s="25" t="s">
        <v>236</v>
      </c>
      <c r="F38" s="26" t="s">
        <v>121</v>
      </c>
      <c r="G38" s="27">
        <v>45120</v>
      </c>
      <c r="H38" s="18"/>
      <c r="I38" s="28"/>
      <c r="J38" s="62"/>
      <c r="K38" s="63"/>
      <c r="L38" s="62"/>
      <c r="M38" s="18"/>
      <c r="N38" s="29"/>
      <c r="O38" s="62"/>
      <c r="P38" s="72"/>
      <c r="Q38" s="62"/>
      <c r="R38" s="18"/>
      <c r="S38" s="29"/>
      <c r="T38" s="62"/>
      <c r="U38" s="72"/>
      <c r="V38" s="62"/>
      <c r="W38" s="18"/>
      <c r="X38" s="29"/>
      <c r="Y38" s="62"/>
      <c r="Z38" s="72"/>
      <c r="AA38" s="62"/>
      <c r="AB38" s="18"/>
      <c r="AC38" s="29"/>
      <c r="AD38" s="62"/>
      <c r="AE38" s="72"/>
      <c r="AF38" s="62"/>
      <c r="AG38" s="18"/>
      <c r="AH38" s="29"/>
      <c r="AI38" s="62"/>
      <c r="AJ38" s="72"/>
      <c r="AK38" s="62"/>
      <c r="AL38" s="18">
        <v>1</v>
      </c>
      <c r="AM38" s="29">
        <v>1</v>
      </c>
      <c r="AN38" s="62"/>
      <c r="AO38" s="72"/>
      <c r="AP38" s="62"/>
      <c r="AQ38" s="18"/>
      <c r="AR38" s="29"/>
      <c r="AS38" s="62"/>
      <c r="AT38" s="72"/>
      <c r="AU38" s="62"/>
      <c r="AV38" s="18"/>
      <c r="AW38" s="29"/>
      <c r="AX38" s="62"/>
      <c r="AY38" s="72"/>
      <c r="AZ38" s="62"/>
      <c r="BA38" s="18"/>
      <c r="BB38" s="29"/>
      <c r="BC38" s="62"/>
      <c r="BD38" s="72"/>
      <c r="BE38" s="62"/>
      <c r="BF38" s="18"/>
      <c r="BG38" s="29"/>
      <c r="BH38" s="62"/>
      <c r="BI38" s="72"/>
      <c r="BJ38" s="62"/>
      <c r="BK38" s="18"/>
      <c r="BL38" s="29"/>
      <c r="BM38" s="62"/>
      <c r="BN38" s="72"/>
      <c r="BO38" s="62"/>
      <c r="BP38" s="22">
        <f t="shared" si="0"/>
        <v>1</v>
      </c>
      <c r="BQ38" s="24">
        <f t="shared" si="1"/>
        <v>1</v>
      </c>
      <c r="BR38" s="22">
        <f t="shared" si="2"/>
        <v>0</v>
      </c>
      <c r="BS38" s="24">
        <f t="shared" si="4"/>
        <v>0</v>
      </c>
    </row>
    <row r="39" spans="1:71" ht="28.5" hidden="1">
      <c r="A39" s="45" t="s">
        <v>227</v>
      </c>
      <c r="B39" s="45" t="s">
        <v>232</v>
      </c>
      <c r="C39" s="46" t="s">
        <v>138</v>
      </c>
      <c r="D39" s="47" t="s">
        <v>237</v>
      </c>
      <c r="E39" s="47" t="s">
        <v>238</v>
      </c>
      <c r="F39" s="48" t="s">
        <v>121</v>
      </c>
      <c r="G39" s="49">
        <v>45281</v>
      </c>
      <c r="H39" s="46"/>
      <c r="I39" s="50"/>
      <c r="J39" s="66"/>
      <c r="K39" s="67"/>
      <c r="L39" s="66"/>
      <c r="M39" s="46"/>
      <c r="N39" s="51"/>
      <c r="O39" s="66"/>
      <c r="P39" s="74"/>
      <c r="Q39" s="66"/>
      <c r="R39" s="46"/>
      <c r="S39" s="51"/>
      <c r="T39" s="66"/>
      <c r="U39" s="74"/>
      <c r="V39" s="66"/>
      <c r="W39" s="46"/>
      <c r="X39" s="51"/>
      <c r="Y39" s="66"/>
      <c r="Z39" s="74"/>
      <c r="AA39" s="66"/>
      <c r="AB39" s="46"/>
      <c r="AC39" s="51"/>
      <c r="AD39" s="66"/>
      <c r="AE39" s="74"/>
      <c r="AF39" s="66"/>
      <c r="AG39" s="46"/>
      <c r="AH39" s="51"/>
      <c r="AI39" s="66"/>
      <c r="AJ39" s="74"/>
      <c r="AK39" s="66"/>
      <c r="AL39" s="46"/>
      <c r="AM39" s="51"/>
      <c r="AN39" s="66"/>
      <c r="AO39" s="74"/>
      <c r="AP39" s="66"/>
      <c r="AQ39" s="46"/>
      <c r="AR39" s="51"/>
      <c r="AS39" s="66"/>
      <c r="AT39" s="74"/>
      <c r="AU39" s="66"/>
      <c r="AV39" s="46"/>
      <c r="AW39" s="51"/>
      <c r="AX39" s="66"/>
      <c r="AY39" s="74"/>
      <c r="AZ39" s="66"/>
      <c r="BA39" s="46"/>
      <c r="BB39" s="51"/>
      <c r="BC39" s="66"/>
      <c r="BD39" s="74"/>
      <c r="BE39" s="66"/>
      <c r="BF39" s="46"/>
      <c r="BG39" s="51"/>
      <c r="BH39" s="66"/>
      <c r="BI39" s="74"/>
      <c r="BJ39" s="66"/>
      <c r="BK39" s="46">
        <v>1</v>
      </c>
      <c r="BL39" s="51">
        <v>1</v>
      </c>
      <c r="BM39" s="66"/>
      <c r="BN39" s="74"/>
      <c r="BO39" s="66"/>
      <c r="BP39" s="52">
        <f t="shared" si="0"/>
        <v>1</v>
      </c>
      <c r="BQ39" s="53">
        <f t="shared" si="1"/>
        <v>1</v>
      </c>
      <c r="BR39" s="52">
        <f t="shared" si="2"/>
        <v>0</v>
      </c>
      <c r="BS39" s="53">
        <f t="shared" si="4"/>
        <v>0</v>
      </c>
    </row>
    <row r="40" spans="1:71" ht="28.5" hidden="1">
      <c r="A40" s="396" t="s">
        <v>239</v>
      </c>
      <c r="B40" s="396" t="s">
        <v>240</v>
      </c>
      <c r="C40" s="397" t="s">
        <v>32</v>
      </c>
      <c r="D40" s="396" t="s">
        <v>241</v>
      </c>
      <c r="E40" s="408" t="s">
        <v>242</v>
      </c>
      <c r="F40" s="399" t="s">
        <v>121</v>
      </c>
      <c r="G40" s="56">
        <v>44985</v>
      </c>
      <c r="H40" s="397"/>
      <c r="I40" s="401"/>
      <c r="J40" s="402"/>
      <c r="K40" s="403"/>
      <c r="L40" s="402"/>
      <c r="M40" s="397">
        <v>1</v>
      </c>
      <c r="N40" s="404">
        <v>1</v>
      </c>
      <c r="O40" s="402">
        <v>1</v>
      </c>
      <c r="P40" s="405">
        <v>1</v>
      </c>
      <c r="Q40" s="409" t="s">
        <v>243</v>
      </c>
      <c r="R40" s="397"/>
      <c r="S40" s="404"/>
      <c r="T40" s="402"/>
      <c r="U40" s="405"/>
      <c r="V40" s="402"/>
      <c r="W40" s="397"/>
      <c r="X40" s="404"/>
      <c r="Y40" s="402"/>
      <c r="Z40" s="405"/>
      <c r="AA40" s="402"/>
      <c r="AB40" s="397"/>
      <c r="AC40" s="404"/>
      <c r="AD40" s="402"/>
      <c r="AE40" s="405"/>
      <c r="AF40" s="402"/>
      <c r="AG40" s="397"/>
      <c r="AH40" s="404"/>
      <c r="AI40" s="402"/>
      <c r="AJ40" s="405"/>
      <c r="AK40" s="402"/>
      <c r="AL40" s="397"/>
      <c r="AM40" s="404"/>
      <c r="AN40" s="402"/>
      <c r="AO40" s="405"/>
      <c r="AP40" s="402"/>
      <c r="AQ40" s="397"/>
      <c r="AR40" s="404"/>
      <c r="AS40" s="402"/>
      <c r="AT40" s="405"/>
      <c r="AU40" s="402"/>
      <c r="AV40" s="397"/>
      <c r="AW40" s="404"/>
      <c r="AX40" s="402"/>
      <c r="AY40" s="405"/>
      <c r="AZ40" s="402"/>
      <c r="BA40" s="397"/>
      <c r="BB40" s="404"/>
      <c r="BC40" s="402"/>
      <c r="BD40" s="405"/>
      <c r="BE40" s="402"/>
      <c r="BF40" s="397"/>
      <c r="BG40" s="404"/>
      <c r="BH40" s="402"/>
      <c r="BI40" s="405"/>
      <c r="BJ40" s="402"/>
      <c r="BK40" s="397"/>
      <c r="BL40" s="404"/>
      <c r="BM40" s="402"/>
      <c r="BN40" s="405"/>
      <c r="BO40" s="402"/>
      <c r="BP40" s="397">
        <f t="shared" si="0"/>
        <v>1</v>
      </c>
      <c r="BQ40" s="404">
        <f t="shared" si="1"/>
        <v>1</v>
      </c>
      <c r="BR40" s="397">
        <f t="shared" si="2"/>
        <v>1</v>
      </c>
      <c r="BS40" s="404">
        <f t="shared" si="4"/>
        <v>1</v>
      </c>
    </row>
    <row r="41" spans="1:71" ht="45" hidden="1" customHeight="1">
      <c r="A41" s="17" t="s">
        <v>239</v>
      </c>
      <c r="B41" s="17" t="s">
        <v>240</v>
      </c>
      <c r="C41" s="22" t="s">
        <v>109</v>
      </c>
      <c r="D41" s="17" t="s">
        <v>244</v>
      </c>
      <c r="E41" s="17" t="s">
        <v>238</v>
      </c>
      <c r="F41" s="20" t="s">
        <v>121</v>
      </c>
      <c r="G41" s="27">
        <v>45105</v>
      </c>
      <c r="H41" s="22"/>
      <c r="I41" s="23"/>
      <c r="J41" s="60"/>
      <c r="K41" s="61"/>
      <c r="L41" s="60"/>
      <c r="M41" s="22"/>
      <c r="N41" s="24"/>
      <c r="O41" s="60"/>
      <c r="P41" s="71"/>
      <c r="Q41" s="60"/>
      <c r="R41" s="22"/>
      <c r="S41" s="24"/>
      <c r="T41" s="60"/>
      <c r="U41" s="71"/>
      <c r="V41" s="60"/>
      <c r="W41" s="22"/>
      <c r="X41" s="24"/>
      <c r="Y41" s="60"/>
      <c r="Z41" s="71"/>
      <c r="AA41" s="60"/>
      <c r="AB41" s="22"/>
      <c r="AC41" s="24"/>
      <c r="AD41" s="60"/>
      <c r="AE41" s="71"/>
      <c r="AF41" s="60"/>
      <c r="AG41" s="22">
        <v>1</v>
      </c>
      <c r="AH41" s="24">
        <v>1</v>
      </c>
      <c r="AI41" s="60"/>
      <c r="AJ41" s="71"/>
      <c r="AK41" s="60"/>
      <c r="AL41" s="22"/>
      <c r="AM41" s="24"/>
      <c r="AN41" s="60"/>
      <c r="AO41" s="71"/>
      <c r="AP41" s="60"/>
      <c r="AQ41" s="22"/>
      <c r="AR41" s="24"/>
      <c r="AS41" s="60"/>
      <c r="AT41" s="71"/>
      <c r="AU41" s="60"/>
      <c r="AV41" s="22"/>
      <c r="AW41" s="24"/>
      <c r="AX41" s="60"/>
      <c r="AY41" s="71"/>
      <c r="AZ41" s="60"/>
      <c r="BA41" s="22"/>
      <c r="BB41" s="24"/>
      <c r="BC41" s="60"/>
      <c r="BD41" s="71"/>
      <c r="BE41" s="60"/>
      <c r="BF41" s="22"/>
      <c r="BG41" s="24"/>
      <c r="BH41" s="60"/>
      <c r="BI41" s="71"/>
      <c r="BJ41" s="60"/>
      <c r="BK41" s="22"/>
      <c r="BL41" s="24"/>
      <c r="BM41" s="60"/>
      <c r="BN41" s="71"/>
      <c r="BO41" s="60"/>
      <c r="BP41" s="22">
        <f t="shared" si="0"/>
        <v>1</v>
      </c>
      <c r="BQ41" s="24">
        <f t="shared" si="1"/>
        <v>1</v>
      </c>
      <c r="BR41" s="22">
        <f t="shared" si="2"/>
        <v>0</v>
      </c>
      <c r="BS41" s="24">
        <f t="shared" si="4"/>
        <v>0</v>
      </c>
    </row>
    <row r="42" spans="1:71" ht="45" hidden="1" customHeight="1">
      <c r="A42" s="17" t="s">
        <v>239</v>
      </c>
      <c r="B42" s="17" t="s">
        <v>240</v>
      </c>
      <c r="C42" s="22" t="s">
        <v>118</v>
      </c>
      <c r="D42" s="17" t="s">
        <v>245</v>
      </c>
      <c r="E42" s="17" t="s">
        <v>246</v>
      </c>
      <c r="F42" s="20" t="s">
        <v>136</v>
      </c>
      <c r="G42" s="21">
        <v>45105</v>
      </c>
      <c r="H42" s="22"/>
      <c r="I42" s="23"/>
      <c r="J42" s="60"/>
      <c r="K42" s="61"/>
      <c r="L42" s="60"/>
      <c r="M42" s="22"/>
      <c r="N42" s="24"/>
      <c r="O42" s="60"/>
      <c r="P42" s="71"/>
      <c r="Q42" s="60"/>
      <c r="R42" s="22"/>
      <c r="S42" s="24"/>
      <c r="T42" s="60"/>
      <c r="U42" s="71"/>
      <c r="V42" s="60"/>
      <c r="W42" s="22"/>
      <c r="X42" s="24"/>
      <c r="Y42" s="60"/>
      <c r="Z42" s="71"/>
      <c r="AA42" s="60"/>
      <c r="AB42" s="22"/>
      <c r="AC42" s="24"/>
      <c r="AD42" s="60"/>
      <c r="AE42" s="71"/>
      <c r="AF42" s="60"/>
      <c r="AG42" s="22">
        <v>1</v>
      </c>
      <c r="AH42" s="24">
        <v>1</v>
      </c>
      <c r="AI42" s="60"/>
      <c r="AJ42" s="71"/>
      <c r="AK42" s="60"/>
      <c r="AL42" s="22"/>
      <c r="AM42" s="24"/>
      <c r="AN42" s="60"/>
      <c r="AO42" s="71"/>
      <c r="AP42" s="60"/>
      <c r="AQ42" s="22"/>
      <c r="AR42" s="24"/>
      <c r="AS42" s="60"/>
      <c r="AT42" s="71"/>
      <c r="AU42" s="60"/>
      <c r="AV42" s="22"/>
      <c r="AW42" s="24"/>
      <c r="AX42" s="60"/>
      <c r="AY42" s="71"/>
      <c r="AZ42" s="60"/>
      <c r="BA42" s="22"/>
      <c r="BB42" s="24"/>
      <c r="BC42" s="60"/>
      <c r="BD42" s="71"/>
      <c r="BE42" s="60"/>
      <c r="BF42" s="22"/>
      <c r="BG42" s="24"/>
      <c r="BH42" s="60"/>
      <c r="BI42" s="71"/>
      <c r="BJ42" s="60"/>
      <c r="BK42" s="22"/>
      <c r="BL42" s="24"/>
      <c r="BM42" s="60"/>
      <c r="BN42" s="71"/>
      <c r="BO42" s="60"/>
      <c r="BP42" s="22">
        <f t="shared" si="0"/>
        <v>1</v>
      </c>
      <c r="BQ42" s="24">
        <f t="shared" si="1"/>
        <v>1</v>
      </c>
      <c r="BR42" s="22">
        <f t="shared" si="2"/>
        <v>0</v>
      </c>
      <c r="BS42" s="24">
        <f t="shared" si="4"/>
        <v>0</v>
      </c>
    </row>
    <row r="43" spans="1:71" ht="71.25" hidden="1">
      <c r="A43" s="25" t="s">
        <v>239</v>
      </c>
      <c r="B43" s="25" t="s">
        <v>247</v>
      </c>
      <c r="C43" s="26" t="s">
        <v>40</v>
      </c>
      <c r="D43" s="25" t="s">
        <v>248</v>
      </c>
      <c r="E43" s="25" t="s">
        <v>249</v>
      </c>
      <c r="F43" s="26" t="s">
        <v>121</v>
      </c>
      <c r="G43" s="27">
        <v>45015</v>
      </c>
      <c r="H43" s="26"/>
      <c r="I43" s="28"/>
      <c r="J43" s="62"/>
      <c r="K43" s="63"/>
      <c r="L43" s="62"/>
      <c r="M43" s="18"/>
      <c r="N43" s="29"/>
      <c r="O43" s="62"/>
      <c r="P43" s="72"/>
      <c r="Q43" s="62"/>
      <c r="R43" s="18">
        <v>1</v>
      </c>
      <c r="S43" s="29">
        <v>1</v>
      </c>
      <c r="T43" s="62">
        <v>1</v>
      </c>
      <c r="U43" s="72">
        <v>1</v>
      </c>
      <c r="V43" s="77" t="s">
        <v>250</v>
      </c>
      <c r="W43" s="18"/>
      <c r="X43" s="29"/>
      <c r="Y43" s="62"/>
      <c r="Z43" s="72"/>
      <c r="AA43" s="62"/>
      <c r="AB43" s="18"/>
      <c r="AC43" s="29"/>
      <c r="AD43" s="62"/>
      <c r="AE43" s="72"/>
      <c r="AF43" s="62"/>
      <c r="AG43" s="18"/>
      <c r="AH43" s="29"/>
      <c r="AI43" s="62"/>
      <c r="AJ43" s="72"/>
      <c r="AK43" s="62"/>
      <c r="AL43" s="18"/>
      <c r="AM43" s="29"/>
      <c r="AN43" s="62"/>
      <c r="AO43" s="72"/>
      <c r="AP43" s="62"/>
      <c r="AQ43" s="18"/>
      <c r="AR43" s="29"/>
      <c r="AS43" s="62"/>
      <c r="AT43" s="72"/>
      <c r="AU43" s="62"/>
      <c r="AV43" s="18"/>
      <c r="AW43" s="29"/>
      <c r="AX43" s="62"/>
      <c r="AY43" s="72"/>
      <c r="AZ43" s="62"/>
      <c r="BA43" s="18"/>
      <c r="BB43" s="29"/>
      <c r="BC43" s="62"/>
      <c r="BD43" s="72"/>
      <c r="BE43" s="62"/>
      <c r="BF43" s="18"/>
      <c r="BG43" s="29"/>
      <c r="BH43" s="62"/>
      <c r="BI43" s="72"/>
      <c r="BJ43" s="62"/>
      <c r="BK43" s="18"/>
      <c r="BL43" s="29"/>
      <c r="BM43" s="62"/>
      <c r="BN43" s="72"/>
      <c r="BO43" s="62"/>
      <c r="BP43" s="22">
        <f t="shared" si="0"/>
        <v>1</v>
      </c>
      <c r="BQ43" s="24">
        <f t="shared" si="1"/>
        <v>1</v>
      </c>
      <c r="BR43" s="22">
        <f t="shared" si="2"/>
        <v>1</v>
      </c>
      <c r="BS43" s="24">
        <f t="shared" si="4"/>
        <v>1</v>
      </c>
    </row>
    <row r="44" spans="1:71" ht="42.75" hidden="1">
      <c r="A44" s="25" t="s">
        <v>239</v>
      </c>
      <c r="B44" s="25" t="s">
        <v>247</v>
      </c>
      <c r="C44" s="26" t="s">
        <v>133</v>
      </c>
      <c r="D44" s="25" t="s">
        <v>251</v>
      </c>
      <c r="E44" s="25" t="s">
        <v>252</v>
      </c>
      <c r="F44" s="26" t="s">
        <v>121</v>
      </c>
      <c r="G44" s="27">
        <v>45246</v>
      </c>
      <c r="H44" s="26"/>
      <c r="I44" s="28"/>
      <c r="J44" s="62"/>
      <c r="K44" s="63"/>
      <c r="L44" s="62"/>
      <c r="M44" s="18"/>
      <c r="N44" s="29"/>
      <c r="O44" s="62"/>
      <c r="P44" s="72"/>
      <c r="Q44" s="62"/>
      <c r="R44" s="18"/>
      <c r="S44" s="29"/>
      <c r="T44" s="62"/>
      <c r="U44" s="72"/>
      <c r="V44" s="62"/>
      <c r="W44" s="18"/>
      <c r="X44" s="29"/>
      <c r="Y44" s="62"/>
      <c r="Z44" s="72"/>
      <c r="AA44" s="62"/>
      <c r="AB44" s="18"/>
      <c r="AC44" s="29"/>
      <c r="AD44" s="62"/>
      <c r="AE44" s="72"/>
      <c r="AF44" s="62"/>
      <c r="AG44" s="18"/>
      <c r="AH44" s="29"/>
      <c r="AI44" s="62"/>
      <c r="AJ44" s="72"/>
      <c r="AK44" s="62"/>
      <c r="AL44" s="18"/>
      <c r="AM44" s="29"/>
      <c r="AN44" s="62"/>
      <c r="AO44" s="72"/>
      <c r="AP44" s="62"/>
      <c r="AQ44" s="18"/>
      <c r="AR44" s="29"/>
      <c r="AS44" s="62"/>
      <c r="AT44" s="72"/>
      <c r="AU44" s="62"/>
      <c r="AV44" s="18"/>
      <c r="AW44" s="29"/>
      <c r="AX44" s="62"/>
      <c r="AY44" s="72"/>
      <c r="AZ44" s="62"/>
      <c r="BA44" s="18"/>
      <c r="BB44" s="29"/>
      <c r="BC44" s="62"/>
      <c r="BD44" s="72"/>
      <c r="BE44" s="62"/>
      <c r="BF44" s="18">
        <v>1</v>
      </c>
      <c r="BG44" s="29">
        <v>1</v>
      </c>
      <c r="BH44" s="62"/>
      <c r="BI44" s="72"/>
      <c r="BJ44" s="62"/>
      <c r="BK44" s="18"/>
      <c r="BL44" s="29"/>
      <c r="BM44" s="62"/>
      <c r="BN44" s="72"/>
      <c r="BO44" s="62"/>
      <c r="BP44" s="22">
        <f t="shared" ref="BP44" si="25">SUM(H44,M44,R44,W44,AB44,AG44,AL44,AQ44,AV44,BA44,BF44,BK44)</f>
        <v>1</v>
      </c>
      <c r="BQ44" s="24">
        <f t="shared" ref="BQ44" si="26">SUM(I44,N44,S44,X44,AC44,AH44,AM44,AR44,AW44,BB44,BG44,BL44)</f>
        <v>1</v>
      </c>
      <c r="BR44" s="22">
        <f t="shared" ref="BR44" si="27">SUM(J44,O44,T44,Y44,AD44,AI44,AN44,AS44,AX44,BC44,BH44,BM44)</f>
        <v>0</v>
      </c>
      <c r="BS44" s="24">
        <f t="shared" ref="BS44" si="28">SUM(K44,P44,U44,Z44,AE44,AJ44,AO44,AT44,AY44,BD44,BI44,BN44)</f>
        <v>0</v>
      </c>
    </row>
    <row r="45" spans="1:71" ht="72" hidden="1" customHeight="1">
      <c r="A45" s="30" t="s">
        <v>239</v>
      </c>
      <c r="B45" s="30" t="s">
        <v>247</v>
      </c>
      <c r="C45" s="18" t="s">
        <v>133</v>
      </c>
      <c r="D45" s="30" t="s">
        <v>253</v>
      </c>
      <c r="E45" s="30" t="s">
        <v>254</v>
      </c>
      <c r="F45" s="26" t="s">
        <v>255</v>
      </c>
      <c r="G45" s="27">
        <v>45211</v>
      </c>
      <c r="H45" s="18"/>
      <c r="I45" s="28"/>
      <c r="J45" s="62"/>
      <c r="K45" s="63"/>
      <c r="L45" s="62"/>
      <c r="M45" s="18"/>
      <c r="N45" s="29"/>
      <c r="O45" s="62"/>
      <c r="P45" s="72"/>
      <c r="Q45" s="62"/>
      <c r="R45" s="18"/>
      <c r="S45" s="29"/>
      <c r="T45" s="62"/>
      <c r="U45" s="72"/>
      <c r="V45" s="62"/>
      <c r="W45" s="18"/>
      <c r="X45" s="29"/>
      <c r="Y45" s="62"/>
      <c r="Z45" s="72"/>
      <c r="AA45" s="62"/>
      <c r="AB45" s="18"/>
      <c r="AC45" s="29"/>
      <c r="AD45" s="62"/>
      <c r="AE45" s="72"/>
      <c r="AF45" s="62"/>
      <c r="AG45" s="18"/>
      <c r="AH45" s="29"/>
      <c r="AI45" s="62"/>
      <c r="AJ45" s="72"/>
      <c r="AK45" s="62"/>
      <c r="AL45" s="18"/>
      <c r="AM45" s="29"/>
      <c r="AN45" s="62"/>
      <c r="AO45" s="72"/>
      <c r="AP45" s="62"/>
      <c r="AQ45" s="18"/>
      <c r="AR45" s="29"/>
      <c r="AS45" s="62"/>
      <c r="AT45" s="72"/>
      <c r="AU45" s="62"/>
      <c r="AV45" s="18"/>
      <c r="AW45" s="29"/>
      <c r="AX45" s="62"/>
      <c r="AY45" s="72"/>
      <c r="AZ45" s="62"/>
      <c r="BA45" s="18">
        <v>1</v>
      </c>
      <c r="BB45" s="29">
        <v>1</v>
      </c>
      <c r="BC45" s="62"/>
      <c r="BD45" s="72"/>
      <c r="BE45" s="62"/>
      <c r="BF45" s="18"/>
      <c r="BG45" s="29"/>
      <c r="BH45" s="62"/>
      <c r="BI45" s="72"/>
      <c r="BJ45" s="62"/>
      <c r="BK45" s="18"/>
      <c r="BL45" s="29"/>
      <c r="BM45" s="62"/>
      <c r="BN45" s="72"/>
      <c r="BO45" s="62"/>
      <c r="BP45" s="22">
        <f t="shared" si="0"/>
        <v>1</v>
      </c>
      <c r="BQ45" s="24">
        <f t="shared" si="1"/>
        <v>1</v>
      </c>
      <c r="BR45" s="22">
        <f t="shared" si="2"/>
        <v>0</v>
      </c>
      <c r="BS45" s="24">
        <f t="shared" si="4"/>
        <v>0</v>
      </c>
    </row>
    <row r="46" spans="1:71" ht="101.25" hidden="1" customHeight="1">
      <c r="A46" s="30" t="s">
        <v>239</v>
      </c>
      <c r="B46" s="30" t="s">
        <v>256</v>
      </c>
      <c r="C46" s="18" t="s">
        <v>46</v>
      </c>
      <c r="D46" s="30" t="s">
        <v>257</v>
      </c>
      <c r="E46" s="30" t="s">
        <v>258</v>
      </c>
      <c r="F46" s="26" t="s">
        <v>259</v>
      </c>
      <c r="G46" s="27">
        <v>45041</v>
      </c>
      <c r="H46" s="18"/>
      <c r="I46" s="28"/>
      <c r="J46" s="62"/>
      <c r="K46" s="63"/>
      <c r="L46" s="62"/>
      <c r="M46" s="18"/>
      <c r="N46" s="29"/>
      <c r="O46" s="62"/>
      <c r="P46" s="72"/>
      <c r="Q46" s="62"/>
      <c r="R46" s="18"/>
      <c r="S46" s="29"/>
      <c r="T46" s="62"/>
      <c r="U46" s="72"/>
      <c r="V46" s="62"/>
      <c r="W46" s="18">
        <v>1</v>
      </c>
      <c r="X46" s="29">
        <v>1</v>
      </c>
      <c r="Y46" s="62">
        <v>1</v>
      </c>
      <c r="Z46" s="72">
        <v>1</v>
      </c>
      <c r="AA46" s="77" t="s">
        <v>260</v>
      </c>
      <c r="AB46" s="18"/>
      <c r="AC46" s="29"/>
      <c r="AD46" s="62"/>
      <c r="AE46" s="72"/>
      <c r="AF46" s="62"/>
      <c r="AG46" s="18"/>
      <c r="AH46" s="29"/>
      <c r="AI46" s="62"/>
      <c r="AJ46" s="72"/>
      <c r="AK46" s="62"/>
      <c r="AL46" s="18"/>
      <c r="AM46" s="29"/>
      <c r="AN46" s="62"/>
      <c r="AO46" s="72"/>
      <c r="AP46" s="62"/>
      <c r="AQ46" s="18"/>
      <c r="AR46" s="29"/>
      <c r="AS46" s="62"/>
      <c r="AT46" s="72"/>
      <c r="AU46" s="62"/>
      <c r="AV46" s="18"/>
      <c r="AW46" s="29"/>
      <c r="AX46" s="62"/>
      <c r="AY46" s="72"/>
      <c r="AZ46" s="62"/>
      <c r="BA46" s="18"/>
      <c r="BB46" s="29"/>
      <c r="BC46" s="62"/>
      <c r="BD46" s="72"/>
      <c r="BE46" s="62"/>
      <c r="BF46" s="18"/>
      <c r="BG46" s="29"/>
      <c r="BH46" s="62"/>
      <c r="BI46" s="72"/>
      <c r="BJ46" s="62"/>
      <c r="BK46" s="18"/>
      <c r="BL46" s="29"/>
      <c r="BM46" s="62"/>
      <c r="BN46" s="72"/>
      <c r="BO46" s="62"/>
      <c r="BP46" s="22">
        <f t="shared" si="0"/>
        <v>1</v>
      </c>
      <c r="BQ46" s="24">
        <f t="shared" si="1"/>
        <v>1</v>
      </c>
      <c r="BR46" s="22">
        <f t="shared" si="2"/>
        <v>1</v>
      </c>
      <c r="BS46" s="24">
        <f t="shared" si="4"/>
        <v>1</v>
      </c>
    </row>
    <row r="47" spans="1:71" ht="69.75" hidden="1" customHeight="1">
      <c r="A47" s="30" t="s">
        <v>239</v>
      </c>
      <c r="B47" s="30" t="s">
        <v>256</v>
      </c>
      <c r="C47" s="41" t="s">
        <v>49</v>
      </c>
      <c r="D47" s="30" t="s">
        <v>261</v>
      </c>
      <c r="E47" s="32" t="s">
        <v>262</v>
      </c>
      <c r="F47" s="26" t="s">
        <v>148</v>
      </c>
      <c r="G47" s="44">
        <v>45288</v>
      </c>
      <c r="H47" s="41"/>
      <c r="I47" s="54"/>
      <c r="J47" s="68"/>
      <c r="K47" s="69"/>
      <c r="L47" s="68"/>
      <c r="M47" s="41"/>
      <c r="N47" s="55"/>
      <c r="O47" s="68"/>
      <c r="P47" s="75"/>
      <c r="Q47" s="68"/>
      <c r="R47" s="41">
        <v>1</v>
      </c>
      <c r="S47" s="55">
        <v>0.25</v>
      </c>
      <c r="T47" s="62">
        <v>1</v>
      </c>
      <c r="U47" s="75">
        <v>0.25</v>
      </c>
      <c r="V47" s="84" t="s">
        <v>263</v>
      </c>
      <c r="W47" s="41"/>
      <c r="X47" s="55"/>
      <c r="Y47" s="68"/>
      <c r="Z47" s="75"/>
      <c r="AA47" s="68"/>
      <c r="AB47" s="41"/>
      <c r="AC47" s="55"/>
      <c r="AD47" s="68"/>
      <c r="AE47" s="75"/>
      <c r="AF47" s="68"/>
      <c r="AG47" s="41">
        <v>1</v>
      </c>
      <c r="AH47" s="55">
        <v>0.25</v>
      </c>
      <c r="AI47" s="68"/>
      <c r="AJ47" s="75"/>
      <c r="AK47" s="68"/>
      <c r="AL47" s="41"/>
      <c r="AM47" s="55"/>
      <c r="AN47" s="68"/>
      <c r="AO47" s="75"/>
      <c r="AP47" s="68"/>
      <c r="AQ47" s="41"/>
      <c r="AR47" s="55"/>
      <c r="AS47" s="68"/>
      <c r="AT47" s="75"/>
      <c r="AU47" s="68"/>
      <c r="AV47" s="41">
        <v>1</v>
      </c>
      <c r="AW47" s="55">
        <v>0.25</v>
      </c>
      <c r="AX47" s="68"/>
      <c r="AY47" s="75"/>
      <c r="AZ47" s="68"/>
      <c r="BA47" s="41"/>
      <c r="BB47" s="55"/>
      <c r="BC47" s="68"/>
      <c r="BD47" s="75"/>
      <c r="BE47" s="68"/>
      <c r="BF47" s="41"/>
      <c r="BG47" s="55"/>
      <c r="BH47" s="68"/>
      <c r="BI47" s="75"/>
      <c r="BJ47" s="68"/>
      <c r="BK47" s="41">
        <v>1</v>
      </c>
      <c r="BL47" s="55">
        <v>0.25</v>
      </c>
      <c r="BM47" s="68"/>
      <c r="BN47" s="75"/>
      <c r="BO47" s="68"/>
      <c r="BP47" s="22">
        <f t="shared" ref="BP47" si="29">SUM(H47,M47,R47,W47,AB47,AG47,AL47,AQ47,AV47,BA47,BF47,BK47)</f>
        <v>4</v>
      </c>
      <c r="BQ47" s="24">
        <f t="shared" ref="BQ47" si="30">SUM(I47,N47,S47,X47,AC47,AH47,AM47,AR47,AW47,BB47,BG47,BL47)</f>
        <v>1</v>
      </c>
      <c r="BR47" s="22">
        <f t="shared" ref="BR47" si="31">SUM(J47,O47,T47,Y47,AD47,AI47,AN47,AS47,AX47,BC47,BH47,BM47)</f>
        <v>1</v>
      </c>
      <c r="BS47" s="24">
        <f t="shared" ref="BS47" si="32">SUM(K47,P47,U47,Z47,AE47,AJ47,AO47,AT47,AY47,BD47,BI47,BN47)</f>
        <v>0.25</v>
      </c>
    </row>
    <row r="48" spans="1:71" ht="57.75" hidden="1" customHeight="1">
      <c r="A48" s="45" t="s">
        <v>239</v>
      </c>
      <c r="B48" s="45" t="s">
        <v>264</v>
      </c>
      <c r="C48" s="46" t="s">
        <v>151</v>
      </c>
      <c r="D48" s="45" t="s">
        <v>265</v>
      </c>
      <c r="E48" s="45" t="s">
        <v>266</v>
      </c>
      <c r="F48" s="48" t="s">
        <v>255</v>
      </c>
      <c r="G48" s="49">
        <v>45181</v>
      </c>
      <c r="H48" s="46"/>
      <c r="I48" s="50"/>
      <c r="J48" s="66"/>
      <c r="K48" s="67"/>
      <c r="L48" s="66"/>
      <c r="M48" s="46"/>
      <c r="N48" s="51"/>
      <c r="O48" s="66"/>
      <c r="P48" s="74"/>
      <c r="Q48" s="66"/>
      <c r="R48" s="46"/>
      <c r="S48" s="51"/>
      <c r="T48" s="66"/>
      <c r="U48" s="74"/>
      <c r="V48" s="66"/>
      <c r="W48" s="46"/>
      <c r="X48" s="51"/>
      <c r="Y48" s="66"/>
      <c r="Z48" s="74"/>
      <c r="AA48" s="66"/>
      <c r="AB48" s="46"/>
      <c r="AC48" s="51"/>
      <c r="AD48" s="66"/>
      <c r="AE48" s="74"/>
      <c r="AF48" s="66"/>
      <c r="AG48" s="46"/>
      <c r="AH48" s="51"/>
      <c r="AI48" s="66"/>
      <c r="AJ48" s="74"/>
      <c r="AK48" s="66"/>
      <c r="AL48" s="46"/>
      <c r="AM48" s="51"/>
      <c r="AN48" s="66"/>
      <c r="AO48" s="74"/>
      <c r="AP48" s="66"/>
      <c r="AQ48" s="46"/>
      <c r="AR48" s="51"/>
      <c r="AS48" s="66"/>
      <c r="AT48" s="74"/>
      <c r="AU48" s="66"/>
      <c r="AV48" s="46">
        <v>1</v>
      </c>
      <c r="AW48" s="51">
        <v>1</v>
      </c>
      <c r="AX48" s="66"/>
      <c r="AY48" s="74"/>
      <c r="AZ48" s="66"/>
      <c r="BA48" s="46"/>
      <c r="BB48" s="51"/>
      <c r="BC48" s="66"/>
      <c r="BD48" s="74"/>
      <c r="BE48" s="66"/>
      <c r="BF48" s="46"/>
      <c r="BG48" s="51"/>
      <c r="BH48" s="66"/>
      <c r="BI48" s="74"/>
      <c r="BJ48" s="66"/>
      <c r="BK48" s="46"/>
      <c r="BL48" s="51"/>
      <c r="BM48" s="66"/>
      <c r="BN48" s="74"/>
      <c r="BO48" s="66"/>
      <c r="BP48" s="52">
        <f t="shared" si="0"/>
        <v>1</v>
      </c>
      <c r="BQ48" s="53">
        <f t="shared" si="1"/>
        <v>1</v>
      </c>
      <c r="BR48" s="52">
        <f t="shared" si="2"/>
        <v>0</v>
      </c>
      <c r="BS48" s="53">
        <f t="shared" si="4"/>
        <v>0</v>
      </c>
    </row>
    <row r="49" spans="1:71" ht="85.5" hidden="1">
      <c r="A49" s="398" t="s">
        <v>267</v>
      </c>
      <c r="B49" s="398" t="s">
        <v>268</v>
      </c>
      <c r="C49" s="397" t="s">
        <v>32</v>
      </c>
      <c r="D49" s="398" t="s">
        <v>269</v>
      </c>
      <c r="E49" s="398" t="s">
        <v>270</v>
      </c>
      <c r="F49" s="399" t="s">
        <v>121</v>
      </c>
      <c r="G49" s="400">
        <v>44957</v>
      </c>
      <c r="H49" s="397">
        <v>1</v>
      </c>
      <c r="I49" s="401">
        <v>1</v>
      </c>
      <c r="J49" s="402">
        <v>1</v>
      </c>
      <c r="K49" s="403">
        <v>1</v>
      </c>
      <c r="L49" s="407" t="s">
        <v>271</v>
      </c>
      <c r="M49" s="397"/>
      <c r="N49" s="404"/>
      <c r="O49" s="402"/>
      <c r="P49" s="405"/>
      <c r="Q49" s="402"/>
      <c r="R49" s="397"/>
      <c r="S49" s="404"/>
      <c r="T49" s="402"/>
      <c r="U49" s="405"/>
      <c r="V49" s="402"/>
      <c r="W49" s="397"/>
      <c r="X49" s="404"/>
      <c r="Y49" s="402"/>
      <c r="Z49" s="405"/>
      <c r="AA49" s="402"/>
      <c r="AB49" s="397"/>
      <c r="AC49" s="404"/>
      <c r="AD49" s="402"/>
      <c r="AE49" s="405"/>
      <c r="AF49" s="402"/>
      <c r="AG49" s="397"/>
      <c r="AH49" s="404"/>
      <c r="AI49" s="402"/>
      <c r="AJ49" s="405"/>
      <c r="AK49" s="402"/>
      <c r="AL49" s="397"/>
      <c r="AM49" s="404"/>
      <c r="AN49" s="402"/>
      <c r="AO49" s="405"/>
      <c r="AP49" s="402"/>
      <c r="AQ49" s="397"/>
      <c r="AR49" s="404"/>
      <c r="AS49" s="402"/>
      <c r="AT49" s="405"/>
      <c r="AU49" s="402"/>
      <c r="AV49" s="397"/>
      <c r="AW49" s="404"/>
      <c r="AX49" s="402"/>
      <c r="AY49" s="405"/>
      <c r="AZ49" s="402"/>
      <c r="BA49" s="397"/>
      <c r="BB49" s="404"/>
      <c r="BC49" s="402"/>
      <c r="BD49" s="405"/>
      <c r="BE49" s="402"/>
      <c r="BF49" s="397"/>
      <c r="BG49" s="404"/>
      <c r="BH49" s="402"/>
      <c r="BI49" s="405"/>
      <c r="BJ49" s="402"/>
      <c r="BK49" s="397"/>
      <c r="BL49" s="404"/>
      <c r="BM49" s="402"/>
      <c r="BN49" s="405"/>
      <c r="BO49" s="402"/>
      <c r="BP49" s="397">
        <f t="shared" si="0"/>
        <v>1</v>
      </c>
      <c r="BQ49" s="404">
        <f t="shared" si="1"/>
        <v>1</v>
      </c>
      <c r="BR49" s="397">
        <f t="shared" si="2"/>
        <v>1</v>
      </c>
      <c r="BS49" s="404">
        <f t="shared" si="4"/>
        <v>1</v>
      </c>
    </row>
    <row r="50" spans="1:71" ht="28.5" hidden="1">
      <c r="A50" s="19" t="s">
        <v>267</v>
      </c>
      <c r="B50" s="19" t="s">
        <v>268</v>
      </c>
      <c r="C50" s="22" t="s">
        <v>109</v>
      </c>
      <c r="D50" s="19" t="s">
        <v>272</v>
      </c>
      <c r="E50" s="19" t="s">
        <v>273</v>
      </c>
      <c r="F50" s="20" t="s">
        <v>121</v>
      </c>
      <c r="G50" s="21">
        <v>45288</v>
      </c>
      <c r="H50" s="22"/>
      <c r="I50" s="23"/>
      <c r="J50" s="60"/>
      <c r="K50" s="61"/>
      <c r="L50" s="60"/>
      <c r="M50" s="22"/>
      <c r="N50" s="24"/>
      <c r="O50" s="60"/>
      <c r="P50" s="71"/>
      <c r="Q50" s="60"/>
      <c r="R50" s="22"/>
      <c r="S50" s="24"/>
      <c r="T50" s="60"/>
      <c r="U50" s="71"/>
      <c r="V50" s="60"/>
      <c r="W50" s="22"/>
      <c r="X50" s="24"/>
      <c r="Y50" s="60"/>
      <c r="Z50" s="71"/>
      <c r="AA50" s="60"/>
      <c r="AB50" s="22"/>
      <c r="AC50" s="24"/>
      <c r="AD50" s="60"/>
      <c r="AE50" s="71"/>
      <c r="AF50" s="60"/>
      <c r="AG50" s="22"/>
      <c r="AH50" s="24"/>
      <c r="AI50" s="60"/>
      <c r="AJ50" s="71"/>
      <c r="AK50" s="60"/>
      <c r="AL50" s="22"/>
      <c r="AM50" s="24"/>
      <c r="AN50" s="60"/>
      <c r="AO50" s="71"/>
      <c r="AP50" s="60"/>
      <c r="AQ50" s="22"/>
      <c r="AR50" s="24"/>
      <c r="AS50" s="60"/>
      <c r="AT50" s="71"/>
      <c r="AU50" s="60"/>
      <c r="AV50" s="22"/>
      <c r="AW50" s="24"/>
      <c r="AX50" s="60"/>
      <c r="AY50" s="71"/>
      <c r="AZ50" s="60"/>
      <c r="BA50" s="22"/>
      <c r="BB50" s="24"/>
      <c r="BC50" s="60"/>
      <c r="BD50" s="71"/>
      <c r="BE50" s="60"/>
      <c r="BF50" s="22"/>
      <c r="BG50" s="24"/>
      <c r="BH50" s="60"/>
      <c r="BI50" s="71"/>
      <c r="BJ50" s="60"/>
      <c r="BK50" s="22">
        <v>1</v>
      </c>
      <c r="BL50" s="24">
        <v>1</v>
      </c>
      <c r="BM50" s="60"/>
      <c r="BN50" s="71"/>
      <c r="BO50" s="60"/>
      <c r="BP50" s="22">
        <f t="shared" ref="BP50" si="33">SUM(H50,M50,R50,W50,AB50,AG50,AL50,AQ50,AV50,BA50,BF50,BK50)</f>
        <v>1</v>
      </c>
      <c r="BQ50" s="24">
        <f t="shared" ref="BQ50" si="34">SUM(I50,N50,S50,X50,AC50,AH50,AM50,AR50,AW50,BB50,BG50,BL50)</f>
        <v>1</v>
      </c>
      <c r="BR50" s="22">
        <f t="shared" ref="BR50" si="35">SUM(J50,O50,T50,Y50,AD50,AI50,AN50,AS50,AX50,BC50,BH50,BM50)</f>
        <v>0</v>
      </c>
      <c r="BS50" s="24">
        <f t="shared" ref="BS50" si="36">SUM(K50,P50,U50,Z50,AE50,AJ50,AO50,AT50,AY50,BD50,BI50,BN50)</f>
        <v>0</v>
      </c>
    </row>
    <row r="51" spans="1:71" ht="28.5" hidden="1">
      <c r="A51" s="25" t="s">
        <v>267</v>
      </c>
      <c r="B51" s="25" t="s">
        <v>274</v>
      </c>
      <c r="C51" s="18" t="s">
        <v>40</v>
      </c>
      <c r="D51" s="25" t="s">
        <v>275</v>
      </c>
      <c r="E51" s="25" t="s">
        <v>276</v>
      </c>
      <c r="F51" s="26" t="s">
        <v>121</v>
      </c>
      <c r="G51" s="27">
        <v>45015</v>
      </c>
      <c r="H51" s="18"/>
      <c r="I51" s="28"/>
      <c r="J51" s="62"/>
      <c r="K51" s="63"/>
      <c r="L51" s="62"/>
      <c r="M51" s="18"/>
      <c r="N51" s="29"/>
      <c r="O51" s="62"/>
      <c r="P51" s="72"/>
      <c r="Q51" s="62"/>
      <c r="R51" s="18">
        <v>1</v>
      </c>
      <c r="S51" s="29">
        <v>1</v>
      </c>
      <c r="T51" s="62">
        <v>1</v>
      </c>
      <c r="U51" s="72">
        <v>1</v>
      </c>
      <c r="V51" s="77" t="s">
        <v>277</v>
      </c>
      <c r="W51" s="18"/>
      <c r="X51" s="29"/>
      <c r="Y51" s="62"/>
      <c r="Z51" s="72"/>
      <c r="AA51" s="62"/>
      <c r="AB51" s="18"/>
      <c r="AC51" s="29"/>
      <c r="AD51" s="62"/>
      <c r="AE51" s="72"/>
      <c r="AF51" s="62"/>
      <c r="AG51" s="18"/>
      <c r="AH51" s="29"/>
      <c r="AI51" s="62"/>
      <c r="AJ51" s="72"/>
      <c r="AK51" s="62"/>
      <c r="AL51" s="18"/>
      <c r="AM51" s="29"/>
      <c r="AN51" s="62"/>
      <c r="AO51" s="72"/>
      <c r="AP51" s="62"/>
      <c r="AQ51" s="18"/>
      <c r="AR51" s="29"/>
      <c r="AS51" s="62"/>
      <c r="AT51" s="72"/>
      <c r="AU51" s="62"/>
      <c r="AV51" s="18"/>
      <c r="AW51" s="29"/>
      <c r="AX51" s="62"/>
      <c r="AY51" s="72"/>
      <c r="AZ51" s="62"/>
      <c r="BA51" s="18"/>
      <c r="BB51" s="29"/>
      <c r="BC51" s="62"/>
      <c r="BD51" s="72"/>
      <c r="BE51" s="62"/>
      <c r="BF51" s="18"/>
      <c r="BG51" s="29"/>
      <c r="BH51" s="62"/>
      <c r="BI51" s="72"/>
      <c r="BJ51" s="62"/>
      <c r="BK51" s="18"/>
      <c r="BL51" s="29"/>
      <c r="BM51" s="62"/>
      <c r="BN51" s="72"/>
      <c r="BO51" s="62"/>
      <c r="BP51" s="22">
        <f t="shared" si="0"/>
        <v>1</v>
      </c>
      <c r="BQ51" s="24">
        <f t="shared" si="1"/>
        <v>1</v>
      </c>
      <c r="BR51" s="22">
        <f t="shared" si="2"/>
        <v>1</v>
      </c>
      <c r="BS51" s="24">
        <f t="shared" si="4"/>
        <v>1</v>
      </c>
    </row>
    <row r="52" spans="1:71" ht="28.5" hidden="1">
      <c r="A52" s="25" t="s">
        <v>267</v>
      </c>
      <c r="B52" s="25" t="s">
        <v>274</v>
      </c>
      <c r="C52" s="41" t="s">
        <v>40</v>
      </c>
      <c r="D52" s="42" t="s">
        <v>278</v>
      </c>
      <c r="E52" s="42" t="s">
        <v>279</v>
      </c>
      <c r="F52" s="43" t="s">
        <v>121</v>
      </c>
      <c r="G52" s="44">
        <v>45076</v>
      </c>
      <c r="H52" s="41"/>
      <c r="I52" s="54"/>
      <c r="J52" s="68"/>
      <c r="K52" s="69"/>
      <c r="L52" s="68"/>
      <c r="M52" s="41"/>
      <c r="N52" s="55"/>
      <c r="O52" s="68"/>
      <c r="P52" s="75"/>
      <c r="Q52" s="68"/>
      <c r="R52" s="41"/>
      <c r="S52" s="55"/>
      <c r="T52" s="68"/>
      <c r="U52" s="75"/>
      <c r="V52" s="68"/>
      <c r="W52" s="41"/>
      <c r="X52" s="55"/>
      <c r="Y52" s="68"/>
      <c r="Z52" s="75"/>
      <c r="AA52" s="68"/>
      <c r="AB52" s="41">
        <v>1</v>
      </c>
      <c r="AC52" s="55">
        <v>1</v>
      </c>
      <c r="AD52" s="68"/>
      <c r="AE52" s="75"/>
      <c r="AF52" s="68"/>
      <c r="AG52" s="41"/>
      <c r="AH52" s="55"/>
      <c r="AI52" s="68"/>
      <c r="AJ52" s="75"/>
      <c r="AK52" s="68"/>
      <c r="AL52" s="41"/>
      <c r="AM52" s="55"/>
      <c r="AN52" s="68"/>
      <c r="AO52" s="75"/>
      <c r="AP52" s="68"/>
      <c r="AQ52" s="41"/>
      <c r="AR52" s="55"/>
      <c r="AS52" s="68"/>
      <c r="AT52" s="75"/>
      <c r="AU52" s="68"/>
      <c r="AV52" s="41"/>
      <c r="AW52" s="55"/>
      <c r="AX52" s="68"/>
      <c r="AY52" s="75"/>
      <c r="AZ52" s="68"/>
      <c r="BA52" s="41"/>
      <c r="BB52" s="55"/>
      <c r="BC52" s="68"/>
      <c r="BD52" s="75"/>
      <c r="BE52" s="68"/>
      <c r="BF52" s="41"/>
      <c r="BG52" s="55"/>
      <c r="BH52" s="68"/>
      <c r="BI52" s="75"/>
      <c r="BJ52" s="68"/>
      <c r="BK52" s="41"/>
      <c r="BL52" s="55"/>
      <c r="BM52" s="68"/>
      <c r="BN52" s="75"/>
      <c r="BO52" s="68"/>
      <c r="BP52" s="22">
        <f t="shared" ref="BP52:BP53" si="37">SUM(H52,M52,R52,W52,AB52,AG52,AL52,AQ52,AV52,BA52,BF52,BK52)</f>
        <v>1</v>
      </c>
      <c r="BQ52" s="24">
        <f t="shared" ref="BQ52:BQ53" si="38">SUM(I52,N52,S52,X52,AC52,AH52,AM52,AR52,AW52,BB52,BG52,BL52)</f>
        <v>1</v>
      </c>
      <c r="BR52" s="22">
        <f t="shared" ref="BR52:BR53" si="39">SUM(J52,O52,T52,Y52,AD52,AI52,AN52,AS52,AX52,BC52,BH52,BM52)</f>
        <v>0</v>
      </c>
      <c r="BS52" s="24">
        <f t="shared" ref="BS52:BS53" si="40">SUM(K52,P52,U52,Z52,AE52,AJ52,AO52,AT52,AY52,BD52,BI52,BN52)</f>
        <v>0</v>
      </c>
    </row>
    <row r="53" spans="1:71" ht="28.5" hidden="1">
      <c r="A53" s="25" t="s">
        <v>267</v>
      </c>
      <c r="B53" s="25" t="s">
        <v>274</v>
      </c>
      <c r="C53" s="41" t="s">
        <v>138</v>
      </c>
      <c r="D53" s="42" t="s">
        <v>280</v>
      </c>
      <c r="E53" s="42" t="s">
        <v>281</v>
      </c>
      <c r="F53" s="43" t="s">
        <v>121</v>
      </c>
      <c r="G53" s="44">
        <v>45287</v>
      </c>
      <c r="H53" s="41"/>
      <c r="I53" s="54"/>
      <c r="J53" s="68"/>
      <c r="K53" s="69"/>
      <c r="L53" s="68"/>
      <c r="M53" s="41"/>
      <c r="N53" s="55"/>
      <c r="O53" s="68"/>
      <c r="P53" s="75"/>
      <c r="Q53" s="68"/>
      <c r="R53" s="41"/>
      <c r="S53" s="55"/>
      <c r="T53" s="68"/>
      <c r="U53" s="75"/>
      <c r="V53" s="68"/>
      <c r="W53" s="41"/>
      <c r="X53" s="55"/>
      <c r="Y53" s="68"/>
      <c r="Z53" s="75"/>
      <c r="AA53" s="68"/>
      <c r="AB53" s="41"/>
      <c r="AC53" s="55"/>
      <c r="AD53" s="68"/>
      <c r="AE53" s="75"/>
      <c r="AF53" s="68"/>
      <c r="AG53" s="41"/>
      <c r="AH53" s="55"/>
      <c r="AI53" s="68"/>
      <c r="AJ53" s="75"/>
      <c r="AK53" s="68"/>
      <c r="AL53" s="41"/>
      <c r="AM53" s="55"/>
      <c r="AN53" s="68"/>
      <c r="AO53" s="75"/>
      <c r="AP53" s="68"/>
      <c r="AQ53" s="41"/>
      <c r="AR53" s="55"/>
      <c r="AS53" s="68"/>
      <c r="AT53" s="75"/>
      <c r="AU53" s="68"/>
      <c r="AV53" s="41"/>
      <c r="AW53" s="55"/>
      <c r="AX53" s="68"/>
      <c r="AY53" s="75"/>
      <c r="AZ53" s="68"/>
      <c r="BA53" s="41"/>
      <c r="BB53" s="55"/>
      <c r="BC53" s="68"/>
      <c r="BD53" s="75"/>
      <c r="BE53" s="68"/>
      <c r="BF53" s="41"/>
      <c r="BG53" s="55"/>
      <c r="BH53" s="68"/>
      <c r="BI53" s="75"/>
      <c r="BJ53" s="68"/>
      <c r="BK53" s="41">
        <v>1</v>
      </c>
      <c r="BL53" s="55">
        <v>1</v>
      </c>
      <c r="BM53" s="68"/>
      <c r="BN53" s="75"/>
      <c r="BO53" s="68"/>
      <c r="BP53" s="22">
        <f t="shared" si="37"/>
        <v>1</v>
      </c>
      <c r="BQ53" s="24">
        <f t="shared" si="38"/>
        <v>1</v>
      </c>
      <c r="BR53" s="22">
        <f t="shared" si="39"/>
        <v>0</v>
      </c>
      <c r="BS53" s="24">
        <f t="shared" si="40"/>
        <v>0</v>
      </c>
    </row>
    <row r="54" spans="1:71" ht="28.5" hidden="1">
      <c r="A54" s="25" t="s">
        <v>267</v>
      </c>
      <c r="B54" s="42" t="s">
        <v>282</v>
      </c>
      <c r="C54" s="41" t="s">
        <v>46</v>
      </c>
      <c r="D54" s="42" t="s">
        <v>283</v>
      </c>
      <c r="E54" s="42" t="s">
        <v>284</v>
      </c>
      <c r="F54" s="43" t="s">
        <v>121</v>
      </c>
      <c r="G54" s="44">
        <v>45105</v>
      </c>
      <c r="H54" s="41"/>
      <c r="I54" s="54"/>
      <c r="J54" s="68"/>
      <c r="K54" s="69"/>
      <c r="L54" s="68"/>
      <c r="M54" s="41"/>
      <c r="N54" s="55"/>
      <c r="O54" s="68"/>
      <c r="P54" s="75"/>
      <c r="Q54" s="68"/>
      <c r="R54" s="41"/>
      <c r="S54" s="55"/>
      <c r="T54" s="68"/>
      <c r="U54" s="75"/>
      <c r="V54" s="68"/>
      <c r="W54" s="41"/>
      <c r="X54" s="55"/>
      <c r="Y54" s="68"/>
      <c r="Z54" s="75"/>
      <c r="AA54" s="68"/>
      <c r="AB54" s="41"/>
      <c r="AC54" s="55"/>
      <c r="AD54" s="68"/>
      <c r="AE54" s="75"/>
      <c r="AF54" s="68"/>
      <c r="AG54" s="41">
        <v>1</v>
      </c>
      <c r="AH54" s="55">
        <v>1</v>
      </c>
      <c r="AI54" s="68"/>
      <c r="AJ54" s="75"/>
      <c r="AK54" s="68"/>
      <c r="AL54" s="41"/>
      <c r="AM54" s="55"/>
      <c r="AN54" s="68"/>
      <c r="AO54" s="75"/>
      <c r="AP54" s="68"/>
      <c r="AQ54" s="41"/>
      <c r="AR54" s="55"/>
      <c r="AS54" s="68"/>
      <c r="AT54" s="75"/>
      <c r="AU54" s="68"/>
      <c r="AV54" s="41"/>
      <c r="AW54" s="55"/>
      <c r="AX54" s="68"/>
      <c r="AY54" s="75"/>
      <c r="AZ54" s="68"/>
      <c r="BA54" s="41"/>
      <c r="BB54" s="55"/>
      <c r="BC54" s="68"/>
      <c r="BD54" s="75"/>
      <c r="BE54" s="68"/>
      <c r="BF54" s="41"/>
      <c r="BG54" s="55"/>
      <c r="BH54" s="68"/>
      <c r="BI54" s="75"/>
      <c r="BJ54" s="68"/>
      <c r="BK54" s="41"/>
      <c r="BL54" s="55"/>
      <c r="BM54" s="68"/>
      <c r="BN54" s="75"/>
      <c r="BO54" s="68"/>
      <c r="BP54" s="22">
        <f t="shared" ref="BP54" si="41">SUM(H54,M54,R54,W54,AB54,AG54,AL54,AQ54,AV54,BA54,BF54,BK54)</f>
        <v>1</v>
      </c>
      <c r="BQ54" s="24">
        <f t="shared" ref="BQ54" si="42">SUM(I54,N54,S54,X54,AC54,AH54,AM54,AR54,AW54,BB54,BG54,BL54)</f>
        <v>1</v>
      </c>
      <c r="BR54" s="22">
        <f t="shared" ref="BR54" si="43">SUM(J54,O54,T54,Y54,AD54,AI54,AN54,AS54,AX54,BC54,BH54,BM54)</f>
        <v>0</v>
      </c>
      <c r="BS54" s="24">
        <f t="shared" ref="BS54" si="44">SUM(K54,P54,U54,Z54,AE54,AJ54,AO54,AT54,AY54,BD54,BI54,BN54)</f>
        <v>0</v>
      </c>
    </row>
    <row r="55" spans="1:71" ht="42.75" hidden="1">
      <c r="A55" s="47" t="s">
        <v>267</v>
      </c>
      <c r="B55" s="47" t="s">
        <v>282</v>
      </c>
      <c r="C55" s="46" t="s">
        <v>49</v>
      </c>
      <c r="D55" s="47" t="s">
        <v>285</v>
      </c>
      <c r="E55" s="47" t="s">
        <v>286</v>
      </c>
      <c r="F55" s="48" t="s">
        <v>121</v>
      </c>
      <c r="G55" s="49">
        <v>45287</v>
      </c>
      <c r="H55" s="46"/>
      <c r="I55" s="50"/>
      <c r="J55" s="66"/>
      <c r="K55" s="67"/>
      <c r="L55" s="66"/>
      <c r="M55" s="46"/>
      <c r="N55" s="51"/>
      <c r="O55" s="66"/>
      <c r="P55" s="74"/>
      <c r="Q55" s="66"/>
      <c r="R55" s="46"/>
      <c r="S55" s="51"/>
      <c r="T55" s="66"/>
      <c r="U55" s="74"/>
      <c r="V55" s="66"/>
      <c r="W55" s="46"/>
      <c r="X55" s="51"/>
      <c r="Y55" s="66"/>
      <c r="Z55" s="74"/>
      <c r="AA55" s="66"/>
      <c r="AB55" s="46"/>
      <c r="AC55" s="51"/>
      <c r="AD55" s="66"/>
      <c r="AE55" s="74"/>
      <c r="AF55" s="66"/>
      <c r="AG55" s="46"/>
      <c r="AH55" s="51"/>
      <c r="AI55" s="66"/>
      <c r="AJ55" s="74"/>
      <c r="AK55" s="66"/>
      <c r="AL55" s="46"/>
      <c r="AM55" s="51"/>
      <c r="AN55" s="66"/>
      <c r="AO55" s="74"/>
      <c r="AP55" s="66"/>
      <c r="AQ55" s="46"/>
      <c r="AR55" s="51"/>
      <c r="AS55" s="66"/>
      <c r="AT55" s="74"/>
      <c r="AU55" s="66"/>
      <c r="AV55" s="46"/>
      <c r="AW55" s="51"/>
      <c r="AX55" s="66"/>
      <c r="AY55" s="74"/>
      <c r="AZ55" s="66"/>
      <c r="BA55" s="46"/>
      <c r="BB55" s="51"/>
      <c r="BC55" s="66"/>
      <c r="BD55" s="74"/>
      <c r="BE55" s="66"/>
      <c r="BF55" s="46"/>
      <c r="BG55" s="51"/>
      <c r="BH55" s="66"/>
      <c r="BI55" s="74"/>
      <c r="BJ55" s="66"/>
      <c r="BK55" s="46">
        <v>1</v>
      </c>
      <c r="BL55" s="51">
        <v>1</v>
      </c>
      <c r="BM55" s="66"/>
      <c r="BN55" s="74"/>
      <c r="BO55" s="66"/>
      <c r="BP55" s="52">
        <f t="shared" si="0"/>
        <v>1</v>
      </c>
      <c r="BQ55" s="53">
        <f t="shared" si="1"/>
        <v>1</v>
      </c>
      <c r="BR55" s="52">
        <f t="shared" si="2"/>
        <v>0</v>
      </c>
      <c r="BS55" s="53">
        <f t="shared" si="4"/>
        <v>0</v>
      </c>
    </row>
    <row r="56" spans="1:71" ht="28.5">
      <c r="A56" s="57" t="s">
        <v>287</v>
      </c>
      <c r="B56" s="57" t="s">
        <v>288</v>
      </c>
      <c r="C56" s="397" t="s">
        <v>32</v>
      </c>
      <c r="D56" s="398" t="s">
        <v>289</v>
      </c>
      <c r="E56" s="398" t="s">
        <v>270</v>
      </c>
      <c r="F56" s="399" t="s">
        <v>208</v>
      </c>
      <c r="G56" s="400">
        <v>44957</v>
      </c>
      <c r="H56" s="397">
        <v>1</v>
      </c>
      <c r="I56" s="401">
        <v>1</v>
      </c>
      <c r="J56" s="402">
        <v>1</v>
      </c>
      <c r="K56" s="403">
        <v>1</v>
      </c>
      <c r="M56" s="397"/>
      <c r="N56" s="404"/>
      <c r="O56" s="402"/>
      <c r="P56" s="405"/>
      <c r="Q56" s="402"/>
      <c r="R56" s="397"/>
      <c r="S56" s="404"/>
      <c r="T56" s="402"/>
      <c r="U56" s="405"/>
      <c r="V56" s="402"/>
      <c r="W56" s="397"/>
      <c r="X56" s="404"/>
      <c r="Y56" s="402"/>
      <c r="Z56" s="405"/>
      <c r="AA56" s="402"/>
      <c r="AB56" s="397"/>
      <c r="AC56" s="404"/>
      <c r="AD56" s="402"/>
      <c r="AE56" s="405"/>
      <c r="AF56" s="402"/>
      <c r="AG56" s="397"/>
      <c r="AH56" s="404"/>
      <c r="AI56" s="402"/>
      <c r="AJ56" s="405"/>
      <c r="AK56" s="402"/>
      <c r="AL56" s="397"/>
      <c r="AM56" s="404"/>
      <c r="AN56" s="402"/>
      <c r="AO56" s="405"/>
      <c r="AP56" s="402"/>
      <c r="AQ56" s="397"/>
      <c r="AR56" s="404"/>
      <c r="AS56" s="402"/>
      <c r="AT56" s="405"/>
      <c r="AU56" s="402"/>
      <c r="AV56" s="397"/>
      <c r="AW56" s="404"/>
      <c r="AX56" s="402"/>
      <c r="AY56" s="405"/>
      <c r="AZ56" s="402"/>
      <c r="BA56" s="397"/>
      <c r="BB56" s="404"/>
      <c r="BC56" s="402"/>
      <c r="BD56" s="405"/>
      <c r="BE56" s="402"/>
      <c r="BF56" s="397"/>
      <c r="BG56" s="404"/>
      <c r="BH56" s="402"/>
      <c r="BI56" s="405"/>
      <c r="BJ56" s="402"/>
      <c r="BK56" s="397"/>
      <c r="BL56" s="404"/>
      <c r="BM56" s="402"/>
      <c r="BN56" s="405"/>
      <c r="BO56" s="402"/>
      <c r="BP56" s="397">
        <f t="shared" si="0"/>
        <v>1</v>
      </c>
      <c r="BQ56" s="404">
        <f t="shared" si="1"/>
        <v>1</v>
      </c>
      <c r="BR56" s="397">
        <f t="shared" si="2"/>
        <v>1</v>
      </c>
      <c r="BS56" s="404">
        <f t="shared" si="4"/>
        <v>1</v>
      </c>
    </row>
    <row r="57" spans="1:71" ht="28.5">
      <c r="A57" s="30" t="s">
        <v>287</v>
      </c>
      <c r="B57" s="30" t="s">
        <v>288</v>
      </c>
      <c r="C57" s="22" t="s">
        <v>109</v>
      </c>
      <c r="D57" s="19" t="s">
        <v>290</v>
      </c>
      <c r="E57" s="19" t="s">
        <v>273</v>
      </c>
      <c r="F57" s="20" t="s">
        <v>208</v>
      </c>
      <c r="G57" s="21">
        <v>45288</v>
      </c>
      <c r="H57" s="22"/>
      <c r="I57" s="23"/>
      <c r="J57" s="60"/>
      <c r="K57" s="61"/>
      <c r="L57" s="60"/>
      <c r="M57" s="22"/>
      <c r="N57" s="24"/>
      <c r="O57" s="60"/>
      <c r="P57" s="71"/>
      <c r="Q57" s="60"/>
      <c r="R57" s="22"/>
      <c r="S57" s="24"/>
      <c r="T57" s="60"/>
      <c r="U57" s="71"/>
      <c r="V57" s="60"/>
      <c r="W57" s="22"/>
      <c r="X57" s="24"/>
      <c r="Y57" s="60"/>
      <c r="Z57" s="71"/>
      <c r="AA57" s="60"/>
      <c r="AB57" s="22"/>
      <c r="AC57" s="24"/>
      <c r="AD57" s="60"/>
      <c r="AE57" s="71"/>
      <c r="AF57" s="60"/>
      <c r="AG57" s="22"/>
      <c r="AH57" s="24"/>
      <c r="AI57" s="60"/>
      <c r="AJ57" s="71"/>
      <c r="AK57" s="60"/>
      <c r="AL57" s="22"/>
      <c r="AM57" s="24"/>
      <c r="AN57" s="60"/>
      <c r="AO57" s="71"/>
      <c r="AP57" s="60"/>
      <c r="AQ57" s="22"/>
      <c r="AR57" s="24"/>
      <c r="AS57" s="60"/>
      <c r="AT57" s="71"/>
      <c r="AU57" s="60"/>
      <c r="AV57" s="22"/>
      <c r="AW57" s="24"/>
      <c r="AX57" s="60"/>
      <c r="AY57" s="71"/>
      <c r="AZ57" s="60"/>
      <c r="BA57" s="22"/>
      <c r="BB57" s="24"/>
      <c r="BC57" s="60"/>
      <c r="BD57" s="71"/>
      <c r="BE57" s="60"/>
      <c r="BF57" s="22"/>
      <c r="BG57" s="24"/>
      <c r="BH57" s="60"/>
      <c r="BI57" s="71"/>
      <c r="BJ57" s="60"/>
      <c r="BK57" s="22">
        <v>1</v>
      </c>
      <c r="BL57" s="24">
        <v>1</v>
      </c>
      <c r="BM57" s="60"/>
      <c r="BN57" s="71"/>
      <c r="BO57" s="60"/>
      <c r="BP57" s="22">
        <f t="shared" ref="BP57" si="45">SUM(H57,M57,R57,W57,AB57,AG57,AL57,AQ57,AV57,BA57,BF57,BK57)</f>
        <v>1</v>
      </c>
      <c r="BQ57" s="24">
        <f t="shared" ref="BQ57" si="46">SUM(I57,N57,S57,X57,AC57,AH57,AM57,AR57,AW57,BB57,BG57,BL57)</f>
        <v>1</v>
      </c>
      <c r="BR57" s="22">
        <f t="shared" ref="BR57" si="47">SUM(J57,O57,T57,Y57,AD57,AI57,AN57,AS57,AX57,BC57,BH57,BM57)</f>
        <v>0</v>
      </c>
      <c r="BS57" s="24">
        <f t="shared" ref="BS57" si="48">SUM(K57,P57,U57,Z57,AE57,AJ57,AO57,AT57,AY57,BD57,BI57,BN57)</f>
        <v>0</v>
      </c>
    </row>
    <row r="58" spans="1:71" ht="57">
      <c r="A58" s="30" t="s">
        <v>287</v>
      </c>
      <c r="B58" s="30" t="s">
        <v>291</v>
      </c>
      <c r="C58" s="18" t="s">
        <v>40</v>
      </c>
      <c r="D58" s="25" t="s">
        <v>292</v>
      </c>
      <c r="E58" s="25" t="s">
        <v>293</v>
      </c>
      <c r="F58" s="26" t="s">
        <v>208</v>
      </c>
      <c r="G58" s="27">
        <v>45260</v>
      </c>
      <c r="H58" s="18"/>
      <c r="I58" s="28"/>
      <c r="J58" s="62"/>
      <c r="K58" s="63"/>
      <c r="L58" s="62"/>
      <c r="M58" s="18"/>
      <c r="N58" s="29"/>
      <c r="O58" s="62"/>
      <c r="P58" s="72"/>
      <c r="Q58" s="62"/>
      <c r="R58" s="18"/>
      <c r="S58" s="29"/>
      <c r="T58" s="62"/>
      <c r="U58" s="72"/>
      <c r="V58" s="62"/>
      <c r="W58" s="18"/>
      <c r="X58" s="29"/>
      <c r="Y58" s="62"/>
      <c r="Z58" s="72"/>
      <c r="AA58" s="62"/>
      <c r="AB58" s="18"/>
      <c r="AC58" s="29"/>
      <c r="AD58" s="62"/>
      <c r="AE58" s="72"/>
      <c r="AF58" s="62"/>
      <c r="AG58" s="18">
        <v>1</v>
      </c>
      <c r="AH58" s="29">
        <v>0.5</v>
      </c>
      <c r="AI58" s="62"/>
      <c r="AJ58" s="72"/>
      <c r="AK58" s="62"/>
      <c r="AL58" s="18"/>
      <c r="AM58" s="29"/>
      <c r="AN58" s="62"/>
      <c r="AO58" s="72"/>
      <c r="AP58" s="62"/>
      <c r="AQ58" s="18"/>
      <c r="AR58" s="29"/>
      <c r="AS58" s="62"/>
      <c r="AT58" s="72"/>
      <c r="AU58" s="62"/>
      <c r="AV58" s="18"/>
      <c r="AW58" s="29"/>
      <c r="AX58" s="62"/>
      <c r="AY58" s="72"/>
      <c r="AZ58" s="62"/>
      <c r="BA58" s="18"/>
      <c r="BB58" s="29"/>
      <c r="BC58" s="62"/>
      <c r="BD58" s="72"/>
      <c r="BE58" s="62"/>
      <c r="BF58" s="18">
        <v>1</v>
      </c>
      <c r="BG58" s="29">
        <v>0.5</v>
      </c>
      <c r="BH58" s="62"/>
      <c r="BI58" s="72"/>
      <c r="BJ58" s="62"/>
      <c r="BK58" s="18"/>
      <c r="BL58" s="29"/>
      <c r="BM58" s="62"/>
      <c r="BN58" s="72"/>
      <c r="BO58" s="62"/>
      <c r="BP58" s="22">
        <f t="shared" si="0"/>
        <v>2</v>
      </c>
      <c r="BQ58" s="24">
        <f t="shared" si="1"/>
        <v>1</v>
      </c>
      <c r="BR58" s="22">
        <f t="shared" si="2"/>
        <v>0</v>
      </c>
      <c r="BS58" s="24">
        <f t="shared" si="4"/>
        <v>0</v>
      </c>
    </row>
    <row r="59" spans="1:71" ht="42.75">
      <c r="A59" s="30" t="s">
        <v>287</v>
      </c>
      <c r="B59" s="30" t="s">
        <v>294</v>
      </c>
      <c r="C59" s="18" t="s">
        <v>46</v>
      </c>
      <c r="D59" s="25" t="s">
        <v>295</v>
      </c>
      <c r="E59" s="25" t="s">
        <v>296</v>
      </c>
      <c r="F59" s="26" t="s">
        <v>208</v>
      </c>
      <c r="G59" s="27">
        <v>45280</v>
      </c>
      <c r="H59" s="18"/>
      <c r="I59" s="28"/>
      <c r="J59" s="62"/>
      <c r="K59" s="63"/>
      <c r="L59" s="62"/>
      <c r="M59" s="18"/>
      <c r="N59" s="29"/>
      <c r="O59" s="62"/>
      <c r="P59" s="72"/>
      <c r="Q59" s="62"/>
      <c r="R59" s="18"/>
      <c r="S59" s="29"/>
      <c r="T59" s="62"/>
      <c r="U59" s="72"/>
      <c r="V59" s="62"/>
      <c r="W59" s="18"/>
      <c r="X59" s="29"/>
      <c r="Y59" s="62"/>
      <c r="Z59" s="72"/>
      <c r="AA59" s="62"/>
      <c r="AB59" s="18"/>
      <c r="AC59" s="29"/>
      <c r="AD59" s="62"/>
      <c r="AE59" s="72"/>
      <c r="AF59" s="62"/>
      <c r="AG59" s="18"/>
      <c r="AH59" s="29"/>
      <c r="AI59" s="62"/>
      <c r="AJ59" s="72"/>
      <c r="AK59" s="62"/>
      <c r="AL59" s="18"/>
      <c r="AM59" s="29"/>
      <c r="AN59" s="62"/>
      <c r="AO59" s="72"/>
      <c r="AP59" s="62"/>
      <c r="AQ59" s="18"/>
      <c r="AR59" s="29"/>
      <c r="AS59" s="62"/>
      <c r="AT59" s="72"/>
      <c r="AU59" s="62"/>
      <c r="AV59" s="18"/>
      <c r="AW59" s="29"/>
      <c r="AX59" s="62"/>
      <c r="AY59" s="72"/>
      <c r="AZ59" s="62"/>
      <c r="BA59" s="18"/>
      <c r="BB59" s="29"/>
      <c r="BC59" s="62"/>
      <c r="BD59" s="72"/>
      <c r="BE59" s="62"/>
      <c r="BF59" s="18"/>
      <c r="BG59" s="29"/>
      <c r="BH59" s="62"/>
      <c r="BI59" s="72"/>
      <c r="BJ59" s="62"/>
      <c r="BK59" s="18">
        <v>1</v>
      </c>
      <c r="BL59" s="29">
        <v>1</v>
      </c>
      <c r="BM59" s="62"/>
      <c r="BN59" s="72"/>
      <c r="BO59" s="62"/>
      <c r="BP59" s="22">
        <f t="shared" si="0"/>
        <v>1</v>
      </c>
      <c r="BQ59" s="24">
        <f t="shared" si="1"/>
        <v>1</v>
      </c>
      <c r="BR59" s="22">
        <f t="shared" si="2"/>
        <v>0</v>
      </c>
      <c r="BS59" s="24">
        <f t="shared" si="4"/>
        <v>0</v>
      </c>
    </row>
    <row r="60" spans="1:71" ht="71.25">
      <c r="A60" s="32" t="s">
        <v>287</v>
      </c>
      <c r="B60" s="32" t="s">
        <v>297</v>
      </c>
      <c r="C60" s="18" t="s">
        <v>151</v>
      </c>
      <c r="D60" s="25" t="s">
        <v>298</v>
      </c>
      <c r="E60" s="25" t="s">
        <v>299</v>
      </c>
      <c r="F60" s="26" t="s">
        <v>121</v>
      </c>
      <c r="G60" s="27">
        <v>45015</v>
      </c>
      <c r="H60" s="18"/>
      <c r="I60" s="28"/>
      <c r="J60" s="62"/>
      <c r="K60" s="63"/>
      <c r="L60" s="62"/>
      <c r="M60" s="18"/>
      <c r="N60" s="29"/>
      <c r="O60" s="62"/>
      <c r="P60" s="72"/>
      <c r="Q60" s="62"/>
      <c r="R60" s="18">
        <v>2</v>
      </c>
      <c r="S60" s="29">
        <v>1</v>
      </c>
      <c r="T60" s="62">
        <v>1</v>
      </c>
      <c r="U60" s="72">
        <v>0.5</v>
      </c>
      <c r="V60" s="77" t="s">
        <v>300</v>
      </c>
      <c r="W60" s="18"/>
      <c r="X60" s="29"/>
      <c r="Y60" s="62"/>
      <c r="Z60" s="72"/>
      <c r="AA60" s="62"/>
      <c r="AB60" s="18"/>
      <c r="AC60" s="29"/>
      <c r="AD60" s="62"/>
      <c r="AE60" s="72"/>
      <c r="AF60" s="62"/>
      <c r="AG60" s="18"/>
      <c r="AH60" s="29"/>
      <c r="AI60" s="62"/>
      <c r="AJ60" s="72"/>
      <c r="AK60" s="62"/>
      <c r="AL60" s="18"/>
      <c r="AM60" s="29"/>
      <c r="AN60" s="62"/>
      <c r="AO60" s="72"/>
      <c r="AP60" s="62"/>
      <c r="AQ60" s="18"/>
      <c r="AR60" s="29"/>
      <c r="AS60" s="62"/>
      <c r="AT60" s="72"/>
      <c r="AU60" s="62"/>
      <c r="AV60" s="18"/>
      <c r="AW60" s="29"/>
      <c r="AX60" s="62"/>
      <c r="AY60" s="72"/>
      <c r="AZ60" s="62"/>
      <c r="BA60" s="18"/>
      <c r="BB60" s="29"/>
      <c r="BC60" s="62"/>
      <c r="BD60" s="72"/>
      <c r="BE60" s="62"/>
      <c r="BF60" s="18"/>
      <c r="BG60" s="29"/>
      <c r="BH60" s="62"/>
      <c r="BI60" s="72"/>
      <c r="BJ60" s="62"/>
      <c r="BK60" s="18"/>
      <c r="BL60" s="29"/>
      <c r="BM60" s="62"/>
      <c r="BN60" s="72"/>
      <c r="BO60" s="62"/>
      <c r="BP60" s="22">
        <f t="shared" si="0"/>
        <v>2</v>
      </c>
      <c r="BQ60" s="24">
        <f t="shared" si="1"/>
        <v>1</v>
      </c>
      <c r="BR60" s="22">
        <f t="shared" si="2"/>
        <v>1</v>
      </c>
      <c r="BS60" s="24">
        <f t="shared" si="4"/>
        <v>0.5</v>
      </c>
    </row>
    <row r="61" spans="1:71" ht="28.5">
      <c r="A61" s="32" t="s">
        <v>287</v>
      </c>
      <c r="B61" s="32" t="s">
        <v>297</v>
      </c>
      <c r="C61" s="18" t="s">
        <v>179</v>
      </c>
      <c r="D61" s="42" t="s">
        <v>301</v>
      </c>
      <c r="E61" s="42" t="s">
        <v>302</v>
      </c>
      <c r="F61" s="43" t="s">
        <v>121</v>
      </c>
      <c r="G61" s="44">
        <v>45280</v>
      </c>
      <c r="H61" s="41"/>
      <c r="I61" s="54"/>
      <c r="J61" s="68"/>
      <c r="K61" s="69"/>
      <c r="L61" s="68"/>
      <c r="M61" s="41"/>
      <c r="N61" s="55"/>
      <c r="O61" s="68"/>
      <c r="P61" s="75"/>
      <c r="Q61" s="68"/>
      <c r="R61" s="41"/>
      <c r="S61" s="55"/>
      <c r="T61" s="68"/>
      <c r="U61" s="75"/>
      <c r="V61" s="68"/>
      <c r="W61" s="41"/>
      <c r="X61" s="55"/>
      <c r="Y61" s="68"/>
      <c r="Z61" s="75"/>
      <c r="AA61" s="68"/>
      <c r="AB61" s="41"/>
      <c r="AC61" s="55"/>
      <c r="AD61" s="68"/>
      <c r="AE61" s="75"/>
      <c r="AF61" s="68"/>
      <c r="AG61" s="41"/>
      <c r="AH61" s="55"/>
      <c r="AI61" s="68"/>
      <c r="AJ61" s="75"/>
      <c r="AK61" s="68"/>
      <c r="AL61" s="41"/>
      <c r="AM61" s="55"/>
      <c r="AN61" s="68"/>
      <c r="AO61" s="75"/>
      <c r="AP61" s="68"/>
      <c r="AQ61" s="41"/>
      <c r="AR61" s="55"/>
      <c r="AS61" s="68"/>
      <c r="AT61" s="75"/>
      <c r="AU61" s="68"/>
      <c r="AV61" s="41"/>
      <c r="AW61" s="55"/>
      <c r="AX61" s="68"/>
      <c r="AY61" s="75"/>
      <c r="AZ61" s="68"/>
      <c r="BA61" s="41"/>
      <c r="BB61" s="55"/>
      <c r="BC61" s="68"/>
      <c r="BD61" s="75"/>
      <c r="BE61" s="68"/>
      <c r="BF61" s="41"/>
      <c r="BG61" s="55"/>
      <c r="BH61" s="68"/>
      <c r="BI61" s="75"/>
      <c r="BJ61" s="68"/>
      <c r="BK61" s="41">
        <v>1</v>
      </c>
      <c r="BL61" s="55">
        <v>1</v>
      </c>
      <c r="BM61" s="68"/>
      <c r="BN61" s="75"/>
      <c r="BO61" s="68"/>
      <c r="BP61" s="22">
        <f t="shared" si="0"/>
        <v>1</v>
      </c>
      <c r="BQ61" s="24">
        <f t="shared" si="1"/>
        <v>1</v>
      </c>
      <c r="BR61" s="22">
        <f t="shared" si="2"/>
        <v>0</v>
      </c>
      <c r="BS61" s="24">
        <f t="shared" si="4"/>
        <v>0</v>
      </c>
    </row>
    <row r="62" spans="1:71" ht="42.75" customHeight="1">
      <c r="A62" s="45" t="s">
        <v>287</v>
      </c>
      <c r="B62" s="45" t="s">
        <v>303</v>
      </c>
      <c r="C62" s="46" t="s">
        <v>155</v>
      </c>
      <c r="D62" s="58" t="s">
        <v>304</v>
      </c>
      <c r="E62" s="47" t="s">
        <v>305</v>
      </c>
      <c r="F62" s="48" t="s">
        <v>121</v>
      </c>
      <c r="G62" s="49">
        <v>45063</v>
      </c>
      <c r="H62" s="46"/>
      <c r="I62" s="50"/>
      <c r="J62" s="66"/>
      <c r="K62" s="67"/>
      <c r="L62" s="66"/>
      <c r="M62" s="46"/>
      <c r="N62" s="51"/>
      <c r="O62" s="66"/>
      <c r="P62" s="74"/>
      <c r="Q62" s="66"/>
      <c r="R62" s="46"/>
      <c r="S62" s="51"/>
      <c r="T62" s="66"/>
      <c r="U62" s="74"/>
      <c r="V62" s="66"/>
      <c r="W62" s="46"/>
      <c r="X62" s="51"/>
      <c r="Y62" s="66"/>
      <c r="Z62" s="74"/>
      <c r="AA62" s="66"/>
      <c r="AB62" s="46">
        <v>1</v>
      </c>
      <c r="AC62" s="51">
        <v>1</v>
      </c>
      <c r="AD62" s="66"/>
      <c r="AE62" s="74"/>
      <c r="AF62" s="66"/>
      <c r="AG62" s="46"/>
      <c r="AH62" s="51"/>
      <c r="AI62" s="66"/>
      <c r="AJ62" s="74"/>
      <c r="AK62" s="66"/>
      <c r="AL62" s="46"/>
      <c r="AM62" s="51"/>
      <c r="AN62" s="66"/>
      <c r="AO62" s="74"/>
      <c r="AP62" s="66"/>
      <c r="AQ62" s="46"/>
      <c r="AR62" s="51"/>
      <c r="AS62" s="66"/>
      <c r="AT62" s="74"/>
      <c r="AU62" s="66"/>
      <c r="AV62" s="46"/>
      <c r="AW62" s="51"/>
      <c r="AX62" s="66"/>
      <c r="AY62" s="74"/>
      <c r="AZ62" s="66"/>
      <c r="BA62" s="46"/>
      <c r="BB62" s="51"/>
      <c r="BC62" s="66"/>
      <c r="BD62" s="74"/>
      <c r="BE62" s="66"/>
      <c r="BF62" s="46"/>
      <c r="BG62" s="51"/>
      <c r="BH62" s="66"/>
      <c r="BI62" s="74"/>
      <c r="BJ62" s="66"/>
      <c r="BK62" s="46"/>
      <c r="BL62" s="51"/>
      <c r="BM62" s="66"/>
      <c r="BN62" s="74"/>
      <c r="BO62" s="66"/>
      <c r="BP62" s="52">
        <f t="shared" si="0"/>
        <v>1</v>
      </c>
      <c r="BQ62" s="53">
        <f t="shared" si="1"/>
        <v>1</v>
      </c>
      <c r="BR62" s="52">
        <f t="shared" si="2"/>
        <v>0</v>
      </c>
      <c r="BS62" s="53">
        <f t="shared" si="4"/>
        <v>0</v>
      </c>
    </row>
    <row r="63" spans="1:71" ht="135" hidden="1" customHeight="1">
      <c r="A63" s="396" t="s">
        <v>306</v>
      </c>
      <c r="B63" s="396" t="s">
        <v>307</v>
      </c>
      <c r="C63" s="397" t="s">
        <v>32</v>
      </c>
      <c r="D63" s="396" t="s">
        <v>308</v>
      </c>
      <c r="E63" s="396" t="s">
        <v>309</v>
      </c>
      <c r="F63" s="399" t="s">
        <v>121</v>
      </c>
      <c r="G63" s="410">
        <v>44957</v>
      </c>
      <c r="H63" s="397">
        <v>1</v>
      </c>
      <c r="I63" s="401">
        <v>1</v>
      </c>
      <c r="J63" s="402">
        <v>1</v>
      </c>
      <c r="K63" s="403">
        <v>1</v>
      </c>
      <c r="L63" s="407" t="s">
        <v>310</v>
      </c>
      <c r="M63" s="397"/>
      <c r="N63" s="404"/>
      <c r="O63" s="402"/>
      <c r="P63" s="405"/>
      <c r="Q63" s="402"/>
      <c r="R63" s="397"/>
      <c r="S63" s="404"/>
      <c r="T63" s="402"/>
      <c r="U63" s="405"/>
      <c r="V63" s="402"/>
      <c r="W63" s="397"/>
      <c r="X63" s="404"/>
      <c r="Y63" s="402"/>
      <c r="Z63" s="405"/>
      <c r="AA63" s="402"/>
      <c r="AB63" s="397"/>
      <c r="AC63" s="404"/>
      <c r="AD63" s="402"/>
      <c r="AE63" s="405"/>
      <c r="AF63" s="402"/>
      <c r="AG63" s="397"/>
      <c r="AH63" s="404"/>
      <c r="AI63" s="402"/>
      <c r="AJ63" s="405"/>
      <c r="AK63" s="402"/>
      <c r="AL63" s="397"/>
      <c r="AM63" s="404"/>
      <c r="AN63" s="402"/>
      <c r="AO63" s="405"/>
      <c r="AP63" s="402"/>
      <c r="AQ63" s="397"/>
      <c r="AR63" s="404"/>
      <c r="AS63" s="402"/>
      <c r="AT63" s="405"/>
      <c r="AU63" s="402"/>
      <c r="AV63" s="397"/>
      <c r="AW63" s="404"/>
      <c r="AX63" s="402"/>
      <c r="AY63" s="405"/>
      <c r="AZ63" s="402"/>
      <c r="BA63" s="397"/>
      <c r="BB63" s="404"/>
      <c r="BC63" s="402"/>
      <c r="BD63" s="405"/>
      <c r="BE63" s="402"/>
      <c r="BF63" s="397"/>
      <c r="BG63" s="404"/>
      <c r="BH63" s="402"/>
      <c r="BI63" s="405"/>
      <c r="BJ63" s="402"/>
      <c r="BK63" s="397"/>
      <c r="BL63" s="404"/>
      <c r="BM63" s="402"/>
      <c r="BN63" s="405"/>
      <c r="BO63" s="402"/>
      <c r="BP63" s="397">
        <f t="shared" si="0"/>
        <v>1</v>
      </c>
      <c r="BQ63" s="404">
        <f t="shared" si="1"/>
        <v>1</v>
      </c>
      <c r="BR63" s="397">
        <f t="shared" si="2"/>
        <v>1</v>
      </c>
      <c r="BS63" s="404">
        <f t="shared" si="4"/>
        <v>1</v>
      </c>
    </row>
    <row r="64" spans="1:71" ht="109.5" hidden="1" customHeight="1">
      <c r="A64" s="30" t="s">
        <v>306</v>
      </c>
      <c r="B64" s="30" t="s">
        <v>311</v>
      </c>
      <c r="C64" s="18" t="s">
        <v>40</v>
      </c>
      <c r="D64" s="25" t="s">
        <v>312</v>
      </c>
      <c r="E64" s="25" t="s">
        <v>313</v>
      </c>
      <c r="F64" s="26" t="s">
        <v>158</v>
      </c>
      <c r="G64" s="27">
        <v>44957</v>
      </c>
      <c r="H64" s="18">
        <v>1</v>
      </c>
      <c r="I64" s="28">
        <v>1</v>
      </c>
      <c r="J64" s="62">
        <v>1</v>
      </c>
      <c r="K64" s="63">
        <v>1</v>
      </c>
      <c r="L64" s="77" t="s">
        <v>314</v>
      </c>
      <c r="M64" s="18"/>
      <c r="N64" s="29"/>
      <c r="O64" s="62"/>
      <c r="P64" s="72"/>
      <c r="Q64" s="62"/>
      <c r="R64" s="18"/>
      <c r="S64" s="29"/>
      <c r="T64" s="62"/>
      <c r="U64" s="72"/>
      <c r="V64" s="62"/>
      <c r="W64" s="18"/>
      <c r="X64" s="29"/>
      <c r="Y64" s="62"/>
      <c r="Z64" s="72"/>
      <c r="AA64" s="62"/>
      <c r="AB64" s="18"/>
      <c r="AC64" s="29"/>
      <c r="AD64" s="62"/>
      <c r="AE64" s="72"/>
      <c r="AF64" s="62"/>
      <c r="AG64" s="18"/>
      <c r="AH64" s="29"/>
      <c r="AI64" s="62"/>
      <c r="AJ64" s="72"/>
      <c r="AK64" s="62"/>
      <c r="AL64" s="18"/>
      <c r="AM64" s="29"/>
      <c r="AN64" s="62"/>
      <c r="AO64" s="72"/>
      <c r="AP64" s="62"/>
      <c r="AQ64" s="18"/>
      <c r="AR64" s="29"/>
      <c r="AS64" s="62"/>
      <c r="AT64" s="72"/>
      <c r="AU64" s="62"/>
      <c r="AV64" s="18"/>
      <c r="AW64" s="29"/>
      <c r="AX64" s="62"/>
      <c r="AY64" s="72"/>
      <c r="AZ64" s="62"/>
      <c r="BA64" s="18"/>
      <c r="BB64" s="29"/>
      <c r="BC64" s="62"/>
      <c r="BD64" s="72"/>
      <c r="BE64" s="62"/>
      <c r="BF64" s="18"/>
      <c r="BG64" s="29"/>
      <c r="BH64" s="62"/>
      <c r="BI64" s="72"/>
      <c r="BJ64" s="62"/>
      <c r="BK64" s="18"/>
      <c r="BL64" s="29"/>
      <c r="BM64" s="62"/>
      <c r="BN64" s="72"/>
      <c r="BO64" s="62"/>
      <c r="BP64" s="22">
        <f t="shared" ref="BP64:BP65" si="49">SUM(H64,M64,R64,W64,AB64,AG64,AL64,AQ64,AV64,BA64,BF64,BK64)</f>
        <v>1</v>
      </c>
      <c r="BQ64" s="24">
        <f t="shared" ref="BQ64:BQ65" si="50">SUM(I64,N64,S64,X64,AC64,AH64,AM64,AR64,AW64,BB64,BG64,BL64)</f>
        <v>1</v>
      </c>
      <c r="BR64" s="22">
        <f t="shared" ref="BR64:BR65" si="51">SUM(J64,O64,T64,Y64,AD64,AI64,AN64,AS64,AX64,BC64,BH64,BM64)</f>
        <v>1</v>
      </c>
      <c r="BS64" s="24">
        <f t="shared" ref="BS64:BS65" si="52">SUM(K64,P64,U64,Z64,AE64,AJ64,AO64,AT64,AY64,BD64,BI64,BN64)</f>
        <v>1</v>
      </c>
    </row>
    <row r="65" spans="1:71" ht="28.5" hidden="1">
      <c r="A65" s="30" t="s">
        <v>306</v>
      </c>
      <c r="B65" s="30" t="s">
        <v>315</v>
      </c>
      <c r="C65" s="18" t="s">
        <v>46</v>
      </c>
      <c r="D65" s="25" t="s">
        <v>316</v>
      </c>
      <c r="E65" s="25" t="s">
        <v>317</v>
      </c>
      <c r="F65" s="26" t="s">
        <v>121</v>
      </c>
      <c r="G65" s="27">
        <v>45100</v>
      </c>
      <c r="H65" s="18"/>
      <c r="I65" s="28"/>
      <c r="J65" s="62"/>
      <c r="K65" s="63"/>
      <c r="L65" s="62"/>
      <c r="M65" s="18"/>
      <c r="N65" s="29"/>
      <c r="O65" s="62"/>
      <c r="P65" s="72"/>
      <c r="Q65" s="62"/>
      <c r="R65" s="18"/>
      <c r="S65" s="29"/>
      <c r="T65" s="62"/>
      <c r="U65" s="72"/>
      <c r="V65" s="62"/>
      <c r="W65" s="18"/>
      <c r="X65" s="29"/>
      <c r="Y65" s="62"/>
      <c r="Z65" s="72"/>
      <c r="AA65" s="62"/>
      <c r="AB65" s="18"/>
      <c r="AC65" s="29"/>
      <c r="AD65" s="62"/>
      <c r="AE65" s="72"/>
      <c r="AF65" s="62"/>
      <c r="AG65" s="18">
        <v>1</v>
      </c>
      <c r="AH65" s="29">
        <v>1</v>
      </c>
      <c r="AI65" s="62"/>
      <c r="AJ65" s="72"/>
      <c r="AK65" s="62"/>
      <c r="AL65" s="18"/>
      <c r="AM65" s="29"/>
      <c r="AN65" s="62"/>
      <c r="AO65" s="72"/>
      <c r="AP65" s="62"/>
      <c r="AQ65" s="18"/>
      <c r="AR65" s="29"/>
      <c r="AS65" s="62"/>
      <c r="AT65" s="72"/>
      <c r="AU65" s="62"/>
      <c r="AV65" s="18"/>
      <c r="AW65" s="29"/>
      <c r="AX65" s="62"/>
      <c r="AY65" s="72"/>
      <c r="AZ65" s="62"/>
      <c r="BA65" s="18"/>
      <c r="BB65" s="29"/>
      <c r="BC65" s="62"/>
      <c r="BD65" s="72"/>
      <c r="BE65" s="62"/>
      <c r="BF65" s="18"/>
      <c r="BG65" s="29"/>
      <c r="BH65" s="62"/>
      <c r="BI65" s="72"/>
      <c r="BJ65" s="62"/>
      <c r="BK65" s="18"/>
      <c r="BL65" s="29"/>
      <c r="BM65" s="62"/>
      <c r="BN65" s="72"/>
      <c r="BO65" s="62"/>
      <c r="BP65" s="22">
        <f t="shared" si="49"/>
        <v>1</v>
      </c>
      <c r="BQ65" s="24">
        <f t="shared" si="50"/>
        <v>1</v>
      </c>
      <c r="BR65" s="22">
        <f t="shared" si="51"/>
        <v>0</v>
      </c>
      <c r="BS65" s="24">
        <f t="shared" si="52"/>
        <v>0</v>
      </c>
    </row>
    <row r="66" spans="1:71" ht="99.75" hidden="1">
      <c r="A66" s="45" t="s">
        <v>306</v>
      </c>
      <c r="B66" s="45" t="s">
        <v>318</v>
      </c>
      <c r="C66" s="46" t="s">
        <v>151</v>
      </c>
      <c r="D66" s="47" t="s">
        <v>319</v>
      </c>
      <c r="E66" s="47" t="s">
        <v>320</v>
      </c>
      <c r="F66" s="48" t="s">
        <v>158</v>
      </c>
      <c r="G66" s="49">
        <v>45184</v>
      </c>
      <c r="H66" s="46">
        <v>1</v>
      </c>
      <c r="I66" s="50">
        <v>0.34</v>
      </c>
      <c r="J66" s="66">
        <v>1</v>
      </c>
      <c r="K66" s="67">
        <v>0.34</v>
      </c>
      <c r="L66" s="70" t="s">
        <v>321</v>
      </c>
      <c r="M66" s="46"/>
      <c r="N66" s="51"/>
      <c r="O66" s="66"/>
      <c r="P66" s="74"/>
      <c r="Q66" s="66"/>
      <c r="R66" s="46"/>
      <c r="S66" s="51"/>
      <c r="T66" s="66"/>
      <c r="U66" s="74"/>
      <c r="V66" s="66"/>
      <c r="W66" s="46"/>
      <c r="X66" s="51"/>
      <c r="Y66" s="66"/>
      <c r="Z66" s="74"/>
      <c r="AA66" s="66"/>
      <c r="AB66" s="46">
        <v>1</v>
      </c>
      <c r="AC66" s="51">
        <v>0.33</v>
      </c>
      <c r="AD66" s="66"/>
      <c r="AE66" s="74"/>
      <c r="AF66" s="66"/>
      <c r="AG66" s="46"/>
      <c r="AH66" s="51"/>
      <c r="AI66" s="66"/>
      <c r="AJ66" s="74"/>
      <c r="AK66" s="66"/>
      <c r="AL66" s="46"/>
      <c r="AM66" s="51"/>
      <c r="AN66" s="66"/>
      <c r="AO66" s="74"/>
      <c r="AP66" s="66"/>
      <c r="AQ66" s="46"/>
      <c r="AR66" s="51"/>
      <c r="AS66" s="66"/>
      <c r="AT66" s="74"/>
      <c r="AU66" s="66"/>
      <c r="AV66" s="46">
        <v>1</v>
      </c>
      <c r="AW66" s="51">
        <v>0.33</v>
      </c>
      <c r="AX66" s="66"/>
      <c r="AY66" s="74"/>
      <c r="AZ66" s="66"/>
      <c r="BA66" s="46"/>
      <c r="BB66" s="51"/>
      <c r="BC66" s="66"/>
      <c r="BD66" s="74"/>
      <c r="BE66" s="66"/>
      <c r="BF66" s="46"/>
      <c r="BG66" s="51"/>
      <c r="BH66" s="66"/>
      <c r="BI66" s="74"/>
      <c r="BJ66" s="66"/>
      <c r="BK66" s="46"/>
      <c r="BL66" s="51"/>
      <c r="BM66" s="66"/>
      <c r="BN66" s="74"/>
      <c r="BO66" s="66"/>
      <c r="BP66" s="46">
        <f t="shared" ref="BP66" si="53">SUM(H66,M66,R66,W66,AB66,AG66,AL66,AQ66,AV66,BA66,BF66,BK66)</f>
        <v>3</v>
      </c>
      <c r="BQ66" s="51">
        <f t="shared" ref="BQ66" si="54">SUM(I66,N66,S66,X66,AC66,AH66,AM66,AR66,AW66,BB66,BG66,BL66)</f>
        <v>1</v>
      </c>
      <c r="BR66" s="46">
        <f t="shared" ref="BR66" si="55">SUM(J66,O66,T66,Y66,AD66,AI66,AN66,AS66,AX66,BC66,BH66,BM66)</f>
        <v>1</v>
      </c>
      <c r="BS66" s="51">
        <f t="shared" ref="BS66" si="56">SUM(K66,P66,U66,Z66,AE66,AJ66,AO66,AT66,AY66,BD66,BI66,BN66)</f>
        <v>0.34</v>
      </c>
    </row>
    <row r="67" spans="1:71" ht="43.5" hidden="1" customHeight="1">
      <c r="A67" s="17" t="s">
        <v>322</v>
      </c>
      <c r="B67" s="17" t="s">
        <v>323</v>
      </c>
      <c r="C67" s="22" t="s">
        <v>32</v>
      </c>
      <c r="D67" s="19" t="s">
        <v>324</v>
      </c>
      <c r="E67" s="19" t="s">
        <v>325</v>
      </c>
      <c r="F67" s="20" t="s">
        <v>112</v>
      </c>
      <c r="G67" s="21">
        <v>45134</v>
      </c>
      <c r="H67" s="59"/>
      <c r="I67" s="23"/>
      <c r="J67" s="60"/>
      <c r="K67" s="61"/>
      <c r="L67" s="60"/>
      <c r="M67" s="22"/>
      <c r="N67" s="24"/>
      <c r="O67" s="60"/>
      <c r="P67" s="71"/>
      <c r="Q67" s="60"/>
      <c r="R67" s="22"/>
      <c r="S67" s="24"/>
      <c r="T67" s="60"/>
      <c r="U67" s="71"/>
      <c r="V67" s="60"/>
      <c r="W67" s="22"/>
      <c r="X67" s="24"/>
      <c r="Y67" s="60"/>
      <c r="Z67" s="71"/>
      <c r="AA67" s="60"/>
      <c r="AB67" s="22"/>
      <c r="AC67" s="24"/>
      <c r="AD67" s="60"/>
      <c r="AE67" s="71"/>
      <c r="AF67" s="60"/>
      <c r="AG67" s="22"/>
      <c r="AH67" s="24"/>
      <c r="AI67" s="60"/>
      <c r="AJ67" s="71"/>
      <c r="AK67" s="60"/>
      <c r="AL67" s="22">
        <v>1</v>
      </c>
      <c r="AM67" s="24">
        <v>1</v>
      </c>
      <c r="AN67" s="60"/>
      <c r="AO67" s="71"/>
      <c r="AP67" s="60"/>
      <c r="AQ67" s="22"/>
      <c r="AR67" s="24"/>
      <c r="AS67" s="60"/>
      <c r="AT67" s="71"/>
      <c r="AU67" s="60"/>
      <c r="AV67" s="22"/>
      <c r="AW67" s="24"/>
      <c r="AX67" s="60"/>
      <c r="AY67" s="71"/>
      <c r="AZ67" s="60"/>
      <c r="BA67" s="22"/>
      <c r="BB67" s="24"/>
      <c r="BC67" s="60"/>
      <c r="BD67" s="71"/>
      <c r="BE67" s="60"/>
      <c r="BF67" s="22"/>
      <c r="BG67" s="24"/>
      <c r="BH67" s="60"/>
      <c r="BI67" s="71"/>
      <c r="BJ67" s="60"/>
      <c r="BK67" s="22"/>
      <c r="BL67" s="24"/>
      <c r="BM67" s="60"/>
      <c r="BN67" s="71"/>
      <c r="BO67" s="60"/>
      <c r="BP67" s="22">
        <f t="shared" si="0"/>
        <v>1</v>
      </c>
      <c r="BQ67" s="24">
        <f t="shared" si="1"/>
        <v>1</v>
      </c>
      <c r="BR67" s="22">
        <f t="shared" si="2"/>
        <v>0</v>
      </c>
      <c r="BS67" s="24">
        <f t="shared" si="4"/>
        <v>0</v>
      </c>
    </row>
    <row r="68" spans="1:71" ht="42.75" hidden="1">
      <c r="A68" s="30" t="s">
        <v>322</v>
      </c>
      <c r="B68" s="30" t="s">
        <v>326</v>
      </c>
      <c r="C68" s="18" t="s">
        <v>40</v>
      </c>
      <c r="D68" s="25" t="s">
        <v>327</v>
      </c>
      <c r="E68" s="25" t="s">
        <v>328</v>
      </c>
      <c r="F68" s="26" t="s">
        <v>121</v>
      </c>
      <c r="G68" s="27">
        <v>45036</v>
      </c>
      <c r="H68" s="18"/>
      <c r="I68" s="28"/>
      <c r="J68" s="62"/>
      <c r="K68" s="63"/>
      <c r="L68" s="62"/>
      <c r="M68" s="18"/>
      <c r="N68" s="29"/>
      <c r="O68" s="62"/>
      <c r="P68" s="72"/>
      <c r="Q68" s="62"/>
      <c r="R68" s="18"/>
      <c r="S68" s="29"/>
      <c r="T68" s="62"/>
      <c r="U68" s="72"/>
      <c r="V68" s="62"/>
      <c r="W68" s="18">
        <v>1</v>
      </c>
      <c r="X68" s="29">
        <v>1</v>
      </c>
      <c r="Y68" s="62">
        <v>1</v>
      </c>
      <c r="Z68" s="72">
        <v>1</v>
      </c>
      <c r="AA68" s="77" t="s">
        <v>329</v>
      </c>
      <c r="AB68" s="18"/>
      <c r="AC68" s="29"/>
      <c r="AD68" s="62"/>
      <c r="AE68" s="72"/>
      <c r="AF68" s="62"/>
      <c r="AG68" s="18"/>
      <c r="AH68" s="29"/>
      <c r="AI68" s="62"/>
      <c r="AJ68" s="72"/>
      <c r="AK68" s="62"/>
      <c r="AL68" s="18"/>
      <c r="AM68" s="29"/>
      <c r="AN68" s="62"/>
      <c r="AO68" s="72"/>
      <c r="AP68" s="62"/>
      <c r="AQ68" s="18"/>
      <c r="AR68" s="29"/>
      <c r="AS68" s="62"/>
      <c r="AT68" s="72"/>
      <c r="AU68" s="62"/>
      <c r="AV68" s="18"/>
      <c r="AW68" s="29"/>
      <c r="AX68" s="62"/>
      <c r="AY68" s="72"/>
      <c r="AZ68" s="62"/>
      <c r="BA68" s="18"/>
      <c r="BB68" s="29"/>
      <c r="BC68" s="62"/>
      <c r="BD68" s="72"/>
      <c r="BE68" s="62"/>
      <c r="BF68" s="18"/>
      <c r="BG68" s="29"/>
      <c r="BH68" s="62"/>
      <c r="BI68" s="72"/>
      <c r="BJ68" s="62"/>
      <c r="BK68" s="18"/>
      <c r="BL68" s="29"/>
      <c r="BM68" s="62"/>
      <c r="BN68" s="72"/>
      <c r="BO68" s="62"/>
      <c r="BP68" s="22">
        <f t="shared" si="0"/>
        <v>1</v>
      </c>
      <c r="BQ68" s="24">
        <f t="shared" si="1"/>
        <v>1</v>
      </c>
      <c r="BR68" s="22">
        <f t="shared" si="2"/>
        <v>1</v>
      </c>
      <c r="BS68" s="24">
        <f t="shared" si="4"/>
        <v>1</v>
      </c>
    </row>
    <row r="69" spans="1:71" ht="42.75" hidden="1">
      <c r="A69" s="30" t="s">
        <v>322</v>
      </c>
      <c r="B69" s="30" t="s">
        <v>326</v>
      </c>
      <c r="C69" s="41" t="s">
        <v>330</v>
      </c>
      <c r="D69" s="42" t="s">
        <v>331</v>
      </c>
      <c r="E69" s="42" t="s">
        <v>302</v>
      </c>
      <c r="F69" s="26" t="s">
        <v>121</v>
      </c>
      <c r="G69" s="44">
        <v>45287</v>
      </c>
      <c r="H69" s="41"/>
      <c r="I69" s="54"/>
      <c r="J69" s="68"/>
      <c r="K69" s="69"/>
      <c r="L69" s="68"/>
      <c r="M69" s="41"/>
      <c r="N69" s="55"/>
      <c r="O69" s="68"/>
      <c r="P69" s="75"/>
      <c r="Q69" s="68"/>
      <c r="R69" s="41"/>
      <c r="S69" s="55"/>
      <c r="T69" s="68"/>
      <c r="U69" s="75"/>
      <c r="V69" s="68"/>
      <c r="W69" s="41"/>
      <c r="X69" s="55"/>
      <c r="Y69" s="68"/>
      <c r="Z69" s="75"/>
      <c r="AA69" s="68"/>
      <c r="AB69" s="41"/>
      <c r="AC69" s="55"/>
      <c r="AD69" s="68"/>
      <c r="AE69" s="75"/>
      <c r="AF69" s="68"/>
      <c r="AG69" s="41"/>
      <c r="AH69" s="55"/>
      <c r="AI69" s="68"/>
      <c r="AJ69" s="75"/>
      <c r="AK69" s="68"/>
      <c r="AL69" s="41"/>
      <c r="AM69" s="55"/>
      <c r="AN69" s="68"/>
      <c r="AO69" s="75"/>
      <c r="AP69" s="68"/>
      <c r="AQ69" s="41"/>
      <c r="AR69" s="55"/>
      <c r="AS69" s="68"/>
      <c r="AT69" s="75"/>
      <c r="AU69" s="68"/>
      <c r="AV69" s="41"/>
      <c r="AW69" s="55"/>
      <c r="AX69" s="68"/>
      <c r="AY69" s="75"/>
      <c r="AZ69" s="68"/>
      <c r="BA69" s="41"/>
      <c r="BB69" s="55"/>
      <c r="BC69" s="68"/>
      <c r="BD69" s="75"/>
      <c r="BE69" s="68"/>
      <c r="BF69" s="41"/>
      <c r="BG69" s="55"/>
      <c r="BH69" s="68"/>
      <c r="BI69" s="75"/>
      <c r="BJ69" s="68"/>
      <c r="BK69" s="41">
        <v>1</v>
      </c>
      <c r="BL69" s="55">
        <v>1</v>
      </c>
      <c r="BM69" s="68"/>
      <c r="BN69" s="75"/>
      <c r="BO69" s="68"/>
      <c r="BP69" s="22">
        <f t="shared" ref="BP69" si="57">SUM(H69,M69,R69,W69,AB69,AG69,AL69,AQ69,AV69,BA69,BF69,BK69)</f>
        <v>1</v>
      </c>
      <c r="BQ69" s="24">
        <f t="shared" ref="BQ69" si="58">SUM(I69,N69,S69,X69,AC69,AH69,AM69,AR69,AW69,BB69,BG69,BL69)</f>
        <v>1</v>
      </c>
      <c r="BR69" s="22">
        <f t="shared" ref="BR69" si="59">SUM(J69,O69,T69,Y69,AD69,AI69,AN69,AS69,AX69,BC69,BH69,BM69)</f>
        <v>0</v>
      </c>
      <c r="BS69" s="24">
        <f t="shared" ref="BS69" si="60">SUM(K69,P69,U69,Z69,AE69,AJ69,AO69,AT69,AY69,BD69,BI69,BN69)</f>
        <v>0</v>
      </c>
    </row>
    <row r="70" spans="1:71" ht="128.25" hidden="1">
      <c r="A70" s="30" t="s">
        <v>322</v>
      </c>
      <c r="B70" s="32" t="s">
        <v>332</v>
      </c>
      <c r="C70" s="41" t="s">
        <v>46</v>
      </c>
      <c r="D70" s="42" t="s">
        <v>333</v>
      </c>
      <c r="E70" s="42" t="s">
        <v>334</v>
      </c>
      <c r="F70" s="20" t="s">
        <v>112</v>
      </c>
      <c r="G70" s="44">
        <v>45287</v>
      </c>
      <c r="H70" s="41"/>
      <c r="I70" s="54"/>
      <c r="J70" s="68"/>
      <c r="K70" s="69"/>
      <c r="L70" s="68"/>
      <c r="M70" s="41"/>
      <c r="N70" s="55"/>
      <c r="O70" s="68"/>
      <c r="P70" s="75"/>
      <c r="Q70" s="68"/>
      <c r="R70" s="41">
        <v>1</v>
      </c>
      <c r="S70" s="55">
        <v>0.25</v>
      </c>
      <c r="T70" s="68">
        <v>1</v>
      </c>
      <c r="U70" s="75">
        <v>0.25</v>
      </c>
      <c r="V70" s="70" t="s">
        <v>335</v>
      </c>
      <c r="W70" s="41"/>
      <c r="X70" s="55"/>
      <c r="Y70" s="68"/>
      <c r="Z70" s="75"/>
      <c r="AA70" s="68"/>
      <c r="AB70" s="41"/>
      <c r="AC70" s="55"/>
      <c r="AD70" s="68"/>
      <c r="AE70" s="75"/>
      <c r="AF70" s="68"/>
      <c r="AG70" s="41">
        <v>1</v>
      </c>
      <c r="AH70" s="55">
        <v>0.25</v>
      </c>
      <c r="AI70" s="68"/>
      <c r="AJ70" s="75"/>
      <c r="AK70" s="68"/>
      <c r="AL70" s="41"/>
      <c r="AM70" s="55"/>
      <c r="AN70" s="68"/>
      <c r="AO70" s="75"/>
      <c r="AP70" s="68"/>
      <c r="AQ70" s="41"/>
      <c r="AR70" s="55"/>
      <c r="AS70" s="68"/>
      <c r="AT70" s="75"/>
      <c r="AU70" s="68"/>
      <c r="AV70" s="41">
        <v>1</v>
      </c>
      <c r="AW70" s="55">
        <v>0.25</v>
      </c>
      <c r="AX70" s="68"/>
      <c r="AY70" s="75"/>
      <c r="AZ70" s="68"/>
      <c r="BA70" s="41"/>
      <c r="BB70" s="55"/>
      <c r="BC70" s="68"/>
      <c r="BD70" s="75"/>
      <c r="BE70" s="68"/>
      <c r="BF70" s="41"/>
      <c r="BG70" s="55"/>
      <c r="BH70" s="68"/>
      <c r="BI70" s="75"/>
      <c r="BJ70" s="68"/>
      <c r="BK70" s="41">
        <v>1</v>
      </c>
      <c r="BL70" s="55">
        <v>0.25</v>
      </c>
      <c r="BM70" s="68"/>
      <c r="BN70" s="75"/>
      <c r="BO70" s="68"/>
      <c r="BP70" s="22">
        <f t="shared" ref="BP70" si="61">SUM(H70,M70,R70,W70,AB70,AG70,AL70,AQ70,AV70,BA70,BF70,BK70)</f>
        <v>4</v>
      </c>
      <c r="BQ70" s="24">
        <f t="shared" ref="BQ70" si="62">SUM(I70,N70,S70,X70,AC70,AH70,AM70,AR70,AW70,BB70,BG70,BL70)</f>
        <v>1</v>
      </c>
      <c r="BR70" s="22">
        <f t="shared" ref="BR70" si="63">SUM(J70,O70,T70,Y70,AD70,AI70,AN70,AS70,AX70,BC70,BH70,BM70)</f>
        <v>1</v>
      </c>
      <c r="BS70" s="24">
        <f t="shared" ref="BS70" si="64">SUM(K70,P70,U70,Z70,AE70,AJ70,AO70,AT70,AY70,BD70,BI70,BN70)</f>
        <v>0.25</v>
      </c>
    </row>
    <row r="71" spans="1:71" ht="155.25" hidden="1" customHeight="1">
      <c r="A71" s="30" t="s">
        <v>322</v>
      </c>
      <c r="B71" s="32" t="s">
        <v>332</v>
      </c>
      <c r="C71" s="41" t="s">
        <v>49</v>
      </c>
      <c r="D71" s="42" t="s">
        <v>336</v>
      </c>
      <c r="E71" s="42" t="s">
        <v>337</v>
      </c>
      <c r="F71" s="20" t="s">
        <v>112</v>
      </c>
      <c r="G71" s="44">
        <v>45287</v>
      </c>
      <c r="H71" s="41"/>
      <c r="I71" s="54"/>
      <c r="J71" s="68"/>
      <c r="K71" s="69"/>
      <c r="L71" s="68"/>
      <c r="M71" s="41"/>
      <c r="N71" s="55"/>
      <c r="O71" s="68"/>
      <c r="P71" s="75"/>
      <c r="Q71" s="68"/>
      <c r="R71" s="41">
        <v>1</v>
      </c>
      <c r="S71" s="55">
        <v>0.25</v>
      </c>
      <c r="T71" s="68">
        <v>1</v>
      </c>
      <c r="U71" s="75">
        <v>0.25</v>
      </c>
      <c r="V71" s="70" t="s">
        <v>338</v>
      </c>
      <c r="W71" s="41"/>
      <c r="X71" s="55"/>
      <c r="Y71" s="68"/>
      <c r="Z71" s="75"/>
      <c r="AA71" s="68"/>
      <c r="AB71" s="41"/>
      <c r="AC71" s="55"/>
      <c r="AD71" s="68"/>
      <c r="AE71" s="75"/>
      <c r="AF71" s="68"/>
      <c r="AG71" s="41">
        <v>1</v>
      </c>
      <c r="AH71" s="55">
        <v>0.25</v>
      </c>
      <c r="AI71" s="68"/>
      <c r="AJ71" s="75"/>
      <c r="AK71" s="68"/>
      <c r="AL71" s="41"/>
      <c r="AM71" s="55"/>
      <c r="AN71" s="68"/>
      <c r="AO71" s="75"/>
      <c r="AP71" s="68"/>
      <c r="AQ71" s="41"/>
      <c r="AR71" s="55"/>
      <c r="AS71" s="68"/>
      <c r="AT71" s="75"/>
      <c r="AU71" s="68"/>
      <c r="AV71" s="41">
        <v>1</v>
      </c>
      <c r="AW71" s="55">
        <v>0.25</v>
      </c>
      <c r="AX71" s="68"/>
      <c r="AY71" s="75"/>
      <c r="AZ71" s="68"/>
      <c r="BA71" s="41"/>
      <c r="BB71" s="55"/>
      <c r="BC71" s="68"/>
      <c r="BD71" s="75"/>
      <c r="BE71" s="68"/>
      <c r="BF71" s="41"/>
      <c r="BG71" s="55"/>
      <c r="BH71" s="68"/>
      <c r="BI71" s="75"/>
      <c r="BJ71" s="68"/>
      <c r="BK71" s="41">
        <v>1</v>
      </c>
      <c r="BL71" s="55">
        <v>0.25</v>
      </c>
      <c r="BM71" s="68"/>
      <c r="BN71" s="75"/>
      <c r="BO71" s="68"/>
      <c r="BP71" s="22">
        <f t="shared" ref="BP71" si="65">SUM(H71,M71,R71,W71,AB71,AG71,AL71,AQ71,AV71,BA71,BF71,BK71)</f>
        <v>4</v>
      </c>
      <c r="BQ71" s="24">
        <f t="shared" ref="BQ71" si="66">SUM(I71,N71,S71,X71,AC71,AH71,AM71,AR71,AW71,BB71,BG71,BL71)</f>
        <v>1</v>
      </c>
      <c r="BR71" s="22">
        <f t="shared" ref="BR71" si="67">SUM(J71,O71,T71,Y71,AD71,AI71,AN71,AS71,AX71,BC71,BH71,BM71)</f>
        <v>1</v>
      </c>
      <c r="BS71" s="24">
        <f t="shared" ref="BS71" si="68">SUM(K71,P71,U71,Z71,AE71,AJ71,AO71,AT71,AY71,BD71,BI71,BN71)</f>
        <v>0.25</v>
      </c>
    </row>
    <row r="72" spans="1:71" ht="128.25" hidden="1">
      <c r="A72" s="45" t="s">
        <v>322</v>
      </c>
      <c r="B72" s="45" t="s">
        <v>332</v>
      </c>
      <c r="C72" s="46" t="s">
        <v>209</v>
      </c>
      <c r="D72" s="47" t="s">
        <v>339</v>
      </c>
      <c r="E72" s="47" t="s">
        <v>340</v>
      </c>
      <c r="F72" s="48" t="s">
        <v>112</v>
      </c>
      <c r="G72" s="49">
        <v>45287</v>
      </c>
      <c r="H72" s="46"/>
      <c r="I72" s="50"/>
      <c r="J72" s="66"/>
      <c r="K72" s="67"/>
      <c r="L72" s="66"/>
      <c r="M72" s="46"/>
      <c r="N72" s="51"/>
      <c r="O72" s="66"/>
      <c r="P72" s="74"/>
      <c r="Q72" s="66"/>
      <c r="R72" s="46">
        <v>1</v>
      </c>
      <c r="S72" s="51">
        <v>0.25</v>
      </c>
      <c r="T72" s="66">
        <v>1</v>
      </c>
      <c r="U72" s="74">
        <v>0.25</v>
      </c>
      <c r="V72" s="70" t="s">
        <v>341</v>
      </c>
      <c r="W72" s="46"/>
      <c r="X72" s="51"/>
      <c r="Y72" s="66"/>
      <c r="Z72" s="74"/>
      <c r="AA72" s="66"/>
      <c r="AB72" s="46"/>
      <c r="AC72" s="51"/>
      <c r="AD72" s="66"/>
      <c r="AE72" s="74"/>
      <c r="AF72" s="66"/>
      <c r="AG72" s="46">
        <v>1</v>
      </c>
      <c r="AH72" s="51">
        <v>0.25</v>
      </c>
      <c r="AI72" s="66"/>
      <c r="AJ72" s="74"/>
      <c r="AK72" s="66"/>
      <c r="AL72" s="46"/>
      <c r="AM72" s="51"/>
      <c r="AN72" s="66"/>
      <c r="AO72" s="74"/>
      <c r="AP72" s="66"/>
      <c r="AQ72" s="46"/>
      <c r="AR72" s="51"/>
      <c r="AS72" s="66"/>
      <c r="AT72" s="74"/>
      <c r="AU72" s="66"/>
      <c r="AV72" s="46">
        <v>1</v>
      </c>
      <c r="AW72" s="51">
        <v>0.25</v>
      </c>
      <c r="AX72" s="66"/>
      <c r="AY72" s="74"/>
      <c r="AZ72" s="66"/>
      <c r="BA72" s="46"/>
      <c r="BB72" s="51"/>
      <c r="BC72" s="66"/>
      <c r="BD72" s="74"/>
      <c r="BE72" s="66"/>
      <c r="BF72" s="46"/>
      <c r="BG72" s="51"/>
      <c r="BH72" s="66"/>
      <c r="BI72" s="74"/>
      <c r="BJ72" s="66"/>
      <c r="BK72" s="46">
        <v>1</v>
      </c>
      <c r="BL72" s="51">
        <v>0.25</v>
      </c>
      <c r="BM72" s="66"/>
      <c r="BN72" s="74"/>
      <c r="BO72" s="66"/>
      <c r="BP72" s="46">
        <f t="shared" si="0"/>
        <v>4</v>
      </c>
      <c r="BQ72" s="51">
        <f t="shared" si="1"/>
        <v>1</v>
      </c>
      <c r="BR72" s="46">
        <f t="shared" si="2"/>
        <v>1</v>
      </c>
      <c r="BS72" s="51">
        <f t="shared" si="4"/>
        <v>0.25</v>
      </c>
    </row>
  </sheetData>
  <sheetProtection formatCells="0" formatColumns="0" formatRows="0" insertColumns="0" insertRows="0" insertHyperlinks="0" deleteColumns="0" deleteRows="0" sort="0" autoFilter="0" pivotTables="0"/>
  <autoFilter ref="A3:BS72" xr:uid="{50BCB0C7-AC9C-44B0-9DC1-D9B3F07D41DA}">
    <filterColumn colId="0">
      <filters>
        <filter val="Componente 7: PROMOCIÓN DE LA INTEGRIDAD Y LA ÉTICA PÚBLICA"/>
      </filters>
    </filterColumn>
  </autoFilter>
  <mergeCells count="24">
    <mergeCell ref="A1:G1"/>
    <mergeCell ref="BS2:BS3"/>
    <mergeCell ref="AB2:AF2"/>
    <mergeCell ref="AG2:AK2"/>
    <mergeCell ref="AL2:AP2"/>
    <mergeCell ref="AQ2:AU2"/>
    <mergeCell ref="AV2:AZ2"/>
    <mergeCell ref="BA2:BE2"/>
    <mergeCell ref="A2:A3"/>
    <mergeCell ref="M2:Q2"/>
    <mergeCell ref="R2:V2"/>
    <mergeCell ref="W2:AA2"/>
    <mergeCell ref="H2:L2"/>
    <mergeCell ref="B2:B3"/>
    <mergeCell ref="BR2:BR3"/>
    <mergeCell ref="BP2:BP3"/>
    <mergeCell ref="BQ2:BQ3"/>
    <mergeCell ref="C2:C3"/>
    <mergeCell ref="D2:D3"/>
    <mergeCell ref="E2:E3"/>
    <mergeCell ref="F2:F3"/>
    <mergeCell ref="G2:G3"/>
    <mergeCell ref="BF2:BJ2"/>
    <mergeCell ref="BK2:BO2"/>
  </mergeCells>
  <phoneticPr fontId="5" type="noConversion"/>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79F94FA-758D-4D56-996A-6E7656D18E0D}">
          <x14:formula1>
            <xm:f>Hoja1!$A$2:$A$16</xm:f>
          </x14:formula1>
          <xm:sqref>F22:F62 F4:F20 F64:F72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9CAA4-8B5A-49CE-829D-3C8DEA0B000E}">
  <sheetPr filterMode="1"/>
  <dimension ref="A1:BS72"/>
  <sheetViews>
    <sheetView showGridLines="0" zoomScale="70" zoomScaleNormal="70" workbookViewId="0">
      <pane ySplit="3" topLeftCell="A71" activePane="bottomLeft" state="frozen"/>
      <selection pane="bottomLeft" activeCell="D70" sqref="D70"/>
      <selection activeCell="C1" sqref="C1"/>
    </sheetView>
  </sheetViews>
  <sheetFormatPr defaultColWidth="11.42578125" defaultRowHeight="14.25"/>
  <cols>
    <col min="1" max="1" width="43.42578125" style="12" customWidth="1"/>
    <col min="2" max="2" width="59.5703125" style="39" customWidth="1"/>
    <col min="3" max="3" width="8.42578125" style="12" customWidth="1"/>
    <col min="4" max="4" width="37.28515625" style="39" customWidth="1"/>
    <col min="5" max="5" width="23.42578125" style="39" customWidth="1"/>
    <col min="6" max="6" width="22.85546875" style="39" customWidth="1"/>
    <col min="7" max="7" width="19.5703125" style="39" customWidth="1"/>
    <col min="8" max="8" width="17.7109375" style="12" hidden="1" customWidth="1"/>
    <col min="9" max="9" width="16" style="13" hidden="1" customWidth="1"/>
    <col min="10" max="10" width="13.140625" style="12" hidden="1" customWidth="1"/>
    <col min="11" max="11" width="15.5703125" style="13" hidden="1" customWidth="1"/>
    <col min="12" max="12" width="31.42578125" style="12" hidden="1" customWidth="1"/>
    <col min="13" max="13" width="11.42578125" style="12" hidden="1" customWidth="1"/>
    <col min="14" max="14" width="11.42578125" style="13" hidden="1" customWidth="1"/>
    <col min="15" max="15" width="11.42578125" style="12" hidden="1" customWidth="1"/>
    <col min="16" max="16" width="11.42578125" style="13" hidden="1" customWidth="1"/>
    <col min="17" max="17" width="32.28515625" style="12" hidden="1" customWidth="1"/>
    <col min="18" max="18" width="0" style="12" hidden="1" customWidth="1"/>
    <col min="19" max="19" width="0" style="13" hidden="1" customWidth="1"/>
    <col min="20" max="20" width="0" style="12" hidden="1" customWidth="1"/>
    <col min="21" max="21" width="0" style="13" hidden="1" customWidth="1"/>
    <col min="22" max="22" width="36.5703125" style="12" hidden="1" customWidth="1"/>
    <col min="23" max="23" width="0" style="12" hidden="1" customWidth="1"/>
    <col min="24" max="24" width="0" style="13" hidden="1" customWidth="1"/>
    <col min="25" max="25" width="0" style="12" hidden="1" customWidth="1"/>
    <col min="26" max="26" width="0" style="13" hidden="1" customWidth="1"/>
    <col min="27" max="27" width="26.28515625" style="12" hidden="1" customWidth="1"/>
    <col min="28" max="28" width="0" style="12" hidden="1" customWidth="1"/>
    <col min="29" max="29" width="0" style="13" hidden="1" customWidth="1"/>
    <col min="30" max="30" width="0" style="12" hidden="1" customWidth="1"/>
    <col min="31" max="31" width="0" style="13" hidden="1" customWidth="1"/>
    <col min="32" max="32" width="18.28515625" style="12" hidden="1" customWidth="1"/>
    <col min="33" max="33" width="0" style="12" hidden="1" customWidth="1"/>
    <col min="34" max="34" width="0" style="13" hidden="1" customWidth="1"/>
    <col min="35" max="35" width="0" style="12" hidden="1" customWidth="1"/>
    <col min="36" max="36" width="0" style="13" hidden="1" customWidth="1"/>
    <col min="37" max="37" width="29.7109375" style="12" hidden="1" customWidth="1"/>
    <col min="38" max="38" width="0" style="12" hidden="1" customWidth="1"/>
    <col min="39" max="39" width="0" style="13" hidden="1" customWidth="1"/>
    <col min="40" max="40" width="0" style="12" hidden="1" customWidth="1"/>
    <col min="41" max="41" width="0" style="13" hidden="1" customWidth="1"/>
    <col min="42" max="43" width="0" style="12" hidden="1" customWidth="1"/>
    <col min="44" max="44" width="0" style="13" hidden="1" customWidth="1"/>
    <col min="45" max="45" width="0" style="12" hidden="1" customWidth="1"/>
    <col min="46" max="46" width="0" style="13" hidden="1" customWidth="1"/>
    <col min="47" max="48" width="0" style="12" hidden="1" customWidth="1"/>
    <col min="49" max="49" width="0" style="13" hidden="1" customWidth="1"/>
    <col min="50" max="50" width="0" style="12" hidden="1" customWidth="1"/>
    <col min="51" max="51" width="0" style="13" hidden="1" customWidth="1"/>
    <col min="52" max="53" width="0" style="12" hidden="1" customWidth="1"/>
    <col min="54" max="54" width="0" style="13" hidden="1" customWidth="1"/>
    <col min="55" max="55" width="0" style="12" hidden="1" customWidth="1"/>
    <col min="56" max="56" width="0" style="13" hidden="1" customWidth="1"/>
    <col min="57" max="58" width="0" style="12" hidden="1" customWidth="1"/>
    <col min="59" max="59" width="0" style="13" hidden="1" customWidth="1"/>
    <col min="60" max="60" width="0" style="12" hidden="1" customWidth="1"/>
    <col min="61" max="61" width="0" style="13" hidden="1" customWidth="1"/>
    <col min="62" max="63" width="0" style="12" hidden="1" customWidth="1"/>
    <col min="64" max="64" width="0" style="13" hidden="1" customWidth="1"/>
    <col min="65" max="65" width="0" style="12" hidden="1" customWidth="1"/>
    <col min="66" max="66" width="0" style="13" hidden="1" customWidth="1"/>
    <col min="67" max="67" width="0" style="12" hidden="1" customWidth="1"/>
    <col min="68" max="68" width="15.5703125" style="12" hidden="1" customWidth="1"/>
    <col min="69" max="69" width="15.5703125" style="14" customWidth="1"/>
    <col min="70" max="71" width="14.42578125" style="12" customWidth="1"/>
    <col min="72" max="16384" width="11.42578125" style="12"/>
  </cols>
  <sheetData>
    <row r="1" spans="1:71" ht="16.5" customHeight="1">
      <c r="A1" s="265" t="s">
        <v>74</v>
      </c>
      <c r="B1" s="266"/>
      <c r="C1" s="266"/>
      <c r="D1" s="266"/>
      <c r="E1" s="266"/>
      <c r="F1" s="266"/>
      <c r="G1" s="266"/>
    </row>
    <row r="2" spans="1:71" ht="30.75" customHeight="1">
      <c r="A2" s="394" t="s">
        <v>75</v>
      </c>
      <c r="B2" s="394" t="s">
        <v>76</v>
      </c>
      <c r="C2" s="261" t="s">
        <v>77</v>
      </c>
      <c r="D2" s="263" t="s">
        <v>78</v>
      </c>
      <c r="E2" s="263" t="s">
        <v>79</v>
      </c>
      <c r="F2" s="263" t="s">
        <v>80</v>
      </c>
      <c r="G2" s="263" t="s">
        <v>81</v>
      </c>
      <c r="H2" s="395" t="s">
        <v>82</v>
      </c>
      <c r="I2" s="395"/>
      <c r="J2" s="395"/>
      <c r="K2" s="395"/>
      <c r="L2" s="395"/>
      <c r="M2" s="395" t="s">
        <v>83</v>
      </c>
      <c r="N2" s="395"/>
      <c r="O2" s="395"/>
      <c r="P2" s="395"/>
      <c r="Q2" s="395"/>
      <c r="R2" s="395" t="s">
        <v>84</v>
      </c>
      <c r="S2" s="395"/>
      <c r="T2" s="395"/>
      <c r="U2" s="395"/>
      <c r="V2" s="395"/>
      <c r="W2" s="395" t="s">
        <v>85</v>
      </c>
      <c r="X2" s="395"/>
      <c r="Y2" s="395"/>
      <c r="Z2" s="395"/>
      <c r="AA2" s="395"/>
      <c r="AB2" s="395" t="s">
        <v>86</v>
      </c>
      <c r="AC2" s="395"/>
      <c r="AD2" s="395"/>
      <c r="AE2" s="395"/>
      <c r="AF2" s="395"/>
      <c r="AG2" s="395" t="s">
        <v>87</v>
      </c>
      <c r="AH2" s="395"/>
      <c r="AI2" s="395"/>
      <c r="AJ2" s="395"/>
      <c r="AK2" s="395"/>
      <c r="AL2" s="395" t="s">
        <v>88</v>
      </c>
      <c r="AM2" s="395"/>
      <c r="AN2" s="395"/>
      <c r="AO2" s="395"/>
      <c r="AP2" s="395"/>
      <c r="AQ2" s="395" t="s">
        <v>89</v>
      </c>
      <c r="AR2" s="395"/>
      <c r="AS2" s="395"/>
      <c r="AT2" s="395"/>
      <c r="AU2" s="395"/>
      <c r="AV2" s="395" t="s">
        <v>90</v>
      </c>
      <c r="AW2" s="395"/>
      <c r="AX2" s="395"/>
      <c r="AY2" s="395"/>
      <c r="AZ2" s="395"/>
      <c r="BA2" s="395" t="s">
        <v>91</v>
      </c>
      <c r="BB2" s="395"/>
      <c r="BC2" s="395"/>
      <c r="BD2" s="395"/>
      <c r="BE2" s="395"/>
      <c r="BF2" s="395" t="s">
        <v>92</v>
      </c>
      <c r="BG2" s="395"/>
      <c r="BH2" s="395"/>
      <c r="BI2" s="395"/>
      <c r="BJ2" s="395"/>
      <c r="BK2" s="395" t="s">
        <v>93</v>
      </c>
      <c r="BL2" s="395"/>
      <c r="BM2" s="395"/>
      <c r="BN2" s="395"/>
      <c r="BO2" s="395"/>
      <c r="BP2" s="259" t="s">
        <v>94</v>
      </c>
      <c r="BQ2" s="259" t="s">
        <v>95</v>
      </c>
      <c r="BR2" s="259" t="s">
        <v>96</v>
      </c>
      <c r="BS2" s="259" t="s">
        <v>97</v>
      </c>
    </row>
    <row r="3" spans="1:71" ht="45">
      <c r="A3" s="394"/>
      <c r="B3" s="394"/>
      <c r="C3" s="262"/>
      <c r="D3" s="264" t="s">
        <v>78</v>
      </c>
      <c r="E3" s="264" t="s">
        <v>79</v>
      </c>
      <c r="F3" s="264" t="s">
        <v>80</v>
      </c>
      <c r="G3" s="264" t="s">
        <v>81</v>
      </c>
      <c r="H3" s="15" t="s">
        <v>98</v>
      </c>
      <c r="I3" s="16" t="s">
        <v>99</v>
      </c>
      <c r="J3" s="15" t="s">
        <v>100</v>
      </c>
      <c r="K3" s="16" t="s">
        <v>101</v>
      </c>
      <c r="L3" s="15" t="s">
        <v>102</v>
      </c>
      <c r="M3" s="15" t="s">
        <v>98</v>
      </c>
      <c r="N3" s="16" t="s">
        <v>99</v>
      </c>
      <c r="O3" s="15" t="s">
        <v>100</v>
      </c>
      <c r="P3" s="16" t="s">
        <v>101</v>
      </c>
      <c r="Q3" s="15" t="s">
        <v>102</v>
      </c>
      <c r="R3" s="15" t="s">
        <v>98</v>
      </c>
      <c r="S3" s="16" t="s">
        <v>99</v>
      </c>
      <c r="T3" s="15" t="s">
        <v>100</v>
      </c>
      <c r="U3" s="16" t="s">
        <v>101</v>
      </c>
      <c r="V3" s="15" t="s">
        <v>102</v>
      </c>
      <c r="W3" s="15" t="s">
        <v>98</v>
      </c>
      <c r="X3" s="16" t="s">
        <v>99</v>
      </c>
      <c r="Y3" s="15" t="s">
        <v>100</v>
      </c>
      <c r="Z3" s="16" t="s">
        <v>101</v>
      </c>
      <c r="AA3" s="15" t="s">
        <v>102</v>
      </c>
      <c r="AB3" s="15" t="s">
        <v>98</v>
      </c>
      <c r="AC3" s="16" t="s">
        <v>99</v>
      </c>
      <c r="AD3" s="15" t="s">
        <v>100</v>
      </c>
      <c r="AE3" s="16" t="s">
        <v>101</v>
      </c>
      <c r="AF3" s="15" t="s">
        <v>102</v>
      </c>
      <c r="AG3" s="15" t="s">
        <v>98</v>
      </c>
      <c r="AH3" s="16" t="s">
        <v>99</v>
      </c>
      <c r="AI3" s="15" t="s">
        <v>100</v>
      </c>
      <c r="AJ3" s="16" t="s">
        <v>101</v>
      </c>
      <c r="AK3" s="15" t="s">
        <v>102</v>
      </c>
      <c r="AL3" s="15" t="s">
        <v>98</v>
      </c>
      <c r="AM3" s="16" t="s">
        <v>99</v>
      </c>
      <c r="AN3" s="15" t="s">
        <v>100</v>
      </c>
      <c r="AO3" s="16" t="s">
        <v>101</v>
      </c>
      <c r="AP3" s="15" t="s">
        <v>102</v>
      </c>
      <c r="AQ3" s="15" t="s">
        <v>98</v>
      </c>
      <c r="AR3" s="16" t="s">
        <v>99</v>
      </c>
      <c r="AS3" s="15" t="s">
        <v>100</v>
      </c>
      <c r="AT3" s="16" t="s">
        <v>101</v>
      </c>
      <c r="AU3" s="15" t="s">
        <v>102</v>
      </c>
      <c r="AV3" s="15" t="s">
        <v>98</v>
      </c>
      <c r="AW3" s="16" t="s">
        <v>99</v>
      </c>
      <c r="AX3" s="15" t="s">
        <v>100</v>
      </c>
      <c r="AY3" s="16" t="s">
        <v>101</v>
      </c>
      <c r="AZ3" s="15" t="s">
        <v>102</v>
      </c>
      <c r="BA3" s="15" t="s">
        <v>98</v>
      </c>
      <c r="BB3" s="16" t="s">
        <v>99</v>
      </c>
      <c r="BC3" s="15" t="s">
        <v>100</v>
      </c>
      <c r="BD3" s="16" t="s">
        <v>101</v>
      </c>
      <c r="BE3" s="15" t="s">
        <v>102</v>
      </c>
      <c r="BF3" s="15" t="s">
        <v>98</v>
      </c>
      <c r="BG3" s="16" t="s">
        <v>99</v>
      </c>
      <c r="BH3" s="15" t="s">
        <v>100</v>
      </c>
      <c r="BI3" s="16" t="s">
        <v>101</v>
      </c>
      <c r="BJ3" s="15" t="s">
        <v>102</v>
      </c>
      <c r="BK3" s="15" t="s">
        <v>98</v>
      </c>
      <c r="BL3" s="16" t="s">
        <v>99</v>
      </c>
      <c r="BM3" s="15" t="s">
        <v>100</v>
      </c>
      <c r="BN3" s="16" t="s">
        <v>101</v>
      </c>
      <c r="BO3" s="15" t="s">
        <v>102</v>
      </c>
      <c r="BP3" s="260"/>
      <c r="BQ3" s="260"/>
      <c r="BR3" s="260"/>
      <c r="BS3" s="260"/>
    </row>
    <row r="4" spans="1:71" ht="62.25" hidden="1" customHeight="1">
      <c r="A4" s="396" t="s">
        <v>103</v>
      </c>
      <c r="B4" s="396" t="s">
        <v>104</v>
      </c>
      <c r="C4" s="397" t="s">
        <v>32</v>
      </c>
      <c r="D4" s="398" t="s">
        <v>105</v>
      </c>
      <c r="E4" s="398" t="s">
        <v>106</v>
      </c>
      <c r="F4" s="399" t="s">
        <v>107</v>
      </c>
      <c r="G4" s="400">
        <v>45275</v>
      </c>
      <c r="H4" s="397"/>
      <c r="I4" s="401"/>
      <c r="J4" s="402"/>
      <c r="K4" s="403"/>
      <c r="L4" s="402"/>
      <c r="M4" s="397"/>
      <c r="N4" s="404"/>
      <c r="O4" s="402"/>
      <c r="P4" s="405"/>
      <c r="Q4" s="402"/>
      <c r="R4" s="397"/>
      <c r="S4" s="404"/>
      <c r="T4" s="402"/>
      <c r="U4" s="405"/>
      <c r="V4" s="402"/>
      <c r="W4" s="397">
        <v>1</v>
      </c>
      <c r="X4" s="404">
        <v>0.34</v>
      </c>
      <c r="Y4" s="402"/>
      <c r="Z4" s="405">
        <v>0.34</v>
      </c>
      <c r="AA4" s="406" t="s">
        <v>108</v>
      </c>
      <c r="AB4" s="397"/>
      <c r="AC4" s="404"/>
      <c r="AD4" s="402"/>
      <c r="AE4" s="405"/>
      <c r="AF4" s="402"/>
      <c r="AG4" s="397"/>
      <c r="AH4" s="404"/>
      <c r="AI4" s="402"/>
      <c r="AJ4" s="405"/>
      <c r="AK4" s="402"/>
      <c r="AL4" s="397"/>
      <c r="AM4" s="404"/>
      <c r="AN4" s="402"/>
      <c r="AO4" s="405"/>
      <c r="AP4" s="402"/>
      <c r="AQ4" s="397">
        <v>1</v>
      </c>
      <c r="AR4" s="404">
        <v>0.33</v>
      </c>
      <c r="AS4" s="402"/>
      <c r="AT4" s="405"/>
      <c r="AU4" s="402"/>
      <c r="AV4" s="397"/>
      <c r="AW4" s="404"/>
      <c r="AX4" s="402"/>
      <c r="AY4" s="405"/>
      <c r="AZ4" s="402"/>
      <c r="BA4" s="397"/>
      <c r="BB4" s="404"/>
      <c r="BC4" s="402"/>
      <c r="BD4" s="405"/>
      <c r="BE4" s="402"/>
      <c r="BF4" s="397"/>
      <c r="BG4" s="404"/>
      <c r="BH4" s="402"/>
      <c r="BI4" s="405"/>
      <c r="BJ4" s="402"/>
      <c r="BK4" s="397">
        <v>1</v>
      </c>
      <c r="BL4" s="404">
        <v>0.33</v>
      </c>
      <c r="BM4" s="402"/>
      <c r="BN4" s="405"/>
      <c r="BO4" s="402"/>
      <c r="BP4" s="397">
        <f>SUM(H4,M4,R4,W4,AB4,AG4,AL4,AQ4,AV4,BA4,BF4,BK4)</f>
        <v>3</v>
      </c>
      <c r="BQ4" s="404">
        <f>SUM(I4,N4,S4,X4,AC4,AH4,AM4,AR4,AW4,BB4,BG4,BL4)</f>
        <v>1</v>
      </c>
      <c r="BR4" s="404">
        <f>SUM(J4,O4,T4,Y4,AD4,AI4,AN4,AS4,AX4,BC4,BH4,BM4)</f>
        <v>0</v>
      </c>
      <c r="BS4" s="404">
        <f>SUM(K4,P4,U4,Z4,AE4,AJ4,AO4,AT4,AY4,BD4,BI4,BN4)</f>
        <v>0.34</v>
      </c>
    </row>
    <row r="5" spans="1:71" ht="126" hidden="1" customHeight="1">
      <c r="A5" s="17" t="s">
        <v>103</v>
      </c>
      <c r="B5" s="17" t="s">
        <v>104</v>
      </c>
      <c r="C5" s="18" t="s">
        <v>109</v>
      </c>
      <c r="D5" s="19" t="s">
        <v>110</v>
      </c>
      <c r="E5" s="19" t="s">
        <v>111</v>
      </c>
      <c r="F5" s="20" t="s">
        <v>112</v>
      </c>
      <c r="G5" s="21">
        <v>45290</v>
      </c>
      <c r="H5" s="22">
        <v>1</v>
      </c>
      <c r="I5" s="23">
        <v>0.08</v>
      </c>
      <c r="J5" s="60">
        <v>1</v>
      </c>
      <c r="K5" s="61">
        <v>0.08</v>
      </c>
      <c r="L5" s="76" t="s">
        <v>113</v>
      </c>
      <c r="M5" s="22">
        <v>1</v>
      </c>
      <c r="N5" s="24">
        <v>0.08</v>
      </c>
      <c r="O5" s="60">
        <v>1</v>
      </c>
      <c r="P5" s="71">
        <v>0.08</v>
      </c>
      <c r="Q5" s="19" t="s">
        <v>114</v>
      </c>
      <c r="R5" s="22">
        <v>1</v>
      </c>
      <c r="S5" s="24">
        <v>0.08</v>
      </c>
      <c r="T5" s="60">
        <v>1</v>
      </c>
      <c r="U5" s="71">
        <v>0.08</v>
      </c>
      <c r="V5" s="19" t="s">
        <v>115</v>
      </c>
      <c r="W5" s="22">
        <v>1</v>
      </c>
      <c r="X5" s="24">
        <v>0.08</v>
      </c>
      <c r="Y5" s="22">
        <v>1</v>
      </c>
      <c r="Z5" s="71">
        <v>0.08</v>
      </c>
      <c r="AA5" s="82" t="s">
        <v>116</v>
      </c>
      <c r="AB5" s="22">
        <v>1</v>
      </c>
      <c r="AC5" s="24">
        <v>0.08</v>
      </c>
      <c r="AD5" s="60">
        <v>1</v>
      </c>
      <c r="AE5" s="71">
        <v>0.08</v>
      </c>
      <c r="AF5" s="82" t="s">
        <v>117</v>
      </c>
      <c r="AG5" s="22">
        <v>1</v>
      </c>
      <c r="AH5" s="24">
        <v>0.08</v>
      </c>
      <c r="AI5" s="60"/>
      <c r="AJ5" s="71"/>
      <c r="AK5" s="60"/>
      <c r="AL5" s="22">
        <v>1</v>
      </c>
      <c r="AM5" s="24">
        <v>0.08</v>
      </c>
      <c r="AN5" s="60"/>
      <c r="AO5" s="71"/>
      <c r="AP5" s="60"/>
      <c r="AQ5" s="22">
        <v>1</v>
      </c>
      <c r="AR5" s="24">
        <v>0.08</v>
      </c>
      <c r="AS5" s="60"/>
      <c r="AT5" s="71"/>
      <c r="AU5" s="60"/>
      <c r="AV5" s="22">
        <v>1</v>
      </c>
      <c r="AW5" s="24">
        <v>0.09</v>
      </c>
      <c r="AX5" s="60"/>
      <c r="AY5" s="71"/>
      <c r="AZ5" s="60"/>
      <c r="BA5" s="22">
        <v>1</v>
      </c>
      <c r="BB5" s="24">
        <v>0.09</v>
      </c>
      <c r="BC5" s="60"/>
      <c r="BD5" s="71"/>
      <c r="BE5" s="60"/>
      <c r="BF5" s="22">
        <v>1</v>
      </c>
      <c r="BG5" s="24">
        <v>0.09</v>
      </c>
      <c r="BH5" s="60"/>
      <c r="BI5" s="71"/>
      <c r="BJ5" s="60"/>
      <c r="BK5" s="22">
        <v>1</v>
      </c>
      <c r="BL5" s="24">
        <v>0.09</v>
      </c>
      <c r="BM5" s="60"/>
      <c r="BN5" s="71"/>
      <c r="BO5" s="60"/>
      <c r="BP5" s="22">
        <f t="shared" ref="BP5:BS69" si="0">SUM(H5,M5,R5,W5,AB5,AG5,AL5,AQ5,AV5,BA5,BF5,BK5)</f>
        <v>12</v>
      </c>
      <c r="BQ5" s="24">
        <f t="shared" si="0"/>
        <v>0.99999999999999989</v>
      </c>
      <c r="BR5" s="22">
        <f t="shared" si="0"/>
        <v>5</v>
      </c>
      <c r="BS5" s="24">
        <f>SUM(K5,P5,U5,AA5,AE5,AJ5,AO5,AT5,AY5,BD5,BI5,BN5)</f>
        <v>0.32</v>
      </c>
    </row>
    <row r="6" spans="1:71" ht="49.5" hidden="1" customHeight="1">
      <c r="A6" s="17" t="s">
        <v>103</v>
      </c>
      <c r="B6" s="17" t="s">
        <v>104</v>
      </c>
      <c r="C6" s="18" t="s">
        <v>118</v>
      </c>
      <c r="D6" s="25" t="s">
        <v>119</v>
      </c>
      <c r="E6" s="25" t="s">
        <v>120</v>
      </c>
      <c r="F6" s="26" t="s">
        <v>121</v>
      </c>
      <c r="G6" s="27">
        <v>45189</v>
      </c>
      <c r="H6" s="18"/>
      <c r="I6" s="28"/>
      <c r="J6" s="62"/>
      <c r="K6" s="63"/>
      <c r="L6" s="62"/>
      <c r="M6" s="18"/>
      <c r="N6" s="29"/>
      <c r="O6" s="62"/>
      <c r="P6" s="72"/>
      <c r="Q6" s="62"/>
      <c r="R6" s="18"/>
      <c r="S6" s="29"/>
      <c r="T6" s="62"/>
      <c r="U6" s="72"/>
      <c r="V6" s="62"/>
      <c r="W6" s="18"/>
      <c r="X6" s="29"/>
      <c r="Y6" s="62"/>
      <c r="Z6" s="72"/>
      <c r="AA6" s="62"/>
      <c r="AB6" s="18"/>
      <c r="AC6" s="29"/>
      <c r="AD6" s="62"/>
      <c r="AE6" s="72"/>
      <c r="AF6" s="62"/>
      <c r="AG6" s="18"/>
      <c r="AH6" s="29"/>
      <c r="AI6" s="62"/>
      <c r="AJ6" s="72"/>
      <c r="AK6" s="62"/>
      <c r="AL6" s="18"/>
      <c r="AM6" s="29"/>
      <c r="AN6" s="62"/>
      <c r="AO6" s="72"/>
      <c r="AP6" s="62"/>
      <c r="AQ6" s="18"/>
      <c r="AR6" s="29"/>
      <c r="AS6" s="62"/>
      <c r="AT6" s="72"/>
      <c r="AU6" s="62"/>
      <c r="AV6" s="18">
        <v>1</v>
      </c>
      <c r="AW6" s="29">
        <v>1</v>
      </c>
      <c r="AX6" s="62"/>
      <c r="AY6" s="72"/>
      <c r="AZ6" s="62"/>
      <c r="BA6" s="18"/>
      <c r="BB6" s="29"/>
      <c r="BC6" s="62"/>
      <c r="BD6" s="72"/>
      <c r="BE6" s="62"/>
      <c r="BF6" s="18"/>
      <c r="BG6" s="29"/>
      <c r="BH6" s="62"/>
      <c r="BI6" s="72"/>
      <c r="BJ6" s="62"/>
      <c r="BK6" s="18"/>
      <c r="BL6" s="29"/>
      <c r="BM6" s="62"/>
      <c r="BN6" s="72"/>
      <c r="BO6" s="62"/>
      <c r="BP6" s="18">
        <f t="shared" si="0"/>
        <v>1</v>
      </c>
      <c r="BQ6" s="29">
        <f t="shared" si="0"/>
        <v>1</v>
      </c>
      <c r="BR6" s="18">
        <f t="shared" si="0"/>
        <v>0</v>
      </c>
      <c r="BS6" s="29">
        <f t="shared" si="0"/>
        <v>0</v>
      </c>
    </row>
    <row r="7" spans="1:71" ht="49.5" hidden="1" customHeight="1">
      <c r="A7" s="17" t="s">
        <v>103</v>
      </c>
      <c r="B7" s="17" t="s">
        <v>104</v>
      </c>
      <c r="C7" s="18" t="s">
        <v>122</v>
      </c>
      <c r="D7" s="25" t="s">
        <v>123</v>
      </c>
      <c r="E7" s="25" t="s">
        <v>124</v>
      </c>
      <c r="F7" s="26" t="s">
        <v>121</v>
      </c>
      <c r="G7" s="27">
        <v>45230</v>
      </c>
      <c r="H7" s="18"/>
      <c r="I7" s="28"/>
      <c r="J7" s="62"/>
      <c r="K7" s="63"/>
      <c r="L7" s="62"/>
      <c r="M7" s="18"/>
      <c r="N7" s="29"/>
      <c r="O7" s="62"/>
      <c r="P7" s="72"/>
      <c r="Q7" s="62"/>
      <c r="R7" s="18"/>
      <c r="S7" s="29"/>
      <c r="T7" s="62"/>
      <c r="U7" s="72"/>
      <c r="V7" s="62"/>
      <c r="W7" s="18"/>
      <c r="X7" s="29"/>
      <c r="Y7" s="62"/>
      <c r="Z7" s="72"/>
      <c r="AA7" s="62"/>
      <c r="AB7" s="18"/>
      <c r="AC7" s="29"/>
      <c r="AD7" s="62"/>
      <c r="AE7" s="72"/>
      <c r="AF7" s="62"/>
      <c r="AG7" s="18"/>
      <c r="AH7" s="29"/>
      <c r="AI7" s="62"/>
      <c r="AJ7" s="72"/>
      <c r="AK7" s="62"/>
      <c r="AL7" s="18"/>
      <c r="AM7" s="29"/>
      <c r="AN7" s="62"/>
      <c r="AO7" s="72"/>
      <c r="AP7" s="62"/>
      <c r="AQ7" s="18"/>
      <c r="AR7" s="29"/>
      <c r="AS7" s="62"/>
      <c r="AT7" s="72"/>
      <c r="AU7" s="62"/>
      <c r="AV7" s="18"/>
      <c r="AW7" s="29"/>
      <c r="AX7" s="62"/>
      <c r="AY7" s="72"/>
      <c r="AZ7" s="62"/>
      <c r="BA7" s="18">
        <v>1</v>
      </c>
      <c r="BB7" s="29">
        <v>1</v>
      </c>
      <c r="BC7" s="62"/>
      <c r="BD7" s="72"/>
      <c r="BE7" s="62"/>
      <c r="BF7" s="18"/>
      <c r="BG7" s="29"/>
      <c r="BH7" s="62"/>
      <c r="BI7" s="72"/>
      <c r="BJ7" s="62"/>
      <c r="BK7" s="18"/>
      <c r="BL7" s="29"/>
      <c r="BM7" s="62"/>
      <c r="BN7" s="72"/>
      <c r="BO7" s="62"/>
      <c r="BP7" s="18">
        <f t="shared" si="0"/>
        <v>1</v>
      </c>
      <c r="BQ7" s="29">
        <f t="shared" si="0"/>
        <v>1</v>
      </c>
      <c r="BR7" s="18">
        <f t="shared" si="0"/>
        <v>0</v>
      </c>
      <c r="BS7" s="29">
        <f t="shared" si="0"/>
        <v>0</v>
      </c>
    </row>
    <row r="8" spans="1:71" ht="128.25" hidden="1">
      <c r="A8" s="30" t="s">
        <v>103</v>
      </c>
      <c r="B8" s="30" t="s">
        <v>125</v>
      </c>
      <c r="C8" s="18" t="s">
        <v>40</v>
      </c>
      <c r="D8" s="31" t="s">
        <v>126</v>
      </c>
      <c r="E8" s="25" t="s">
        <v>127</v>
      </c>
      <c r="F8" s="26" t="s">
        <v>128</v>
      </c>
      <c r="G8" s="21">
        <v>45290</v>
      </c>
      <c r="H8" s="22">
        <v>1</v>
      </c>
      <c r="I8" s="23">
        <v>0.08</v>
      </c>
      <c r="J8" s="60">
        <v>1</v>
      </c>
      <c r="K8" s="61">
        <v>0.08</v>
      </c>
      <c r="L8" s="77" t="s">
        <v>129</v>
      </c>
      <c r="M8" s="22">
        <v>1</v>
      </c>
      <c r="N8" s="24">
        <v>0.08</v>
      </c>
      <c r="O8" s="60">
        <v>1</v>
      </c>
      <c r="P8" s="71">
        <v>0.08</v>
      </c>
      <c r="Q8" s="83" t="s">
        <v>130</v>
      </c>
      <c r="R8" s="22">
        <v>1</v>
      </c>
      <c r="S8" s="24">
        <v>0.08</v>
      </c>
      <c r="T8" s="60">
        <v>1</v>
      </c>
      <c r="U8" s="71">
        <v>0.08</v>
      </c>
      <c r="V8" s="83" t="s">
        <v>131</v>
      </c>
      <c r="W8" s="22">
        <v>1</v>
      </c>
      <c r="X8" s="24">
        <v>0.08</v>
      </c>
      <c r="Y8" s="60">
        <v>1</v>
      </c>
      <c r="Z8" s="71">
        <v>0.08</v>
      </c>
      <c r="AA8" s="82" t="s">
        <v>132</v>
      </c>
      <c r="AB8" s="22">
        <v>1</v>
      </c>
      <c r="AC8" s="24">
        <v>0.08</v>
      </c>
      <c r="AD8" s="60"/>
      <c r="AE8" s="71"/>
      <c r="AF8" s="60"/>
      <c r="AG8" s="22">
        <v>1</v>
      </c>
      <c r="AH8" s="24">
        <v>0.08</v>
      </c>
      <c r="AI8" s="60"/>
      <c r="AJ8" s="71"/>
      <c r="AK8" s="60"/>
      <c r="AL8" s="22">
        <v>1</v>
      </c>
      <c r="AM8" s="24">
        <v>0.08</v>
      </c>
      <c r="AN8" s="60"/>
      <c r="AO8" s="71"/>
      <c r="AP8" s="60"/>
      <c r="AQ8" s="22">
        <v>1</v>
      </c>
      <c r="AR8" s="24">
        <v>0.08</v>
      </c>
      <c r="AS8" s="60"/>
      <c r="AT8" s="71"/>
      <c r="AU8" s="60"/>
      <c r="AV8" s="22">
        <v>1</v>
      </c>
      <c r="AW8" s="24">
        <v>0.09</v>
      </c>
      <c r="AX8" s="60"/>
      <c r="AY8" s="71"/>
      <c r="AZ8" s="60"/>
      <c r="BA8" s="22">
        <v>1</v>
      </c>
      <c r="BB8" s="24">
        <v>0.09</v>
      </c>
      <c r="BC8" s="60"/>
      <c r="BD8" s="71"/>
      <c r="BE8" s="60"/>
      <c r="BF8" s="22">
        <v>1</v>
      </c>
      <c r="BG8" s="24">
        <v>0.09</v>
      </c>
      <c r="BH8" s="60"/>
      <c r="BI8" s="71"/>
      <c r="BJ8" s="60"/>
      <c r="BK8" s="22">
        <v>1</v>
      </c>
      <c r="BL8" s="24">
        <v>0.09</v>
      </c>
      <c r="BM8" s="60"/>
      <c r="BN8" s="71"/>
      <c r="BO8" s="60"/>
      <c r="BP8" s="22">
        <f t="shared" si="0"/>
        <v>12</v>
      </c>
      <c r="BQ8" s="24">
        <f t="shared" si="0"/>
        <v>0.99999999999999989</v>
      </c>
      <c r="BR8" s="22">
        <f t="shared" si="0"/>
        <v>4</v>
      </c>
      <c r="BS8" s="24">
        <f t="shared" si="0"/>
        <v>0.32</v>
      </c>
    </row>
    <row r="9" spans="1:71" ht="99.75" hidden="1">
      <c r="A9" s="30" t="s">
        <v>103</v>
      </c>
      <c r="B9" s="30" t="s">
        <v>125</v>
      </c>
      <c r="C9" s="18" t="s">
        <v>133</v>
      </c>
      <c r="D9" s="31" t="s">
        <v>134</v>
      </c>
      <c r="E9" s="25" t="s">
        <v>135</v>
      </c>
      <c r="F9" s="26" t="s">
        <v>136</v>
      </c>
      <c r="G9" s="21">
        <v>45290</v>
      </c>
      <c r="H9" s="18"/>
      <c r="I9" s="28"/>
      <c r="J9" s="62"/>
      <c r="K9" s="63"/>
      <c r="L9" s="62"/>
      <c r="M9" s="18"/>
      <c r="N9" s="29"/>
      <c r="O9" s="62"/>
      <c r="P9" s="72"/>
      <c r="Q9" s="62"/>
      <c r="R9" s="22">
        <v>1</v>
      </c>
      <c r="S9" s="29">
        <v>0.25</v>
      </c>
      <c r="T9" s="62">
        <v>1</v>
      </c>
      <c r="U9" s="72">
        <v>0.25</v>
      </c>
      <c r="V9" s="77" t="s">
        <v>137</v>
      </c>
      <c r="W9" s="81"/>
      <c r="X9" s="29"/>
      <c r="Y9" s="62"/>
      <c r="Z9" s="72"/>
      <c r="AA9" s="80"/>
      <c r="AB9" s="18"/>
      <c r="AC9" s="29"/>
      <c r="AD9" s="62"/>
      <c r="AE9" s="72"/>
      <c r="AF9" s="62"/>
      <c r="AG9" s="22">
        <v>1</v>
      </c>
      <c r="AH9" s="29">
        <v>0.25</v>
      </c>
      <c r="AI9" s="62"/>
      <c r="AJ9" s="72"/>
      <c r="AK9" s="62"/>
      <c r="AL9" s="22"/>
      <c r="AM9" s="29"/>
      <c r="AN9" s="62"/>
      <c r="AO9" s="72"/>
      <c r="AP9" s="62"/>
      <c r="AQ9" s="18"/>
      <c r="AR9" s="29"/>
      <c r="AS9" s="62"/>
      <c r="AT9" s="72"/>
      <c r="AU9" s="62"/>
      <c r="AV9" s="22">
        <v>1</v>
      </c>
      <c r="AW9" s="29">
        <v>0.25</v>
      </c>
      <c r="AX9" s="62"/>
      <c r="AY9" s="72"/>
      <c r="AZ9" s="62"/>
      <c r="BA9" s="22"/>
      <c r="BB9" s="29"/>
      <c r="BC9" s="62"/>
      <c r="BD9" s="72"/>
      <c r="BE9" s="62"/>
      <c r="BF9" s="18"/>
      <c r="BG9" s="29"/>
      <c r="BH9" s="62"/>
      <c r="BI9" s="72"/>
      <c r="BJ9" s="62"/>
      <c r="BK9" s="22">
        <v>1</v>
      </c>
      <c r="BL9" s="29">
        <v>0.25</v>
      </c>
      <c r="BM9" s="62"/>
      <c r="BN9" s="72"/>
      <c r="BO9" s="62"/>
      <c r="BP9" s="22">
        <f t="shared" si="0"/>
        <v>4</v>
      </c>
      <c r="BQ9" s="24">
        <f>SUM(I9,N9,S9,X9,AC9,AH9,AM9,AR9,AW9,BB9,BG9,BL9)</f>
        <v>1</v>
      </c>
      <c r="BR9" s="22">
        <f t="shared" si="0"/>
        <v>1</v>
      </c>
      <c r="BS9" s="24">
        <f t="shared" si="0"/>
        <v>0.25</v>
      </c>
    </row>
    <row r="10" spans="1:71" ht="114" hidden="1">
      <c r="A10" s="30" t="s">
        <v>103</v>
      </c>
      <c r="B10" s="30" t="s">
        <v>125</v>
      </c>
      <c r="C10" s="18" t="s">
        <v>138</v>
      </c>
      <c r="D10" s="31" t="s">
        <v>139</v>
      </c>
      <c r="E10" s="25" t="s">
        <v>140</v>
      </c>
      <c r="F10" s="26" t="s">
        <v>128</v>
      </c>
      <c r="G10" s="27">
        <v>45290</v>
      </c>
      <c r="H10" s="18"/>
      <c r="I10" s="28"/>
      <c r="J10" s="62"/>
      <c r="K10" s="63"/>
      <c r="L10" s="79"/>
      <c r="M10" s="18"/>
      <c r="N10" s="29"/>
      <c r="O10" s="62"/>
      <c r="P10" s="72"/>
      <c r="Q10" s="62"/>
      <c r="R10" s="18"/>
      <c r="S10" s="29"/>
      <c r="T10" s="62"/>
      <c r="U10" s="72"/>
      <c r="V10" s="62"/>
      <c r="W10" s="18"/>
      <c r="X10" s="29"/>
      <c r="Y10" s="62"/>
      <c r="Z10" s="72"/>
      <c r="AA10" s="62"/>
      <c r="AB10" s="18"/>
      <c r="AC10" s="29"/>
      <c r="AD10" s="62"/>
      <c r="AE10" s="72"/>
      <c r="AF10" s="62"/>
      <c r="AG10" s="18">
        <v>1</v>
      </c>
      <c r="AH10" s="29">
        <v>0.5</v>
      </c>
      <c r="AI10" s="72">
        <v>0.5</v>
      </c>
      <c r="AJ10" s="72"/>
      <c r="AK10" s="79" t="s">
        <v>141</v>
      </c>
      <c r="AL10" s="18"/>
      <c r="AM10" s="29"/>
      <c r="AN10" s="62"/>
      <c r="AO10" s="72"/>
      <c r="AP10" s="62"/>
      <c r="AQ10" s="18"/>
      <c r="AR10" s="29"/>
      <c r="AS10" s="62"/>
      <c r="AT10" s="72"/>
      <c r="AU10" s="62"/>
      <c r="AV10" s="18"/>
      <c r="AW10" s="29"/>
      <c r="AX10" s="62"/>
      <c r="AY10" s="72"/>
      <c r="AZ10" s="62"/>
      <c r="BA10" s="18"/>
      <c r="BB10" s="29"/>
      <c r="BC10" s="62"/>
      <c r="BD10" s="72"/>
      <c r="BE10" s="62"/>
      <c r="BF10" s="18"/>
      <c r="BG10" s="29"/>
      <c r="BH10" s="62"/>
      <c r="BI10" s="72"/>
      <c r="BJ10" s="62"/>
      <c r="BK10" s="18">
        <v>1</v>
      </c>
      <c r="BL10" s="29">
        <v>0.5</v>
      </c>
      <c r="BM10" s="62"/>
      <c r="BN10" s="72"/>
      <c r="BO10" s="62"/>
      <c r="BP10" s="22">
        <f t="shared" si="0"/>
        <v>2</v>
      </c>
      <c r="BQ10" s="24">
        <f t="shared" si="0"/>
        <v>1</v>
      </c>
      <c r="BR10" s="22">
        <f t="shared" si="0"/>
        <v>0.5</v>
      </c>
      <c r="BS10" s="24">
        <f t="shared" si="0"/>
        <v>0</v>
      </c>
    </row>
    <row r="11" spans="1:71" ht="42.75" hidden="1">
      <c r="A11" s="30" t="s">
        <v>103</v>
      </c>
      <c r="B11" s="30" t="s">
        <v>125</v>
      </c>
      <c r="C11" s="18" t="s">
        <v>142</v>
      </c>
      <c r="D11" s="31" t="s">
        <v>143</v>
      </c>
      <c r="E11" s="25" t="s">
        <v>144</v>
      </c>
      <c r="F11" s="26" t="s">
        <v>136</v>
      </c>
      <c r="G11" s="27">
        <v>45290</v>
      </c>
      <c r="H11" s="18"/>
      <c r="I11" s="28"/>
      <c r="J11" s="62"/>
      <c r="K11" s="63"/>
      <c r="L11" s="62"/>
      <c r="M11" s="18"/>
      <c r="N11" s="29"/>
      <c r="O11" s="62"/>
      <c r="P11" s="72"/>
      <c r="Q11" s="62"/>
      <c r="R11" s="22"/>
      <c r="S11" s="29"/>
      <c r="T11" s="62"/>
      <c r="U11" s="72"/>
      <c r="V11" s="62"/>
      <c r="W11" s="18"/>
      <c r="X11" s="29"/>
      <c r="Y11" s="62"/>
      <c r="Z11" s="72"/>
      <c r="AA11" s="62"/>
      <c r="AB11" s="18"/>
      <c r="AC11" s="29"/>
      <c r="AD11" s="62"/>
      <c r="AE11" s="72"/>
      <c r="AF11" s="62"/>
      <c r="AG11" s="22"/>
      <c r="AH11" s="29"/>
      <c r="AI11" s="62"/>
      <c r="AJ11" s="72"/>
      <c r="AK11" s="62"/>
      <c r="AL11" s="22"/>
      <c r="AM11" s="29"/>
      <c r="AN11" s="62"/>
      <c r="AO11" s="72"/>
      <c r="AP11" s="62"/>
      <c r="AQ11" s="18"/>
      <c r="AR11" s="29"/>
      <c r="AS11" s="62"/>
      <c r="AT11" s="72"/>
      <c r="AU11" s="62"/>
      <c r="AV11" s="22"/>
      <c r="AW11" s="29"/>
      <c r="AX11" s="62"/>
      <c r="AY11" s="72"/>
      <c r="AZ11" s="62"/>
      <c r="BA11" s="22"/>
      <c r="BB11" s="29"/>
      <c r="BC11" s="62"/>
      <c r="BD11" s="72"/>
      <c r="BE11" s="62"/>
      <c r="BF11" s="18"/>
      <c r="BG11" s="29"/>
      <c r="BH11" s="62"/>
      <c r="BI11" s="72"/>
      <c r="BJ11" s="62"/>
      <c r="BK11" s="22">
        <v>1</v>
      </c>
      <c r="BL11" s="29">
        <v>1</v>
      </c>
      <c r="BM11" s="62"/>
      <c r="BN11" s="72"/>
      <c r="BO11" s="62"/>
      <c r="BP11" s="22">
        <f t="shared" si="0"/>
        <v>1</v>
      </c>
      <c r="BQ11" s="24">
        <f t="shared" si="0"/>
        <v>1</v>
      </c>
      <c r="BR11" s="22">
        <f t="shared" si="0"/>
        <v>0</v>
      </c>
      <c r="BS11" s="24">
        <f t="shared" si="0"/>
        <v>0</v>
      </c>
    </row>
    <row r="12" spans="1:71" ht="42.75" hidden="1">
      <c r="A12" s="30" t="s">
        <v>103</v>
      </c>
      <c r="B12" s="30" t="s">
        <v>145</v>
      </c>
      <c r="C12" s="18" t="s">
        <v>46</v>
      </c>
      <c r="D12" s="31" t="s">
        <v>146</v>
      </c>
      <c r="E12" s="25" t="s">
        <v>147</v>
      </c>
      <c r="F12" s="26" t="s">
        <v>148</v>
      </c>
      <c r="G12" s="27">
        <v>45229</v>
      </c>
      <c r="H12" s="18"/>
      <c r="I12" s="28"/>
      <c r="J12" s="62"/>
      <c r="K12" s="63"/>
      <c r="L12" s="62"/>
      <c r="M12" s="18"/>
      <c r="N12" s="29"/>
      <c r="O12" s="62"/>
      <c r="P12" s="72"/>
      <c r="Q12" s="62"/>
      <c r="R12" s="18"/>
      <c r="S12" s="29"/>
      <c r="T12" s="62"/>
      <c r="U12" s="72"/>
      <c r="V12" s="62"/>
      <c r="W12" s="18"/>
      <c r="X12" s="29"/>
      <c r="Y12" s="62"/>
      <c r="Z12" s="72"/>
      <c r="AA12" s="62"/>
      <c r="AB12" s="18"/>
      <c r="AC12" s="29"/>
      <c r="AD12" s="62"/>
      <c r="AE12" s="72"/>
      <c r="AF12" s="62"/>
      <c r="AG12" s="18"/>
      <c r="AH12" s="29"/>
      <c r="AI12" s="62"/>
      <c r="AJ12" s="72"/>
      <c r="AK12" s="62"/>
      <c r="AL12" s="18"/>
      <c r="AM12" s="29"/>
      <c r="AN12" s="62"/>
      <c r="AO12" s="72"/>
      <c r="AP12" s="62"/>
      <c r="AQ12" s="18"/>
      <c r="AR12" s="29"/>
      <c r="AS12" s="62"/>
      <c r="AT12" s="72"/>
      <c r="AU12" s="62"/>
      <c r="AV12" s="18"/>
      <c r="AW12" s="29"/>
      <c r="AX12" s="62"/>
      <c r="AY12" s="72"/>
      <c r="AZ12" s="62"/>
      <c r="BA12" s="18">
        <v>1</v>
      </c>
      <c r="BB12" s="29">
        <v>1</v>
      </c>
      <c r="BC12" s="62"/>
      <c r="BD12" s="72"/>
      <c r="BE12" s="62"/>
      <c r="BF12" s="18"/>
      <c r="BG12" s="29"/>
      <c r="BH12" s="62"/>
      <c r="BI12" s="72"/>
      <c r="BJ12" s="62"/>
      <c r="BK12" s="18"/>
      <c r="BL12" s="29"/>
      <c r="BM12" s="62"/>
      <c r="BN12" s="72"/>
      <c r="BO12" s="62"/>
      <c r="BP12" s="22">
        <f t="shared" si="0"/>
        <v>1</v>
      </c>
      <c r="BQ12" s="24">
        <f t="shared" si="0"/>
        <v>1</v>
      </c>
      <c r="BR12" s="22">
        <f t="shared" si="0"/>
        <v>0</v>
      </c>
      <c r="BS12" s="24">
        <f t="shared" si="0"/>
        <v>0</v>
      </c>
    </row>
    <row r="13" spans="1:71" ht="42.75" hidden="1">
      <c r="A13" s="30" t="s">
        <v>103</v>
      </c>
      <c r="B13" s="30" t="s">
        <v>145</v>
      </c>
      <c r="C13" s="18" t="s">
        <v>49</v>
      </c>
      <c r="D13" s="31" t="s">
        <v>149</v>
      </c>
      <c r="E13" s="25" t="s">
        <v>147</v>
      </c>
      <c r="F13" s="26" t="s">
        <v>121</v>
      </c>
      <c r="G13" s="27">
        <v>45107</v>
      </c>
      <c r="H13" s="18"/>
      <c r="I13" s="28"/>
      <c r="J13" s="62"/>
      <c r="K13" s="63"/>
      <c r="L13" s="62"/>
      <c r="M13" s="18"/>
      <c r="N13" s="29"/>
      <c r="O13" s="62"/>
      <c r="P13" s="72"/>
      <c r="Q13" s="62"/>
      <c r="R13" s="18"/>
      <c r="S13" s="29"/>
      <c r="T13" s="62"/>
      <c r="U13" s="72"/>
      <c r="V13" s="62"/>
      <c r="W13" s="18"/>
      <c r="X13" s="29"/>
      <c r="Y13" s="62"/>
      <c r="Z13" s="72"/>
      <c r="AA13" s="62"/>
      <c r="AB13" s="18"/>
      <c r="AC13" s="29"/>
      <c r="AD13" s="62"/>
      <c r="AE13" s="72"/>
      <c r="AF13" s="62"/>
      <c r="AG13" s="18">
        <v>1</v>
      </c>
      <c r="AH13" s="29">
        <v>1</v>
      </c>
      <c r="AI13" s="62"/>
      <c r="AJ13" s="72"/>
      <c r="AK13" s="62"/>
      <c r="AL13" s="18"/>
      <c r="AM13" s="29"/>
      <c r="AN13" s="62"/>
      <c r="AO13" s="72"/>
      <c r="AP13" s="62"/>
      <c r="AQ13" s="18"/>
      <c r="AR13" s="29"/>
      <c r="AS13" s="62"/>
      <c r="AT13" s="72"/>
      <c r="AU13" s="62"/>
      <c r="AV13" s="18"/>
      <c r="AW13" s="29"/>
      <c r="AX13" s="62"/>
      <c r="AY13" s="72"/>
      <c r="AZ13" s="62"/>
      <c r="BA13" s="18"/>
      <c r="BB13" s="29"/>
      <c r="BC13" s="62"/>
      <c r="BD13" s="72"/>
      <c r="BE13" s="62"/>
      <c r="BF13" s="18"/>
      <c r="BG13" s="29"/>
      <c r="BH13" s="62"/>
      <c r="BI13" s="72"/>
      <c r="BJ13" s="62"/>
      <c r="BK13" s="18"/>
      <c r="BL13" s="29"/>
      <c r="BM13" s="62"/>
      <c r="BN13" s="72"/>
      <c r="BO13" s="62"/>
      <c r="BP13" s="22">
        <f t="shared" si="0"/>
        <v>1</v>
      </c>
      <c r="BQ13" s="24">
        <f t="shared" si="0"/>
        <v>1</v>
      </c>
      <c r="BR13" s="22">
        <f t="shared" si="0"/>
        <v>0</v>
      </c>
      <c r="BS13" s="24">
        <f t="shared" si="0"/>
        <v>0</v>
      </c>
    </row>
    <row r="14" spans="1:71" ht="99.75" hidden="1">
      <c r="A14" s="30" t="s">
        <v>103</v>
      </c>
      <c r="B14" s="30" t="s">
        <v>150</v>
      </c>
      <c r="C14" s="18" t="s">
        <v>151</v>
      </c>
      <c r="D14" s="31" t="s">
        <v>152</v>
      </c>
      <c r="E14" s="25" t="s">
        <v>153</v>
      </c>
      <c r="F14" s="26" t="s">
        <v>148</v>
      </c>
      <c r="G14" s="27">
        <v>45290</v>
      </c>
      <c r="H14" s="18"/>
      <c r="I14" s="28"/>
      <c r="J14" s="62"/>
      <c r="K14" s="63"/>
      <c r="L14" s="62"/>
      <c r="M14" s="18"/>
      <c r="N14" s="29"/>
      <c r="O14" s="62"/>
      <c r="P14" s="72"/>
      <c r="Q14" s="62"/>
      <c r="R14" s="18"/>
      <c r="S14" s="29"/>
      <c r="T14" s="62"/>
      <c r="U14" s="72"/>
      <c r="V14" s="62"/>
      <c r="W14" s="18"/>
      <c r="X14" s="29"/>
      <c r="Y14" s="62"/>
      <c r="Z14" s="72"/>
      <c r="AA14" s="62"/>
      <c r="AB14" s="18"/>
      <c r="AC14" s="29"/>
      <c r="AD14" s="62"/>
      <c r="AE14" s="72"/>
      <c r="AF14" s="62"/>
      <c r="AG14" s="18">
        <v>2</v>
      </c>
      <c r="AH14" s="29">
        <v>0.5</v>
      </c>
      <c r="AI14" s="62"/>
      <c r="AJ14" s="72"/>
      <c r="AK14" s="62"/>
      <c r="AL14" s="18"/>
      <c r="AM14" s="29"/>
      <c r="AN14" s="62"/>
      <c r="AO14" s="72"/>
      <c r="AP14" s="62"/>
      <c r="AQ14" s="18"/>
      <c r="AR14" s="29"/>
      <c r="AS14" s="62"/>
      <c r="AT14" s="72"/>
      <c r="AU14" s="62"/>
      <c r="AV14" s="18">
        <v>1</v>
      </c>
      <c r="AW14" s="29">
        <v>0.25</v>
      </c>
      <c r="AX14" s="62"/>
      <c r="AY14" s="72"/>
      <c r="AZ14" s="62"/>
      <c r="BA14" s="18"/>
      <c r="BB14" s="29"/>
      <c r="BC14" s="62"/>
      <c r="BD14" s="72"/>
      <c r="BE14" s="62"/>
      <c r="BF14" s="18"/>
      <c r="BG14" s="29"/>
      <c r="BH14" s="62"/>
      <c r="BI14" s="72"/>
      <c r="BJ14" s="62"/>
      <c r="BK14" s="18">
        <v>1</v>
      </c>
      <c r="BL14" s="29">
        <v>0.25</v>
      </c>
      <c r="BM14" s="62"/>
      <c r="BN14" s="72"/>
      <c r="BO14" s="62"/>
      <c r="BP14" s="22">
        <f t="shared" si="0"/>
        <v>4</v>
      </c>
      <c r="BQ14" s="24">
        <f t="shared" si="0"/>
        <v>1</v>
      </c>
      <c r="BR14" s="22">
        <f t="shared" si="0"/>
        <v>0</v>
      </c>
      <c r="BS14" s="24">
        <f t="shared" si="0"/>
        <v>0</v>
      </c>
    </row>
    <row r="15" spans="1:71" ht="57" hidden="1">
      <c r="A15" s="30" t="s">
        <v>103</v>
      </c>
      <c r="B15" s="30" t="s">
        <v>154</v>
      </c>
      <c r="C15" s="18" t="s">
        <v>155</v>
      </c>
      <c r="D15" s="31" t="s">
        <v>156</v>
      </c>
      <c r="E15" s="25" t="s">
        <v>157</v>
      </c>
      <c r="F15" s="26" t="s">
        <v>158</v>
      </c>
      <c r="G15" s="27">
        <v>45290</v>
      </c>
      <c r="H15" s="18"/>
      <c r="I15" s="28"/>
      <c r="J15" s="62"/>
      <c r="K15" s="63"/>
      <c r="L15" s="62"/>
      <c r="M15" s="18"/>
      <c r="N15" s="29"/>
      <c r="O15" s="62"/>
      <c r="P15" s="72"/>
      <c r="Q15" s="62"/>
      <c r="R15" s="18"/>
      <c r="S15" s="29"/>
      <c r="T15" s="62"/>
      <c r="U15" s="72"/>
      <c r="V15" s="62"/>
      <c r="W15" s="18"/>
      <c r="X15" s="29"/>
      <c r="Y15" s="62"/>
      <c r="Z15" s="72"/>
      <c r="AA15" s="62"/>
      <c r="AB15" s="18"/>
      <c r="AC15" s="29"/>
      <c r="AD15" s="62"/>
      <c r="AE15" s="72"/>
      <c r="AF15" s="62"/>
      <c r="AG15" s="18">
        <v>1</v>
      </c>
      <c r="AH15" s="29">
        <v>0.5</v>
      </c>
      <c r="AI15" s="62"/>
      <c r="AJ15" s="72"/>
      <c r="AK15" s="62"/>
      <c r="AL15" s="18"/>
      <c r="AM15" s="29"/>
      <c r="AN15" s="62"/>
      <c r="AO15" s="72"/>
      <c r="AP15" s="62"/>
      <c r="AQ15" s="18"/>
      <c r="AR15" s="29"/>
      <c r="AS15" s="62"/>
      <c r="AT15" s="72"/>
      <c r="AU15" s="62"/>
      <c r="AV15" s="18"/>
      <c r="AW15" s="29"/>
      <c r="AX15" s="62"/>
      <c r="AY15" s="72"/>
      <c r="AZ15" s="62"/>
      <c r="BA15" s="18"/>
      <c r="BB15" s="29"/>
      <c r="BC15" s="62"/>
      <c r="BD15" s="72"/>
      <c r="BE15" s="62"/>
      <c r="BF15" s="18"/>
      <c r="BG15" s="29"/>
      <c r="BH15" s="62"/>
      <c r="BI15" s="72"/>
      <c r="BJ15" s="62"/>
      <c r="BK15" s="18">
        <v>1</v>
      </c>
      <c r="BL15" s="29">
        <v>0.5</v>
      </c>
      <c r="BM15" s="62"/>
      <c r="BN15" s="72"/>
      <c r="BO15" s="62"/>
      <c r="BP15" s="22">
        <f t="shared" si="0"/>
        <v>2</v>
      </c>
      <c r="BQ15" s="24">
        <f t="shared" si="0"/>
        <v>1</v>
      </c>
      <c r="BR15" s="22">
        <f t="shared" si="0"/>
        <v>0</v>
      </c>
      <c r="BS15" s="24">
        <f t="shared" si="0"/>
        <v>0</v>
      </c>
    </row>
    <row r="16" spans="1:71" ht="51.75" hidden="1" customHeight="1">
      <c r="A16" s="32" t="s">
        <v>103</v>
      </c>
      <c r="B16" s="32" t="s">
        <v>154</v>
      </c>
      <c r="C16" s="33" t="s">
        <v>159</v>
      </c>
      <c r="D16" s="34" t="s">
        <v>160</v>
      </c>
      <c r="E16" s="34" t="s">
        <v>161</v>
      </c>
      <c r="F16" s="35" t="s">
        <v>121</v>
      </c>
      <c r="G16" s="36">
        <v>45290</v>
      </c>
      <c r="H16" s="33"/>
      <c r="I16" s="37"/>
      <c r="J16" s="64"/>
      <c r="K16" s="65"/>
      <c r="L16" s="64"/>
      <c r="M16" s="33"/>
      <c r="N16" s="38"/>
      <c r="O16" s="64"/>
      <c r="P16" s="73"/>
      <c r="Q16" s="64"/>
      <c r="R16" s="33"/>
      <c r="S16" s="38"/>
      <c r="T16" s="64"/>
      <c r="U16" s="73"/>
      <c r="V16" s="64"/>
      <c r="W16" s="33">
        <v>1</v>
      </c>
      <c r="X16" s="38">
        <v>0.34</v>
      </c>
      <c r="Y16" s="64">
        <v>1</v>
      </c>
      <c r="Z16" s="73">
        <v>0.34</v>
      </c>
      <c r="AA16" s="85" t="s">
        <v>162</v>
      </c>
      <c r="AB16" s="33"/>
      <c r="AC16" s="38"/>
      <c r="AD16" s="64"/>
      <c r="AE16" s="73"/>
      <c r="AF16" s="64"/>
      <c r="AG16" s="33"/>
      <c r="AH16" s="38"/>
      <c r="AI16" s="64"/>
      <c r="AJ16" s="73"/>
      <c r="AK16" s="64"/>
      <c r="AL16" s="33"/>
      <c r="AM16" s="38"/>
      <c r="AN16" s="64"/>
      <c r="AO16" s="73"/>
      <c r="AP16" s="64"/>
      <c r="AQ16" s="33">
        <v>1</v>
      </c>
      <c r="AR16" s="38">
        <v>0.33</v>
      </c>
      <c r="AS16" s="64"/>
      <c r="AT16" s="73"/>
      <c r="AU16" s="64"/>
      <c r="AV16" s="33"/>
      <c r="AW16" s="38"/>
      <c r="AX16" s="64"/>
      <c r="AY16" s="73"/>
      <c r="AZ16" s="64"/>
      <c r="BA16" s="33"/>
      <c r="BB16" s="38"/>
      <c r="BC16" s="64"/>
      <c r="BD16" s="73"/>
      <c r="BE16" s="64"/>
      <c r="BF16" s="33"/>
      <c r="BG16" s="38"/>
      <c r="BH16" s="64"/>
      <c r="BI16" s="73"/>
      <c r="BJ16" s="64"/>
      <c r="BK16" s="33">
        <v>1</v>
      </c>
      <c r="BL16" s="38">
        <v>0.33</v>
      </c>
      <c r="BM16" s="64"/>
      <c r="BN16" s="73"/>
      <c r="BO16" s="64"/>
      <c r="BP16" s="33">
        <f t="shared" si="0"/>
        <v>3</v>
      </c>
      <c r="BQ16" s="38">
        <f t="shared" si="0"/>
        <v>1</v>
      </c>
      <c r="BR16" s="33">
        <f t="shared" si="0"/>
        <v>1</v>
      </c>
      <c r="BS16" s="38">
        <f t="shared" si="0"/>
        <v>0.34</v>
      </c>
    </row>
    <row r="17" spans="1:71" ht="56.25" hidden="1" customHeight="1">
      <c r="A17" s="396" t="s">
        <v>163</v>
      </c>
      <c r="B17" s="396" t="s">
        <v>164</v>
      </c>
      <c r="C17" s="397" t="s">
        <v>32</v>
      </c>
      <c r="D17" s="398" t="s">
        <v>165</v>
      </c>
      <c r="E17" s="398" t="s">
        <v>166</v>
      </c>
      <c r="F17" s="399" t="s">
        <v>121</v>
      </c>
      <c r="G17" s="400">
        <v>45168</v>
      </c>
      <c r="H17" s="397"/>
      <c r="I17" s="401"/>
      <c r="J17" s="402"/>
      <c r="K17" s="403"/>
      <c r="L17" s="402"/>
      <c r="M17" s="397"/>
      <c r="N17" s="404"/>
      <c r="O17" s="402"/>
      <c r="P17" s="405"/>
      <c r="Q17" s="402"/>
      <c r="R17" s="397">
        <v>1</v>
      </c>
      <c r="S17" s="404">
        <v>0.11</v>
      </c>
      <c r="T17" s="402">
        <v>1</v>
      </c>
      <c r="U17" s="405">
        <v>0.11</v>
      </c>
      <c r="V17" s="407" t="s">
        <v>167</v>
      </c>
      <c r="W17" s="397">
        <v>2</v>
      </c>
      <c r="X17" s="404">
        <v>0.22</v>
      </c>
      <c r="Y17" s="402">
        <v>2</v>
      </c>
      <c r="Z17" s="405">
        <v>0.22</v>
      </c>
      <c r="AA17" s="407" t="s">
        <v>168</v>
      </c>
      <c r="AB17" s="397"/>
      <c r="AC17" s="404"/>
      <c r="AD17" s="402"/>
      <c r="AE17" s="405"/>
      <c r="AF17" s="402"/>
      <c r="AG17" s="397">
        <v>4</v>
      </c>
      <c r="AH17" s="404">
        <v>0.44</v>
      </c>
      <c r="AI17" s="402"/>
      <c r="AJ17" s="405"/>
      <c r="AK17" s="402"/>
      <c r="AL17" s="397"/>
      <c r="AM17" s="404"/>
      <c r="AN17" s="402"/>
      <c r="AO17" s="405"/>
      <c r="AP17" s="402"/>
      <c r="AQ17" s="397">
        <v>2</v>
      </c>
      <c r="AR17" s="404">
        <v>0.23</v>
      </c>
      <c r="AS17" s="402"/>
      <c r="AT17" s="405"/>
      <c r="AU17" s="402"/>
      <c r="AV17" s="397"/>
      <c r="AW17" s="404"/>
      <c r="AX17" s="402"/>
      <c r="AY17" s="405"/>
      <c r="AZ17" s="402"/>
      <c r="BA17" s="397"/>
      <c r="BB17" s="404"/>
      <c r="BC17" s="402"/>
      <c r="BD17" s="405"/>
      <c r="BE17" s="402"/>
      <c r="BF17" s="397"/>
      <c r="BG17" s="404"/>
      <c r="BH17" s="402"/>
      <c r="BI17" s="405"/>
      <c r="BJ17" s="402"/>
      <c r="BK17" s="397"/>
      <c r="BL17" s="404"/>
      <c r="BM17" s="402"/>
      <c r="BN17" s="405"/>
      <c r="BO17" s="402"/>
      <c r="BP17" s="397">
        <f t="shared" si="0"/>
        <v>9</v>
      </c>
      <c r="BQ17" s="404">
        <f t="shared" si="0"/>
        <v>1</v>
      </c>
      <c r="BR17" s="397">
        <f t="shared" si="0"/>
        <v>3</v>
      </c>
      <c r="BS17" s="404">
        <f t="shared" si="0"/>
        <v>0.33</v>
      </c>
    </row>
    <row r="18" spans="1:71" ht="28.5" hidden="1" customHeight="1">
      <c r="A18" s="30" t="s">
        <v>163</v>
      </c>
      <c r="B18" s="30" t="s">
        <v>169</v>
      </c>
      <c r="C18" s="18" t="s">
        <v>40</v>
      </c>
      <c r="D18" s="25" t="s">
        <v>170</v>
      </c>
      <c r="E18" s="25" t="s">
        <v>171</v>
      </c>
      <c r="F18" s="26" t="s">
        <v>121</v>
      </c>
      <c r="G18" s="27">
        <v>45230</v>
      </c>
      <c r="H18" s="18"/>
      <c r="I18" s="28"/>
      <c r="J18" s="62"/>
      <c r="K18" s="63"/>
      <c r="L18" s="62"/>
      <c r="M18" s="18"/>
      <c r="N18" s="29"/>
      <c r="O18" s="62"/>
      <c r="P18" s="72"/>
      <c r="Q18" s="62"/>
      <c r="R18" s="18"/>
      <c r="S18" s="29"/>
      <c r="T18" s="62"/>
      <c r="U18" s="72"/>
      <c r="V18" s="62"/>
      <c r="W18" s="18"/>
      <c r="X18" s="29"/>
      <c r="Y18" s="62"/>
      <c r="Z18" s="72"/>
      <c r="AA18" s="62"/>
      <c r="AB18" s="18"/>
      <c r="AC18" s="29"/>
      <c r="AD18" s="62"/>
      <c r="AE18" s="72"/>
      <c r="AF18" s="62"/>
      <c r="AG18" s="18"/>
      <c r="AH18" s="29"/>
      <c r="AI18" s="62"/>
      <c r="AJ18" s="72"/>
      <c r="AK18" s="62"/>
      <c r="AL18" s="18"/>
      <c r="AM18" s="29"/>
      <c r="AN18" s="62"/>
      <c r="AO18" s="72"/>
      <c r="AP18" s="62"/>
      <c r="AQ18" s="18"/>
      <c r="AR18" s="29"/>
      <c r="AS18" s="62"/>
      <c r="AT18" s="72"/>
      <c r="AU18" s="62"/>
      <c r="AV18" s="18"/>
      <c r="AW18" s="29"/>
      <c r="AX18" s="62"/>
      <c r="AY18" s="72"/>
      <c r="AZ18" s="62"/>
      <c r="BA18" s="18">
        <v>1</v>
      </c>
      <c r="BB18" s="29">
        <v>1</v>
      </c>
      <c r="BC18" s="62"/>
      <c r="BD18" s="72"/>
      <c r="BE18" s="62"/>
      <c r="BF18" s="18"/>
      <c r="BG18" s="29"/>
      <c r="BH18" s="62"/>
      <c r="BI18" s="72"/>
      <c r="BJ18" s="62"/>
      <c r="BK18" s="18"/>
      <c r="BL18" s="29"/>
      <c r="BM18" s="62"/>
      <c r="BN18" s="72"/>
      <c r="BO18" s="62"/>
      <c r="BP18" s="22">
        <f t="shared" si="0"/>
        <v>1</v>
      </c>
      <c r="BQ18" s="24">
        <f t="shared" si="0"/>
        <v>1</v>
      </c>
      <c r="BR18" s="22">
        <f t="shared" si="0"/>
        <v>0</v>
      </c>
      <c r="BS18" s="24">
        <f t="shared" si="0"/>
        <v>0</v>
      </c>
    </row>
    <row r="19" spans="1:71" ht="57" hidden="1">
      <c r="A19" s="30" t="s">
        <v>163</v>
      </c>
      <c r="B19" s="30" t="s">
        <v>172</v>
      </c>
      <c r="C19" s="18" t="s">
        <v>46</v>
      </c>
      <c r="D19" s="25" t="s">
        <v>173</v>
      </c>
      <c r="E19" s="25" t="s">
        <v>174</v>
      </c>
      <c r="F19" s="26" t="s">
        <v>121</v>
      </c>
      <c r="G19" s="27">
        <v>45015</v>
      </c>
      <c r="H19" s="18"/>
      <c r="I19" s="28"/>
      <c r="J19" s="62"/>
      <c r="K19" s="63"/>
      <c r="L19" s="62"/>
      <c r="M19" s="18"/>
      <c r="N19" s="29"/>
      <c r="O19" s="62"/>
      <c r="P19" s="72"/>
      <c r="Q19" s="62"/>
      <c r="R19" s="18">
        <v>1</v>
      </c>
      <c r="S19" s="29">
        <v>1</v>
      </c>
      <c r="T19" s="62">
        <v>1</v>
      </c>
      <c r="U19" s="72">
        <v>1</v>
      </c>
      <c r="V19" s="77" t="s">
        <v>175</v>
      </c>
      <c r="W19" s="18"/>
      <c r="X19" s="29"/>
      <c r="Y19" s="62"/>
      <c r="Z19" s="72"/>
      <c r="AA19" s="62"/>
      <c r="AB19" s="18"/>
      <c r="AC19" s="29"/>
      <c r="AD19" s="62"/>
      <c r="AE19" s="72"/>
      <c r="AF19" s="62"/>
      <c r="AG19" s="18"/>
      <c r="AH19" s="29"/>
      <c r="AI19" s="62"/>
      <c r="AJ19" s="72"/>
      <c r="AK19" s="62"/>
      <c r="AL19" s="18"/>
      <c r="AM19" s="29"/>
      <c r="AN19" s="62"/>
      <c r="AO19" s="72"/>
      <c r="AP19" s="62"/>
      <c r="AQ19" s="18"/>
      <c r="AR19" s="29"/>
      <c r="AS19" s="62"/>
      <c r="AT19" s="72"/>
      <c r="AU19" s="62"/>
      <c r="AV19" s="18"/>
      <c r="AW19" s="29"/>
      <c r="AX19" s="62"/>
      <c r="AY19" s="72"/>
      <c r="AZ19" s="62"/>
      <c r="BA19" s="18"/>
      <c r="BB19" s="29"/>
      <c r="BC19" s="62"/>
      <c r="BD19" s="72"/>
      <c r="BE19" s="62"/>
      <c r="BF19" s="18"/>
      <c r="BG19" s="29"/>
      <c r="BH19" s="62"/>
      <c r="BI19" s="72"/>
      <c r="BJ19" s="62"/>
      <c r="BK19" s="18"/>
      <c r="BL19" s="29"/>
      <c r="BM19" s="62"/>
      <c r="BN19" s="72"/>
      <c r="BO19" s="62"/>
      <c r="BP19" s="22">
        <f t="shared" si="0"/>
        <v>1</v>
      </c>
      <c r="BQ19" s="24">
        <f t="shared" si="0"/>
        <v>1</v>
      </c>
      <c r="BR19" s="22">
        <f t="shared" si="0"/>
        <v>1</v>
      </c>
      <c r="BS19" s="24">
        <f t="shared" si="0"/>
        <v>1</v>
      </c>
    </row>
    <row r="20" spans="1:71" ht="57" hidden="1">
      <c r="A20" s="30" t="s">
        <v>163</v>
      </c>
      <c r="B20" s="30" t="s">
        <v>172</v>
      </c>
      <c r="C20" s="18" t="s">
        <v>151</v>
      </c>
      <c r="D20" s="25" t="s">
        <v>176</v>
      </c>
      <c r="E20" s="25" t="s">
        <v>177</v>
      </c>
      <c r="F20" s="26" t="s">
        <v>136</v>
      </c>
      <c r="G20" s="27">
        <v>45288</v>
      </c>
      <c r="H20" s="18"/>
      <c r="I20" s="28"/>
      <c r="J20" s="62"/>
      <c r="K20" s="63"/>
      <c r="L20" s="62"/>
      <c r="M20" s="18"/>
      <c r="N20" s="29"/>
      <c r="O20" s="62"/>
      <c r="P20" s="72"/>
      <c r="Q20" s="62"/>
      <c r="R20" s="18"/>
      <c r="S20" s="29"/>
      <c r="T20" s="62"/>
      <c r="U20" s="72"/>
      <c r="V20" s="62"/>
      <c r="W20" s="18"/>
      <c r="X20" s="29"/>
      <c r="Y20" s="62"/>
      <c r="Z20" s="72"/>
      <c r="AA20" s="62"/>
      <c r="AB20" s="18"/>
      <c r="AC20" s="29"/>
      <c r="AD20" s="62"/>
      <c r="AE20" s="72"/>
      <c r="AF20" s="62"/>
      <c r="AG20" s="18">
        <v>1</v>
      </c>
      <c r="AH20" s="29">
        <v>0.5</v>
      </c>
      <c r="AI20" s="62"/>
      <c r="AJ20" s="72"/>
      <c r="AK20" s="62"/>
      <c r="AL20" s="18"/>
      <c r="AM20" s="29"/>
      <c r="AN20" s="62"/>
      <c r="AO20" s="72"/>
      <c r="AP20" s="62"/>
      <c r="AQ20" s="18"/>
      <c r="AR20" s="29"/>
      <c r="AS20" s="62"/>
      <c r="AT20" s="72"/>
      <c r="AU20" s="62"/>
      <c r="AV20" s="18"/>
      <c r="AW20" s="29"/>
      <c r="AX20" s="62"/>
      <c r="AY20" s="72"/>
      <c r="AZ20" s="62"/>
      <c r="BA20" s="18"/>
      <c r="BB20" s="29"/>
      <c r="BC20" s="62"/>
      <c r="BD20" s="72"/>
      <c r="BE20" s="62"/>
      <c r="BF20" s="18"/>
      <c r="BG20" s="29"/>
      <c r="BH20" s="62"/>
      <c r="BI20" s="72"/>
      <c r="BJ20" s="62"/>
      <c r="BK20" s="18">
        <v>1</v>
      </c>
      <c r="BL20" s="29">
        <v>0.5</v>
      </c>
      <c r="BM20" s="62"/>
      <c r="BN20" s="72"/>
      <c r="BO20" s="62"/>
      <c r="BP20" s="22">
        <f t="shared" si="0"/>
        <v>2</v>
      </c>
      <c r="BQ20" s="24">
        <f t="shared" si="0"/>
        <v>1</v>
      </c>
      <c r="BR20" s="22">
        <f t="shared" si="0"/>
        <v>0</v>
      </c>
      <c r="BS20" s="24">
        <f t="shared" si="0"/>
        <v>0</v>
      </c>
    </row>
    <row r="21" spans="1:71" ht="28.5" hidden="1">
      <c r="A21" s="32" t="s">
        <v>163</v>
      </c>
      <c r="B21" s="32" t="s">
        <v>178</v>
      </c>
      <c r="C21" s="18" t="s">
        <v>179</v>
      </c>
      <c r="D21" s="39" t="s">
        <v>180</v>
      </c>
      <c r="E21" s="30" t="s">
        <v>181</v>
      </c>
      <c r="F21" s="40" t="s">
        <v>121</v>
      </c>
      <c r="G21" s="27">
        <v>45230</v>
      </c>
      <c r="H21" s="18"/>
      <c r="I21" s="28"/>
      <c r="J21" s="62"/>
      <c r="K21" s="63"/>
      <c r="L21" s="62"/>
      <c r="M21" s="18"/>
      <c r="N21" s="29"/>
      <c r="O21" s="62"/>
      <c r="P21" s="72"/>
      <c r="Q21" s="62"/>
      <c r="R21" s="18"/>
      <c r="S21" s="29"/>
      <c r="T21" s="62"/>
      <c r="U21" s="72"/>
      <c r="V21" s="62"/>
      <c r="W21" s="18"/>
      <c r="X21" s="29"/>
      <c r="Y21" s="62"/>
      <c r="Z21" s="72"/>
      <c r="AA21" s="62"/>
      <c r="AB21" s="18"/>
      <c r="AC21" s="29"/>
      <c r="AD21" s="62"/>
      <c r="AE21" s="72"/>
      <c r="AF21" s="62"/>
      <c r="AG21" s="18"/>
      <c r="AH21" s="29"/>
      <c r="AI21" s="62"/>
      <c r="AJ21" s="72"/>
      <c r="AK21" s="62"/>
      <c r="AL21" s="18"/>
      <c r="AM21" s="29"/>
      <c r="AN21" s="62"/>
      <c r="AO21" s="72"/>
      <c r="AP21" s="62"/>
      <c r="AQ21" s="18"/>
      <c r="AR21" s="29"/>
      <c r="AS21" s="62"/>
      <c r="AT21" s="72"/>
      <c r="AU21" s="62"/>
      <c r="AV21" s="18"/>
      <c r="AW21" s="29"/>
      <c r="AX21" s="62"/>
      <c r="AY21" s="72"/>
      <c r="AZ21" s="62"/>
      <c r="BA21" s="18">
        <v>1</v>
      </c>
      <c r="BB21" s="29">
        <v>1</v>
      </c>
      <c r="BC21" s="62"/>
      <c r="BD21" s="72"/>
      <c r="BE21" s="62"/>
      <c r="BF21" s="18"/>
      <c r="BG21" s="29"/>
      <c r="BH21" s="62"/>
      <c r="BI21" s="72"/>
      <c r="BJ21" s="62"/>
      <c r="BK21" s="18"/>
      <c r="BL21" s="29"/>
      <c r="BM21" s="62"/>
      <c r="BN21" s="72"/>
      <c r="BO21" s="62"/>
      <c r="BP21" s="22">
        <f t="shared" si="0"/>
        <v>1</v>
      </c>
      <c r="BQ21" s="24">
        <f t="shared" si="0"/>
        <v>1</v>
      </c>
      <c r="BR21" s="22">
        <f t="shared" si="0"/>
        <v>0</v>
      </c>
      <c r="BS21" s="24">
        <f t="shared" si="0"/>
        <v>0</v>
      </c>
    </row>
    <row r="22" spans="1:71" ht="46.5" hidden="1" customHeight="1">
      <c r="A22" s="32" t="s">
        <v>163</v>
      </c>
      <c r="B22" s="32" t="s">
        <v>182</v>
      </c>
      <c r="C22" s="41" t="s">
        <v>155</v>
      </c>
      <c r="D22" s="42" t="s">
        <v>183</v>
      </c>
      <c r="E22" s="42" t="s">
        <v>184</v>
      </c>
      <c r="F22" s="43" t="s">
        <v>121</v>
      </c>
      <c r="G22" s="44">
        <v>44984</v>
      </c>
      <c r="H22" s="18"/>
      <c r="I22" s="28"/>
      <c r="J22" s="62"/>
      <c r="K22" s="63"/>
      <c r="L22" s="62"/>
      <c r="M22" s="18">
        <v>1</v>
      </c>
      <c r="N22" s="29">
        <v>1</v>
      </c>
      <c r="O22" s="62">
        <v>1</v>
      </c>
      <c r="P22" s="72">
        <v>1</v>
      </c>
      <c r="Q22" s="76" t="s">
        <v>185</v>
      </c>
      <c r="R22" s="18"/>
      <c r="S22" s="29"/>
      <c r="T22" s="62"/>
      <c r="U22" s="72"/>
      <c r="V22" s="62"/>
      <c r="W22" s="18"/>
      <c r="X22" s="29"/>
      <c r="Y22" s="62"/>
      <c r="Z22" s="72"/>
      <c r="AA22" s="62"/>
      <c r="AB22" s="18"/>
      <c r="AC22" s="29"/>
      <c r="AD22" s="62"/>
      <c r="AE22" s="72"/>
      <c r="AF22" s="62"/>
      <c r="AG22" s="18"/>
      <c r="AH22" s="29"/>
      <c r="AI22" s="62"/>
      <c r="AJ22" s="72"/>
      <c r="AK22" s="62"/>
      <c r="AL22" s="18"/>
      <c r="AM22" s="29"/>
      <c r="AN22" s="62"/>
      <c r="AO22" s="72"/>
      <c r="AP22" s="62"/>
      <c r="AQ22" s="18"/>
      <c r="AR22" s="29"/>
      <c r="AS22" s="62"/>
      <c r="AT22" s="72"/>
      <c r="AU22" s="62"/>
      <c r="AV22" s="18"/>
      <c r="AW22" s="29"/>
      <c r="AX22" s="62"/>
      <c r="AY22" s="72"/>
      <c r="AZ22" s="62"/>
      <c r="BA22" s="18"/>
      <c r="BB22" s="29"/>
      <c r="BC22" s="62"/>
      <c r="BD22" s="72"/>
      <c r="BE22" s="62"/>
      <c r="BF22" s="18"/>
      <c r="BG22" s="29"/>
      <c r="BH22" s="62"/>
      <c r="BI22" s="72"/>
      <c r="BJ22" s="62"/>
      <c r="BK22" s="18"/>
      <c r="BL22" s="29"/>
      <c r="BM22" s="62"/>
      <c r="BN22" s="72"/>
      <c r="BO22" s="62"/>
      <c r="BP22" s="22">
        <f t="shared" si="0"/>
        <v>1</v>
      </c>
      <c r="BQ22" s="24">
        <f t="shared" si="0"/>
        <v>1</v>
      </c>
      <c r="BR22" s="22">
        <f t="shared" si="0"/>
        <v>1</v>
      </c>
      <c r="BS22" s="24">
        <f t="shared" si="0"/>
        <v>1</v>
      </c>
    </row>
    <row r="23" spans="1:71" ht="85.5" hidden="1">
      <c r="A23" s="45" t="s">
        <v>163</v>
      </c>
      <c r="B23" s="45" t="s">
        <v>186</v>
      </c>
      <c r="C23" s="46" t="s">
        <v>187</v>
      </c>
      <c r="D23" s="47" t="s">
        <v>188</v>
      </c>
      <c r="E23" s="47" t="s">
        <v>184</v>
      </c>
      <c r="F23" s="48" t="s">
        <v>121</v>
      </c>
      <c r="G23" s="49">
        <v>44984</v>
      </c>
      <c r="H23" s="46"/>
      <c r="I23" s="50"/>
      <c r="J23" s="66"/>
      <c r="K23" s="67"/>
      <c r="L23" s="66"/>
      <c r="M23" s="46">
        <v>1</v>
      </c>
      <c r="N23" s="51">
        <v>1</v>
      </c>
      <c r="O23" s="66">
        <v>1</v>
      </c>
      <c r="P23" s="74">
        <v>1</v>
      </c>
      <c r="Q23" s="76" t="s">
        <v>185</v>
      </c>
      <c r="R23" s="46"/>
      <c r="S23" s="51"/>
      <c r="T23" s="66"/>
      <c r="U23" s="74"/>
      <c r="V23" s="66"/>
      <c r="W23" s="46"/>
      <c r="X23" s="51"/>
      <c r="Y23" s="66"/>
      <c r="Z23" s="74"/>
      <c r="AA23" s="66"/>
      <c r="AB23" s="46"/>
      <c r="AC23" s="51"/>
      <c r="AD23" s="66"/>
      <c r="AE23" s="74"/>
      <c r="AF23" s="66"/>
      <c r="AG23" s="46"/>
      <c r="AH23" s="51"/>
      <c r="AI23" s="66"/>
      <c r="AJ23" s="74"/>
      <c r="AK23" s="66"/>
      <c r="AL23" s="46"/>
      <c r="AM23" s="51"/>
      <c r="AN23" s="66"/>
      <c r="AO23" s="74"/>
      <c r="AP23" s="66"/>
      <c r="AQ23" s="46"/>
      <c r="AR23" s="51"/>
      <c r="AS23" s="66"/>
      <c r="AT23" s="74"/>
      <c r="AU23" s="66"/>
      <c r="AV23" s="46"/>
      <c r="AW23" s="51"/>
      <c r="AX23" s="66"/>
      <c r="AY23" s="74"/>
      <c r="AZ23" s="66"/>
      <c r="BA23" s="46"/>
      <c r="BB23" s="51"/>
      <c r="BC23" s="66"/>
      <c r="BD23" s="74"/>
      <c r="BE23" s="66"/>
      <c r="BF23" s="46"/>
      <c r="BG23" s="51"/>
      <c r="BH23" s="66"/>
      <c r="BI23" s="74"/>
      <c r="BJ23" s="66"/>
      <c r="BK23" s="46"/>
      <c r="BL23" s="51"/>
      <c r="BM23" s="66"/>
      <c r="BN23" s="74"/>
      <c r="BO23" s="66"/>
      <c r="BP23" s="52">
        <f t="shared" si="0"/>
        <v>1</v>
      </c>
      <c r="BQ23" s="53">
        <f t="shared" si="0"/>
        <v>1</v>
      </c>
      <c r="BR23" s="52">
        <f t="shared" si="0"/>
        <v>1</v>
      </c>
      <c r="BS23" s="53">
        <f t="shared" si="0"/>
        <v>1</v>
      </c>
    </row>
    <row r="24" spans="1:71" ht="57" hidden="1">
      <c r="A24" s="396" t="s">
        <v>189</v>
      </c>
      <c r="B24" s="396" t="s">
        <v>190</v>
      </c>
      <c r="C24" s="397" t="s">
        <v>32</v>
      </c>
      <c r="D24" s="398" t="s">
        <v>191</v>
      </c>
      <c r="E24" s="398" t="s">
        <v>192</v>
      </c>
      <c r="F24" s="399" t="s">
        <v>128</v>
      </c>
      <c r="G24" s="400">
        <v>45275</v>
      </c>
      <c r="H24" s="397"/>
      <c r="I24" s="401"/>
      <c r="J24" s="402"/>
      <c r="K24" s="403"/>
      <c r="L24" s="402"/>
      <c r="M24" s="397"/>
      <c r="N24" s="404"/>
      <c r="O24" s="402"/>
      <c r="P24" s="405"/>
      <c r="Q24" s="402"/>
      <c r="R24" s="397"/>
      <c r="S24" s="404"/>
      <c r="T24" s="402"/>
      <c r="U24" s="405"/>
      <c r="V24" s="402"/>
      <c r="W24" s="397"/>
      <c r="X24" s="404"/>
      <c r="Y24" s="402"/>
      <c r="Z24" s="405"/>
      <c r="AA24" s="402"/>
      <c r="AB24" s="397"/>
      <c r="AC24" s="404"/>
      <c r="AD24" s="402"/>
      <c r="AE24" s="405"/>
      <c r="AF24" s="402"/>
      <c r="AG24" s="397">
        <v>1</v>
      </c>
      <c r="AH24" s="404">
        <v>0.5</v>
      </c>
      <c r="AI24" s="402"/>
      <c r="AJ24" s="405"/>
      <c r="AK24" s="402"/>
      <c r="AL24" s="397"/>
      <c r="AM24" s="404"/>
      <c r="AN24" s="402"/>
      <c r="AO24" s="405"/>
      <c r="AP24" s="402"/>
      <c r="AQ24" s="397"/>
      <c r="AR24" s="404"/>
      <c r="AS24" s="402"/>
      <c r="AT24" s="405"/>
      <c r="AU24" s="402"/>
      <c r="AV24" s="397"/>
      <c r="AW24" s="404"/>
      <c r="AX24" s="402"/>
      <c r="AY24" s="405"/>
      <c r="AZ24" s="402"/>
      <c r="BA24" s="397"/>
      <c r="BB24" s="404"/>
      <c r="BC24" s="402"/>
      <c r="BD24" s="405"/>
      <c r="BE24" s="402"/>
      <c r="BF24" s="397"/>
      <c r="BG24" s="404"/>
      <c r="BH24" s="402"/>
      <c r="BI24" s="405"/>
      <c r="BJ24" s="402"/>
      <c r="BK24" s="397">
        <v>1</v>
      </c>
      <c r="BL24" s="404">
        <v>0.5</v>
      </c>
      <c r="BM24" s="402"/>
      <c r="BN24" s="405"/>
      <c r="BO24" s="402"/>
      <c r="BP24" s="397">
        <f t="shared" si="0"/>
        <v>2</v>
      </c>
      <c r="BQ24" s="404">
        <f t="shared" si="0"/>
        <v>1</v>
      </c>
      <c r="BR24" s="397">
        <f t="shared" si="0"/>
        <v>0</v>
      </c>
      <c r="BS24" s="404">
        <f t="shared" si="0"/>
        <v>0</v>
      </c>
    </row>
    <row r="25" spans="1:71" ht="42.75" hidden="1">
      <c r="A25" s="30" t="s">
        <v>189</v>
      </c>
      <c r="B25" s="30" t="s">
        <v>190</v>
      </c>
      <c r="C25" s="18" t="s">
        <v>109</v>
      </c>
      <c r="D25" s="25" t="s">
        <v>193</v>
      </c>
      <c r="E25" s="25" t="s">
        <v>194</v>
      </c>
      <c r="F25" s="26" t="s">
        <v>128</v>
      </c>
      <c r="G25" s="27">
        <v>45225</v>
      </c>
      <c r="H25" s="18"/>
      <c r="I25" s="28"/>
      <c r="J25" s="62"/>
      <c r="K25" s="63"/>
      <c r="L25" s="62"/>
      <c r="M25" s="18"/>
      <c r="N25" s="29"/>
      <c r="O25" s="62"/>
      <c r="P25" s="72"/>
      <c r="Q25" s="62"/>
      <c r="R25" s="18"/>
      <c r="S25" s="29"/>
      <c r="T25" s="62"/>
      <c r="U25" s="72"/>
      <c r="V25" s="62"/>
      <c r="W25" s="18">
        <v>1</v>
      </c>
      <c r="X25" s="29">
        <v>0.34</v>
      </c>
      <c r="Y25" s="62">
        <v>1</v>
      </c>
      <c r="Z25" s="72">
        <v>0.34</v>
      </c>
      <c r="AA25" s="77" t="s">
        <v>195</v>
      </c>
      <c r="AB25" s="18"/>
      <c r="AC25" s="29"/>
      <c r="AD25" s="62"/>
      <c r="AE25" s="72"/>
      <c r="AF25" s="62"/>
      <c r="AG25" s="18"/>
      <c r="AH25" s="29"/>
      <c r="AI25" s="62"/>
      <c r="AJ25" s="72"/>
      <c r="AK25" s="62"/>
      <c r="AL25" s="18">
        <v>1</v>
      </c>
      <c r="AM25" s="29">
        <v>0.33</v>
      </c>
      <c r="AN25" s="62"/>
      <c r="AO25" s="72"/>
      <c r="AP25" s="62"/>
      <c r="AQ25" s="18"/>
      <c r="AR25" s="29"/>
      <c r="AS25" s="62"/>
      <c r="AT25" s="72"/>
      <c r="AU25" s="62"/>
      <c r="AV25" s="18"/>
      <c r="AW25" s="29"/>
      <c r="AX25" s="62"/>
      <c r="AY25" s="72"/>
      <c r="AZ25" s="62"/>
      <c r="BA25" s="18">
        <v>1</v>
      </c>
      <c r="BB25" s="29">
        <v>0.33</v>
      </c>
      <c r="BC25" s="62"/>
      <c r="BD25" s="72"/>
      <c r="BE25" s="62"/>
      <c r="BF25" s="18"/>
      <c r="BG25" s="29"/>
      <c r="BH25" s="62"/>
      <c r="BI25" s="72"/>
      <c r="BJ25" s="62"/>
      <c r="BK25" s="18"/>
      <c r="BL25" s="29"/>
      <c r="BM25" s="62"/>
      <c r="BN25" s="72"/>
      <c r="BO25" s="62"/>
      <c r="BP25" s="18">
        <f t="shared" si="0"/>
        <v>3</v>
      </c>
      <c r="BQ25" s="29">
        <f t="shared" si="0"/>
        <v>1</v>
      </c>
      <c r="BR25" s="18">
        <f t="shared" si="0"/>
        <v>1</v>
      </c>
      <c r="BS25" s="29">
        <f t="shared" si="0"/>
        <v>0.34</v>
      </c>
    </row>
    <row r="26" spans="1:71" ht="114" hidden="1">
      <c r="A26" s="30" t="s">
        <v>189</v>
      </c>
      <c r="B26" s="30" t="s">
        <v>190</v>
      </c>
      <c r="C26" s="18" t="s">
        <v>118</v>
      </c>
      <c r="D26" s="25" t="s">
        <v>196</v>
      </c>
      <c r="E26" s="25" t="s">
        <v>197</v>
      </c>
      <c r="F26" s="26" t="s">
        <v>128</v>
      </c>
      <c r="G26" s="27">
        <v>45257</v>
      </c>
      <c r="H26" s="18"/>
      <c r="I26" s="28"/>
      <c r="J26" s="62"/>
      <c r="K26" s="63"/>
      <c r="L26" s="79" t="s">
        <v>24</v>
      </c>
      <c r="M26" s="18"/>
      <c r="N26" s="29"/>
      <c r="O26" s="62"/>
      <c r="P26" s="72"/>
      <c r="Q26" s="62"/>
      <c r="R26" s="18"/>
      <c r="S26" s="29"/>
      <c r="T26" s="62"/>
      <c r="U26" s="72"/>
      <c r="V26" s="62"/>
      <c r="W26" s="18"/>
      <c r="X26" s="29"/>
      <c r="Y26" s="62"/>
      <c r="Z26" s="72"/>
      <c r="AA26" s="62"/>
      <c r="AB26" s="18"/>
      <c r="AC26" s="29"/>
      <c r="AD26" s="62"/>
      <c r="AE26" s="72"/>
      <c r="AF26" s="62"/>
      <c r="AG26" s="18">
        <v>1</v>
      </c>
      <c r="AH26" s="29">
        <v>0.5</v>
      </c>
      <c r="AI26" s="62">
        <v>1</v>
      </c>
      <c r="AJ26" s="72">
        <v>0.5</v>
      </c>
      <c r="AK26" s="79" t="s">
        <v>198</v>
      </c>
      <c r="AL26" s="18"/>
      <c r="AM26" s="29"/>
      <c r="AN26" s="62"/>
      <c r="AO26" s="72"/>
      <c r="AP26" s="62"/>
      <c r="AQ26" s="18"/>
      <c r="AR26" s="29"/>
      <c r="AS26" s="62"/>
      <c r="AT26" s="72"/>
      <c r="AU26" s="62"/>
      <c r="AV26" s="18"/>
      <c r="AW26" s="29"/>
      <c r="AX26" s="62"/>
      <c r="AY26" s="72"/>
      <c r="AZ26" s="62"/>
      <c r="BA26" s="18"/>
      <c r="BB26" s="29"/>
      <c r="BC26" s="62"/>
      <c r="BD26" s="72"/>
      <c r="BE26" s="62"/>
      <c r="BF26" s="18">
        <v>1</v>
      </c>
      <c r="BG26" s="29">
        <v>0.5</v>
      </c>
      <c r="BH26" s="62"/>
      <c r="BI26" s="72"/>
      <c r="BJ26" s="62"/>
      <c r="BK26" s="18"/>
      <c r="BL26" s="29"/>
      <c r="BM26" s="62"/>
      <c r="BN26" s="72"/>
      <c r="BO26" s="62"/>
      <c r="BP26" s="18">
        <f t="shared" si="0"/>
        <v>2</v>
      </c>
      <c r="BQ26" s="29">
        <f t="shared" si="0"/>
        <v>1</v>
      </c>
      <c r="BR26" s="18">
        <f t="shared" si="0"/>
        <v>1</v>
      </c>
      <c r="BS26" s="29">
        <f t="shared" si="0"/>
        <v>0.5</v>
      </c>
    </row>
    <row r="27" spans="1:71" ht="114" hidden="1">
      <c r="A27" s="30" t="s">
        <v>189</v>
      </c>
      <c r="B27" s="30" t="s">
        <v>199</v>
      </c>
      <c r="C27" s="18" t="s">
        <v>40</v>
      </c>
      <c r="D27" s="25" t="s">
        <v>200</v>
      </c>
      <c r="E27" s="25" t="s">
        <v>201</v>
      </c>
      <c r="F27" s="26" t="s">
        <v>128</v>
      </c>
      <c r="G27" s="27">
        <v>45225</v>
      </c>
      <c r="H27" s="18"/>
      <c r="I27" s="28"/>
      <c r="J27" s="62"/>
      <c r="K27" s="63"/>
      <c r="L27" s="79"/>
      <c r="M27" s="18"/>
      <c r="N27" s="29"/>
      <c r="O27" s="62"/>
      <c r="P27" s="72"/>
      <c r="Q27" s="62"/>
      <c r="R27" s="18"/>
      <c r="S27" s="29"/>
      <c r="T27" s="62"/>
      <c r="U27" s="72"/>
      <c r="V27" s="62"/>
      <c r="W27" s="18">
        <v>1</v>
      </c>
      <c r="X27" s="29">
        <v>0.34</v>
      </c>
      <c r="Y27" s="79">
        <v>1</v>
      </c>
      <c r="Z27" s="72">
        <v>0.34</v>
      </c>
      <c r="AA27" s="77" t="s">
        <v>202</v>
      </c>
      <c r="AB27" s="18"/>
      <c r="AC27" s="29"/>
      <c r="AD27" s="79"/>
      <c r="AE27" s="72"/>
      <c r="AF27" s="62"/>
      <c r="AG27" s="18"/>
      <c r="AH27" s="29"/>
      <c r="AI27" s="62"/>
      <c r="AJ27" s="72"/>
      <c r="AK27" s="62"/>
      <c r="AL27" s="18">
        <v>1</v>
      </c>
      <c r="AM27" s="29">
        <v>0.33</v>
      </c>
      <c r="AN27" s="62"/>
      <c r="AO27" s="72"/>
      <c r="AP27" s="62"/>
      <c r="AQ27" s="18"/>
      <c r="AR27" s="29"/>
      <c r="AS27" s="62"/>
      <c r="AT27" s="72"/>
      <c r="AU27" s="62"/>
      <c r="AV27" s="18"/>
      <c r="AW27" s="29"/>
      <c r="AX27" s="62"/>
      <c r="AY27" s="72"/>
      <c r="AZ27" s="62"/>
      <c r="BA27" s="18">
        <v>1</v>
      </c>
      <c r="BB27" s="29">
        <v>0.33</v>
      </c>
      <c r="BC27" s="62"/>
      <c r="BD27" s="72"/>
      <c r="BE27" s="62"/>
      <c r="BF27" s="18"/>
      <c r="BG27" s="29"/>
      <c r="BH27" s="62"/>
      <c r="BI27" s="72"/>
      <c r="BJ27" s="62"/>
      <c r="BK27" s="18"/>
      <c r="BL27" s="29"/>
      <c r="BM27" s="62"/>
      <c r="BN27" s="72"/>
      <c r="BO27" s="62"/>
      <c r="BP27" s="18">
        <f t="shared" si="0"/>
        <v>3</v>
      </c>
      <c r="BQ27" s="29">
        <f t="shared" si="0"/>
        <v>1</v>
      </c>
      <c r="BR27" s="18">
        <f t="shared" si="0"/>
        <v>1</v>
      </c>
      <c r="BS27" s="29">
        <f t="shared" si="0"/>
        <v>0.34</v>
      </c>
    </row>
    <row r="28" spans="1:71" ht="71.25" hidden="1">
      <c r="A28" s="30" t="s">
        <v>189</v>
      </c>
      <c r="B28" s="30" t="s">
        <v>203</v>
      </c>
      <c r="C28" s="18" t="s">
        <v>46</v>
      </c>
      <c r="D28" s="25" t="s">
        <v>204</v>
      </c>
      <c r="E28" s="25" t="s">
        <v>205</v>
      </c>
      <c r="F28" s="26" t="s">
        <v>128</v>
      </c>
      <c r="G28" s="27">
        <v>45286</v>
      </c>
      <c r="H28" s="18"/>
      <c r="I28" s="28"/>
      <c r="J28" s="62"/>
      <c r="K28" s="63"/>
      <c r="L28" s="62"/>
      <c r="M28" s="18"/>
      <c r="N28" s="29"/>
      <c r="O28" s="62"/>
      <c r="P28" s="72"/>
      <c r="Q28" s="62"/>
      <c r="R28" s="18"/>
      <c r="S28" s="29"/>
      <c r="T28" s="62"/>
      <c r="U28" s="72"/>
      <c r="V28" s="62"/>
      <c r="W28" s="18"/>
      <c r="X28" s="29"/>
      <c r="Y28" s="62"/>
      <c r="Z28" s="72"/>
      <c r="AA28" s="62"/>
      <c r="AB28" s="18"/>
      <c r="AC28" s="29"/>
      <c r="AD28" s="62"/>
      <c r="AE28" s="72"/>
      <c r="AF28" s="62"/>
      <c r="AG28" s="18"/>
      <c r="AH28" s="29"/>
      <c r="AI28" s="62"/>
      <c r="AJ28" s="72"/>
      <c r="AK28" s="62"/>
      <c r="AL28" s="18">
        <v>1</v>
      </c>
      <c r="AM28" s="29">
        <v>0.5</v>
      </c>
      <c r="AN28" s="62"/>
      <c r="AO28" s="72"/>
      <c r="AP28" s="62"/>
      <c r="AQ28" s="18"/>
      <c r="AR28" s="29"/>
      <c r="AS28" s="62"/>
      <c r="AT28" s="72"/>
      <c r="AU28" s="62"/>
      <c r="AV28" s="18"/>
      <c r="AW28" s="29"/>
      <c r="AX28" s="62"/>
      <c r="AY28" s="72"/>
      <c r="AZ28" s="62"/>
      <c r="BA28" s="18"/>
      <c r="BB28" s="29"/>
      <c r="BC28" s="62"/>
      <c r="BD28" s="72"/>
      <c r="BE28" s="62"/>
      <c r="BF28" s="18"/>
      <c r="BG28" s="29"/>
      <c r="BH28" s="62"/>
      <c r="BI28" s="72"/>
      <c r="BJ28" s="62"/>
      <c r="BK28" s="18">
        <v>1</v>
      </c>
      <c r="BL28" s="29">
        <v>0.5</v>
      </c>
      <c r="BM28" s="62"/>
      <c r="BN28" s="72"/>
      <c r="BO28" s="62"/>
      <c r="BP28" s="18">
        <f t="shared" si="0"/>
        <v>2</v>
      </c>
      <c r="BQ28" s="29">
        <f t="shared" si="0"/>
        <v>1</v>
      </c>
      <c r="BR28" s="18">
        <f t="shared" si="0"/>
        <v>0</v>
      </c>
      <c r="BS28" s="29">
        <f t="shared" si="0"/>
        <v>0</v>
      </c>
    </row>
    <row r="29" spans="1:71" ht="57" hidden="1">
      <c r="A29" s="30" t="s">
        <v>189</v>
      </c>
      <c r="B29" s="30" t="s">
        <v>203</v>
      </c>
      <c r="C29" s="18" t="s">
        <v>49</v>
      </c>
      <c r="D29" s="25" t="s">
        <v>206</v>
      </c>
      <c r="E29" s="25" t="s">
        <v>207</v>
      </c>
      <c r="F29" s="26" t="s">
        <v>208</v>
      </c>
      <c r="G29" s="27">
        <v>45286</v>
      </c>
      <c r="H29" s="18"/>
      <c r="I29" s="28"/>
      <c r="J29" s="62"/>
      <c r="K29" s="63"/>
      <c r="L29" s="62"/>
      <c r="M29" s="18"/>
      <c r="N29" s="29"/>
      <c r="O29" s="62"/>
      <c r="P29" s="72"/>
      <c r="Q29" s="62"/>
      <c r="R29" s="18"/>
      <c r="S29" s="29"/>
      <c r="T29" s="62"/>
      <c r="U29" s="72"/>
      <c r="V29" s="62"/>
      <c r="W29" s="18"/>
      <c r="X29" s="29"/>
      <c r="Y29" s="62"/>
      <c r="Z29" s="72"/>
      <c r="AA29" s="62"/>
      <c r="AB29" s="18"/>
      <c r="AC29" s="29"/>
      <c r="AD29" s="62"/>
      <c r="AE29" s="72"/>
      <c r="AF29" s="62"/>
      <c r="AG29" s="18"/>
      <c r="AH29" s="29"/>
      <c r="AI29" s="62"/>
      <c r="AJ29" s="72"/>
      <c r="AK29" s="62"/>
      <c r="AL29" s="18">
        <v>3</v>
      </c>
      <c r="AM29" s="29">
        <v>0.6</v>
      </c>
      <c r="AN29" s="62"/>
      <c r="AO29" s="72"/>
      <c r="AP29" s="62"/>
      <c r="AQ29" s="18"/>
      <c r="AR29" s="29"/>
      <c r="AS29" s="62"/>
      <c r="AT29" s="72"/>
      <c r="AU29" s="62"/>
      <c r="AV29" s="18"/>
      <c r="AW29" s="29"/>
      <c r="AX29" s="62"/>
      <c r="AY29" s="72"/>
      <c r="AZ29" s="62"/>
      <c r="BA29" s="18"/>
      <c r="BB29" s="29"/>
      <c r="BC29" s="62"/>
      <c r="BD29" s="72"/>
      <c r="BE29" s="62"/>
      <c r="BF29" s="18"/>
      <c r="BG29" s="29"/>
      <c r="BH29" s="62"/>
      <c r="BI29" s="72"/>
      <c r="BJ29" s="62"/>
      <c r="BK29" s="18">
        <v>2</v>
      </c>
      <c r="BL29" s="29">
        <v>0.4</v>
      </c>
      <c r="BM29" s="62"/>
      <c r="BN29" s="72"/>
      <c r="BO29" s="62"/>
      <c r="BP29" s="18">
        <f t="shared" si="0"/>
        <v>5</v>
      </c>
      <c r="BQ29" s="29">
        <f t="shared" si="0"/>
        <v>1</v>
      </c>
      <c r="BR29" s="18">
        <f t="shared" si="0"/>
        <v>0</v>
      </c>
      <c r="BS29" s="29">
        <f t="shared" si="0"/>
        <v>0</v>
      </c>
    </row>
    <row r="30" spans="1:71" ht="85.5" hidden="1">
      <c r="A30" s="30" t="s">
        <v>189</v>
      </c>
      <c r="B30" s="30" t="s">
        <v>203</v>
      </c>
      <c r="C30" s="18" t="s">
        <v>209</v>
      </c>
      <c r="D30" s="25" t="s">
        <v>210</v>
      </c>
      <c r="E30" s="25" t="s">
        <v>211</v>
      </c>
      <c r="F30" s="26" t="s">
        <v>128</v>
      </c>
      <c r="G30" s="27">
        <v>45257</v>
      </c>
      <c r="H30" s="18"/>
      <c r="I30" s="28"/>
      <c r="J30" s="62"/>
      <c r="K30" s="63"/>
      <c r="L30" s="62"/>
      <c r="M30" s="18"/>
      <c r="N30" s="29"/>
      <c r="O30" s="62"/>
      <c r="P30" s="72"/>
      <c r="Q30" s="62"/>
      <c r="R30" s="18"/>
      <c r="S30" s="29"/>
      <c r="T30" s="62"/>
      <c r="U30" s="72"/>
      <c r="V30" s="62"/>
      <c r="W30" s="18"/>
      <c r="X30" s="29"/>
      <c r="Y30" s="62"/>
      <c r="Z30" s="72"/>
      <c r="AA30" s="62"/>
      <c r="AB30" s="18"/>
      <c r="AC30" s="29"/>
      <c r="AD30" s="62"/>
      <c r="AE30" s="72"/>
      <c r="AF30" s="62"/>
      <c r="AG30" s="18"/>
      <c r="AH30" s="29"/>
      <c r="AI30" s="62"/>
      <c r="AJ30" s="72"/>
      <c r="AK30" s="62"/>
      <c r="AL30" s="18">
        <v>3</v>
      </c>
      <c r="AM30" s="29">
        <v>0.6</v>
      </c>
      <c r="AN30" s="62"/>
      <c r="AO30" s="72"/>
      <c r="AP30" s="62"/>
      <c r="AQ30" s="18"/>
      <c r="AR30" s="29"/>
      <c r="AS30" s="62"/>
      <c r="AT30" s="72"/>
      <c r="AU30" s="62"/>
      <c r="AV30" s="18"/>
      <c r="AW30" s="29"/>
      <c r="AX30" s="62"/>
      <c r="AY30" s="72"/>
      <c r="AZ30" s="62"/>
      <c r="BA30" s="18"/>
      <c r="BB30" s="29"/>
      <c r="BC30" s="62"/>
      <c r="BD30" s="72"/>
      <c r="BE30" s="62"/>
      <c r="BF30" s="18"/>
      <c r="BG30" s="29"/>
      <c r="BH30" s="62"/>
      <c r="BI30" s="72"/>
      <c r="BJ30" s="62"/>
      <c r="BK30" s="18">
        <v>2</v>
      </c>
      <c r="BL30" s="29">
        <v>0.4</v>
      </c>
      <c r="BM30" s="62"/>
      <c r="BN30" s="72"/>
      <c r="BO30" s="62"/>
      <c r="BP30" s="18">
        <f t="shared" si="0"/>
        <v>5</v>
      </c>
      <c r="BQ30" s="29">
        <f t="shared" si="0"/>
        <v>1</v>
      </c>
      <c r="BR30" s="18">
        <f t="shared" si="0"/>
        <v>0</v>
      </c>
      <c r="BS30" s="29">
        <f t="shared" si="0"/>
        <v>0</v>
      </c>
    </row>
    <row r="31" spans="1:71" ht="71.25" hidden="1">
      <c r="A31" s="30" t="s">
        <v>189</v>
      </c>
      <c r="B31" s="30" t="s">
        <v>212</v>
      </c>
      <c r="C31" s="18" t="s">
        <v>151</v>
      </c>
      <c r="D31" s="25" t="s">
        <v>213</v>
      </c>
      <c r="E31" s="25" t="s">
        <v>205</v>
      </c>
      <c r="F31" s="26" t="s">
        <v>128</v>
      </c>
      <c r="G31" s="27">
        <v>45286</v>
      </c>
      <c r="H31" s="18"/>
      <c r="I31" s="28"/>
      <c r="J31" s="62"/>
      <c r="K31" s="63"/>
      <c r="L31" s="62"/>
      <c r="M31" s="18"/>
      <c r="N31" s="29"/>
      <c r="O31" s="62"/>
      <c r="P31" s="72"/>
      <c r="Q31" s="62"/>
      <c r="R31" s="18"/>
      <c r="S31" s="29"/>
      <c r="T31" s="62"/>
      <c r="U31" s="72"/>
      <c r="V31" s="62"/>
      <c r="W31" s="18"/>
      <c r="X31" s="29"/>
      <c r="Y31" s="62"/>
      <c r="Z31" s="72"/>
      <c r="AA31" s="62"/>
      <c r="AB31" s="18"/>
      <c r="AC31" s="29"/>
      <c r="AD31" s="62"/>
      <c r="AE31" s="72"/>
      <c r="AF31" s="62"/>
      <c r="AG31" s="18"/>
      <c r="AH31" s="29"/>
      <c r="AI31" s="62"/>
      <c r="AJ31" s="72"/>
      <c r="AK31" s="62"/>
      <c r="AL31" s="18">
        <v>1</v>
      </c>
      <c r="AM31" s="29">
        <v>0.5</v>
      </c>
      <c r="AN31" s="62"/>
      <c r="AO31" s="72"/>
      <c r="AP31" s="62"/>
      <c r="AQ31" s="18"/>
      <c r="AR31" s="29"/>
      <c r="AS31" s="62"/>
      <c r="AT31" s="72"/>
      <c r="AU31" s="62"/>
      <c r="AV31" s="18"/>
      <c r="AW31" s="29"/>
      <c r="AX31" s="62"/>
      <c r="AY31" s="72"/>
      <c r="AZ31" s="62"/>
      <c r="BA31" s="18"/>
      <c r="BB31" s="29"/>
      <c r="BC31" s="62"/>
      <c r="BD31" s="72"/>
      <c r="BE31" s="62"/>
      <c r="BF31" s="18"/>
      <c r="BG31" s="29"/>
      <c r="BH31" s="62"/>
      <c r="BI31" s="72"/>
      <c r="BJ31" s="62"/>
      <c r="BK31" s="18">
        <v>1</v>
      </c>
      <c r="BL31" s="29">
        <v>0.5</v>
      </c>
      <c r="BM31" s="62"/>
      <c r="BN31" s="72"/>
      <c r="BO31" s="62"/>
      <c r="BP31" s="18">
        <f t="shared" si="0"/>
        <v>2</v>
      </c>
      <c r="BQ31" s="29">
        <f t="shared" si="0"/>
        <v>1</v>
      </c>
      <c r="BR31" s="18">
        <f t="shared" si="0"/>
        <v>0</v>
      </c>
      <c r="BS31" s="29">
        <f t="shared" si="0"/>
        <v>0</v>
      </c>
    </row>
    <row r="32" spans="1:71" ht="42.75" hidden="1">
      <c r="A32" s="30" t="s">
        <v>189</v>
      </c>
      <c r="B32" s="30" t="s">
        <v>212</v>
      </c>
      <c r="C32" s="18" t="s">
        <v>179</v>
      </c>
      <c r="D32" s="25" t="s">
        <v>214</v>
      </c>
      <c r="E32" s="25" t="s">
        <v>215</v>
      </c>
      <c r="F32" s="26" t="s">
        <v>128</v>
      </c>
      <c r="G32" s="27">
        <v>45015</v>
      </c>
      <c r="H32" s="18"/>
      <c r="I32" s="28"/>
      <c r="J32" s="62"/>
      <c r="K32" s="63"/>
      <c r="L32" s="62"/>
      <c r="M32" s="18"/>
      <c r="N32" s="29"/>
      <c r="O32" s="62"/>
      <c r="P32" s="72"/>
      <c r="Q32" s="62"/>
      <c r="R32" s="18"/>
      <c r="S32" s="29"/>
      <c r="T32" s="62"/>
      <c r="U32" s="72"/>
      <c r="V32" s="62"/>
      <c r="W32" s="18"/>
      <c r="X32" s="29"/>
      <c r="Y32" s="62"/>
      <c r="Z32" s="72"/>
      <c r="AA32" s="62"/>
      <c r="AB32" s="18"/>
      <c r="AC32" s="29"/>
      <c r="AD32" s="62"/>
      <c r="AE32" s="72"/>
      <c r="AF32" s="62"/>
      <c r="AG32" s="18"/>
      <c r="AH32" s="29"/>
      <c r="AI32" s="62"/>
      <c r="AJ32" s="72"/>
      <c r="AK32" s="62"/>
      <c r="AL32" s="18"/>
      <c r="AM32" s="29"/>
      <c r="AN32" s="62"/>
      <c r="AO32" s="72"/>
      <c r="AP32" s="62"/>
      <c r="AQ32" s="18"/>
      <c r="AR32" s="29"/>
      <c r="AS32" s="62"/>
      <c r="AT32" s="72"/>
      <c r="AU32" s="62"/>
      <c r="AV32" s="18"/>
      <c r="AW32" s="29"/>
      <c r="AX32" s="62"/>
      <c r="AY32" s="72"/>
      <c r="AZ32" s="62"/>
      <c r="BA32" s="18"/>
      <c r="BB32" s="29"/>
      <c r="BC32" s="62"/>
      <c r="BD32" s="72"/>
      <c r="BE32" s="62"/>
      <c r="BF32" s="18"/>
      <c r="BG32" s="29"/>
      <c r="BH32" s="62"/>
      <c r="BI32" s="72"/>
      <c r="BJ32" s="62"/>
      <c r="BK32" s="18"/>
      <c r="BL32" s="29"/>
      <c r="BM32" s="62"/>
      <c r="BN32" s="72"/>
      <c r="BO32" s="62"/>
      <c r="BP32" s="18">
        <f t="shared" si="0"/>
        <v>0</v>
      </c>
      <c r="BQ32" s="29">
        <f t="shared" si="0"/>
        <v>0</v>
      </c>
      <c r="BR32" s="18">
        <f t="shared" si="0"/>
        <v>0</v>
      </c>
      <c r="BS32" s="29">
        <f t="shared" si="0"/>
        <v>0</v>
      </c>
    </row>
    <row r="33" spans="1:71" ht="72.75" hidden="1" customHeight="1">
      <c r="A33" s="30" t="s">
        <v>189</v>
      </c>
      <c r="B33" s="30" t="s">
        <v>216</v>
      </c>
      <c r="C33" s="18" t="s">
        <v>155</v>
      </c>
      <c r="D33" s="25" t="s">
        <v>217</v>
      </c>
      <c r="E33" s="25" t="s">
        <v>218</v>
      </c>
      <c r="F33" s="26" t="s">
        <v>128</v>
      </c>
      <c r="G33" s="27">
        <v>45258</v>
      </c>
      <c r="H33" s="18"/>
      <c r="I33" s="28"/>
      <c r="J33" s="62"/>
      <c r="K33" s="63"/>
      <c r="L33" s="62"/>
      <c r="M33" s="18"/>
      <c r="N33" s="29"/>
      <c r="O33" s="62"/>
      <c r="P33" s="72"/>
      <c r="Q33" s="62"/>
      <c r="R33" s="18"/>
      <c r="S33" s="29"/>
      <c r="T33" s="62"/>
      <c r="U33" s="72"/>
      <c r="V33" s="62"/>
      <c r="W33" s="18"/>
      <c r="X33" s="29"/>
      <c r="Y33" s="62"/>
      <c r="Z33" s="72"/>
      <c r="AA33" s="62"/>
      <c r="AB33" s="18"/>
      <c r="AC33" s="29"/>
      <c r="AD33" s="62"/>
      <c r="AE33" s="72"/>
      <c r="AF33" s="62"/>
      <c r="AG33" s="18"/>
      <c r="AH33" s="29"/>
      <c r="AI33" s="62"/>
      <c r="AJ33" s="72"/>
      <c r="AK33" s="62"/>
      <c r="AL33" s="18">
        <v>1</v>
      </c>
      <c r="AM33" s="29">
        <v>0.5</v>
      </c>
      <c r="AN33" s="62"/>
      <c r="AO33" s="72"/>
      <c r="AP33" s="62"/>
      <c r="AQ33" s="18"/>
      <c r="AR33" s="29"/>
      <c r="AS33" s="62"/>
      <c r="AT33" s="72"/>
      <c r="AU33" s="62"/>
      <c r="AV33" s="18"/>
      <c r="AW33" s="29"/>
      <c r="AX33" s="62"/>
      <c r="AY33" s="72"/>
      <c r="AZ33" s="62"/>
      <c r="BA33" s="18"/>
      <c r="BB33" s="29"/>
      <c r="BC33" s="62"/>
      <c r="BD33" s="72"/>
      <c r="BE33" s="62"/>
      <c r="BF33" s="18">
        <v>1</v>
      </c>
      <c r="BG33" s="29">
        <v>0.5</v>
      </c>
      <c r="BH33" s="62"/>
      <c r="BI33" s="72"/>
      <c r="BJ33" s="62"/>
      <c r="BK33" s="18"/>
      <c r="BL33" s="29"/>
      <c r="BM33" s="62"/>
      <c r="BN33" s="72"/>
      <c r="BO33" s="62"/>
      <c r="BP33" s="18">
        <f t="shared" si="0"/>
        <v>2</v>
      </c>
      <c r="BQ33" s="29">
        <f t="shared" si="0"/>
        <v>1</v>
      </c>
      <c r="BR33" s="18">
        <f t="shared" si="0"/>
        <v>0</v>
      </c>
      <c r="BS33" s="29">
        <f t="shared" si="0"/>
        <v>0</v>
      </c>
    </row>
    <row r="34" spans="1:71" ht="85.5" hidden="1">
      <c r="A34" s="30" t="s">
        <v>189</v>
      </c>
      <c r="B34" s="30" t="s">
        <v>216</v>
      </c>
      <c r="C34" s="41" t="s">
        <v>159</v>
      </c>
      <c r="D34" s="42" t="s">
        <v>219</v>
      </c>
      <c r="E34" s="42" t="s">
        <v>220</v>
      </c>
      <c r="F34" s="43" t="s">
        <v>128</v>
      </c>
      <c r="G34" s="44">
        <v>45289</v>
      </c>
      <c r="H34" s="41"/>
      <c r="I34" s="54"/>
      <c r="J34" s="68"/>
      <c r="K34" s="69"/>
      <c r="L34" s="78" t="s">
        <v>221</v>
      </c>
      <c r="M34" s="41"/>
      <c r="N34" s="55"/>
      <c r="O34" s="68"/>
      <c r="P34" s="75"/>
      <c r="Q34" s="68"/>
      <c r="R34" s="41"/>
      <c r="S34" s="55"/>
      <c r="T34" s="68"/>
      <c r="U34" s="75"/>
      <c r="V34" s="68"/>
      <c r="W34" s="41"/>
      <c r="X34" s="55"/>
      <c r="Y34" s="68"/>
      <c r="Z34" s="75"/>
      <c r="AA34" s="68"/>
      <c r="AB34" s="41"/>
      <c r="AC34" s="55"/>
      <c r="AD34" s="68"/>
      <c r="AE34" s="75"/>
      <c r="AF34" s="68"/>
      <c r="AG34" s="41">
        <v>1</v>
      </c>
      <c r="AH34" s="55">
        <v>0.5</v>
      </c>
      <c r="AI34" s="68"/>
      <c r="AJ34" s="75"/>
      <c r="AK34" s="68"/>
      <c r="AL34" s="41"/>
      <c r="AM34" s="55"/>
      <c r="AN34" s="68"/>
      <c r="AO34" s="75"/>
      <c r="AP34" s="68"/>
      <c r="AQ34" s="41"/>
      <c r="AR34" s="55"/>
      <c r="AS34" s="68"/>
      <c r="AT34" s="75"/>
      <c r="AU34" s="68"/>
      <c r="AV34" s="41"/>
      <c r="AW34" s="55"/>
      <c r="AX34" s="68"/>
      <c r="AY34" s="75"/>
      <c r="AZ34" s="68"/>
      <c r="BA34" s="41"/>
      <c r="BB34" s="55"/>
      <c r="BC34" s="68"/>
      <c r="BD34" s="75"/>
      <c r="BE34" s="68"/>
      <c r="BF34" s="41"/>
      <c r="BG34" s="55"/>
      <c r="BH34" s="68"/>
      <c r="BI34" s="75"/>
      <c r="BJ34" s="68"/>
      <c r="BK34" s="41">
        <v>1</v>
      </c>
      <c r="BL34" s="55">
        <v>0.5</v>
      </c>
      <c r="BM34" s="68"/>
      <c r="BN34" s="75"/>
      <c r="BO34" s="68"/>
      <c r="BP34" s="18">
        <f t="shared" si="0"/>
        <v>2</v>
      </c>
      <c r="BQ34" s="29">
        <f t="shared" si="0"/>
        <v>1</v>
      </c>
      <c r="BR34" s="18">
        <f t="shared" si="0"/>
        <v>0</v>
      </c>
      <c r="BS34" s="29">
        <f t="shared" si="0"/>
        <v>0</v>
      </c>
    </row>
    <row r="35" spans="1:71" ht="71.25" hidden="1">
      <c r="A35" s="45" t="s">
        <v>189</v>
      </c>
      <c r="B35" s="45" t="s">
        <v>222</v>
      </c>
      <c r="C35" s="46" t="s">
        <v>187</v>
      </c>
      <c r="D35" s="47" t="s">
        <v>223</v>
      </c>
      <c r="E35" s="47" t="s">
        <v>224</v>
      </c>
      <c r="F35" s="48" t="s">
        <v>225</v>
      </c>
      <c r="G35" s="49">
        <v>45214</v>
      </c>
      <c r="H35" s="46"/>
      <c r="I35" s="50"/>
      <c r="J35" s="66"/>
      <c r="K35" s="67"/>
      <c r="L35" s="66"/>
      <c r="M35" s="46"/>
      <c r="N35" s="51"/>
      <c r="O35" s="66"/>
      <c r="P35" s="74"/>
      <c r="Q35" s="66"/>
      <c r="R35" s="46"/>
      <c r="S35" s="51"/>
      <c r="T35" s="66"/>
      <c r="U35" s="74"/>
      <c r="V35" s="66"/>
      <c r="W35" s="46">
        <v>1</v>
      </c>
      <c r="X35" s="51">
        <v>0.5</v>
      </c>
      <c r="Y35" s="66">
        <v>1</v>
      </c>
      <c r="Z35" s="74">
        <v>0.5</v>
      </c>
      <c r="AA35" s="70" t="s">
        <v>226</v>
      </c>
      <c r="AB35" s="46"/>
      <c r="AC35" s="51"/>
      <c r="AD35" s="66"/>
      <c r="AE35" s="74"/>
      <c r="AF35" s="66"/>
      <c r="AG35" s="46"/>
      <c r="AH35" s="51"/>
      <c r="AI35" s="66"/>
      <c r="AJ35" s="74"/>
      <c r="AK35" s="66"/>
      <c r="AL35" s="46"/>
      <c r="AM35" s="51"/>
      <c r="AN35" s="66"/>
      <c r="AO35" s="74"/>
      <c r="AP35" s="66"/>
      <c r="AQ35" s="46"/>
      <c r="AR35" s="51"/>
      <c r="AS35" s="66"/>
      <c r="AT35" s="74"/>
      <c r="AU35" s="66"/>
      <c r="AV35" s="46"/>
      <c r="AW35" s="51"/>
      <c r="AX35" s="66"/>
      <c r="AY35" s="74"/>
      <c r="AZ35" s="66"/>
      <c r="BA35" s="46">
        <v>1</v>
      </c>
      <c r="BB35" s="51">
        <v>0.5</v>
      </c>
      <c r="BC35" s="66"/>
      <c r="BD35" s="74"/>
      <c r="BE35" s="66"/>
      <c r="BF35" s="46"/>
      <c r="BG35" s="51"/>
      <c r="BH35" s="66"/>
      <c r="BI35" s="74"/>
      <c r="BJ35" s="66"/>
      <c r="BK35" s="46"/>
      <c r="BL35" s="51"/>
      <c r="BM35" s="66"/>
      <c r="BN35" s="74"/>
      <c r="BO35" s="66"/>
      <c r="BP35" s="46">
        <f t="shared" si="0"/>
        <v>2</v>
      </c>
      <c r="BQ35" s="51">
        <f t="shared" si="0"/>
        <v>1</v>
      </c>
      <c r="BR35" s="46">
        <f t="shared" si="0"/>
        <v>1</v>
      </c>
      <c r="BS35" s="51">
        <f t="shared" si="0"/>
        <v>0.5</v>
      </c>
    </row>
    <row r="36" spans="1:71" ht="57.75" hidden="1" customHeight="1">
      <c r="A36" s="396" t="s">
        <v>227</v>
      </c>
      <c r="B36" s="396" t="s">
        <v>228</v>
      </c>
      <c r="C36" s="397" t="s">
        <v>32</v>
      </c>
      <c r="D36" s="398" t="s">
        <v>229</v>
      </c>
      <c r="E36" s="398" t="s">
        <v>230</v>
      </c>
      <c r="F36" s="399" t="s">
        <v>231</v>
      </c>
      <c r="G36" s="400">
        <v>45257</v>
      </c>
      <c r="H36" s="397"/>
      <c r="I36" s="401"/>
      <c r="J36" s="402"/>
      <c r="K36" s="403"/>
      <c r="L36" s="402"/>
      <c r="M36" s="397"/>
      <c r="N36" s="404"/>
      <c r="O36" s="402"/>
      <c r="P36" s="405"/>
      <c r="Q36" s="402"/>
      <c r="R36" s="397"/>
      <c r="S36" s="404"/>
      <c r="T36" s="402"/>
      <c r="U36" s="405"/>
      <c r="V36" s="402"/>
      <c r="W36" s="397"/>
      <c r="X36" s="404"/>
      <c r="Y36" s="402"/>
      <c r="Z36" s="405"/>
      <c r="AA36" s="402"/>
      <c r="AB36" s="397"/>
      <c r="AC36" s="404"/>
      <c r="AD36" s="402"/>
      <c r="AE36" s="405"/>
      <c r="AF36" s="402"/>
      <c r="AG36" s="397"/>
      <c r="AH36" s="404"/>
      <c r="AI36" s="402"/>
      <c r="AJ36" s="405"/>
      <c r="AK36" s="402"/>
      <c r="AL36" s="397"/>
      <c r="AM36" s="404"/>
      <c r="AN36" s="402"/>
      <c r="AO36" s="405"/>
      <c r="AP36" s="402"/>
      <c r="AQ36" s="397"/>
      <c r="AR36" s="404"/>
      <c r="AS36" s="402"/>
      <c r="AT36" s="405"/>
      <c r="AU36" s="402"/>
      <c r="AV36" s="397"/>
      <c r="AW36" s="404"/>
      <c r="AX36" s="402"/>
      <c r="AY36" s="405"/>
      <c r="AZ36" s="402"/>
      <c r="BA36" s="397"/>
      <c r="BB36" s="404"/>
      <c r="BC36" s="402"/>
      <c r="BD36" s="405"/>
      <c r="BE36" s="402"/>
      <c r="BF36" s="397">
        <v>1</v>
      </c>
      <c r="BG36" s="404">
        <v>1</v>
      </c>
      <c r="BH36" s="402"/>
      <c r="BI36" s="405"/>
      <c r="BJ36" s="402"/>
      <c r="BK36" s="397"/>
      <c r="BL36" s="404"/>
      <c r="BM36" s="402"/>
      <c r="BN36" s="405"/>
      <c r="BO36" s="402"/>
      <c r="BP36" s="397">
        <f t="shared" si="0"/>
        <v>1</v>
      </c>
      <c r="BQ36" s="404">
        <f t="shared" si="0"/>
        <v>1</v>
      </c>
      <c r="BR36" s="397">
        <f t="shared" si="0"/>
        <v>0</v>
      </c>
      <c r="BS36" s="404">
        <f t="shared" si="0"/>
        <v>0</v>
      </c>
    </row>
    <row r="37" spans="1:71" ht="58.5" hidden="1" customHeight="1">
      <c r="A37" s="30" t="s">
        <v>227</v>
      </c>
      <c r="B37" s="30" t="s">
        <v>232</v>
      </c>
      <c r="C37" s="18" t="s">
        <v>40</v>
      </c>
      <c r="D37" s="25" t="s">
        <v>233</v>
      </c>
      <c r="E37" s="25" t="s">
        <v>234</v>
      </c>
      <c r="F37" s="26" t="s">
        <v>121</v>
      </c>
      <c r="G37" s="27">
        <v>45091</v>
      </c>
      <c r="H37" s="18"/>
      <c r="I37" s="28"/>
      <c r="J37" s="62"/>
      <c r="K37" s="63"/>
      <c r="L37" s="62"/>
      <c r="M37" s="18"/>
      <c r="N37" s="29"/>
      <c r="O37" s="62"/>
      <c r="P37" s="72"/>
      <c r="Q37" s="62"/>
      <c r="R37" s="18"/>
      <c r="S37" s="29"/>
      <c r="T37" s="62"/>
      <c r="U37" s="72"/>
      <c r="V37" s="62"/>
      <c r="W37" s="18"/>
      <c r="X37" s="29"/>
      <c r="Y37" s="62"/>
      <c r="Z37" s="72"/>
      <c r="AA37" s="62"/>
      <c r="AB37" s="18"/>
      <c r="AC37" s="29"/>
      <c r="AD37" s="62"/>
      <c r="AE37" s="72"/>
      <c r="AF37" s="62"/>
      <c r="AG37" s="18">
        <v>1</v>
      </c>
      <c r="AH37" s="29">
        <v>1</v>
      </c>
      <c r="AI37" s="62"/>
      <c r="AJ37" s="72"/>
      <c r="AK37" s="62"/>
      <c r="AL37" s="18"/>
      <c r="AM37" s="29"/>
      <c r="AN37" s="62"/>
      <c r="AO37" s="72"/>
      <c r="AP37" s="62"/>
      <c r="AQ37" s="18"/>
      <c r="AR37" s="29"/>
      <c r="AS37" s="62"/>
      <c r="AT37" s="72"/>
      <c r="AU37" s="62"/>
      <c r="AV37" s="18"/>
      <c r="AW37" s="29"/>
      <c r="AX37" s="62"/>
      <c r="AY37" s="72"/>
      <c r="AZ37" s="62"/>
      <c r="BA37" s="18"/>
      <c r="BB37" s="29"/>
      <c r="BC37" s="62"/>
      <c r="BD37" s="72"/>
      <c r="BE37" s="62"/>
      <c r="BF37" s="18"/>
      <c r="BG37" s="29"/>
      <c r="BH37" s="62"/>
      <c r="BI37" s="72"/>
      <c r="BJ37" s="62"/>
      <c r="BK37" s="18"/>
      <c r="BL37" s="29"/>
      <c r="BM37" s="62"/>
      <c r="BN37" s="72"/>
      <c r="BO37" s="62"/>
      <c r="BP37" s="22">
        <f t="shared" si="0"/>
        <v>1</v>
      </c>
      <c r="BQ37" s="24">
        <f t="shared" si="0"/>
        <v>1</v>
      </c>
      <c r="BR37" s="22">
        <f t="shared" si="0"/>
        <v>0</v>
      </c>
      <c r="BS37" s="24">
        <f t="shared" si="0"/>
        <v>0</v>
      </c>
    </row>
    <row r="38" spans="1:71" ht="58.5" hidden="1" customHeight="1">
      <c r="A38" s="30" t="s">
        <v>227</v>
      </c>
      <c r="B38" s="30" t="s">
        <v>232</v>
      </c>
      <c r="C38" s="18" t="s">
        <v>133</v>
      </c>
      <c r="D38" s="25" t="s">
        <v>235</v>
      </c>
      <c r="E38" s="25" t="s">
        <v>236</v>
      </c>
      <c r="F38" s="26" t="s">
        <v>121</v>
      </c>
      <c r="G38" s="27">
        <v>45120</v>
      </c>
      <c r="H38" s="18"/>
      <c r="I38" s="28"/>
      <c r="J38" s="62"/>
      <c r="K38" s="63"/>
      <c r="L38" s="62"/>
      <c r="M38" s="18"/>
      <c r="N38" s="29"/>
      <c r="O38" s="62"/>
      <c r="P38" s="72"/>
      <c r="Q38" s="62"/>
      <c r="R38" s="18"/>
      <c r="S38" s="29"/>
      <c r="T38" s="62"/>
      <c r="U38" s="72"/>
      <c r="V38" s="62"/>
      <c r="W38" s="18"/>
      <c r="X38" s="29"/>
      <c r="Y38" s="62"/>
      <c r="Z38" s="72"/>
      <c r="AA38" s="62"/>
      <c r="AB38" s="18"/>
      <c r="AC38" s="29"/>
      <c r="AD38" s="62"/>
      <c r="AE38" s="72"/>
      <c r="AF38" s="62"/>
      <c r="AG38" s="18"/>
      <c r="AH38" s="29"/>
      <c r="AI38" s="62"/>
      <c r="AJ38" s="72"/>
      <c r="AK38" s="62"/>
      <c r="AL38" s="18">
        <v>1</v>
      </c>
      <c r="AM38" s="29">
        <v>1</v>
      </c>
      <c r="AN38" s="62"/>
      <c r="AO38" s="72"/>
      <c r="AP38" s="62"/>
      <c r="AQ38" s="18"/>
      <c r="AR38" s="29"/>
      <c r="AS38" s="62"/>
      <c r="AT38" s="72"/>
      <c r="AU38" s="62"/>
      <c r="AV38" s="18"/>
      <c r="AW38" s="29"/>
      <c r="AX38" s="62"/>
      <c r="AY38" s="72"/>
      <c r="AZ38" s="62"/>
      <c r="BA38" s="18"/>
      <c r="BB38" s="29"/>
      <c r="BC38" s="62"/>
      <c r="BD38" s="72"/>
      <c r="BE38" s="62"/>
      <c r="BF38" s="18"/>
      <c r="BG38" s="29"/>
      <c r="BH38" s="62"/>
      <c r="BI38" s="72"/>
      <c r="BJ38" s="62"/>
      <c r="BK38" s="18"/>
      <c r="BL38" s="29"/>
      <c r="BM38" s="62"/>
      <c r="BN38" s="72"/>
      <c r="BO38" s="62"/>
      <c r="BP38" s="22">
        <f t="shared" si="0"/>
        <v>1</v>
      </c>
      <c r="BQ38" s="24">
        <f t="shared" si="0"/>
        <v>1</v>
      </c>
      <c r="BR38" s="22">
        <f t="shared" si="0"/>
        <v>0</v>
      </c>
      <c r="BS38" s="24">
        <f t="shared" si="0"/>
        <v>0</v>
      </c>
    </row>
    <row r="39" spans="1:71" ht="28.5" hidden="1">
      <c r="A39" s="45" t="s">
        <v>227</v>
      </c>
      <c r="B39" s="45" t="s">
        <v>232</v>
      </c>
      <c r="C39" s="46" t="s">
        <v>138</v>
      </c>
      <c r="D39" s="47" t="s">
        <v>237</v>
      </c>
      <c r="E39" s="47" t="s">
        <v>238</v>
      </c>
      <c r="F39" s="48" t="s">
        <v>121</v>
      </c>
      <c r="G39" s="49">
        <v>45281</v>
      </c>
      <c r="H39" s="46"/>
      <c r="I39" s="50"/>
      <c r="J39" s="66"/>
      <c r="K39" s="67"/>
      <c r="L39" s="66"/>
      <c r="M39" s="46"/>
      <c r="N39" s="51"/>
      <c r="O39" s="66"/>
      <c r="P39" s="74"/>
      <c r="Q39" s="66"/>
      <c r="R39" s="46"/>
      <c r="S39" s="51"/>
      <c r="T39" s="66"/>
      <c r="U39" s="74"/>
      <c r="V39" s="66"/>
      <c r="W39" s="46"/>
      <c r="X39" s="51"/>
      <c r="Y39" s="66"/>
      <c r="Z39" s="74"/>
      <c r="AA39" s="66"/>
      <c r="AB39" s="46"/>
      <c r="AC39" s="51"/>
      <c r="AD39" s="66"/>
      <c r="AE39" s="74"/>
      <c r="AF39" s="66"/>
      <c r="AG39" s="46"/>
      <c r="AH39" s="51"/>
      <c r="AI39" s="66"/>
      <c r="AJ39" s="74"/>
      <c r="AK39" s="66"/>
      <c r="AL39" s="46"/>
      <c r="AM39" s="51"/>
      <c r="AN39" s="66"/>
      <c r="AO39" s="74"/>
      <c r="AP39" s="66"/>
      <c r="AQ39" s="46"/>
      <c r="AR39" s="51"/>
      <c r="AS39" s="66"/>
      <c r="AT39" s="74"/>
      <c r="AU39" s="66"/>
      <c r="AV39" s="46"/>
      <c r="AW39" s="51"/>
      <c r="AX39" s="66"/>
      <c r="AY39" s="74"/>
      <c r="AZ39" s="66"/>
      <c r="BA39" s="46"/>
      <c r="BB39" s="51"/>
      <c r="BC39" s="66"/>
      <c r="BD39" s="74"/>
      <c r="BE39" s="66"/>
      <c r="BF39" s="46"/>
      <c r="BG39" s="51"/>
      <c r="BH39" s="66"/>
      <c r="BI39" s="74"/>
      <c r="BJ39" s="66"/>
      <c r="BK39" s="46">
        <v>1</v>
      </c>
      <c r="BL39" s="51">
        <v>1</v>
      </c>
      <c r="BM39" s="66"/>
      <c r="BN39" s="74"/>
      <c r="BO39" s="66"/>
      <c r="BP39" s="52">
        <f t="shared" si="0"/>
        <v>1</v>
      </c>
      <c r="BQ39" s="53">
        <f t="shared" si="0"/>
        <v>1</v>
      </c>
      <c r="BR39" s="52">
        <f t="shared" si="0"/>
        <v>0</v>
      </c>
      <c r="BS39" s="53">
        <f t="shared" si="0"/>
        <v>0</v>
      </c>
    </row>
    <row r="40" spans="1:71" ht="28.5" hidden="1">
      <c r="A40" s="396" t="s">
        <v>239</v>
      </c>
      <c r="B40" s="396" t="s">
        <v>240</v>
      </c>
      <c r="C40" s="397" t="s">
        <v>32</v>
      </c>
      <c r="D40" s="396" t="s">
        <v>241</v>
      </c>
      <c r="E40" s="408" t="s">
        <v>242</v>
      </c>
      <c r="F40" s="399" t="s">
        <v>121</v>
      </c>
      <c r="G40" s="56">
        <v>44985</v>
      </c>
      <c r="H40" s="397"/>
      <c r="I40" s="401"/>
      <c r="J40" s="402"/>
      <c r="K40" s="403"/>
      <c r="L40" s="402"/>
      <c r="M40" s="397">
        <v>1</v>
      </c>
      <c r="N40" s="404">
        <v>1</v>
      </c>
      <c r="O40" s="402">
        <v>1</v>
      </c>
      <c r="P40" s="405">
        <v>1</v>
      </c>
      <c r="Q40" s="409" t="s">
        <v>243</v>
      </c>
      <c r="R40" s="397"/>
      <c r="S40" s="404"/>
      <c r="T40" s="402"/>
      <c r="U40" s="405"/>
      <c r="V40" s="402"/>
      <c r="W40" s="397"/>
      <c r="X40" s="404"/>
      <c r="Y40" s="402"/>
      <c r="Z40" s="405"/>
      <c r="AA40" s="402"/>
      <c r="AB40" s="397"/>
      <c r="AC40" s="404"/>
      <c r="AD40" s="402"/>
      <c r="AE40" s="405"/>
      <c r="AF40" s="402"/>
      <c r="AG40" s="397"/>
      <c r="AH40" s="404"/>
      <c r="AI40" s="402"/>
      <c r="AJ40" s="405"/>
      <c r="AK40" s="402"/>
      <c r="AL40" s="397"/>
      <c r="AM40" s="404"/>
      <c r="AN40" s="402"/>
      <c r="AO40" s="405"/>
      <c r="AP40" s="402"/>
      <c r="AQ40" s="397"/>
      <c r="AR40" s="404"/>
      <c r="AS40" s="402"/>
      <c r="AT40" s="405"/>
      <c r="AU40" s="402"/>
      <c r="AV40" s="397"/>
      <c r="AW40" s="404"/>
      <c r="AX40" s="402"/>
      <c r="AY40" s="405"/>
      <c r="AZ40" s="402"/>
      <c r="BA40" s="397"/>
      <c r="BB40" s="404"/>
      <c r="BC40" s="402"/>
      <c r="BD40" s="405"/>
      <c r="BE40" s="402"/>
      <c r="BF40" s="397"/>
      <c r="BG40" s="404"/>
      <c r="BH40" s="402"/>
      <c r="BI40" s="405"/>
      <c r="BJ40" s="402"/>
      <c r="BK40" s="397"/>
      <c r="BL40" s="404"/>
      <c r="BM40" s="402"/>
      <c r="BN40" s="405"/>
      <c r="BO40" s="402"/>
      <c r="BP40" s="397">
        <f t="shared" si="0"/>
        <v>1</v>
      </c>
      <c r="BQ40" s="404">
        <f t="shared" si="0"/>
        <v>1</v>
      </c>
      <c r="BR40" s="397">
        <f t="shared" si="0"/>
        <v>1</v>
      </c>
      <c r="BS40" s="404">
        <f t="shared" si="0"/>
        <v>1</v>
      </c>
    </row>
    <row r="41" spans="1:71" ht="45" hidden="1" customHeight="1">
      <c r="A41" s="17" t="s">
        <v>239</v>
      </c>
      <c r="B41" s="17" t="s">
        <v>240</v>
      </c>
      <c r="C41" s="22" t="s">
        <v>109</v>
      </c>
      <c r="D41" s="17" t="s">
        <v>244</v>
      </c>
      <c r="E41" s="17" t="s">
        <v>238</v>
      </c>
      <c r="F41" s="20" t="s">
        <v>121</v>
      </c>
      <c r="G41" s="27">
        <v>45105</v>
      </c>
      <c r="H41" s="22"/>
      <c r="I41" s="23"/>
      <c r="J41" s="60"/>
      <c r="K41" s="61"/>
      <c r="L41" s="60"/>
      <c r="M41" s="22"/>
      <c r="N41" s="24"/>
      <c r="O41" s="60"/>
      <c r="P41" s="71"/>
      <c r="Q41" s="60"/>
      <c r="R41" s="22"/>
      <c r="S41" s="24"/>
      <c r="T41" s="60"/>
      <c r="U41" s="71"/>
      <c r="V41" s="60"/>
      <c r="W41" s="22"/>
      <c r="X41" s="24"/>
      <c r="Y41" s="60"/>
      <c r="Z41" s="71"/>
      <c r="AA41" s="60"/>
      <c r="AB41" s="22"/>
      <c r="AC41" s="24"/>
      <c r="AD41" s="60"/>
      <c r="AE41" s="71"/>
      <c r="AF41" s="60"/>
      <c r="AG41" s="22">
        <v>1</v>
      </c>
      <c r="AH41" s="24">
        <v>1</v>
      </c>
      <c r="AI41" s="60"/>
      <c r="AJ41" s="71"/>
      <c r="AK41" s="60"/>
      <c r="AL41" s="22"/>
      <c r="AM41" s="24"/>
      <c r="AN41" s="60"/>
      <c r="AO41" s="71"/>
      <c r="AP41" s="60"/>
      <c r="AQ41" s="22"/>
      <c r="AR41" s="24"/>
      <c r="AS41" s="60"/>
      <c r="AT41" s="71"/>
      <c r="AU41" s="60"/>
      <c r="AV41" s="22"/>
      <c r="AW41" s="24"/>
      <c r="AX41" s="60"/>
      <c r="AY41" s="71"/>
      <c r="AZ41" s="60"/>
      <c r="BA41" s="22"/>
      <c r="BB41" s="24"/>
      <c r="BC41" s="60"/>
      <c r="BD41" s="71"/>
      <c r="BE41" s="60"/>
      <c r="BF41" s="22"/>
      <c r="BG41" s="24"/>
      <c r="BH41" s="60"/>
      <c r="BI41" s="71"/>
      <c r="BJ41" s="60"/>
      <c r="BK41" s="22"/>
      <c r="BL41" s="24"/>
      <c r="BM41" s="60"/>
      <c r="BN41" s="71"/>
      <c r="BO41" s="60"/>
      <c r="BP41" s="22">
        <f t="shared" si="0"/>
        <v>1</v>
      </c>
      <c r="BQ41" s="24">
        <f t="shared" si="0"/>
        <v>1</v>
      </c>
      <c r="BR41" s="22">
        <f t="shared" si="0"/>
        <v>0</v>
      </c>
      <c r="BS41" s="24">
        <f t="shared" si="0"/>
        <v>0</v>
      </c>
    </row>
    <row r="42" spans="1:71" ht="45" hidden="1" customHeight="1">
      <c r="A42" s="17" t="s">
        <v>239</v>
      </c>
      <c r="B42" s="17" t="s">
        <v>240</v>
      </c>
      <c r="C42" s="22" t="s">
        <v>118</v>
      </c>
      <c r="D42" s="17" t="s">
        <v>245</v>
      </c>
      <c r="E42" s="17" t="s">
        <v>246</v>
      </c>
      <c r="F42" s="20" t="s">
        <v>136</v>
      </c>
      <c r="G42" s="21">
        <v>45105</v>
      </c>
      <c r="H42" s="22"/>
      <c r="I42" s="23"/>
      <c r="J42" s="60"/>
      <c r="K42" s="61"/>
      <c r="L42" s="60"/>
      <c r="M42" s="22"/>
      <c r="N42" s="24"/>
      <c r="O42" s="60"/>
      <c r="P42" s="71"/>
      <c r="Q42" s="60"/>
      <c r="R42" s="22"/>
      <c r="S42" s="24"/>
      <c r="T42" s="60"/>
      <c r="U42" s="71"/>
      <c r="V42" s="60"/>
      <c r="W42" s="22"/>
      <c r="X42" s="24"/>
      <c r="Y42" s="60"/>
      <c r="Z42" s="71"/>
      <c r="AA42" s="60"/>
      <c r="AB42" s="22"/>
      <c r="AC42" s="24"/>
      <c r="AD42" s="60"/>
      <c r="AE42" s="71"/>
      <c r="AF42" s="60"/>
      <c r="AG42" s="22">
        <v>1</v>
      </c>
      <c r="AH42" s="24">
        <v>1</v>
      </c>
      <c r="AI42" s="60"/>
      <c r="AJ42" s="71"/>
      <c r="AK42" s="60"/>
      <c r="AL42" s="22"/>
      <c r="AM42" s="24"/>
      <c r="AN42" s="60"/>
      <c r="AO42" s="71"/>
      <c r="AP42" s="60"/>
      <c r="AQ42" s="22"/>
      <c r="AR42" s="24"/>
      <c r="AS42" s="60"/>
      <c r="AT42" s="71"/>
      <c r="AU42" s="60"/>
      <c r="AV42" s="22"/>
      <c r="AW42" s="24"/>
      <c r="AX42" s="60"/>
      <c r="AY42" s="71"/>
      <c r="AZ42" s="60"/>
      <c r="BA42" s="22"/>
      <c r="BB42" s="24"/>
      <c r="BC42" s="60"/>
      <c r="BD42" s="71"/>
      <c r="BE42" s="60"/>
      <c r="BF42" s="22"/>
      <c r="BG42" s="24"/>
      <c r="BH42" s="60"/>
      <c r="BI42" s="71"/>
      <c r="BJ42" s="60"/>
      <c r="BK42" s="22"/>
      <c r="BL42" s="24"/>
      <c r="BM42" s="60"/>
      <c r="BN42" s="71"/>
      <c r="BO42" s="60"/>
      <c r="BP42" s="22">
        <f t="shared" si="0"/>
        <v>1</v>
      </c>
      <c r="BQ42" s="24">
        <f t="shared" si="0"/>
        <v>1</v>
      </c>
      <c r="BR42" s="22">
        <f t="shared" si="0"/>
        <v>0</v>
      </c>
      <c r="BS42" s="24">
        <f t="shared" si="0"/>
        <v>0</v>
      </c>
    </row>
    <row r="43" spans="1:71" ht="71.25" hidden="1">
      <c r="A43" s="25" t="s">
        <v>239</v>
      </c>
      <c r="B43" s="25" t="s">
        <v>247</v>
      </c>
      <c r="C43" s="26" t="s">
        <v>40</v>
      </c>
      <c r="D43" s="25" t="s">
        <v>248</v>
      </c>
      <c r="E43" s="25" t="s">
        <v>249</v>
      </c>
      <c r="F43" s="26" t="s">
        <v>121</v>
      </c>
      <c r="G43" s="27">
        <v>45015</v>
      </c>
      <c r="H43" s="26"/>
      <c r="I43" s="28"/>
      <c r="J43" s="62"/>
      <c r="K43" s="63"/>
      <c r="L43" s="62"/>
      <c r="M43" s="18"/>
      <c r="N43" s="29"/>
      <c r="O43" s="62"/>
      <c r="P43" s="72"/>
      <c r="Q43" s="62"/>
      <c r="R43" s="18">
        <v>1</v>
      </c>
      <c r="S43" s="29">
        <v>1</v>
      </c>
      <c r="T43" s="62">
        <v>1</v>
      </c>
      <c r="U43" s="72">
        <v>1</v>
      </c>
      <c r="V43" s="77" t="s">
        <v>250</v>
      </c>
      <c r="W43" s="18"/>
      <c r="X43" s="29"/>
      <c r="Y43" s="62"/>
      <c r="Z43" s="72"/>
      <c r="AA43" s="62"/>
      <c r="AB43" s="18"/>
      <c r="AC43" s="29"/>
      <c r="AD43" s="62"/>
      <c r="AE43" s="72"/>
      <c r="AF43" s="62"/>
      <c r="AG43" s="18"/>
      <c r="AH43" s="29"/>
      <c r="AI43" s="62"/>
      <c r="AJ43" s="72"/>
      <c r="AK43" s="62"/>
      <c r="AL43" s="18"/>
      <c r="AM43" s="29"/>
      <c r="AN43" s="62"/>
      <c r="AO43" s="72"/>
      <c r="AP43" s="62"/>
      <c r="AQ43" s="18"/>
      <c r="AR43" s="29"/>
      <c r="AS43" s="62"/>
      <c r="AT43" s="72"/>
      <c r="AU43" s="62"/>
      <c r="AV43" s="18"/>
      <c r="AW43" s="29"/>
      <c r="AX43" s="62"/>
      <c r="AY43" s="72"/>
      <c r="AZ43" s="62"/>
      <c r="BA43" s="18"/>
      <c r="BB43" s="29"/>
      <c r="BC43" s="62"/>
      <c r="BD43" s="72"/>
      <c r="BE43" s="62"/>
      <c r="BF43" s="18"/>
      <c r="BG43" s="29"/>
      <c r="BH43" s="62"/>
      <c r="BI43" s="72"/>
      <c r="BJ43" s="62"/>
      <c r="BK43" s="18"/>
      <c r="BL43" s="29"/>
      <c r="BM43" s="62"/>
      <c r="BN43" s="72"/>
      <c r="BO43" s="62"/>
      <c r="BP43" s="22">
        <f t="shared" si="0"/>
        <v>1</v>
      </c>
      <c r="BQ43" s="24">
        <f t="shared" si="0"/>
        <v>1</v>
      </c>
      <c r="BR43" s="22">
        <f t="shared" si="0"/>
        <v>1</v>
      </c>
      <c r="BS43" s="24">
        <f t="shared" si="0"/>
        <v>1</v>
      </c>
    </row>
    <row r="44" spans="1:71" ht="42.75" hidden="1">
      <c r="A44" s="25" t="s">
        <v>239</v>
      </c>
      <c r="B44" s="25" t="s">
        <v>247</v>
      </c>
      <c r="C44" s="26" t="s">
        <v>133</v>
      </c>
      <c r="D44" s="25" t="s">
        <v>251</v>
      </c>
      <c r="E44" s="25" t="s">
        <v>252</v>
      </c>
      <c r="F44" s="26" t="s">
        <v>121</v>
      </c>
      <c r="G44" s="27">
        <v>45246</v>
      </c>
      <c r="H44" s="26"/>
      <c r="I44" s="28"/>
      <c r="J44" s="62"/>
      <c r="K44" s="63"/>
      <c r="L44" s="62"/>
      <c r="M44" s="18"/>
      <c r="N44" s="29"/>
      <c r="O44" s="62"/>
      <c r="P44" s="72"/>
      <c r="Q44" s="62"/>
      <c r="R44" s="18"/>
      <c r="S44" s="29"/>
      <c r="T44" s="62"/>
      <c r="U44" s="72"/>
      <c r="V44" s="62"/>
      <c r="W44" s="18"/>
      <c r="X44" s="29"/>
      <c r="Y44" s="62"/>
      <c r="Z44" s="72"/>
      <c r="AA44" s="62"/>
      <c r="AB44" s="18"/>
      <c r="AC44" s="29"/>
      <c r="AD44" s="62"/>
      <c r="AE44" s="72"/>
      <c r="AF44" s="62"/>
      <c r="AG44" s="18"/>
      <c r="AH44" s="29"/>
      <c r="AI44" s="62"/>
      <c r="AJ44" s="72"/>
      <c r="AK44" s="62"/>
      <c r="AL44" s="18"/>
      <c r="AM44" s="29"/>
      <c r="AN44" s="62"/>
      <c r="AO44" s="72"/>
      <c r="AP44" s="62"/>
      <c r="AQ44" s="18"/>
      <c r="AR44" s="29"/>
      <c r="AS44" s="62"/>
      <c r="AT44" s="72"/>
      <c r="AU44" s="62"/>
      <c r="AV44" s="18"/>
      <c r="AW44" s="29"/>
      <c r="AX44" s="62"/>
      <c r="AY44" s="72"/>
      <c r="AZ44" s="62"/>
      <c r="BA44" s="18"/>
      <c r="BB44" s="29"/>
      <c r="BC44" s="62"/>
      <c r="BD44" s="72"/>
      <c r="BE44" s="62"/>
      <c r="BF44" s="18">
        <v>1</v>
      </c>
      <c r="BG44" s="29">
        <v>1</v>
      </c>
      <c r="BH44" s="62"/>
      <c r="BI44" s="72"/>
      <c r="BJ44" s="62"/>
      <c r="BK44" s="18"/>
      <c r="BL44" s="29"/>
      <c r="BM44" s="62"/>
      <c r="BN44" s="72"/>
      <c r="BO44" s="62"/>
      <c r="BP44" s="22">
        <f t="shared" si="0"/>
        <v>1</v>
      </c>
      <c r="BQ44" s="24">
        <f t="shared" si="0"/>
        <v>1</v>
      </c>
      <c r="BR44" s="22">
        <f t="shared" si="0"/>
        <v>0</v>
      </c>
      <c r="BS44" s="24">
        <f t="shared" si="0"/>
        <v>0</v>
      </c>
    </row>
    <row r="45" spans="1:71" ht="72" hidden="1" customHeight="1">
      <c r="A45" s="30" t="s">
        <v>239</v>
      </c>
      <c r="B45" s="30" t="s">
        <v>247</v>
      </c>
      <c r="C45" s="18" t="s">
        <v>133</v>
      </c>
      <c r="D45" s="30" t="s">
        <v>253</v>
      </c>
      <c r="E45" s="30" t="s">
        <v>254</v>
      </c>
      <c r="F45" s="26" t="s">
        <v>255</v>
      </c>
      <c r="G45" s="27">
        <v>45211</v>
      </c>
      <c r="H45" s="18"/>
      <c r="I45" s="28"/>
      <c r="J45" s="62"/>
      <c r="K45" s="63"/>
      <c r="L45" s="62"/>
      <c r="M45" s="18"/>
      <c r="N45" s="29"/>
      <c r="O45" s="62"/>
      <c r="P45" s="72"/>
      <c r="Q45" s="62"/>
      <c r="R45" s="18"/>
      <c r="S45" s="29"/>
      <c r="T45" s="62"/>
      <c r="U45" s="72"/>
      <c r="V45" s="62"/>
      <c r="W45" s="18"/>
      <c r="X45" s="29"/>
      <c r="Y45" s="62"/>
      <c r="Z45" s="72"/>
      <c r="AA45" s="62"/>
      <c r="AB45" s="18"/>
      <c r="AC45" s="29"/>
      <c r="AD45" s="62"/>
      <c r="AE45" s="72"/>
      <c r="AF45" s="62"/>
      <c r="AG45" s="18"/>
      <c r="AH45" s="29"/>
      <c r="AI45" s="62"/>
      <c r="AJ45" s="72"/>
      <c r="AK45" s="62"/>
      <c r="AL45" s="18"/>
      <c r="AM45" s="29"/>
      <c r="AN45" s="62"/>
      <c r="AO45" s="72"/>
      <c r="AP45" s="62"/>
      <c r="AQ45" s="18"/>
      <c r="AR45" s="29"/>
      <c r="AS45" s="62"/>
      <c r="AT45" s="72"/>
      <c r="AU45" s="62"/>
      <c r="AV45" s="18"/>
      <c r="AW45" s="29"/>
      <c r="AX45" s="62"/>
      <c r="AY45" s="72"/>
      <c r="AZ45" s="62"/>
      <c r="BA45" s="18">
        <v>1</v>
      </c>
      <c r="BB45" s="29">
        <v>1</v>
      </c>
      <c r="BC45" s="62"/>
      <c r="BD45" s="72"/>
      <c r="BE45" s="62"/>
      <c r="BF45" s="18"/>
      <c r="BG45" s="29"/>
      <c r="BH45" s="62"/>
      <c r="BI45" s="72"/>
      <c r="BJ45" s="62"/>
      <c r="BK45" s="18"/>
      <c r="BL45" s="29"/>
      <c r="BM45" s="62"/>
      <c r="BN45" s="72"/>
      <c r="BO45" s="62"/>
      <c r="BP45" s="22">
        <f t="shared" si="0"/>
        <v>1</v>
      </c>
      <c r="BQ45" s="24">
        <f t="shared" si="0"/>
        <v>1</v>
      </c>
      <c r="BR45" s="22">
        <f t="shared" si="0"/>
        <v>0</v>
      </c>
      <c r="BS45" s="24">
        <f t="shared" si="0"/>
        <v>0</v>
      </c>
    </row>
    <row r="46" spans="1:71" ht="101.25" hidden="1" customHeight="1">
      <c r="A46" s="30" t="s">
        <v>239</v>
      </c>
      <c r="B46" s="30" t="s">
        <v>256</v>
      </c>
      <c r="C46" s="18" t="s">
        <v>46</v>
      </c>
      <c r="D46" s="30" t="s">
        <v>257</v>
      </c>
      <c r="E46" s="30" t="s">
        <v>258</v>
      </c>
      <c r="F46" s="26" t="s">
        <v>259</v>
      </c>
      <c r="G46" s="27">
        <v>45041</v>
      </c>
      <c r="H46" s="18"/>
      <c r="I46" s="28"/>
      <c r="J46" s="62"/>
      <c r="K46" s="63"/>
      <c r="L46" s="62"/>
      <c r="M46" s="18"/>
      <c r="N46" s="29"/>
      <c r="O46" s="62"/>
      <c r="P46" s="72"/>
      <c r="Q46" s="62"/>
      <c r="R46" s="18"/>
      <c r="S46" s="29"/>
      <c r="T46" s="62"/>
      <c r="U46" s="72"/>
      <c r="V46" s="62"/>
      <c r="W46" s="18">
        <v>1</v>
      </c>
      <c r="X46" s="29">
        <v>1</v>
      </c>
      <c r="Y46" s="62">
        <v>1</v>
      </c>
      <c r="Z46" s="72">
        <v>1</v>
      </c>
      <c r="AA46" s="77" t="s">
        <v>260</v>
      </c>
      <c r="AB46" s="18"/>
      <c r="AC46" s="29"/>
      <c r="AD46" s="62"/>
      <c r="AE46" s="72"/>
      <c r="AF46" s="62"/>
      <c r="AG46" s="18"/>
      <c r="AH46" s="29"/>
      <c r="AI46" s="62"/>
      <c r="AJ46" s="72"/>
      <c r="AK46" s="62"/>
      <c r="AL46" s="18"/>
      <c r="AM46" s="29"/>
      <c r="AN46" s="62"/>
      <c r="AO46" s="72"/>
      <c r="AP46" s="62"/>
      <c r="AQ46" s="18"/>
      <c r="AR46" s="29"/>
      <c r="AS46" s="62"/>
      <c r="AT46" s="72"/>
      <c r="AU46" s="62"/>
      <c r="AV46" s="18"/>
      <c r="AW46" s="29"/>
      <c r="AX46" s="62"/>
      <c r="AY46" s="72"/>
      <c r="AZ46" s="62"/>
      <c r="BA46" s="18"/>
      <c r="BB46" s="29"/>
      <c r="BC46" s="62"/>
      <c r="BD46" s="72"/>
      <c r="BE46" s="62"/>
      <c r="BF46" s="18"/>
      <c r="BG46" s="29"/>
      <c r="BH46" s="62"/>
      <c r="BI46" s="72"/>
      <c r="BJ46" s="62"/>
      <c r="BK46" s="18"/>
      <c r="BL46" s="29"/>
      <c r="BM46" s="62"/>
      <c r="BN46" s="72"/>
      <c r="BO46" s="62"/>
      <c r="BP46" s="22">
        <f t="shared" si="0"/>
        <v>1</v>
      </c>
      <c r="BQ46" s="24">
        <f t="shared" si="0"/>
        <v>1</v>
      </c>
      <c r="BR46" s="22">
        <f t="shared" si="0"/>
        <v>1</v>
      </c>
      <c r="BS46" s="24">
        <f t="shared" si="0"/>
        <v>1</v>
      </c>
    </row>
    <row r="47" spans="1:71" ht="69.75" hidden="1" customHeight="1">
      <c r="A47" s="30" t="s">
        <v>239</v>
      </c>
      <c r="B47" s="30" t="s">
        <v>256</v>
      </c>
      <c r="C47" s="41" t="s">
        <v>49</v>
      </c>
      <c r="D47" s="30" t="s">
        <v>261</v>
      </c>
      <c r="E47" s="32" t="s">
        <v>262</v>
      </c>
      <c r="F47" s="26" t="s">
        <v>148</v>
      </c>
      <c r="G47" s="44">
        <v>45288</v>
      </c>
      <c r="H47" s="41"/>
      <c r="I47" s="54"/>
      <c r="J47" s="68"/>
      <c r="K47" s="69"/>
      <c r="L47" s="68"/>
      <c r="M47" s="41"/>
      <c r="N47" s="55"/>
      <c r="O47" s="68"/>
      <c r="P47" s="75"/>
      <c r="Q47" s="68"/>
      <c r="R47" s="41">
        <v>1</v>
      </c>
      <c r="S47" s="55">
        <v>0.25</v>
      </c>
      <c r="T47" s="62">
        <v>1</v>
      </c>
      <c r="U47" s="75">
        <v>0.25</v>
      </c>
      <c r="V47" s="84" t="s">
        <v>263</v>
      </c>
      <c r="W47" s="41"/>
      <c r="X47" s="55"/>
      <c r="Y47" s="68"/>
      <c r="Z47" s="75"/>
      <c r="AA47" s="68"/>
      <c r="AB47" s="41"/>
      <c r="AC47" s="55"/>
      <c r="AD47" s="68"/>
      <c r="AE47" s="75"/>
      <c r="AF47" s="68"/>
      <c r="AG47" s="41">
        <v>1</v>
      </c>
      <c r="AH47" s="55">
        <v>0.25</v>
      </c>
      <c r="AI47" s="68"/>
      <c r="AJ47" s="75"/>
      <c r="AK47" s="68"/>
      <c r="AL47" s="41"/>
      <c r="AM47" s="55"/>
      <c r="AN47" s="68"/>
      <c r="AO47" s="75"/>
      <c r="AP47" s="68"/>
      <c r="AQ47" s="41"/>
      <c r="AR47" s="55"/>
      <c r="AS47" s="68"/>
      <c r="AT47" s="75"/>
      <c r="AU47" s="68"/>
      <c r="AV47" s="41">
        <v>1</v>
      </c>
      <c r="AW47" s="55">
        <v>0.25</v>
      </c>
      <c r="AX47" s="68"/>
      <c r="AY47" s="75"/>
      <c r="AZ47" s="68"/>
      <c r="BA47" s="41"/>
      <c r="BB47" s="55"/>
      <c r="BC47" s="68"/>
      <c r="BD47" s="75"/>
      <c r="BE47" s="68"/>
      <c r="BF47" s="41"/>
      <c r="BG47" s="55"/>
      <c r="BH47" s="68"/>
      <c r="BI47" s="75"/>
      <c r="BJ47" s="68"/>
      <c r="BK47" s="41">
        <v>1</v>
      </c>
      <c r="BL47" s="55">
        <v>0.25</v>
      </c>
      <c r="BM47" s="68"/>
      <c r="BN47" s="75"/>
      <c r="BO47" s="68"/>
      <c r="BP47" s="22">
        <f t="shared" si="0"/>
        <v>4</v>
      </c>
      <c r="BQ47" s="24">
        <f t="shared" si="0"/>
        <v>1</v>
      </c>
      <c r="BR47" s="22">
        <f t="shared" si="0"/>
        <v>1</v>
      </c>
      <c r="BS47" s="24">
        <f t="shared" si="0"/>
        <v>0.25</v>
      </c>
    </row>
    <row r="48" spans="1:71" ht="57.75" hidden="1" customHeight="1">
      <c r="A48" s="45" t="s">
        <v>239</v>
      </c>
      <c r="B48" s="45" t="s">
        <v>264</v>
      </c>
      <c r="C48" s="46" t="s">
        <v>151</v>
      </c>
      <c r="D48" s="45" t="s">
        <v>265</v>
      </c>
      <c r="E48" s="45" t="s">
        <v>266</v>
      </c>
      <c r="F48" s="48" t="s">
        <v>255</v>
      </c>
      <c r="G48" s="49">
        <v>45181</v>
      </c>
      <c r="H48" s="46"/>
      <c r="I48" s="50"/>
      <c r="J48" s="66"/>
      <c r="K48" s="67"/>
      <c r="L48" s="66"/>
      <c r="M48" s="46"/>
      <c r="N48" s="51"/>
      <c r="O48" s="66"/>
      <c r="P48" s="74"/>
      <c r="Q48" s="66"/>
      <c r="R48" s="46"/>
      <c r="S48" s="51"/>
      <c r="T48" s="66"/>
      <c r="U48" s="74"/>
      <c r="V48" s="66"/>
      <c r="W48" s="46"/>
      <c r="X48" s="51"/>
      <c r="Y48" s="66"/>
      <c r="Z48" s="74"/>
      <c r="AA48" s="66"/>
      <c r="AB48" s="46"/>
      <c r="AC48" s="51"/>
      <c r="AD48" s="66"/>
      <c r="AE48" s="74"/>
      <c r="AF48" s="66"/>
      <c r="AG48" s="46"/>
      <c r="AH48" s="51"/>
      <c r="AI48" s="66"/>
      <c r="AJ48" s="74"/>
      <c r="AK48" s="66"/>
      <c r="AL48" s="46"/>
      <c r="AM48" s="51"/>
      <c r="AN48" s="66"/>
      <c r="AO48" s="74"/>
      <c r="AP48" s="66"/>
      <c r="AQ48" s="46"/>
      <c r="AR48" s="51"/>
      <c r="AS48" s="66"/>
      <c r="AT48" s="74"/>
      <c r="AU48" s="66"/>
      <c r="AV48" s="46">
        <v>1</v>
      </c>
      <c r="AW48" s="51">
        <v>1</v>
      </c>
      <c r="AX48" s="66"/>
      <c r="AY48" s="74"/>
      <c r="AZ48" s="66"/>
      <c r="BA48" s="46"/>
      <c r="BB48" s="51"/>
      <c r="BC48" s="66"/>
      <c r="BD48" s="74"/>
      <c r="BE48" s="66"/>
      <c r="BF48" s="46"/>
      <c r="BG48" s="51"/>
      <c r="BH48" s="66"/>
      <c r="BI48" s="74"/>
      <c r="BJ48" s="66"/>
      <c r="BK48" s="46"/>
      <c r="BL48" s="51"/>
      <c r="BM48" s="66"/>
      <c r="BN48" s="74"/>
      <c r="BO48" s="66"/>
      <c r="BP48" s="52">
        <f t="shared" si="0"/>
        <v>1</v>
      </c>
      <c r="BQ48" s="53">
        <f t="shared" si="0"/>
        <v>1</v>
      </c>
      <c r="BR48" s="52">
        <f t="shared" si="0"/>
        <v>0</v>
      </c>
      <c r="BS48" s="53">
        <f t="shared" si="0"/>
        <v>0</v>
      </c>
    </row>
    <row r="49" spans="1:71" ht="85.5" hidden="1">
      <c r="A49" s="398" t="s">
        <v>267</v>
      </c>
      <c r="B49" s="398" t="s">
        <v>268</v>
      </c>
      <c r="C49" s="397" t="s">
        <v>32</v>
      </c>
      <c r="D49" s="398" t="s">
        <v>269</v>
      </c>
      <c r="E49" s="398" t="s">
        <v>270</v>
      </c>
      <c r="F49" s="399" t="s">
        <v>121</v>
      </c>
      <c r="G49" s="400">
        <v>44957</v>
      </c>
      <c r="H49" s="397">
        <v>1</v>
      </c>
      <c r="I49" s="401">
        <v>1</v>
      </c>
      <c r="J49" s="402">
        <v>1</v>
      </c>
      <c r="K49" s="403">
        <v>1</v>
      </c>
      <c r="L49" s="407" t="s">
        <v>271</v>
      </c>
      <c r="M49" s="397"/>
      <c r="N49" s="404"/>
      <c r="O49" s="402"/>
      <c r="P49" s="405"/>
      <c r="Q49" s="402"/>
      <c r="R49" s="397"/>
      <c r="S49" s="404"/>
      <c r="T49" s="402"/>
      <c r="U49" s="405"/>
      <c r="V49" s="402"/>
      <c r="W49" s="397"/>
      <c r="X49" s="404"/>
      <c r="Y49" s="402"/>
      <c r="Z49" s="405"/>
      <c r="AA49" s="402"/>
      <c r="AB49" s="397"/>
      <c r="AC49" s="404"/>
      <c r="AD49" s="402"/>
      <c r="AE49" s="405"/>
      <c r="AF49" s="402"/>
      <c r="AG49" s="397"/>
      <c r="AH49" s="404"/>
      <c r="AI49" s="402"/>
      <c r="AJ49" s="405"/>
      <c r="AK49" s="402"/>
      <c r="AL49" s="397"/>
      <c r="AM49" s="404"/>
      <c r="AN49" s="402"/>
      <c r="AO49" s="405"/>
      <c r="AP49" s="402"/>
      <c r="AQ49" s="397"/>
      <c r="AR49" s="404"/>
      <c r="AS49" s="402"/>
      <c r="AT49" s="405"/>
      <c r="AU49" s="402"/>
      <c r="AV49" s="397"/>
      <c r="AW49" s="404"/>
      <c r="AX49" s="402"/>
      <c r="AY49" s="405"/>
      <c r="AZ49" s="402"/>
      <c r="BA49" s="397"/>
      <c r="BB49" s="404"/>
      <c r="BC49" s="402"/>
      <c r="BD49" s="405"/>
      <c r="BE49" s="402"/>
      <c r="BF49" s="397"/>
      <c r="BG49" s="404"/>
      <c r="BH49" s="402"/>
      <c r="BI49" s="405"/>
      <c r="BJ49" s="402"/>
      <c r="BK49" s="397"/>
      <c r="BL49" s="404"/>
      <c r="BM49" s="402"/>
      <c r="BN49" s="405"/>
      <c r="BO49" s="402"/>
      <c r="BP49" s="397">
        <f t="shared" si="0"/>
        <v>1</v>
      </c>
      <c r="BQ49" s="404">
        <f t="shared" si="0"/>
        <v>1</v>
      </c>
      <c r="BR49" s="397">
        <f t="shared" si="0"/>
        <v>1</v>
      </c>
      <c r="BS49" s="404">
        <f t="shared" si="0"/>
        <v>1</v>
      </c>
    </row>
    <row r="50" spans="1:71" ht="28.5" hidden="1">
      <c r="A50" s="19" t="s">
        <v>267</v>
      </c>
      <c r="B50" s="19" t="s">
        <v>268</v>
      </c>
      <c r="C50" s="22" t="s">
        <v>109</v>
      </c>
      <c r="D50" s="19" t="s">
        <v>272</v>
      </c>
      <c r="E50" s="19" t="s">
        <v>273</v>
      </c>
      <c r="F50" s="20" t="s">
        <v>121</v>
      </c>
      <c r="G50" s="21">
        <v>45288</v>
      </c>
      <c r="H50" s="22"/>
      <c r="I50" s="23"/>
      <c r="J50" s="60"/>
      <c r="K50" s="61"/>
      <c r="L50" s="60"/>
      <c r="M50" s="22"/>
      <c r="N50" s="24"/>
      <c r="O50" s="60"/>
      <c r="P50" s="71"/>
      <c r="Q50" s="60"/>
      <c r="R50" s="22"/>
      <c r="S50" s="24"/>
      <c r="T50" s="60"/>
      <c r="U50" s="71"/>
      <c r="V50" s="60"/>
      <c r="W50" s="22"/>
      <c r="X50" s="24"/>
      <c r="Y50" s="60"/>
      <c r="Z50" s="71"/>
      <c r="AA50" s="60"/>
      <c r="AB50" s="22"/>
      <c r="AC50" s="24"/>
      <c r="AD50" s="60"/>
      <c r="AE50" s="71"/>
      <c r="AF50" s="60"/>
      <c r="AG50" s="22"/>
      <c r="AH50" s="24"/>
      <c r="AI50" s="60"/>
      <c r="AJ50" s="71"/>
      <c r="AK50" s="60"/>
      <c r="AL50" s="22"/>
      <c r="AM50" s="24"/>
      <c r="AN50" s="60"/>
      <c r="AO50" s="71"/>
      <c r="AP50" s="60"/>
      <c r="AQ50" s="22"/>
      <c r="AR50" s="24"/>
      <c r="AS50" s="60"/>
      <c r="AT50" s="71"/>
      <c r="AU50" s="60"/>
      <c r="AV50" s="22"/>
      <c r="AW50" s="24"/>
      <c r="AX50" s="60"/>
      <c r="AY50" s="71"/>
      <c r="AZ50" s="60"/>
      <c r="BA50" s="22"/>
      <c r="BB50" s="24"/>
      <c r="BC50" s="60"/>
      <c r="BD50" s="71"/>
      <c r="BE50" s="60"/>
      <c r="BF50" s="22"/>
      <c r="BG50" s="24"/>
      <c r="BH50" s="60"/>
      <c r="BI50" s="71"/>
      <c r="BJ50" s="60"/>
      <c r="BK50" s="22">
        <v>1</v>
      </c>
      <c r="BL50" s="24">
        <v>1</v>
      </c>
      <c r="BM50" s="60"/>
      <c r="BN50" s="71"/>
      <c r="BO50" s="60"/>
      <c r="BP50" s="22">
        <f t="shared" si="0"/>
        <v>1</v>
      </c>
      <c r="BQ50" s="24">
        <f t="shared" si="0"/>
        <v>1</v>
      </c>
      <c r="BR50" s="22">
        <f t="shared" si="0"/>
        <v>0</v>
      </c>
      <c r="BS50" s="24">
        <f t="shared" si="0"/>
        <v>0</v>
      </c>
    </row>
    <row r="51" spans="1:71" ht="28.5" hidden="1">
      <c r="A51" s="25" t="s">
        <v>267</v>
      </c>
      <c r="B51" s="25" t="s">
        <v>274</v>
      </c>
      <c r="C51" s="18" t="s">
        <v>40</v>
      </c>
      <c r="D51" s="25" t="s">
        <v>275</v>
      </c>
      <c r="E51" s="25" t="s">
        <v>276</v>
      </c>
      <c r="F51" s="26" t="s">
        <v>121</v>
      </c>
      <c r="G51" s="27">
        <v>45015</v>
      </c>
      <c r="H51" s="18"/>
      <c r="I51" s="28"/>
      <c r="J51" s="62"/>
      <c r="K51" s="63"/>
      <c r="L51" s="62"/>
      <c r="M51" s="18"/>
      <c r="N51" s="29"/>
      <c r="O51" s="62"/>
      <c r="P51" s="72"/>
      <c r="Q51" s="62"/>
      <c r="R51" s="18">
        <v>1</v>
      </c>
      <c r="S51" s="29">
        <v>1</v>
      </c>
      <c r="T51" s="62">
        <v>1</v>
      </c>
      <c r="U51" s="72">
        <v>1</v>
      </c>
      <c r="V51" s="77" t="s">
        <v>277</v>
      </c>
      <c r="W51" s="18"/>
      <c r="X51" s="29"/>
      <c r="Y51" s="62"/>
      <c r="Z51" s="72"/>
      <c r="AA51" s="62"/>
      <c r="AB51" s="18"/>
      <c r="AC51" s="29"/>
      <c r="AD51" s="62"/>
      <c r="AE51" s="72"/>
      <c r="AF51" s="62"/>
      <c r="AG51" s="18"/>
      <c r="AH51" s="29"/>
      <c r="AI51" s="62"/>
      <c r="AJ51" s="72"/>
      <c r="AK51" s="62"/>
      <c r="AL51" s="18"/>
      <c r="AM51" s="29"/>
      <c r="AN51" s="62"/>
      <c r="AO51" s="72"/>
      <c r="AP51" s="62"/>
      <c r="AQ51" s="18"/>
      <c r="AR51" s="29"/>
      <c r="AS51" s="62"/>
      <c r="AT51" s="72"/>
      <c r="AU51" s="62"/>
      <c r="AV51" s="18"/>
      <c r="AW51" s="29"/>
      <c r="AX51" s="62"/>
      <c r="AY51" s="72"/>
      <c r="AZ51" s="62"/>
      <c r="BA51" s="18"/>
      <c r="BB51" s="29"/>
      <c r="BC51" s="62"/>
      <c r="BD51" s="72"/>
      <c r="BE51" s="62"/>
      <c r="BF51" s="18"/>
      <c r="BG51" s="29"/>
      <c r="BH51" s="62"/>
      <c r="BI51" s="72"/>
      <c r="BJ51" s="62"/>
      <c r="BK51" s="18"/>
      <c r="BL51" s="29"/>
      <c r="BM51" s="62"/>
      <c r="BN51" s="72"/>
      <c r="BO51" s="62"/>
      <c r="BP51" s="22">
        <f t="shared" si="0"/>
        <v>1</v>
      </c>
      <c r="BQ51" s="24">
        <f t="shared" si="0"/>
        <v>1</v>
      </c>
      <c r="BR51" s="22">
        <f t="shared" si="0"/>
        <v>1</v>
      </c>
      <c r="BS51" s="24">
        <f t="shared" si="0"/>
        <v>1</v>
      </c>
    </row>
    <row r="52" spans="1:71" ht="28.5" hidden="1">
      <c r="A52" s="25" t="s">
        <v>267</v>
      </c>
      <c r="B52" s="25" t="s">
        <v>274</v>
      </c>
      <c r="C52" s="41" t="s">
        <v>40</v>
      </c>
      <c r="D52" s="42" t="s">
        <v>278</v>
      </c>
      <c r="E52" s="42" t="s">
        <v>279</v>
      </c>
      <c r="F52" s="43" t="s">
        <v>121</v>
      </c>
      <c r="G52" s="44">
        <v>45076</v>
      </c>
      <c r="H52" s="41"/>
      <c r="I52" s="54"/>
      <c r="J52" s="68"/>
      <c r="K52" s="69"/>
      <c r="L52" s="68"/>
      <c r="M52" s="41"/>
      <c r="N52" s="55"/>
      <c r="O52" s="68"/>
      <c r="P52" s="75"/>
      <c r="Q52" s="68"/>
      <c r="R52" s="41"/>
      <c r="S52" s="55"/>
      <c r="T52" s="68"/>
      <c r="U52" s="75"/>
      <c r="V52" s="68"/>
      <c r="W52" s="41"/>
      <c r="X52" s="55"/>
      <c r="Y52" s="68"/>
      <c r="Z52" s="75"/>
      <c r="AA52" s="68"/>
      <c r="AB52" s="41">
        <v>1</v>
      </c>
      <c r="AC52" s="55">
        <v>1</v>
      </c>
      <c r="AD52" s="68"/>
      <c r="AE52" s="75"/>
      <c r="AF52" s="68"/>
      <c r="AG52" s="41"/>
      <c r="AH52" s="55"/>
      <c r="AI52" s="68"/>
      <c r="AJ52" s="75"/>
      <c r="AK52" s="68"/>
      <c r="AL52" s="41"/>
      <c r="AM52" s="55"/>
      <c r="AN52" s="68"/>
      <c r="AO52" s="75"/>
      <c r="AP52" s="68"/>
      <c r="AQ52" s="41"/>
      <c r="AR52" s="55"/>
      <c r="AS52" s="68"/>
      <c r="AT52" s="75"/>
      <c r="AU52" s="68"/>
      <c r="AV52" s="41"/>
      <c r="AW52" s="55"/>
      <c r="AX52" s="68"/>
      <c r="AY52" s="75"/>
      <c r="AZ52" s="68"/>
      <c r="BA52" s="41"/>
      <c r="BB52" s="55"/>
      <c r="BC52" s="68"/>
      <c r="BD52" s="75"/>
      <c r="BE52" s="68"/>
      <c r="BF52" s="41"/>
      <c r="BG52" s="55"/>
      <c r="BH52" s="68"/>
      <c r="BI52" s="75"/>
      <c r="BJ52" s="68"/>
      <c r="BK52" s="41"/>
      <c r="BL52" s="55"/>
      <c r="BM52" s="68"/>
      <c r="BN52" s="75"/>
      <c r="BO52" s="68"/>
      <c r="BP52" s="22">
        <f t="shared" si="0"/>
        <v>1</v>
      </c>
      <c r="BQ52" s="24">
        <f t="shared" si="0"/>
        <v>1</v>
      </c>
      <c r="BR52" s="22">
        <f t="shared" si="0"/>
        <v>0</v>
      </c>
      <c r="BS52" s="24">
        <f t="shared" si="0"/>
        <v>0</v>
      </c>
    </row>
    <row r="53" spans="1:71" ht="28.5" hidden="1">
      <c r="A53" s="25" t="s">
        <v>267</v>
      </c>
      <c r="B53" s="25" t="s">
        <v>274</v>
      </c>
      <c r="C53" s="41" t="s">
        <v>138</v>
      </c>
      <c r="D53" s="42" t="s">
        <v>280</v>
      </c>
      <c r="E53" s="42" t="s">
        <v>281</v>
      </c>
      <c r="F53" s="43" t="s">
        <v>121</v>
      </c>
      <c r="G53" s="44">
        <v>45287</v>
      </c>
      <c r="H53" s="41"/>
      <c r="I53" s="54"/>
      <c r="J53" s="68"/>
      <c r="K53" s="69"/>
      <c r="L53" s="68"/>
      <c r="M53" s="41"/>
      <c r="N53" s="55"/>
      <c r="O53" s="68"/>
      <c r="P53" s="75"/>
      <c r="Q53" s="68"/>
      <c r="R53" s="41"/>
      <c r="S53" s="55"/>
      <c r="T53" s="68"/>
      <c r="U53" s="75"/>
      <c r="V53" s="68"/>
      <c r="W53" s="41"/>
      <c r="X53" s="55"/>
      <c r="Y53" s="68"/>
      <c r="Z53" s="75"/>
      <c r="AA53" s="68"/>
      <c r="AB53" s="41"/>
      <c r="AC53" s="55"/>
      <c r="AD53" s="68"/>
      <c r="AE53" s="75"/>
      <c r="AF53" s="68"/>
      <c r="AG53" s="41"/>
      <c r="AH53" s="55"/>
      <c r="AI53" s="68"/>
      <c r="AJ53" s="75"/>
      <c r="AK53" s="68"/>
      <c r="AL53" s="41"/>
      <c r="AM53" s="55"/>
      <c r="AN53" s="68"/>
      <c r="AO53" s="75"/>
      <c r="AP53" s="68"/>
      <c r="AQ53" s="41"/>
      <c r="AR53" s="55"/>
      <c r="AS53" s="68"/>
      <c r="AT53" s="75"/>
      <c r="AU53" s="68"/>
      <c r="AV53" s="41"/>
      <c r="AW53" s="55"/>
      <c r="AX53" s="68"/>
      <c r="AY53" s="75"/>
      <c r="AZ53" s="68"/>
      <c r="BA53" s="41"/>
      <c r="BB53" s="55"/>
      <c r="BC53" s="68"/>
      <c r="BD53" s="75"/>
      <c r="BE53" s="68"/>
      <c r="BF53" s="41"/>
      <c r="BG53" s="55"/>
      <c r="BH53" s="68"/>
      <c r="BI53" s="75"/>
      <c r="BJ53" s="68"/>
      <c r="BK53" s="41">
        <v>1</v>
      </c>
      <c r="BL53" s="55">
        <v>1</v>
      </c>
      <c r="BM53" s="68"/>
      <c r="BN53" s="75"/>
      <c r="BO53" s="68"/>
      <c r="BP53" s="22">
        <f t="shared" si="0"/>
        <v>1</v>
      </c>
      <c r="BQ53" s="24">
        <f t="shared" si="0"/>
        <v>1</v>
      </c>
      <c r="BR53" s="22">
        <f t="shared" si="0"/>
        <v>0</v>
      </c>
      <c r="BS53" s="24">
        <f t="shared" si="0"/>
        <v>0</v>
      </c>
    </row>
    <row r="54" spans="1:71" ht="28.5" hidden="1">
      <c r="A54" s="25" t="s">
        <v>267</v>
      </c>
      <c r="B54" s="42" t="s">
        <v>282</v>
      </c>
      <c r="C54" s="41" t="s">
        <v>46</v>
      </c>
      <c r="D54" s="42" t="s">
        <v>283</v>
      </c>
      <c r="E54" s="42" t="s">
        <v>284</v>
      </c>
      <c r="F54" s="43" t="s">
        <v>121</v>
      </c>
      <c r="G54" s="44">
        <v>45105</v>
      </c>
      <c r="H54" s="41"/>
      <c r="I54" s="54"/>
      <c r="J54" s="68"/>
      <c r="K54" s="69"/>
      <c r="L54" s="68"/>
      <c r="M54" s="41"/>
      <c r="N54" s="55"/>
      <c r="O54" s="68"/>
      <c r="P54" s="75"/>
      <c r="Q54" s="68"/>
      <c r="R54" s="41"/>
      <c r="S54" s="55"/>
      <c r="T54" s="68"/>
      <c r="U54" s="75"/>
      <c r="V54" s="68"/>
      <c r="W54" s="41"/>
      <c r="X54" s="55"/>
      <c r="Y54" s="68"/>
      <c r="Z54" s="75"/>
      <c r="AA54" s="68"/>
      <c r="AB54" s="41"/>
      <c r="AC54" s="55"/>
      <c r="AD54" s="68"/>
      <c r="AE54" s="75"/>
      <c r="AF54" s="68"/>
      <c r="AG54" s="41">
        <v>1</v>
      </c>
      <c r="AH54" s="55">
        <v>1</v>
      </c>
      <c r="AI54" s="68"/>
      <c r="AJ54" s="75"/>
      <c r="AK54" s="68"/>
      <c r="AL54" s="41"/>
      <c r="AM54" s="55"/>
      <c r="AN54" s="68"/>
      <c r="AO54" s="75"/>
      <c r="AP54" s="68"/>
      <c r="AQ54" s="41"/>
      <c r="AR54" s="55"/>
      <c r="AS54" s="68"/>
      <c r="AT54" s="75"/>
      <c r="AU54" s="68"/>
      <c r="AV54" s="41"/>
      <c r="AW54" s="55"/>
      <c r="AX54" s="68"/>
      <c r="AY54" s="75"/>
      <c r="AZ54" s="68"/>
      <c r="BA54" s="41"/>
      <c r="BB54" s="55"/>
      <c r="BC54" s="68"/>
      <c r="BD54" s="75"/>
      <c r="BE54" s="68"/>
      <c r="BF54" s="41"/>
      <c r="BG54" s="55"/>
      <c r="BH54" s="68"/>
      <c r="BI54" s="75"/>
      <c r="BJ54" s="68"/>
      <c r="BK54" s="41"/>
      <c r="BL54" s="55"/>
      <c r="BM54" s="68"/>
      <c r="BN54" s="75"/>
      <c r="BO54" s="68"/>
      <c r="BP54" s="22">
        <f t="shared" si="0"/>
        <v>1</v>
      </c>
      <c r="BQ54" s="24">
        <f t="shared" si="0"/>
        <v>1</v>
      </c>
      <c r="BR54" s="22">
        <f t="shared" si="0"/>
        <v>0</v>
      </c>
      <c r="BS54" s="24">
        <f t="shared" si="0"/>
        <v>0</v>
      </c>
    </row>
    <row r="55" spans="1:71" ht="42.75" hidden="1">
      <c r="A55" s="47" t="s">
        <v>267</v>
      </c>
      <c r="B55" s="47" t="s">
        <v>282</v>
      </c>
      <c r="C55" s="46" t="s">
        <v>49</v>
      </c>
      <c r="D55" s="47" t="s">
        <v>285</v>
      </c>
      <c r="E55" s="47" t="s">
        <v>286</v>
      </c>
      <c r="F55" s="48" t="s">
        <v>121</v>
      </c>
      <c r="G55" s="49">
        <v>45287</v>
      </c>
      <c r="H55" s="46"/>
      <c r="I55" s="50"/>
      <c r="J55" s="66"/>
      <c r="K55" s="67"/>
      <c r="L55" s="66"/>
      <c r="M55" s="46"/>
      <c r="N55" s="51"/>
      <c r="O55" s="66"/>
      <c r="P55" s="74"/>
      <c r="Q55" s="66"/>
      <c r="R55" s="46"/>
      <c r="S55" s="51"/>
      <c r="T55" s="66"/>
      <c r="U55" s="74"/>
      <c r="V55" s="66"/>
      <c r="W55" s="46"/>
      <c r="X55" s="51"/>
      <c r="Y55" s="66"/>
      <c r="Z55" s="74"/>
      <c r="AA55" s="66"/>
      <c r="AB55" s="46"/>
      <c r="AC55" s="51"/>
      <c r="AD55" s="66"/>
      <c r="AE55" s="74"/>
      <c r="AF55" s="66"/>
      <c r="AG55" s="46"/>
      <c r="AH55" s="51"/>
      <c r="AI55" s="66"/>
      <c r="AJ55" s="74"/>
      <c r="AK55" s="66"/>
      <c r="AL55" s="46"/>
      <c r="AM55" s="51"/>
      <c r="AN55" s="66"/>
      <c r="AO55" s="74"/>
      <c r="AP55" s="66"/>
      <c r="AQ55" s="46"/>
      <c r="AR55" s="51"/>
      <c r="AS55" s="66"/>
      <c r="AT55" s="74"/>
      <c r="AU55" s="66"/>
      <c r="AV55" s="46"/>
      <c r="AW55" s="51"/>
      <c r="AX55" s="66"/>
      <c r="AY55" s="74"/>
      <c r="AZ55" s="66"/>
      <c r="BA55" s="46"/>
      <c r="BB55" s="51"/>
      <c r="BC55" s="66"/>
      <c r="BD55" s="74"/>
      <c r="BE55" s="66"/>
      <c r="BF55" s="46"/>
      <c r="BG55" s="51"/>
      <c r="BH55" s="66"/>
      <c r="BI55" s="74"/>
      <c r="BJ55" s="66"/>
      <c r="BK55" s="46">
        <v>1</v>
      </c>
      <c r="BL55" s="51">
        <v>1</v>
      </c>
      <c r="BM55" s="66"/>
      <c r="BN55" s="74"/>
      <c r="BO55" s="66"/>
      <c r="BP55" s="52">
        <f t="shared" si="0"/>
        <v>1</v>
      </c>
      <c r="BQ55" s="53">
        <f t="shared" si="0"/>
        <v>1</v>
      </c>
      <c r="BR55" s="52">
        <f t="shared" si="0"/>
        <v>0</v>
      </c>
      <c r="BS55" s="53">
        <f t="shared" si="0"/>
        <v>0</v>
      </c>
    </row>
    <row r="56" spans="1:71" ht="28.5" hidden="1">
      <c r="A56" s="57" t="s">
        <v>287</v>
      </c>
      <c r="B56" s="57" t="s">
        <v>288</v>
      </c>
      <c r="C56" s="397" t="s">
        <v>32</v>
      </c>
      <c r="D56" s="398" t="s">
        <v>289</v>
      </c>
      <c r="E56" s="398" t="s">
        <v>270</v>
      </c>
      <c r="F56" s="399" t="s">
        <v>208</v>
      </c>
      <c r="G56" s="400">
        <v>44957</v>
      </c>
      <c r="H56" s="397">
        <v>1</v>
      </c>
      <c r="I56" s="401">
        <v>1</v>
      </c>
      <c r="J56" s="402">
        <v>1</v>
      </c>
      <c r="K56" s="403">
        <v>1</v>
      </c>
      <c r="M56" s="397"/>
      <c r="N56" s="404"/>
      <c r="O56" s="402"/>
      <c r="P56" s="405"/>
      <c r="Q56" s="402"/>
      <c r="R56" s="397"/>
      <c r="S56" s="404"/>
      <c r="T56" s="402"/>
      <c r="U56" s="405"/>
      <c r="V56" s="402"/>
      <c r="W56" s="397"/>
      <c r="X56" s="404"/>
      <c r="Y56" s="402"/>
      <c r="Z56" s="405"/>
      <c r="AA56" s="402"/>
      <c r="AB56" s="397"/>
      <c r="AC56" s="404"/>
      <c r="AD56" s="402"/>
      <c r="AE56" s="405"/>
      <c r="AF56" s="402"/>
      <c r="AG56" s="397"/>
      <c r="AH56" s="404"/>
      <c r="AI56" s="402"/>
      <c r="AJ56" s="405"/>
      <c r="AK56" s="402"/>
      <c r="AL56" s="397"/>
      <c r="AM56" s="404"/>
      <c r="AN56" s="402"/>
      <c r="AO56" s="405"/>
      <c r="AP56" s="402"/>
      <c r="AQ56" s="397"/>
      <c r="AR56" s="404"/>
      <c r="AS56" s="402"/>
      <c r="AT56" s="405"/>
      <c r="AU56" s="402"/>
      <c r="AV56" s="397"/>
      <c r="AW56" s="404"/>
      <c r="AX56" s="402"/>
      <c r="AY56" s="405"/>
      <c r="AZ56" s="402"/>
      <c r="BA56" s="397"/>
      <c r="BB56" s="404"/>
      <c r="BC56" s="402"/>
      <c r="BD56" s="405"/>
      <c r="BE56" s="402"/>
      <c r="BF56" s="397"/>
      <c r="BG56" s="404"/>
      <c r="BH56" s="402"/>
      <c r="BI56" s="405"/>
      <c r="BJ56" s="402"/>
      <c r="BK56" s="397"/>
      <c r="BL56" s="404"/>
      <c r="BM56" s="402"/>
      <c r="BN56" s="405"/>
      <c r="BO56" s="402"/>
      <c r="BP56" s="397">
        <f t="shared" si="0"/>
        <v>1</v>
      </c>
      <c r="BQ56" s="404">
        <f t="shared" si="0"/>
        <v>1</v>
      </c>
      <c r="BR56" s="397">
        <f t="shared" si="0"/>
        <v>1</v>
      </c>
      <c r="BS56" s="404">
        <f t="shared" si="0"/>
        <v>1</v>
      </c>
    </row>
    <row r="57" spans="1:71" ht="28.5" hidden="1">
      <c r="A57" s="30" t="s">
        <v>287</v>
      </c>
      <c r="B57" s="30" t="s">
        <v>288</v>
      </c>
      <c r="C57" s="22" t="s">
        <v>109</v>
      </c>
      <c r="D57" s="19" t="s">
        <v>290</v>
      </c>
      <c r="E57" s="19" t="s">
        <v>273</v>
      </c>
      <c r="F57" s="20" t="s">
        <v>208</v>
      </c>
      <c r="G57" s="21">
        <v>45288</v>
      </c>
      <c r="H57" s="22"/>
      <c r="I57" s="23"/>
      <c r="J57" s="60"/>
      <c r="K57" s="61"/>
      <c r="L57" s="60"/>
      <c r="M57" s="22"/>
      <c r="N57" s="24"/>
      <c r="O57" s="60"/>
      <c r="P57" s="71"/>
      <c r="Q57" s="60"/>
      <c r="R57" s="22"/>
      <c r="S57" s="24"/>
      <c r="T57" s="60"/>
      <c r="U57" s="71"/>
      <c r="V57" s="60"/>
      <c r="W57" s="22"/>
      <c r="X57" s="24"/>
      <c r="Y57" s="60"/>
      <c r="Z57" s="71"/>
      <c r="AA57" s="60"/>
      <c r="AB57" s="22"/>
      <c r="AC57" s="24"/>
      <c r="AD57" s="60"/>
      <c r="AE57" s="71"/>
      <c r="AF57" s="60"/>
      <c r="AG57" s="22"/>
      <c r="AH57" s="24"/>
      <c r="AI57" s="60"/>
      <c r="AJ57" s="71"/>
      <c r="AK57" s="60"/>
      <c r="AL57" s="22"/>
      <c r="AM57" s="24"/>
      <c r="AN57" s="60"/>
      <c r="AO57" s="71"/>
      <c r="AP57" s="60"/>
      <c r="AQ57" s="22"/>
      <c r="AR57" s="24"/>
      <c r="AS57" s="60"/>
      <c r="AT57" s="71"/>
      <c r="AU57" s="60"/>
      <c r="AV57" s="22"/>
      <c r="AW57" s="24"/>
      <c r="AX57" s="60"/>
      <c r="AY57" s="71"/>
      <c r="AZ57" s="60"/>
      <c r="BA57" s="22"/>
      <c r="BB57" s="24"/>
      <c r="BC57" s="60"/>
      <c r="BD57" s="71"/>
      <c r="BE57" s="60"/>
      <c r="BF57" s="22"/>
      <c r="BG57" s="24"/>
      <c r="BH57" s="60"/>
      <c r="BI57" s="71"/>
      <c r="BJ57" s="60"/>
      <c r="BK57" s="22">
        <v>1</v>
      </c>
      <c r="BL57" s="24">
        <v>1</v>
      </c>
      <c r="BM57" s="60"/>
      <c r="BN57" s="71"/>
      <c r="BO57" s="60"/>
      <c r="BP57" s="22">
        <f t="shared" si="0"/>
        <v>1</v>
      </c>
      <c r="BQ57" s="24">
        <f t="shared" si="0"/>
        <v>1</v>
      </c>
      <c r="BR57" s="22">
        <f t="shared" si="0"/>
        <v>0</v>
      </c>
      <c r="BS57" s="24">
        <f t="shared" si="0"/>
        <v>0</v>
      </c>
    </row>
    <row r="58" spans="1:71" ht="57" hidden="1">
      <c r="A58" s="30" t="s">
        <v>287</v>
      </c>
      <c r="B58" s="30" t="s">
        <v>291</v>
      </c>
      <c r="C58" s="18" t="s">
        <v>40</v>
      </c>
      <c r="D58" s="25" t="s">
        <v>292</v>
      </c>
      <c r="E58" s="25" t="s">
        <v>293</v>
      </c>
      <c r="F58" s="26" t="s">
        <v>208</v>
      </c>
      <c r="G58" s="27">
        <v>45260</v>
      </c>
      <c r="H58" s="18"/>
      <c r="I58" s="28"/>
      <c r="J58" s="62"/>
      <c r="K58" s="63"/>
      <c r="L58" s="62"/>
      <c r="M58" s="18"/>
      <c r="N58" s="29"/>
      <c r="O58" s="62"/>
      <c r="P58" s="72"/>
      <c r="Q58" s="62"/>
      <c r="R58" s="18"/>
      <c r="S58" s="29"/>
      <c r="T58" s="62"/>
      <c r="U58" s="72"/>
      <c r="V58" s="62"/>
      <c r="W58" s="18"/>
      <c r="X58" s="29"/>
      <c r="Y58" s="62"/>
      <c r="Z58" s="72"/>
      <c r="AA58" s="62"/>
      <c r="AB58" s="18"/>
      <c r="AC58" s="29"/>
      <c r="AD58" s="62"/>
      <c r="AE58" s="72"/>
      <c r="AF58" s="62"/>
      <c r="AG58" s="18">
        <v>1</v>
      </c>
      <c r="AH58" s="29">
        <v>0.5</v>
      </c>
      <c r="AI58" s="62"/>
      <c r="AJ58" s="72"/>
      <c r="AK58" s="62"/>
      <c r="AL58" s="18"/>
      <c r="AM58" s="29"/>
      <c r="AN58" s="62"/>
      <c r="AO58" s="72"/>
      <c r="AP58" s="62"/>
      <c r="AQ58" s="18"/>
      <c r="AR58" s="29"/>
      <c r="AS58" s="62"/>
      <c r="AT58" s="72"/>
      <c r="AU58" s="62"/>
      <c r="AV58" s="18"/>
      <c r="AW58" s="29"/>
      <c r="AX58" s="62"/>
      <c r="AY58" s="72"/>
      <c r="AZ58" s="62"/>
      <c r="BA58" s="18"/>
      <c r="BB58" s="29"/>
      <c r="BC58" s="62"/>
      <c r="BD58" s="72"/>
      <c r="BE58" s="62"/>
      <c r="BF58" s="18">
        <v>1</v>
      </c>
      <c r="BG58" s="29">
        <v>0.5</v>
      </c>
      <c r="BH58" s="62"/>
      <c r="BI58" s="72"/>
      <c r="BJ58" s="62"/>
      <c r="BK58" s="18"/>
      <c r="BL58" s="29"/>
      <c r="BM58" s="62"/>
      <c r="BN58" s="72"/>
      <c r="BO58" s="62"/>
      <c r="BP58" s="22">
        <f t="shared" si="0"/>
        <v>2</v>
      </c>
      <c r="BQ58" s="24">
        <f t="shared" si="0"/>
        <v>1</v>
      </c>
      <c r="BR58" s="22">
        <f t="shared" si="0"/>
        <v>0</v>
      </c>
      <c r="BS58" s="24">
        <f t="shared" si="0"/>
        <v>0</v>
      </c>
    </row>
    <row r="59" spans="1:71" ht="42.75" hidden="1">
      <c r="A59" s="30" t="s">
        <v>287</v>
      </c>
      <c r="B59" s="30" t="s">
        <v>294</v>
      </c>
      <c r="C59" s="18" t="s">
        <v>46</v>
      </c>
      <c r="D59" s="25" t="s">
        <v>295</v>
      </c>
      <c r="E59" s="25" t="s">
        <v>296</v>
      </c>
      <c r="F59" s="26" t="s">
        <v>208</v>
      </c>
      <c r="G59" s="27">
        <v>45280</v>
      </c>
      <c r="H59" s="18"/>
      <c r="I59" s="28"/>
      <c r="J59" s="62"/>
      <c r="K59" s="63"/>
      <c r="L59" s="62"/>
      <c r="M59" s="18"/>
      <c r="N59" s="29"/>
      <c r="O59" s="62"/>
      <c r="P59" s="72"/>
      <c r="Q59" s="62"/>
      <c r="R59" s="18"/>
      <c r="S59" s="29"/>
      <c r="T59" s="62"/>
      <c r="U59" s="72"/>
      <c r="V59" s="62"/>
      <c r="W59" s="18"/>
      <c r="X59" s="29"/>
      <c r="Y59" s="62"/>
      <c r="Z59" s="72"/>
      <c r="AA59" s="62"/>
      <c r="AB59" s="18"/>
      <c r="AC59" s="29"/>
      <c r="AD59" s="62"/>
      <c r="AE59" s="72"/>
      <c r="AF59" s="62"/>
      <c r="AG59" s="18"/>
      <c r="AH59" s="29"/>
      <c r="AI59" s="62"/>
      <c r="AJ59" s="72"/>
      <c r="AK59" s="62"/>
      <c r="AL59" s="18"/>
      <c r="AM59" s="29"/>
      <c r="AN59" s="62"/>
      <c r="AO59" s="72"/>
      <c r="AP59" s="62"/>
      <c r="AQ59" s="18"/>
      <c r="AR59" s="29"/>
      <c r="AS59" s="62"/>
      <c r="AT59" s="72"/>
      <c r="AU59" s="62"/>
      <c r="AV59" s="18"/>
      <c r="AW59" s="29"/>
      <c r="AX59" s="62"/>
      <c r="AY59" s="72"/>
      <c r="AZ59" s="62"/>
      <c r="BA59" s="18"/>
      <c r="BB59" s="29"/>
      <c r="BC59" s="62"/>
      <c r="BD59" s="72"/>
      <c r="BE59" s="62"/>
      <c r="BF59" s="18"/>
      <c r="BG59" s="29"/>
      <c r="BH59" s="62"/>
      <c r="BI59" s="72"/>
      <c r="BJ59" s="62"/>
      <c r="BK59" s="18">
        <v>1</v>
      </c>
      <c r="BL59" s="29">
        <v>1</v>
      </c>
      <c r="BM59" s="62"/>
      <c r="BN59" s="72"/>
      <c r="BO59" s="62"/>
      <c r="BP59" s="22">
        <f t="shared" si="0"/>
        <v>1</v>
      </c>
      <c r="BQ59" s="24">
        <f t="shared" si="0"/>
        <v>1</v>
      </c>
      <c r="BR59" s="22">
        <f t="shared" si="0"/>
        <v>0</v>
      </c>
      <c r="BS59" s="24">
        <f t="shared" si="0"/>
        <v>0</v>
      </c>
    </row>
    <row r="60" spans="1:71" ht="71.25" hidden="1">
      <c r="A60" s="32" t="s">
        <v>287</v>
      </c>
      <c r="B60" s="32" t="s">
        <v>297</v>
      </c>
      <c r="C60" s="18" t="s">
        <v>151</v>
      </c>
      <c r="D60" s="25" t="s">
        <v>298</v>
      </c>
      <c r="E60" s="25" t="s">
        <v>299</v>
      </c>
      <c r="F60" s="26" t="s">
        <v>121</v>
      </c>
      <c r="G60" s="27">
        <v>45015</v>
      </c>
      <c r="H60" s="18"/>
      <c r="I60" s="28"/>
      <c r="J60" s="62"/>
      <c r="K60" s="63"/>
      <c r="L60" s="62"/>
      <c r="M60" s="18"/>
      <c r="N60" s="29"/>
      <c r="O60" s="62"/>
      <c r="P60" s="72"/>
      <c r="Q60" s="62"/>
      <c r="R60" s="18">
        <v>2</v>
      </c>
      <c r="S60" s="29">
        <v>1</v>
      </c>
      <c r="T60" s="62">
        <v>1</v>
      </c>
      <c r="U60" s="72">
        <v>0.5</v>
      </c>
      <c r="V60" s="77" t="s">
        <v>300</v>
      </c>
      <c r="W60" s="18"/>
      <c r="X60" s="29"/>
      <c r="Y60" s="62"/>
      <c r="Z60" s="72"/>
      <c r="AA60" s="62"/>
      <c r="AB60" s="18"/>
      <c r="AC60" s="29"/>
      <c r="AD60" s="62"/>
      <c r="AE60" s="72"/>
      <c r="AF60" s="62"/>
      <c r="AG60" s="18"/>
      <c r="AH60" s="29"/>
      <c r="AI60" s="62"/>
      <c r="AJ60" s="72"/>
      <c r="AK60" s="62"/>
      <c r="AL60" s="18"/>
      <c r="AM60" s="29"/>
      <c r="AN60" s="62"/>
      <c r="AO60" s="72"/>
      <c r="AP60" s="62"/>
      <c r="AQ60" s="18"/>
      <c r="AR60" s="29"/>
      <c r="AS60" s="62"/>
      <c r="AT60" s="72"/>
      <c r="AU60" s="62"/>
      <c r="AV60" s="18"/>
      <c r="AW60" s="29"/>
      <c r="AX60" s="62"/>
      <c r="AY60" s="72"/>
      <c r="AZ60" s="62"/>
      <c r="BA60" s="18"/>
      <c r="BB60" s="29"/>
      <c r="BC60" s="62"/>
      <c r="BD60" s="72"/>
      <c r="BE60" s="62"/>
      <c r="BF60" s="18"/>
      <c r="BG60" s="29"/>
      <c r="BH60" s="62"/>
      <c r="BI60" s="72"/>
      <c r="BJ60" s="62"/>
      <c r="BK60" s="18"/>
      <c r="BL60" s="29"/>
      <c r="BM60" s="62"/>
      <c r="BN60" s="72"/>
      <c r="BO60" s="62"/>
      <c r="BP60" s="22">
        <f t="shared" si="0"/>
        <v>2</v>
      </c>
      <c r="BQ60" s="24">
        <f t="shared" si="0"/>
        <v>1</v>
      </c>
      <c r="BR60" s="22">
        <f t="shared" si="0"/>
        <v>1</v>
      </c>
      <c r="BS60" s="24">
        <f t="shared" si="0"/>
        <v>0.5</v>
      </c>
    </row>
    <row r="61" spans="1:71" ht="28.5" hidden="1">
      <c r="A61" s="32" t="s">
        <v>287</v>
      </c>
      <c r="B61" s="32" t="s">
        <v>297</v>
      </c>
      <c r="C61" s="18" t="s">
        <v>179</v>
      </c>
      <c r="D61" s="42" t="s">
        <v>301</v>
      </c>
      <c r="E61" s="42" t="s">
        <v>302</v>
      </c>
      <c r="F61" s="43" t="s">
        <v>121</v>
      </c>
      <c r="G61" s="44">
        <v>45280</v>
      </c>
      <c r="H61" s="41"/>
      <c r="I61" s="54"/>
      <c r="J61" s="68"/>
      <c r="K61" s="69"/>
      <c r="L61" s="68"/>
      <c r="M61" s="41"/>
      <c r="N61" s="55"/>
      <c r="O61" s="68"/>
      <c r="P61" s="75"/>
      <c r="Q61" s="68"/>
      <c r="R61" s="41"/>
      <c r="S61" s="55"/>
      <c r="T61" s="68"/>
      <c r="U61" s="75"/>
      <c r="V61" s="68"/>
      <c r="W61" s="41"/>
      <c r="X61" s="55"/>
      <c r="Y61" s="68"/>
      <c r="Z61" s="75"/>
      <c r="AA61" s="68"/>
      <c r="AB61" s="41"/>
      <c r="AC61" s="55"/>
      <c r="AD61" s="68"/>
      <c r="AE61" s="75"/>
      <c r="AF61" s="68"/>
      <c r="AG61" s="41"/>
      <c r="AH61" s="55"/>
      <c r="AI61" s="68"/>
      <c r="AJ61" s="75"/>
      <c r="AK61" s="68"/>
      <c r="AL61" s="41"/>
      <c r="AM61" s="55"/>
      <c r="AN61" s="68"/>
      <c r="AO61" s="75"/>
      <c r="AP61" s="68"/>
      <c r="AQ61" s="41"/>
      <c r="AR61" s="55"/>
      <c r="AS61" s="68"/>
      <c r="AT61" s="75"/>
      <c r="AU61" s="68"/>
      <c r="AV61" s="41"/>
      <c r="AW61" s="55"/>
      <c r="AX61" s="68"/>
      <c r="AY61" s="75"/>
      <c r="AZ61" s="68"/>
      <c r="BA61" s="41"/>
      <c r="BB61" s="55"/>
      <c r="BC61" s="68"/>
      <c r="BD61" s="75"/>
      <c r="BE61" s="68"/>
      <c r="BF61" s="41"/>
      <c r="BG61" s="55"/>
      <c r="BH61" s="68"/>
      <c r="BI61" s="75"/>
      <c r="BJ61" s="68"/>
      <c r="BK61" s="41">
        <v>1</v>
      </c>
      <c r="BL61" s="55">
        <v>1</v>
      </c>
      <c r="BM61" s="68"/>
      <c r="BN61" s="75"/>
      <c r="BO61" s="68"/>
      <c r="BP61" s="22">
        <f t="shared" si="0"/>
        <v>1</v>
      </c>
      <c r="BQ61" s="24">
        <f t="shared" si="0"/>
        <v>1</v>
      </c>
      <c r="BR61" s="22">
        <f t="shared" si="0"/>
        <v>0</v>
      </c>
      <c r="BS61" s="24">
        <f t="shared" si="0"/>
        <v>0</v>
      </c>
    </row>
    <row r="62" spans="1:71" ht="42.75" hidden="1" customHeight="1">
      <c r="A62" s="45" t="s">
        <v>287</v>
      </c>
      <c r="B62" s="45" t="s">
        <v>303</v>
      </c>
      <c r="C62" s="46" t="s">
        <v>155</v>
      </c>
      <c r="D62" s="58" t="s">
        <v>304</v>
      </c>
      <c r="E62" s="47" t="s">
        <v>305</v>
      </c>
      <c r="F62" s="48" t="s">
        <v>121</v>
      </c>
      <c r="G62" s="49">
        <v>45063</v>
      </c>
      <c r="H62" s="46"/>
      <c r="I62" s="50"/>
      <c r="J62" s="66"/>
      <c r="K62" s="67"/>
      <c r="L62" s="66"/>
      <c r="M62" s="46"/>
      <c r="N62" s="51"/>
      <c r="O62" s="66"/>
      <c r="P62" s="74"/>
      <c r="Q62" s="66"/>
      <c r="R62" s="46"/>
      <c r="S62" s="51"/>
      <c r="T62" s="66"/>
      <c r="U62" s="74"/>
      <c r="V62" s="66"/>
      <c r="W62" s="46"/>
      <c r="X62" s="51"/>
      <c r="Y62" s="66"/>
      <c r="Z62" s="74"/>
      <c r="AA62" s="66"/>
      <c r="AB62" s="46">
        <v>1</v>
      </c>
      <c r="AC62" s="51">
        <v>1</v>
      </c>
      <c r="AD62" s="66"/>
      <c r="AE62" s="74"/>
      <c r="AF62" s="66"/>
      <c r="AG62" s="46"/>
      <c r="AH62" s="51"/>
      <c r="AI62" s="66"/>
      <c r="AJ62" s="74"/>
      <c r="AK62" s="66"/>
      <c r="AL62" s="46"/>
      <c r="AM62" s="51"/>
      <c r="AN62" s="66"/>
      <c r="AO62" s="74"/>
      <c r="AP62" s="66"/>
      <c r="AQ62" s="46"/>
      <c r="AR62" s="51"/>
      <c r="AS62" s="66"/>
      <c r="AT62" s="74"/>
      <c r="AU62" s="66"/>
      <c r="AV62" s="46"/>
      <c r="AW62" s="51"/>
      <c r="AX62" s="66"/>
      <c r="AY62" s="74"/>
      <c r="AZ62" s="66"/>
      <c r="BA62" s="46"/>
      <c r="BB62" s="51"/>
      <c r="BC62" s="66"/>
      <c r="BD62" s="74"/>
      <c r="BE62" s="66"/>
      <c r="BF62" s="46"/>
      <c r="BG62" s="51"/>
      <c r="BH62" s="66"/>
      <c r="BI62" s="74"/>
      <c r="BJ62" s="66"/>
      <c r="BK62" s="46"/>
      <c r="BL62" s="51"/>
      <c r="BM62" s="66"/>
      <c r="BN62" s="74"/>
      <c r="BO62" s="66"/>
      <c r="BP62" s="52">
        <f t="shared" si="0"/>
        <v>1</v>
      </c>
      <c r="BQ62" s="53">
        <f t="shared" si="0"/>
        <v>1</v>
      </c>
      <c r="BR62" s="52">
        <f t="shared" si="0"/>
        <v>0</v>
      </c>
      <c r="BS62" s="53">
        <f t="shared" si="0"/>
        <v>0</v>
      </c>
    </row>
    <row r="63" spans="1:71" ht="135" hidden="1" customHeight="1">
      <c r="A63" s="396" t="s">
        <v>306</v>
      </c>
      <c r="B63" s="396" t="s">
        <v>307</v>
      </c>
      <c r="C63" s="397" t="s">
        <v>32</v>
      </c>
      <c r="D63" s="396" t="s">
        <v>308</v>
      </c>
      <c r="E63" s="396" t="s">
        <v>309</v>
      </c>
      <c r="F63" s="399" t="s">
        <v>121</v>
      </c>
      <c r="G63" s="410">
        <v>44957</v>
      </c>
      <c r="H63" s="397">
        <v>1</v>
      </c>
      <c r="I63" s="401">
        <v>1</v>
      </c>
      <c r="J63" s="402">
        <v>1</v>
      </c>
      <c r="K63" s="403">
        <v>1</v>
      </c>
      <c r="L63" s="407" t="s">
        <v>310</v>
      </c>
      <c r="M63" s="397"/>
      <c r="N63" s="404"/>
      <c r="O63" s="402"/>
      <c r="P63" s="405"/>
      <c r="Q63" s="402"/>
      <c r="R63" s="397"/>
      <c r="S63" s="404"/>
      <c r="T63" s="402"/>
      <c r="U63" s="405"/>
      <c r="V63" s="402"/>
      <c r="W63" s="397"/>
      <c r="X63" s="404"/>
      <c r="Y63" s="402"/>
      <c r="Z63" s="405"/>
      <c r="AA63" s="402"/>
      <c r="AB63" s="397"/>
      <c r="AC63" s="404"/>
      <c r="AD63" s="402"/>
      <c r="AE63" s="405"/>
      <c r="AF63" s="402"/>
      <c r="AG63" s="397"/>
      <c r="AH63" s="404"/>
      <c r="AI63" s="402"/>
      <c r="AJ63" s="405"/>
      <c r="AK63" s="402"/>
      <c r="AL63" s="397"/>
      <c r="AM63" s="404"/>
      <c r="AN63" s="402"/>
      <c r="AO63" s="405"/>
      <c r="AP63" s="402"/>
      <c r="AQ63" s="397"/>
      <c r="AR63" s="404"/>
      <c r="AS63" s="402"/>
      <c r="AT63" s="405"/>
      <c r="AU63" s="402"/>
      <c r="AV63" s="397"/>
      <c r="AW63" s="404"/>
      <c r="AX63" s="402"/>
      <c r="AY63" s="405"/>
      <c r="AZ63" s="402"/>
      <c r="BA63" s="397"/>
      <c r="BB63" s="404"/>
      <c r="BC63" s="402"/>
      <c r="BD63" s="405"/>
      <c r="BE63" s="402"/>
      <c r="BF63" s="397"/>
      <c r="BG63" s="404"/>
      <c r="BH63" s="402"/>
      <c r="BI63" s="405"/>
      <c r="BJ63" s="402"/>
      <c r="BK63" s="397"/>
      <c r="BL63" s="404"/>
      <c r="BM63" s="402"/>
      <c r="BN63" s="405"/>
      <c r="BO63" s="402"/>
      <c r="BP63" s="397">
        <f t="shared" si="0"/>
        <v>1</v>
      </c>
      <c r="BQ63" s="404">
        <f t="shared" si="0"/>
        <v>1</v>
      </c>
      <c r="BR63" s="397">
        <f t="shared" si="0"/>
        <v>1</v>
      </c>
      <c r="BS63" s="404">
        <f t="shared" si="0"/>
        <v>1</v>
      </c>
    </row>
    <row r="64" spans="1:71" ht="109.5" hidden="1" customHeight="1">
      <c r="A64" s="30" t="s">
        <v>306</v>
      </c>
      <c r="B64" s="30" t="s">
        <v>311</v>
      </c>
      <c r="C64" s="18" t="s">
        <v>40</v>
      </c>
      <c r="D64" s="25" t="s">
        <v>312</v>
      </c>
      <c r="E64" s="25" t="s">
        <v>313</v>
      </c>
      <c r="F64" s="26" t="s">
        <v>158</v>
      </c>
      <c r="G64" s="27">
        <v>44957</v>
      </c>
      <c r="H64" s="18">
        <v>1</v>
      </c>
      <c r="I64" s="28">
        <v>1</v>
      </c>
      <c r="J64" s="62">
        <v>1</v>
      </c>
      <c r="K64" s="63">
        <v>1</v>
      </c>
      <c r="L64" s="77" t="s">
        <v>314</v>
      </c>
      <c r="M64" s="18"/>
      <c r="N64" s="29"/>
      <c r="O64" s="62"/>
      <c r="P64" s="72"/>
      <c r="Q64" s="62"/>
      <c r="R64" s="18"/>
      <c r="S64" s="29"/>
      <c r="T64" s="62"/>
      <c r="U64" s="72"/>
      <c r="V64" s="62"/>
      <c r="W64" s="18"/>
      <c r="X64" s="29"/>
      <c r="Y64" s="62"/>
      <c r="Z64" s="72"/>
      <c r="AA64" s="62"/>
      <c r="AB64" s="18"/>
      <c r="AC64" s="29"/>
      <c r="AD64" s="62"/>
      <c r="AE64" s="72"/>
      <c r="AF64" s="62"/>
      <c r="AG64" s="18"/>
      <c r="AH64" s="29"/>
      <c r="AI64" s="62"/>
      <c r="AJ64" s="72"/>
      <c r="AK64" s="62"/>
      <c r="AL64" s="18"/>
      <c r="AM64" s="29"/>
      <c r="AN64" s="62"/>
      <c r="AO64" s="72"/>
      <c r="AP64" s="62"/>
      <c r="AQ64" s="18"/>
      <c r="AR64" s="29"/>
      <c r="AS64" s="62"/>
      <c r="AT64" s="72"/>
      <c r="AU64" s="62"/>
      <c r="AV64" s="18"/>
      <c r="AW64" s="29"/>
      <c r="AX64" s="62"/>
      <c r="AY64" s="72"/>
      <c r="AZ64" s="62"/>
      <c r="BA64" s="18"/>
      <c r="BB64" s="29"/>
      <c r="BC64" s="62"/>
      <c r="BD64" s="72"/>
      <c r="BE64" s="62"/>
      <c r="BF64" s="18"/>
      <c r="BG64" s="29"/>
      <c r="BH64" s="62"/>
      <c r="BI64" s="72"/>
      <c r="BJ64" s="62"/>
      <c r="BK64" s="18"/>
      <c r="BL64" s="29"/>
      <c r="BM64" s="62"/>
      <c r="BN64" s="72"/>
      <c r="BO64" s="62"/>
      <c r="BP64" s="22">
        <f t="shared" si="0"/>
        <v>1</v>
      </c>
      <c r="BQ64" s="24">
        <f t="shared" si="0"/>
        <v>1</v>
      </c>
      <c r="BR64" s="22">
        <f t="shared" si="0"/>
        <v>1</v>
      </c>
      <c r="BS64" s="24">
        <f t="shared" si="0"/>
        <v>1</v>
      </c>
    </row>
    <row r="65" spans="1:71" ht="28.5" hidden="1">
      <c r="A65" s="30" t="s">
        <v>306</v>
      </c>
      <c r="B65" s="30" t="s">
        <v>315</v>
      </c>
      <c r="C65" s="18" t="s">
        <v>46</v>
      </c>
      <c r="D65" s="25" t="s">
        <v>316</v>
      </c>
      <c r="E65" s="25" t="s">
        <v>317</v>
      </c>
      <c r="F65" s="26" t="s">
        <v>121</v>
      </c>
      <c r="G65" s="27">
        <v>45100</v>
      </c>
      <c r="H65" s="18"/>
      <c r="I65" s="28"/>
      <c r="J65" s="62"/>
      <c r="K65" s="63"/>
      <c r="L65" s="62"/>
      <c r="M65" s="18"/>
      <c r="N65" s="29"/>
      <c r="O65" s="62"/>
      <c r="P65" s="72"/>
      <c r="Q65" s="62"/>
      <c r="R65" s="18"/>
      <c r="S65" s="29"/>
      <c r="T65" s="62"/>
      <c r="U65" s="72"/>
      <c r="V65" s="62"/>
      <c r="W65" s="18"/>
      <c r="X65" s="29"/>
      <c r="Y65" s="62"/>
      <c r="Z65" s="72"/>
      <c r="AA65" s="62"/>
      <c r="AB65" s="18"/>
      <c r="AC65" s="29"/>
      <c r="AD65" s="62"/>
      <c r="AE65" s="72"/>
      <c r="AF65" s="62"/>
      <c r="AG65" s="18">
        <v>1</v>
      </c>
      <c r="AH65" s="29">
        <v>1</v>
      </c>
      <c r="AI65" s="62"/>
      <c r="AJ65" s="72"/>
      <c r="AK65" s="62"/>
      <c r="AL65" s="18"/>
      <c r="AM65" s="29"/>
      <c r="AN65" s="62"/>
      <c r="AO65" s="72"/>
      <c r="AP65" s="62"/>
      <c r="AQ65" s="18"/>
      <c r="AR65" s="29"/>
      <c r="AS65" s="62"/>
      <c r="AT65" s="72"/>
      <c r="AU65" s="62"/>
      <c r="AV65" s="18"/>
      <c r="AW65" s="29"/>
      <c r="AX65" s="62"/>
      <c r="AY65" s="72"/>
      <c r="AZ65" s="62"/>
      <c r="BA65" s="18"/>
      <c r="BB65" s="29"/>
      <c r="BC65" s="62"/>
      <c r="BD65" s="72"/>
      <c r="BE65" s="62"/>
      <c r="BF65" s="18"/>
      <c r="BG65" s="29"/>
      <c r="BH65" s="62"/>
      <c r="BI65" s="72"/>
      <c r="BJ65" s="62"/>
      <c r="BK65" s="18"/>
      <c r="BL65" s="29"/>
      <c r="BM65" s="62"/>
      <c r="BN65" s="72"/>
      <c r="BO65" s="62"/>
      <c r="BP65" s="22">
        <f t="shared" si="0"/>
        <v>1</v>
      </c>
      <c r="BQ65" s="24">
        <f t="shared" si="0"/>
        <v>1</v>
      </c>
      <c r="BR65" s="22">
        <f t="shared" si="0"/>
        <v>0</v>
      </c>
      <c r="BS65" s="24">
        <f t="shared" si="0"/>
        <v>0</v>
      </c>
    </row>
    <row r="66" spans="1:71" ht="99.75" hidden="1">
      <c r="A66" s="45" t="s">
        <v>306</v>
      </c>
      <c r="B66" s="45" t="s">
        <v>318</v>
      </c>
      <c r="C66" s="46" t="s">
        <v>151</v>
      </c>
      <c r="D66" s="47" t="s">
        <v>319</v>
      </c>
      <c r="E66" s="47" t="s">
        <v>320</v>
      </c>
      <c r="F66" s="48" t="s">
        <v>158</v>
      </c>
      <c r="G66" s="49">
        <v>45184</v>
      </c>
      <c r="H66" s="46">
        <v>1</v>
      </c>
      <c r="I66" s="50">
        <v>0.34</v>
      </c>
      <c r="J66" s="66">
        <v>1</v>
      </c>
      <c r="K66" s="67">
        <v>0.34</v>
      </c>
      <c r="L66" s="70" t="s">
        <v>321</v>
      </c>
      <c r="M66" s="46"/>
      <c r="N66" s="51"/>
      <c r="O66" s="66"/>
      <c r="P66" s="74"/>
      <c r="Q66" s="66"/>
      <c r="R66" s="46"/>
      <c r="S66" s="51"/>
      <c r="T66" s="66"/>
      <c r="U66" s="74"/>
      <c r="V66" s="66"/>
      <c r="W66" s="46"/>
      <c r="X66" s="51"/>
      <c r="Y66" s="66"/>
      <c r="Z66" s="74"/>
      <c r="AA66" s="66"/>
      <c r="AB66" s="46">
        <v>1</v>
      </c>
      <c r="AC66" s="51">
        <v>0.33</v>
      </c>
      <c r="AD66" s="66"/>
      <c r="AE66" s="74"/>
      <c r="AF66" s="66"/>
      <c r="AG66" s="46"/>
      <c r="AH66" s="51"/>
      <c r="AI66" s="66"/>
      <c r="AJ66" s="74"/>
      <c r="AK66" s="66"/>
      <c r="AL66" s="46"/>
      <c r="AM66" s="51"/>
      <c r="AN66" s="66"/>
      <c r="AO66" s="74"/>
      <c r="AP66" s="66"/>
      <c r="AQ66" s="46"/>
      <c r="AR66" s="51"/>
      <c r="AS66" s="66"/>
      <c r="AT66" s="74"/>
      <c r="AU66" s="66"/>
      <c r="AV66" s="46">
        <v>1</v>
      </c>
      <c r="AW66" s="51">
        <v>0.33</v>
      </c>
      <c r="AX66" s="66"/>
      <c r="AY66" s="74"/>
      <c r="AZ66" s="66"/>
      <c r="BA66" s="46"/>
      <c r="BB66" s="51"/>
      <c r="BC66" s="66"/>
      <c r="BD66" s="74"/>
      <c r="BE66" s="66"/>
      <c r="BF66" s="46"/>
      <c r="BG66" s="51"/>
      <c r="BH66" s="66"/>
      <c r="BI66" s="74"/>
      <c r="BJ66" s="66"/>
      <c r="BK66" s="46"/>
      <c r="BL66" s="51"/>
      <c r="BM66" s="66"/>
      <c r="BN66" s="74"/>
      <c r="BO66" s="66"/>
      <c r="BP66" s="46">
        <f t="shared" si="0"/>
        <v>3</v>
      </c>
      <c r="BQ66" s="51">
        <f t="shared" si="0"/>
        <v>1</v>
      </c>
      <c r="BR66" s="46">
        <f t="shared" si="0"/>
        <v>1</v>
      </c>
      <c r="BS66" s="51">
        <f t="shared" si="0"/>
        <v>0.34</v>
      </c>
    </row>
    <row r="67" spans="1:71" ht="43.5" customHeight="1">
      <c r="A67" s="17" t="s">
        <v>322</v>
      </c>
      <c r="B67" s="17" t="s">
        <v>323</v>
      </c>
      <c r="C67" s="22" t="s">
        <v>32</v>
      </c>
      <c r="D67" s="19" t="s">
        <v>324</v>
      </c>
      <c r="E67" s="19" t="s">
        <v>325</v>
      </c>
      <c r="F67" s="20" t="s">
        <v>112</v>
      </c>
      <c r="G67" s="21">
        <v>45134</v>
      </c>
      <c r="H67" s="59"/>
      <c r="I67" s="23"/>
      <c r="J67" s="60"/>
      <c r="K67" s="61"/>
      <c r="L67" s="60"/>
      <c r="M67" s="22"/>
      <c r="N67" s="24"/>
      <c r="O67" s="60"/>
      <c r="P67" s="71"/>
      <c r="Q67" s="60"/>
      <c r="R67" s="22"/>
      <c r="S67" s="24"/>
      <c r="T67" s="60"/>
      <c r="U67" s="71"/>
      <c r="V67" s="60"/>
      <c r="W67" s="22"/>
      <c r="X67" s="24"/>
      <c r="Y67" s="60"/>
      <c r="Z67" s="71"/>
      <c r="AA67" s="60"/>
      <c r="AB67" s="22"/>
      <c r="AC67" s="24"/>
      <c r="AD67" s="60"/>
      <c r="AE67" s="71"/>
      <c r="AF67" s="60"/>
      <c r="AG67" s="22"/>
      <c r="AH67" s="24"/>
      <c r="AI67" s="60"/>
      <c r="AJ67" s="71"/>
      <c r="AK67" s="60"/>
      <c r="AL67" s="22">
        <v>1</v>
      </c>
      <c r="AM67" s="24">
        <v>1</v>
      </c>
      <c r="AN67" s="60"/>
      <c r="AO67" s="71"/>
      <c r="AP67" s="60"/>
      <c r="AQ67" s="22"/>
      <c r="AR67" s="24"/>
      <c r="AS67" s="60"/>
      <c r="AT67" s="71"/>
      <c r="AU67" s="60"/>
      <c r="AV67" s="22"/>
      <c r="AW67" s="24"/>
      <c r="AX67" s="60"/>
      <c r="AY67" s="71"/>
      <c r="AZ67" s="60"/>
      <c r="BA67" s="22"/>
      <c r="BB67" s="24"/>
      <c r="BC67" s="60"/>
      <c r="BD67" s="71"/>
      <c r="BE67" s="60"/>
      <c r="BF67" s="22"/>
      <c r="BG67" s="24"/>
      <c r="BH67" s="60"/>
      <c r="BI67" s="71"/>
      <c r="BJ67" s="60"/>
      <c r="BK67" s="22"/>
      <c r="BL67" s="24"/>
      <c r="BM67" s="60"/>
      <c r="BN67" s="71"/>
      <c r="BO67" s="60"/>
      <c r="BP67" s="22">
        <f t="shared" si="0"/>
        <v>1</v>
      </c>
      <c r="BQ67" s="24">
        <f t="shared" si="0"/>
        <v>1</v>
      </c>
      <c r="BR67" s="22">
        <f t="shared" si="0"/>
        <v>0</v>
      </c>
      <c r="BS67" s="24">
        <f t="shared" si="0"/>
        <v>0</v>
      </c>
    </row>
    <row r="68" spans="1:71" ht="42.75">
      <c r="A68" s="30" t="s">
        <v>322</v>
      </c>
      <c r="B68" s="30" t="s">
        <v>326</v>
      </c>
      <c r="C68" s="18" t="s">
        <v>40</v>
      </c>
      <c r="D68" s="25" t="s">
        <v>327</v>
      </c>
      <c r="E68" s="25" t="s">
        <v>328</v>
      </c>
      <c r="F68" s="26" t="s">
        <v>121</v>
      </c>
      <c r="G68" s="27">
        <v>45036</v>
      </c>
      <c r="H68" s="18"/>
      <c r="I68" s="28"/>
      <c r="J68" s="62"/>
      <c r="K68" s="63"/>
      <c r="L68" s="62"/>
      <c r="M68" s="18"/>
      <c r="N68" s="29"/>
      <c r="O68" s="62"/>
      <c r="P68" s="72"/>
      <c r="Q68" s="62"/>
      <c r="R68" s="18"/>
      <c r="S68" s="29"/>
      <c r="T68" s="62"/>
      <c r="U68" s="72"/>
      <c r="V68" s="62"/>
      <c r="W68" s="18">
        <v>1</v>
      </c>
      <c r="X68" s="29">
        <v>1</v>
      </c>
      <c r="Y68" s="62">
        <v>1</v>
      </c>
      <c r="Z68" s="72">
        <v>1</v>
      </c>
      <c r="AA68" s="77" t="s">
        <v>329</v>
      </c>
      <c r="AB68" s="18"/>
      <c r="AC68" s="29"/>
      <c r="AD68" s="62"/>
      <c r="AE68" s="72"/>
      <c r="AF68" s="62"/>
      <c r="AG68" s="18"/>
      <c r="AH68" s="29"/>
      <c r="AI68" s="62"/>
      <c r="AJ68" s="72"/>
      <c r="AK68" s="62"/>
      <c r="AL68" s="18"/>
      <c r="AM68" s="29"/>
      <c r="AN68" s="62"/>
      <c r="AO68" s="72"/>
      <c r="AP68" s="62"/>
      <c r="AQ68" s="18"/>
      <c r="AR68" s="29"/>
      <c r="AS68" s="62"/>
      <c r="AT68" s="72"/>
      <c r="AU68" s="62"/>
      <c r="AV68" s="18"/>
      <c r="AW68" s="29"/>
      <c r="AX68" s="62"/>
      <c r="AY68" s="72"/>
      <c r="AZ68" s="62"/>
      <c r="BA68" s="18"/>
      <c r="BB68" s="29"/>
      <c r="BC68" s="62"/>
      <c r="BD68" s="72"/>
      <c r="BE68" s="62"/>
      <c r="BF68" s="18"/>
      <c r="BG68" s="29"/>
      <c r="BH68" s="62"/>
      <c r="BI68" s="72"/>
      <c r="BJ68" s="62"/>
      <c r="BK68" s="18"/>
      <c r="BL68" s="29"/>
      <c r="BM68" s="62"/>
      <c r="BN68" s="72"/>
      <c r="BO68" s="62"/>
      <c r="BP68" s="22">
        <f t="shared" si="0"/>
        <v>1</v>
      </c>
      <c r="BQ68" s="24">
        <f t="shared" si="0"/>
        <v>1</v>
      </c>
      <c r="BR68" s="22">
        <f t="shared" si="0"/>
        <v>1</v>
      </c>
      <c r="BS68" s="24">
        <f t="shared" si="0"/>
        <v>1</v>
      </c>
    </row>
    <row r="69" spans="1:71" ht="42.75">
      <c r="A69" s="30" t="s">
        <v>322</v>
      </c>
      <c r="B69" s="30" t="s">
        <v>326</v>
      </c>
      <c r="C69" s="41" t="s">
        <v>330</v>
      </c>
      <c r="D69" s="42" t="s">
        <v>331</v>
      </c>
      <c r="E69" s="42" t="s">
        <v>302</v>
      </c>
      <c r="F69" s="26" t="s">
        <v>121</v>
      </c>
      <c r="G69" s="44">
        <v>45287</v>
      </c>
      <c r="H69" s="41"/>
      <c r="I69" s="54"/>
      <c r="J69" s="68"/>
      <c r="K69" s="69"/>
      <c r="L69" s="68"/>
      <c r="M69" s="41"/>
      <c r="N69" s="55"/>
      <c r="O69" s="68"/>
      <c r="P69" s="75"/>
      <c r="Q69" s="68"/>
      <c r="R69" s="41"/>
      <c r="S69" s="55"/>
      <c r="T69" s="68"/>
      <c r="U69" s="75"/>
      <c r="V69" s="68"/>
      <c r="W69" s="41"/>
      <c r="X69" s="55"/>
      <c r="Y69" s="68"/>
      <c r="Z69" s="75"/>
      <c r="AA69" s="68"/>
      <c r="AB69" s="41"/>
      <c r="AC69" s="55"/>
      <c r="AD69" s="68"/>
      <c r="AE69" s="75"/>
      <c r="AF69" s="68"/>
      <c r="AG69" s="41"/>
      <c r="AH69" s="55"/>
      <c r="AI69" s="68"/>
      <c r="AJ69" s="75"/>
      <c r="AK69" s="68"/>
      <c r="AL69" s="41"/>
      <c r="AM69" s="55"/>
      <c r="AN69" s="68"/>
      <c r="AO69" s="75"/>
      <c r="AP69" s="68"/>
      <c r="AQ69" s="41"/>
      <c r="AR69" s="55"/>
      <c r="AS69" s="68"/>
      <c r="AT69" s="75"/>
      <c r="AU69" s="68"/>
      <c r="AV69" s="41"/>
      <c r="AW69" s="55"/>
      <c r="AX69" s="68"/>
      <c r="AY69" s="75"/>
      <c r="AZ69" s="68"/>
      <c r="BA69" s="41"/>
      <c r="BB69" s="55"/>
      <c r="BC69" s="68"/>
      <c r="BD69" s="75"/>
      <c r="BE69" s="68"/>
      <c r="BF69" s="41"/>
      <c r="BG69" s="55"/>
      <c r="BH69" s="68"/>
      <c r="BI69" s="75"/>
      <c r="BJ69" s="68"/>
      <c r="BK69" s="41">
        <v>1</v>
      </c>
      <c r="BL69" s="55">
        <v>1</v>
      </c>
      <c r="BM69" s="68"/>
      <c r="BN69" s="75"/>
      <c r="BO69" s="68"/>
      <c r="BP69" s="22">
        <f t="shared" si="0"/>
        <v>1</v>
      </c>
      <c r="BQ69" s="24">
        <f t="shared" ref="BQ69:BS72" si="1">SUM(I69,N69,S69,X69,AC69,AH69,AM69,AR69,AW69,BB69,BG69,BL69)</f>
        <v>1</v>
      </c>
      <c r="BR69" s="22">
        <f t="shared" si="1"/>
        <v>0</v>
      </c>
      <c r="BS69" s="24">
        <f t="shared" si="1"/>
        <v>0</v>
      </c>
    </row>
    <row r="70" spans="1:71" ht="128.25">
      <c r="A70" s="30" t="s">
        <v>322</v>
      </c>
      <c r="B70" s="32" t="s">
        <v>332</v>
      </c>
      <c r="C70" s="41" t="s">
        <v>46</v>
      </c>
      <c r="D70" s="42" t="s">
        <v>333</v>
      </c>
      <c r="E70" s="42" t="s">
        <v>334</v>
      </c>
      <c r="F70" s="20" t="s">
        <v>112</v>
      </c>
      <c r="G70" s="44">
        <v>45287</v>
      </c>
      <c r="H70" s="41"/>
      <c r="I70" s="54"/>
      <c r="J70" s="68"/>
      <c r="K70" s="69"/>
      <c r="L70" s="68"/>
      <c r="M70" s="41"/>
      <c r="N70" s="55"/>
      <c r="O70" s="68"/>
      <c r="P70" s="75"/>
      <c r="Q70" s="68"/>
      <c r="R70" s="41">
        <v>1</v>
      </c>
      <c r="S70" s="55">
        <v>0.25</v>
      </c>
      <c r="T70" s="68">
        <v>1</v>
      </c>
      <c r="U70" s="75">
        <v>0.25</v>
      </c>
      <c r="V70" s="70" t="s">
        <v>335</v>
      </c>
      <c r="W70" s="41"/>
      <c r="X70" s="55"/>
      <c r="Y70" s="68"/>
      <c r="Z70" s="75"/>
      <c r="AA70" s="68"/>
      <c r="AB70" s="41"/>
      <c r="AC70" s="55"/>
      <c r="AD70" s="68"/>
      <c r="AE70" s="75"/>
      <c r="AF70" s="68"/>
      <c r="AG70" s="41">
        <v>1</v>
      </c>
      <c r="AH70" s="55">
        <v>0.25</v>
      </c>
      <c r="AI70" s="68"/>
      <c r="AJ70" s="75"/>
      <c r="AK70" s="68"/>
      <c r="AL70" s="41"/>
      <c r="AM70" s="55"/>
      <c r="AN70" s="68"/>
      <c r="AO70" s="75"/>
      <c r="AP70" s="68"/>
      <c r="AQ70" s="41"/>
      <c r="AR70" s="55"/>
      <c r="AS70" s="68"/>
      <c r="AT70" s="75"/>
      <c r="AU70" s="68"/>
      <c r="AV70" s="41">
        <v>1</v>
      </c>
      <c r="AW70" s="55">
        <v>0.25</v>
      </c>
      <c r="AX70" s="68"/>
      <c r="AY70" s="75"/>
      <c r="AZ70" s="68"/>
      <c r="BA70" s="41"/>
      <c r="BB70" s="55"/>
      <c r="BC70" s="68"/>
      <c r="BD70" s="75"/>
      <c r="BE70" s="68"/>
      <c r="BF70" s="41"/>
      <c r="BG70" s="55"/>
      <c r="BH70" s="68"/>
      <c r="BI70" s="75"/>
      <c r="BJ70" s="68"/>
      <c r="BK70" s="41">
        <v>1</v>
      </c>
      <c r="BL70" s="55">
        <v>0.25</v>
      </c>
      <c r="BM70" s="68"/>
      <c r="BN70" s="75"/>
      <c r="BO70" s="68"/>
      <c r="BP70" s="22">
        <f t="shared" ref="BP70:BP72" si="2">SUM(H70,M70,R70,W70,AB70,AG70,AL70,AQ70,AV70,BA70,BF70,BK70)</f>
        <v>4</v>
      </c>
      <c r="BQ70" s="24">
        <f t="shared" si="1"/>
        <v>1</v>
      </c>
      <c r="BR70" s="22">
        <f t="shared" si="1"/>
        <v>1</v>
      </c>
      <c r="BS70" s="24">
        <f t="shared" si="1"/>
        <v>0.25</v>
      </c>
    </row>
    <row r="71" spans="1:71" ht="155.25" customHeight="1">
      <c r="A71" s="30" t="s">
        <v>322</v>
      </c>
      <c r="B71" s="32" t="s">
        <v>332</v>
      </c>
      <c r="C71" s="41" t="s">
        <v>49</v>
      </c>
      <c r="D71" s="42" t="s">
        <v>336</v>
      </c>
      <c r="E71" s="42" t="s">
        <v>337</v>
      </c>
      <c r="F71" s="20" t="s">
        <v>112</v>
      </c>
      <c r="G71" s="44">
        <v>45287</v>
      </c>
      <c r="H71" s="41"/>
      <c r="I71" s="54"/>
      <c r="J71" s="68"/>
      <c r="K71" s="69"/>
      <c r="L71" s="68"/>
      <c r="M71" s="41"/>
      <c r="N71" s="55"/>
      <c r="O71" s="68"/>
      <c r="P71" s="75"/>
      <c r="Q71" s="68"/>
      <c r="R71" s="41">
        <v>1</v>
      </c>
      <c r="S71" s="55">
        <v>0.25</v>
      </c>
      <c r="T71" s="68">
        <v>1</v>
      </c>
      <c r="U71" s="75">
        <v>0.25</v>
      </c>
      <c r="V71" s="70" t="s">
        <v>338</v>
      </c>
      <c r="W71" s="41"/>
      <c r="X71" s="55"/>
      <c r="Y71" s="68"/>
      <c r="Z71" s="75"/>
      <c r="AA71" s="68"/>
      <c r="AB71" s="41"/>
      <c r="AC71" s="55"/>
      <c r="AD71" s="68"/>
      <c r="AE71" s="75"/>
      <c r="AF71" s="68"/>
      <c r="AG71" s="41">
        <v>1</v>
      </c>
      <c r="AH71" s="55">
        <v>0.25</v>
      </c>
      <c r="AI71" s="68"/>
      <c r="AJ71" s="75"/>
      <c r="AK71" s="68"/>
      <c r="AL71" s="41"/>
      <c r="AM71" s="55"/>
      <c r="AN71" s="68"/>
      <c r="AO71" s="75"/>
      <c r="AP71" s="68"/>
      <c r="AQ71" s="41"/>
      <c r="AR71" s="55"/>
      <c r="AS71" s="68"/>
      <c r="AT71" s="75"/>
      <c r="AU71" s="68"/>
      <c r="AV71" s="41">
        <v>1</v>
      </c>
      <c r="AW71" s="55">
        <v>0.25</v>
      </c>
      <c r="AX71" s="68"/>
      <c r="AY71" s="75"/>
      <c r="AZ71" s="68"/>
      <c r="BA71" s="41"/>
      <c r="BB71" s="55"/>
      <c r="BC71" s="68"/>
      <c r="BD71" s="75"/>
      <c r="BE71" s="68"/>
      <c r="BF71" s="41"/>
      <c r="BG71" s="55"/>
      <c r="BH71" s="68"/>
      <c r="BI71" s="75"/>
      <c r="BJ71" s="68"/>
      <c r="BK71" s="41">
        <v>1</v>
      </c>
      <c r="BL71" s="55">
        <v>0.25</v>
      </c>
      <c r="BM71" s="68"/>
      <c r="BN71" s="75"/>
      <c r="BO71" s="68"/>
      <c r="BP71" s="22">
        <f t="shared" si="2"/>
        <v>4</v>
      </c>
      <c r="BQ71" s="24">
        <f t="shared" si="1"/>
        <v>1</v>
      </c>
      <c r="BR71" s="22">
        <f t="shared" si="1"/>
        <v>1</v>
      </c>
      <c r="BS71" s="24">
        <f t="shared" si="1"/>
        <v>0.25</v>
      </c>
    </row>
    <row r="72" spans="1:71" ht="128.25">
      <c r="A72" s="45" t="s">
        <v>322</v>
      </c>
      <c r="B72" s="45" t="s">
        <v>332</v>
      </c>
      <c r="C72" s="46" t="s">
        <v>209</v>
      </c>
      <c r="D72" s="47" t="s">
        <v>339</v>
      </c>
      <c r="E72" s="47" t="s">
        <v>340</v>
      </c>
      <c r="F72" s="48" t="s">
        <v>112</v>
      </c>
      <c r="G72" s="49">
        <v>45287</v>
      </c>
      <c r="H72" s="46"/>
      <c r="I72" s="50"/>
      <c r="J72" s="66"/>
      <c r="K72" s="67"/>
      <c r="L72" s="66"/>
      <c r="M72" s="46"/>
      <c r="N72" s="51"/>
      <c r="O72" s="66"/>
      <c r="P72" s="74"/>
      <c r="Q72" s="66"/>
      <c r="R72" s="46">
        <v>1</v>
      </c>
      <c r="S72" s="51">
        <v>0.25</v>
      </c>
      <c r="T72" s="66">
        <v>1</v>
      </c>
      <c r="U72" s="74">
        <v>0.25</v>
      </c>
      <c r="V72" s="70" t="s">
        <v>341</v>
      </c>
      <c r="W72" s="46"/>
      <c r="X72" s="51"/>
      <c r="Y72" s="66"/>
      <c r="Z72" s="74"/>
      <c r="AA72" s="66"/>
      <c r="AB72" s="46"/>
      <c r="AC72" s="51"/>
      <c r="AD72" s="66"/>
      <c r="AE72" s="74"/>
      <c r="AF72" s="66"/>
      <c r="AG72" s="46">
        <v>1</v>
      </c>
      <c r="AH72" s="51">
        <v>0.25</v>
      </c>
      <c r="AI72" s="66"/>
      <c r="AJ72" s="74"/>
      <c r="AK72" s="66"/>
      <c r="AL72" s="46"/>
      <c r="AM72" s="51"/>
      <c r="AN72" s="66"/>
      <c r="AO72" s="74"/>
      <c r="AP72" s="66"/>
      <c r="AQ72" s="46"/>
      <c r="AR72" s="51"/>
      <c r="AS72" s="66"/>
      <c r="AT72" s="74"/>
      <c r="AU72" s="66"/>
      <c r="AV72" s="46">
        <v>1</v>
      </c>
      <c r="AW72" s="51">
        <v>0.25</v>
      </c>
      <c r="AX72" s="66"/>
      <c r="AY72" s="74"/>
      <c r="AZ72" s="66"/>
      <c r="BA72" s="46"/>
      <c r="BB72" s="51"/>
      <c r="BC72" s="66"/>
      <c r="BD72" s="74"/>
      <c r="BE72" s="66"/>
      <c r="BF72" s="46"/>
      <c r="BG72" s="51"/>
      <c r="BH72" s="66"/>
      <c r="BI72" s="74"/>
      <c r="BJ72" s="66"/>
      <c r="BK72" s="46">
        <v>1</v>
      </c>
      <c r="BL72" s="51">
        <v>0.25</v>
      </c>
      <c r="BM72" s="66"/>
      <c r="BN72" s="74"/>
      <c r="BO72" s="66"/>
      <c r="BP72" s="46">
        <f t="shared" si="2"/>
        <v>4</v>
      </c>
      <c r="BQ72" s="51">
        <f t="shared" si="1"/>
        <v>1</v>
      </c>
      <c r="BR72" s="46">
        <f t="shared" si="1"/>
        <v>1</v>
      </c>
      <c r="BS72" s="51">
        <f t="shared" si="1"/>
        <v>0.25</v>
      </c>
    </row>
  </sheetData>
  <sheetProtection formatCells="0" formatColumns="0" formatRows="0" insertColumns="0" insertRows="0" insertHyperlinks="0" deleteColumns="0" deleteRows="0" sort="0" autoFilter="0" pivotTables="0"/>
  <autoFilter ref="A3:BS72" xr:uid="{50BCB0C7-AC9C-44B0-9DC1-D9B3F07D41DA}">
    <filterColumn colId="0">
      <filters>
        <filter val="Componente 9: MEDIDAS DE DEBIDA DILIGENCIA Y PREVENCIÓN DE LAVADO DE ACTIVOS"/>
      </filters>
    </filterColumn>
  </autoFilter>
  <mergeCells count="24">
    <mergeCell ref="AG2:AK2"/>
    <mergeCell ref="A1:G1"/>
    <mergeCell ref="A2:A3"/>
    <mergeCell ref="B2:B3"/>
    <mergeCell ref="C2:C3"/>
    <mergeCell ref="D2:D3"/>
    <mergeCell ref="E2:E3"/>
    <mergeCell ref="F2:F3"/>
    <mergeCell ref="G2:G3"/>
    <mergeCell ref="H2:L2"/>
    <mergeCell ref="M2:Q2"/>
    <mergeCell ref="R2:V2"/>
    <mergeCell ref="W2:AA2"/>
    <mergeCell ref="AB2:AF2"/>
    <mergeCell ref="BP2:BP3"/>
    <mergeCell ref="BQ2:BQ3"/>
    <mergeCell ref="BR2:BR3"/>
    <mergeCell ref="BS2:BS3"/>
    <mergeCell ref="AL2:AP2"/>
    <mergeCell ref="AQ2:AU2"/>
    <mergeCell ref="AV2:AZ2"/>
    <mergeCell ref="BA2:BE2"/>
    <mergeCell ref="BF2:BJ2"/>
    <mergeCell ref="BK2:BO2"/>
  </mergeCell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6BF9B81-211F-415B-B661-1A4D22EA9A37}">
          <x14:formula1>
            <xm:f>Hoja1!$A$2:$A$16</xm:f>
          </x14:formula1>
          <xm:sqref>F22:F62 F4:F20 F64:F72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315D5-BD92-4DF5-A073-01A68BDE0668}">
  <dimension ref="A1:AV107"/>
  <sheetViews>
    <sheetView showGridLines="0" tabSelected="1" topLeftCell="H90" zoomScale="53" zoomScaleNormal="53" workbookViewId="0">
      <selection activeCell="J87" sqref="J87"/>
    </sheetView>
  </sheetViews>
  <sheetFormatPr defaultColWidth="10.85546875" defaultRowHeight="18"/>
  <cols>
    <col min="1" max="1" width="18.85546875" style="86" customWidth="1"/>
    <col min="2" max="2" width="28.5703125" style="86" customWidth="1"/>
    <col min="3" max="3" width="11.5703125" style="123" customWidth="1"/>
    <col min="4" max="4" width="39.42578125" style="86" customWidth="1"/>
    <col min="5" max="5" width="46.5703125" style="86" customWidth="1"/>
    <col min="6" max="6" width="37.85546875" style="86" hidden="1" customWidth="1"/>
    <col min="7" max="7" width="32.28515625" style="86" customWidth="1"/>
    <col min="8" max="8" width="24.140625" style="86" customWidth="1"/>
    <col min="9" max="9" width="27.28515625" style="86" hidden="1" customWidth="1"/>
    <col min="10" max="10" width="109.85546875" style="86" customWidth="1"/>
    <col min="11" max="13" width="18.85546875" style="86" customWidth="1"/>
    <col min="14" max="14" width="41.7109375" style="86" customWidth="1"/>
    <col min="15" max="15" width="58.140625" style="86" customWidth="1"/>
    <col min="16" max="16" width="64.85546875" style="86" customWidth="1"/>
    <col min="17" max="17" width="55.140625" style="86" customWidth="1"/>
    <col min="18" max="25" width="10.85546875" style="86"/>
    <col min="26" max="26" width="32.5703125" style="86" customWidth="1"/>
    <col min="27" max="27" width="31.140625" style="86" customWidth="1"/>
    <col min="28" max="28" width="10.85546875" style="86"/>
    <col min="29" max="29" width="26.140625" style="86" customWidth="1"/>
    <col min="30" max="30" width="38.7109375" style="86" customWidth="1"/>
    <col min="31" max="31" width="10.85546875" style="86"/>
    <col min="32" max="32" width="43.140625" style="86" customWidth="1"/>
    <col min="33" max="16384" width="10.85546875" style="86"/>
  </cols>
  <sheetData>
    <row r="1" spans="1:17">
      <c r="A1" s="327" t="s">
        <v>25</v>
      </c>
      <c r="B1" s="328"/>
      <c r="C1" s="328"/>
      <c r="D1" s="328"/>
      <c r="E1" s="328"/>
      <c r="F1" s="328"/>
      <c r="G1" s="328"/>
      <c r="H1" s="328"/>
      <c r="Q1" s="87"/>
    </row>
    <row r="2" spans="1:17">
      <c r="A2" s="328"/>
      <c r="B2" s="328"/>
      <c r="C2" s="328"/>
      <c r="D2" s="328"/>
      <c r="E2" s="328"/>
      <c r="F2" s="328"/>
      <c r="G2" s="328"/>
      <c r="H2" s="328"/>
      <c r="Q2" s="87"/>
    </row>
    <row r="3" spans="1:17">
      <c r="A3" s="328"/>
      <c r="B3" s="328"/>
      <c r="C3" s="328"/>
      <c r="D3" s="328"/>
      <c r="E3" s="328"/>
      <c r="F3" s="328"/>
      <c r="G3" s="328"/>
      <c r="H3" s="328"/>
      <c r="Q3" s="87"/>
    </row>
    <row r="4" spans="1:17" ht="59.45" customHeight="1">
      <c r="A4" s="324" t="s">
        <v>342</v>
      </c>
      <c r="B4" s="324"/>
      <c r="C4" s="324"/>
      <c r="D4" s="324"/>
      <c r="E4" s="324"/>
      <c r="F4" s="324"/>
      <c r="G4" s="324"/>
      <c r="H4" s="324"/>
      <c r="I4" s="88"/>
      <c r="J4" s="88"/>
      <c r="K4" s="88"/>
      <c r="L4" s="88"/>
      <c r="M4" s="89"/>
      <c r="N4" s="89"/>
      <c r="Q4" s="87"/>
    </row>
    <row r="5" spans="1:17" ht="21" customHeight="1">
      <c r="A5" s="300" t="s">
        <v>343</v>
      </c>
      <c r="B5" s="285" t="s">
        <v>344</v>
      </c>
      <c r="C5" s="285" t="s">
        <v>345</v>
      </c>
      <c r="D5" s="270" t="s">
        <v>346</v>
      </c>
      <c r="E5" s="268" t="s">
        <v>347</v>
      </c>
      <c r="F5" s="268" t="s">
        <v>348</v>
      </c>
      <c r="G5" s="270" t="s">
        <v>349</v>
      </c>
      <c r="H5" s="268" t="s">
        <v>350</v>
      </c>
      <c r="I5" s="300" t="s">
        <v>351</v>
      </c>
      <c r="J5" s="300"/>
      <c r="K5" s="285" t="s">
        <v>352</v>
      </c>
      <c r="L5" s="285"/>
      <c r="M5" s="285"/>
      <c r="N5" s="285"/>
      <c r="O5" s="285"/>
      <c r="P5" s="285"/>
      <c r="Q5" s="87"/>
    </row>
    <row r="6" spans="1:17" ht="78.599999999999994" customHeight="1">
      <c r="A6" s="300"/>
      <c r="B6" s="285"/>
      <c r="C6" s="285"/>
      <c r="D6" s="271"/>
      <c r="E6" s="269"/>
      <c r="F6" s="269"/>
      <c r="G6" s="271"/>
      <c r="H6" s="269"/>
      <c r="I6" s="90" t="s">
        <v>353</v>
      </c>
      <c r="J6" s="90" t="s">
        <v>354</v>
      </c>
      <c r="K6" s="90" t="s">
        <v>355</v>
      </c>
      <c r="L6" s="90" t="s">
        <v>356</v>
      </c>
      <c r="M6" s="90" t="s">
        <v>357</v>
      </c>
      <c r="N6" s="90" t="s">
        <v>358</v>
      </c>
      <c r="O6" s="90" t="s">
        <v>359</v>
      </c>
      <c r="P6" s="90" t="s">
        <v>360</v>
      </c>
      <c r="Q6" s="87"/>
    </row>
    <row r="7" spans="1:17" s="101" customFormat="1" ht="196.5" customHeight="1">
      <c r="A7" s="325" t="s">
        <v>361</v>
      </c>
      <c r="B7" s="286" t="s">
        <v>362</v>
      </c>
      <c r="C7" s="411" t="s">
        <v>32</v>
      </c>
      <c r="D7" s="412" t="s">
        <v>105</v>
      </c>
      <c r="E7" s="412" t="s">
        <v>106</v>
      </c>
      <c r="F7" s="399"/>
      <c r="G7" s="413" t="s">
        <v>107</v>
      </c>
      <c r="H7" s="400">
        <v>45275</v>
      </c>
      <c r="I7" s="94">
        <v>44681</v>
      </c>
      <c r="J7" s="95" t="s">
        <v>363</v>
      </c>
      <c r="K7" s="96">
        <v>0.34</v>
      </c>
      <c r="L7" s="289">
        <f>AVERAGE(K7,K8,K9,K10)</f>
        <v>0.16833333333333333</v>
      </c>
      <c r="M7" s="312">
        <f>AVERAGE(L7,L11,L15,L17,L18)</f>
        <v>0.17116666666666663</v>
      </c>
      <c r="N7" s="97">
        <v>45054</v>
      </c>
      <c r="O7" s="98" t="s">
        <v>364</v>
      </c>
      <c r="P7" s="99"/>
      <c r="Q7" s="100" t="s">
        <v>365</v>
      </c>
    </row>
    <row r="8" spans="1:17" s="101" customFormat="1" ht="382.5" customHeight="1">
      <c r="A8" s="326"/>
      <c r="B8" s="287"/>
      <c r="C8" s="168" t="s">
        <v>109</v>
      </c>
      <c r="D8" s="169" t="s">
        <v>110</v>
      </c>
      <c r="E8" s="169" t="s">
        <v>111</v>
      </c>
      <c r="F8" s="20"/>
      <c r="G8" s="171" t="s">
        <v>112</v>
      </c>
      <c r="H8" s="21">
        <v>45290</v>
      </c>
      <c r="I8" s="94"/>
      <c r="J8" s="95" t="s">
        <v>366</v>
      </c>
      <c r="K8" s="96">
        <f>(100%/12)*4</f>
        <v>0.33333333333333331</v>
      </c>
      <c r="L8" s="290"/>
      <c r="M8" s="313"/>
      <c r="N8" s="97">
        <v>45054</v>
      </c>
      <c r="O8" s="98" t="s">
        <v>367</v>
      </c>
      <c r="P8" s="99" t="s">
        <v>368</v>
      </c>
      <c r="Q8" s="100"/>
    </row>
    <row r="9" spans="1:17" s="101" customFormat="1" ht="89.25" customHeight="1">
      <c r="A9" s="326"/>
      <c r="B9" s="287"/>
      <c r="C9" s="168" t="s">
        <v>118</v>
      </c>
      <c r="D9" s="170" t="s">
        <v>119</v>
      </c>
      <c r="E9" s="170" t="s">
        <v>120</v>
      </c>
      <c r="F9" s="26"/>
      <c r="G9" s="172" t="s">
        <v>121</v>
      </c>
      <c r="H9" s="27">
        <v>45189</v>
      </c>
      <c r="I9" s="94"/>
      <c r="J9" s="95" t="s">
        <v>369</v>
      </c>
      <c r="K9" s="96">
        <v>0</v>
      </c>
      <c r="L9" s="290"/>
      <c r="M9" s="313"/>
      <c r="N9" s="97">
        <v>45054</v>
      </c>
      <c r="O9" s="98" t="s">
        <v>370</v>
      </c>
      <c r="P9" s="99"/>
      <c r="Q9" s="100"/>
    </row>
    <row r="10" spans="1:17" s="101" customFormat="1" ht="108.75" customHeight="1">
      <c r="A10" s="326"/>
      <c r="B10" s="288"/>
      <c r="C10" s="168" t="s">
        <v>122</v>
      </c>
      <c r="D10" s="170" t="s">
        <v>123</v>
      </c>
      <c r="E10" s="170" t="s">
        <v>124</v>
      </c>
      <c r="F10" s="26"/>
      <c r="G10" s="172" t="s">
        <v>121</v>
      </c>
      <c r="H10" s="27">
        <v>45230</v>
      </c>
      <c r="I10" s="94"/>
      <c r="J10" s="95" t="s">
        <v>369</v>
      </c>
      <c r="K10" s="96">
        <v>0</v>
      </c>
      <c r="L10" s="291"/>
      <c r="M10" s="313"/>
      <c r="N10" s="97">
        <v>45054</v>
      </c>
      <c r="O10" s="98" t="s">
        <v>370</v>
      </c>
      <c r="P10" s="99"/>
      <c r="Q10" s="100"/>
    </row>
    <row r="11" spans="1:17" s="101" customFormat="1" ht="299.25" customHeight="1">
      <c r="A11" s="326"/>
      <c r="B11" s="292" t="s">
        <v>371</v>
      </c>
      <c r="C11" s="92" t="s">
        <v>40</v>
      </c>
      <c r="D11" s="173" t="s">
        <v>126</v>
      </c>
      <c r="E11" s="170" t="s">
        <v>127</v>
      </c>
      <c r="F11" s="91"/>
      <c r="G11" s="172" t="s">
        <v>128</v>
      </c>
      <c r="H11" s="174">
        <v>45290</v>
      </c>
      <c r="I11" s="94">
        <v>44592</v>
      </c>
      <c r="J11" s="95" t="s">
        <v>372</v>
      </c>
      <c r="K11" s="96">
        <f>(100%/12)*4</f>
        <v>0.33333333333333331</v>
      </c>
      <c r="L11" s="289">
        <f>AVERAGE(K11,K12,K13,K14)</f>
        <v>0.27083333333333331</v>
      </c>
      <c r="M11" s="313"/>
      <c r="N11" s="97">
        <v>45054</v>
      </c>
      <c r="O11" s="98" t="s">
        <v>373</v>
      </c>
      <c r="P11" s="103"/>
      <c r="Q11" s="100" t="s">
        <v>374</v>
      </c>
    </row>
    <row r="12" spans="1:17" s="101" customFormat="1" ht="276" customHeight="1">
      <c r="A12" s="326"/>
      <c r="B12" s="293"/>
      <c r="C12" s="92" t="s">
        <v>133</v>
      </c>
      <c r="D12" s="214" t="s">
        <v>134</v>
      </c>
      <c r="E12" s="197" t="s">
        <v>135</v>
      </c>
      <c r="F12" s="91"/>
      <c r="G12" s="172" t="s">
        <v>136</v>
      </c>
      <c r="H12" s="174">
        <v>45290</v>
      </c>
      <c r="I12" s="94"/>
      <c r="J12" s="95" t="s">
        <v>375</v>
      </c>
      <c r="K12" s="96">
        <f>100%/4</f>
        <v>0.25</v>
      </c>
      <c r="L12" s="290"/>
      <c r="M12" s="313"/>
      <c r="N12" s="97">
        <v>45054</v>
      </c>
      <c r="O12" s="98" t="s">
        <v>376</v>
      </c>
      <c r="P12" s="103"/>
      <c r="Q12" s="100"/>
    </row>
    <row r="13" spans="1:17" s="101" customFormat="1" ht="144" customHeight="1">
      <c r="A13" s="326"/>
      <c r="B13" s="293"/>
      <c r="C13" s="92" t="s">
        <v>138</v>
      </c>
      <c r="D13" s="214" t="s">
        <v>139</v>
      </c>
      <c r="E13" s="197" t="s">
        <v>140</v>
      </c>
      <c r="F13" s="91"/>
      <c r="G13" s="172" t="s">
        <v>128</v>
      </c>
      <c r="H13" s="175">
        <v>45290</v>
      </c>
      <c r="I13" s="94"/>
      <c r="J13" s="95" t="s">
        <v>377</v>
      </c>
      <c r="K13" s="96">
        <v>0.5</v>
      </c>
      <c r="L13" s="290"/>
      <c r="M13" s="313"/>
      <c r="N13" s="97">
        <v>45054</v>
      </c>
      <c r="O13" s="98" t="s">
        <v>378</v>
      </c>
      <c r="P13" s="103"/>
      <c r="Q13" s="100"/>
    </row>
    <row r="14" spans="1:17" s="101" customFormat="1" ht="110.25" customHeight="1">
      <c r="A14" s="326"/>
      <c r="B14" s="294"/>
      <c r="C14" s="92" t="s">
        <v>142</v>
      </c>
      <c r="D14" s="173" t="s">
        <v>143</v>
      </c>
      <c r="E14" s="170" t="s">
        <v>144</v>
      </c>
      <c r="F14" s="91"/>
      <c r="G14" s="172" t="s">
        <v>136</v>
      </c>
      <c r="H14" s="175">
        <v>45290</v>
      </c>
      <c r="I14" s="94"/>
      <c r="J14" s="95" t="s">
        <v>369</v>
      </c>
      <c r="K14" s="96">
        <v>0</v>
      </c>
      <c r="L14" s="291"/>
      <c r="M14" s="313"/>
      <c r="N14" s="97">
        <v>45054</v>
      </c>
      <c r="O14" s="98" t="s">
        <v>370</v>
      </c>
      <c r="P14" s="103"/>
      <c r="Q14" s="100"/>
    </row>
    <row r="15" spans="1:17" s="101" customFormat="1" ht="94.5" customHeight="1">
      <c r="A15" s="326"/>
      <c r="B15" s="295" t="s">
        <v>379</v>
      </c>
      <c r="C15" s="92" t="s">
        <v>46</v>
      </c>
      <c r="D15" s="173" t="s">
        <v>146</v>
      </c>
      <c r="E15" s="170" t="s">
        <v>147</v>
      </c>
      <c r="F15" s="91"/>
      <c r="G15" s="172" t="s">
        <v>148</v>
      </c>
      <c r="H15" s="175">
        <v>45229</v>
      </c>
      <c r="I15" s="94">
        <v>44592</v>
      </c>
      <c r="J15" s="95" t="s">
        <v>369</v>
      </c>
      <c r="K15" s="96">
        <v>0</v>
      </c>
      <c r="L15" s="289">
        <f>AVERAGE(K15,K16)</f>
        <v>0</v>
      </c>
      <c r="M15" s="313"/>
      <c r="N15" s="97">
        <v>45054</v>
      </c>
      <c r="O15" s="98" t="s">
        <v>370</v>
      </c>
      <c r="P15" s="105"/>
      <c r="Q15" s="100" t="s">
        <v>380</v>
      </c>
    </row>
    <row r="16" spans="1:17" s="101" customFormat="1" ht="54">
      <c r="A16" s="326"/>
      <c r="B16" s="295"/>
      <c r="C16" s="92" t="s">
        <v>49</v>
      </c>
      <c r="D16" s="173" t="s">
        <v>149</v>
      </c>
      <c r="E16" s="170" t="s">
        <v>147</v>
      </c>
      <c r="F16" s="91"/>
      <c r="G16" s="172" t="s">
        <v>121</v>
      </c>
      <c r="H16" s="175">
        <v>45107</v>
      </c>
      <c r="I16" s="94" t="s">
        <v>381</v>
      </c>
      <c r="J16" s="95" t="s">
        <v>369</v>
      </c>
      <c r="K16" s="106">
        <v>0</v>
      </c>
      <c r="L16" s="296"/>
      <c r="M16" s="313"/>
      <c r="N16" s="97">
        <v>45054</v>
      </c>
      <c r="O16" s="98" t="s">
        <v>370</v>
      </c>
      <c r="P16" s="107"/>
      <c r="Q16" s="100" t="s">
        <v>365</v>
      </c>
    </row>
    <row r="17" spans="1:32" s="101" customFormat="1" ht="122.25" customHeight="1">
      <c r="A17" s="326"/>
      <c r="B17" s="91" t="s">
        <v>382</v>
      </c>
      <c r="C17" s="92" t="s">
        <v>151</v>
      </c>
      <c r="D17" s="173" t="s">
        <v>152</v>
      </c>
      <c r="E17" s="170" t="s">
        <v>153</v>
      </c>
      <c r="F17" s="91"/>
      <c r="G17" s="93" t="s">
        <v>148</v>
      </c>
      <c r="H17" s="94">
        <v>45290</v>
      </c>
      <c r="I17" s="97">
        <v>44256</v>
      </c>
      <c r="J17" s="95" t="s">
        <v>369</v>
      </c>
      <c r="K17" s="106">
        <v>0</v>
      </c>
      <c r="L17" s="96">
        <v>0</v>
      </c>
      <c r="M17" s="313"/>
      <c r="N17" s="97">
        <v>45054</v>
      </c>
      <c r="O17" s="98" t="s">
        <v>370</v>
      </c>
      <c r="P17" s="105"/>
      <c r="Q17" s="100" t="s">
        <v>365</v>
      </c>
    </row>
    <row r="18" spans="1:32" s="101" customFormat="1" ht="94.5" customHeight="1">
      <c r="A18" s="414"/>
      <c r="B18" s="295" t="s">
        <v>383</v>
      </c>
      <c r="C18" s="92" t="s">
        <v>155</v>
      </c>
      <c r="D18" s="173" t="s">
        <v>156</v>
      </c>
      <c r="E18" s="170" t="s">
        <v>157</v>
      </c>
      <c r="F18" s="91"/>
      <c r="G18" s="215" t="s">
        <v>158</v>
      </c>
      <c r="H18" s="175">
        <v>45290</v>
      </c>
      <c r="I18" s="94">
        <v>44592</v>
      </c>
      <c r="J18" s="95" t="s">
        <v>384</v>
      </c>
      <c r="K18" s="96">
        <v>0.5</v>
      </c>
      <c r="L18" s="289">
        <f>AVERAGE(K18,K19)</f>
        <v>0.41666666666666663</v>
      </c>
      <c r="M18" s="415"/>
      <c r="N18" s="97">
        <v>45054</v>
      </c>
      <c r="O18" s="98" t="s">
        <v>385</v>
      </c>
      <c r="P18" s="105"/>
      <c r="Q18" s="100" t="s">
        <v>380</v>
      </c>
    </row>
    <row r="19" spans="1:32" s="101" customFormat="1" ht="136.5" customHeight="1">
      <c r="A19" s="414"/>
      <c r="B19" s="295"/>
      <c r="C19" s="92" t="s">
        <v>159</v>
      </c>
      <c r="D19" s="173" t="s">
        <v>160</v>
      </c>
      <c r="E19" s="170" t="s">
        <v>161</v>
      </c>
      <c r="F19" s="91"/>
      <c r="G19" s="172" t="s">
        <v>121</v>
      </c>
      <c r="H19" s="175">
        <v>45290</v>
      </c>
      <c r="I19" s="94" t="s">
        <v>381</v>
      </c>
      <c r="J19" s="95" t="s">
        <v>386</v>
      </c>
      <c r="K19" s="96">
        <f>+(100%/3)*1</f>
        <v>0.33333333333333331</v>
      </c>
      <c r="L19" s="296"/>
      <c r="M19" s="415"/>
      <c r="N19" s="97">
        <v>45054</v>
      </c>
      <c r="O19" s="98" t="s">
        <v>387</v>
      </c>
      <c r="P19" s="107"/>
      <c r="Q19" s="100" t="s">
        <v>365</v>
      </c>
    </row>
    <row r="22" spans="1:32" ht="18" customHeight="1">
      <c r="A22" s="324"/>
      <c r="B22" s="324"/>
      <c r="C22" s="324"/>
      <c r="D22" s="324"/>
      <c r="E22" s="324"/>
      <c r="F22" s="324"/>
      <c r="G22" s="324"/>
      <c r="H22" s="324"/>
      <c r="I22" s="324"/>
      <c r="J22" s="324"/>
      <c r="K22" s="324"/>
      <c r="L22" s="324"/>
      <c r="M22" s="324"/>
      <c r="N22" s="324"/>
      <c r="O22" s="324"/>
      <c r="P22" s="324"/>
      <c r="Q22" s="324"/>
      <c r="R22" s="324"/>
      <c r="S22" s="324"/>
      <c r="T22" s="324"/>
      <c r="U22" s="324"/>
      <c r="V22" s="324"/>
      <c r="W22" s="324"/>
      <c r="X22" s="324"/>
      <c r="Y22" s="324"/>
      <c r="Z22" s="324"/>
      <c r="AA22" s="324"/>
      <c r="AB22" s="324"/>
      <c r="AC22" s="324"/>
      <c r="AD22" s="324"/>
      <c r="AE22" s="324"/>
    </row>
    <row r="23" spans="1:32" s="101" customFormat="1" ht="67.5" customHeight="1">
      <c r="A23" s="315" t="s">
        <v>388</v>
      </c>
      <c r="B23" s="315"/>
      <c r="C23" s="315"/>
      <c r="D23" s="315"/>
      <c r="E23" s="315"/>
      <c r="F23" s="315"/>
      <c r="G23" s="315"/>
      <c r="H23" s="315"/>
      <c r="I23" s="108"/>
      <c r="J23" s="108"/>
      <c r="K23" s="108"/>
      <c r="L23" s="108"/>
      <c r="M23" s="108"/>
      <c r="N23" s="86"/>
      <c r="O23" s="86"/>
      <c r="P23" s="86"/>
      <c r="Q23" s="86"/>
      <c r="R23" s="86"/>
      <c r="S23" s="86"/>
      <c r="T23" s="86"/>
      <c r="U23" s="86"/>
      <c r="V23" s="86"/>
      <c r="W23" s="86"/>
      <c r="X23" s="86"/>
      <c r="Y23" s="86"/>
      <c r="Z23" s="86"/>
      <c r="AA23" s="86"/>
      <c r="AB23" s="86"/>
      <c r="AC23" s="86"/>
      <c r="AD23" s="86"/>
      <c r="AE23" s="86"/>
      <c r="AF23" s="86"/>
    </row>
    <row r="24" spans="1:32" ht="145.5" customHeight="1">
      <c r="A24" s="300" t="s">
        <v>343</v>
      </c>
      <c r="B24" s="285" t="s">
        <v>344</v>
      </c>
      <c r="C24" s="285" t="s">
        <v>345</v>
      </c>
      <c r="D24" s="285" t="s">
        <v>346</v>
      </c>
      <c r="E24" s="300" t="s">
        <v>347</v>
      </c>
      <c r="F24" s="300" t="s">
        <v>348</v>
      </c>
      <c r="G24" s="285" t="s">
        <v>349</v>
      </c>
      <c r="H24" s="300" t="s">
        <v>389</v>
      </c>
      <c r="I24" s="300" t="s">
        <v>351</v>
      </c>
      <c r="J24" s="300"/>
      <c r="K24" s="285" t="s">
        <v>352</v>
      </c>
      <c r="L24" s="285"/>
      <c r="M24" s="285"/>
      <c r="N24" s="285"/>
      <c r="O24" s="285"/>
      <c r="P24" s="285"/>
    </row>
    <row r="25" spans="1:32" ht="81.95" customHeight="1">
      <c r="A25" s="268"/>
      <c r="B25" s="285"/>
      <c r="C25" s="285"/>
      <c r="D25" s="285"/>
      <c r="E25" s="300"/>
      <c r="F25" s="300"/>
      <c r="G25" s="285"/>
      <c r="H25" s="300"/>
      <c r="I25" s="90" t="s">
        <v>353</v>
      </c>
      <c r="J25" s="90" t="s">
        <v>354</v>
      </c>
      <c r="K25" s="90" t="s">
        <v>355</v>
      </c>
      <c r="L25" s="90" t="s">
        <v>356</v>
      </c>
      <c r="M25" s="90" t="s">
        <v>357</v>
      </c>
      <c r="N25" s="90" t="s">
        <v>358</v>
      </c>
      <c r="O25" s="90" t="s">
        <v>359</v>
      </c>
      <c r="P25" s="90" t="s">
        <v>360</v>
      </c>
    </row>
    <row r="26" spans="1:32" ht="95.25" customHeight="1">
      <c r="A26" s="416" t="s">
        <v>390</v>
      </c>
      <c r="B26" s="183" t="s">
        <v>391</v>
      </c>
      <c r="C26" s="109" t="s">
        <v>32</v>
      </c>
      <c r="D26" s="412" t="s">
        <v>165</v>
      </c>
      <c r="E26" s="412" t="s">
        <v>166</v>
      </c>
      <c r="F26" s="110"/>
      <c r="G26" s="111" t="s">
        <v>121</v>
      </c>
      <c r="H26" s="112">
        <v>45168</v>
      </c>
      <c r="I26" s="113">
        <v>44651</v>
      </c>
      <c r="J26" s="120" t="s">
        <v>392</v>
      </c>
      <c r="K26" s="114">
        <f>+(100%/9)*3</f>
        <v>0.33333333333333331</v>
      </c>
      <c r="L26" s="114">
        <f>+K26</f>
        <v>0.33333333333333331</v>
      </c>
      <c r="M26" s="280">
        <v>0.108</v>
      </c>
      <c r="N26" s="97">
        <v>45054</v>
      </c>
      <c r="O26" s="98" t="s">
        <v>393</v>
      </c>
      <c r="P26" s="116"/>
      <c r="Q26" s="100" t="s">
        <v>380</v>
      </c>
      <c r="R26" s="101"/>
      <c r="S26" s="101"/>
      <c r="T26" s="101"/>
      <c r="U26" s="101"/>
      <c r="V26" s="101"/>
      <c r="W26" s="101"/>
      <c r="X26" s="101"/>
      <c r="Y26" s="101"/>
      <c r="Z26" s="101"/>
      <c r="AA26" s="101"/>
      <c r="AB26" s="101"/>
      <c r="AC26" s="101"/>
      <c r="AD26" s="101"/>
      <c r="AE26" s="101"/>
      <c r="AF26" s="101"/>
    </row>
    <row r="27" spans="1:32" ht="106.5" customHeight="1">
      <c r="A27" s="416"/>
      <c r="B27" s="184" t="s">
        <v>394</v>
      </c>
      <c r="C27" s="109" t="s">
        <v>40</v>
      </c>
      <c r="D27" s="170" t="s">
        <v>170</v>
      </c>
      <c r="E27" s="170" t="s">
        <v>171</v>
      </c>
      <c r="F27" s="110"/>
      <c r="G27" s="111" t="s">
        <v>121</v>
      </c>
      <c r="H27" s="112">
        <v>45230</v>
      </c>
      <c r="I27" s="113">
        <v>44651</v>
      </c>
      <c r="J27" s="95" t="s">
        <v>369</v>
      </c>
      <c r="K27" s="114">
        <v>0</v>
      </c>
      <c r="L27" s="117">
        <f>+K27</f>
        <v>0</v>
      </c>
      <c r="M27" s="281"/>
      <c r="N27" s="97">
        <v>45054</v>
      </c>
      <c r="O27" s="98" t="s">
        <v>370</v>
      </c>
      <c r="P27" s="116"/>
      <c r="Q27" s="100" t="s">
        <v>380</v>
      </c>
      <c r="R27" s="101"/>
      <c r="S27" s="101"/>
      <c r="T27" s="101"/>
      <c r="U27" s="101"/>
      <c r="V27" s="101"/>
      <c r="W27" s="101"/>
      <c r="X27" s="101"/>
      <c r="Y27" s="101"/>
      <c r="Z27" s="101"/>
      <c r="AA27" s="101"/>
      <c r="AB27" s="101"/>
      <c r="AC27" s="101"/>
      <c r="AD27" s="101"/>
      <c r="AE27" s="101"/>
      <c r="AF27" s="101"/>
    </row>
    <row r="28" spans="1:32" ht="154.5" customHeight="1">
      <c r="A28" s="416"/>
      <c r="B28" s="321" t="s">
        <v>395</v>
      </c>
      <c r="C28" s="216" t="s">
        <v>46</v>
      </c>
      <c r="D28" s="217" t="s">
        <v>173</v>
      </c>
      <c r="E28" s="217" t="s">
        <v>174</v>
      </c>
      <c r="F28" s="218"/>
      <c r="G28" s="219" t="s">
        <v>121</v>
      </c>
      <c r="H28" s="220">
        <v>45015</v>
      </c>
      <c r="I28" s="220">
        <v>44651</v>
      </c>
      <c r="J28" s="221" t="s">
        <v>396</v>
      </c>
      <c r="K28" s="222">
        <v>1</v>
      </c>
      <c r="L28" s="323">
        <f>AVERAGE(K28,K29)</f>
        <v>0.5</v>
      </c>
      <c r="M28" s="281"/>
      <c r="N28" s="220">
        <v>45054</v>
      </c>
      <c r="O28" s="223" t="s">
        <v>397</v>
      </c>
      <c r="P28" s="224" t="s">
        <v>398</v>
      </c>
      <c r="Q28" s="100" t="s">
        <v>380</v>
      </c>
      <c r="R28" s="101"/>
      <c r="S28" s="101"/>
      <c r="T28" s="101"/>
      <c r="U28" s="101"/>
      <c r="V28" s="101"/>
      <c r="W28" s="101"/>
      <c r="X28" s="101"/>
      <c r="Y28" s="101"/>
      <c r="Z28" s="101"/>
      <c r="AA28" s="101"/>
      <c r="AB28" s="101"/>
      <c r="AC28" s="101"/>
      <c r="AD28" s="101"/>
      <c r="AE28" s="101"/>
      <c r="AF28" s="101"/>
    </row>
    <row r="29" spans="1:32" ht="91.5" customHeight="1">
      <c r="A29" s="416"/>
      <c r="B29" s="322"/>
      <c r="C29" s="109" t="s">
        <v>49</v>
      </c>
      <c r="D29" s="170" t="s">
        <v>176</v>
      </c>
      <c r="E29" s="170" t="s">
        <v>177</v>
      </c>
      <c r="F29" s="110"/>
      <c r="G29" s="111" t="s">
        <v>399</v>
      </c>
      <c r="H29" s="175">
        <v>45288</v>
      </c>
      <c r="I29" s="112"/>
      <c r="J29" s="95" t="s">
        <v>369</v>
      </c>
      <c r="K29" s="114">
        <v>0</v>
      </c>
      <c r="L29" s="291"/>
      <c r="M29" s="281"/>
      <c r="N29" s="97">
        <v>45054</v>
      </c>
      <c r="O29" s="98" t="s">
        <v>370</v>
      </c>
      <c r="P29" s="118"/>
      <c r="Q29" s="100"/>
      <c r="R29" s="101"/>
      <c r="S29" s="101"/>
      <c r="T29" s="101"/>
      <c r="U29" s="101"/>
      <c r="V29" s="101"/>
      <c r="W29" s="101"/>
      <c r="X29" s="101"/>
      <c r="Y29" s="101"/>
      <c r="Z29" s="101"/>
      <c r="AA29" s="101"/>
      <c r="AB29" s="101"/>
      <c r="AC29" s="101"/>
      <c r="AD29" s="101"/>
      <c r="AE29" s="101"/>
      <c r="AF29" s="101"/>
    </row>
    <row r="30" spans="1:32" s="101" customFormat="1" ht="149.25" customHeight="1">
      <c r="A30" s="416"/>
      <c r="B30" s="185" t="s">
        <v>400</v>
      </c>
      <c r="C30" s="109" t="s">
        <v>151</v>
      </c>
      <c r="D30" s="177" t="s">
        <v>180</v>
      </c>
      <c r="E30" s="178" t="s">
        <v>181</v>
      </c>
      <c r="F30" s="110"/>
      <c r="G30" s="111" t="s">
        <v>121</v>
      </c>
      <c r="H30" s="175">
        <v>45230</v>
      </c>
      <c r="I30" s="119" t="s">
        <v>401</v>
      </c>
      <c r="J30" s="95" t="s">
        <v>369</v>
      </c>
      <c r="K30" s="114">
        <v>0</v>
      </c>
      <c r="L30" s="117">
        <v>0</v>
      </c>
      <c r="M30" s="281"/>
      <c r="N30" s="97">
        <v>45054</v>
      </c>
      <c r="O30" s="98" t="s">
        <v>370</v>
      </c>
      <c r="P30" s="115"/>
      <c r="Q30" s="100" t="s">
        <v>365</v>
      </c>
    </row>
    <row r="31" spans="1:32" s="101" customFormat="1" ht="152.25" customHeight="1">
      <c r="A31" s="416"/>
      <c r="B31" s="185" t="s">
        <v>402</v>
      </c>
      <c r="C31" s="216" t="s">
        <v>155</v>
      </c>
      <c r="D31" s="225" t="s">
        <v>183</v>
      </c>
      <c r="E31" s="225" t="s">
        <v>184</v>
      </c>
      <c r="F31" s="218"/>
      <c r="G31" s="219" t="s">
        <v>121</v>
      </c>
      <c r="H31" s="226">
        <v>44984</v>
      </c>
      <c r="I31" s="227">
        <v>44681</v>
      </c>
      <c r="J31" s="221" t="s">
        <v>403</v>
      </c>
      <c r="K31" s="222">
        <v>1</v>
      </c>
      <c r="L31" s="228">
        <v>1</v>
      </c>
      <c r="M31" s="281"/>
      <c r="N31" s="220">
        <v>45054</v>
      </c>
      <c r="O31" s="231" t="s">
        <v>404</v>
      </c>
      <c r="P31" s="231"/>
      <c r="Q31" s="100" t="s">
        <v>365</v>
      </c>
      <c r="R31" s="86"/>
      <c r="S31" s="86"/>
      <c r="T31" s="86"/>
      <c r="U31" s="86"/>
      <c r="V31" s="86"/>
      <c r="W31" s="86"/>
      <c r="X31" s="86"/>
      <c r="Y31" s="86"/>
      <c r="Z31" s="86"/>
      <c r="AA31" s="86"/>
      <c r="AB31" s="86"/>
      <c r="AC31" s="86"/>
      <c r="AD31" s="86"/>
      <c r="AE31" s="86"/>
      <c r="AF31" s="86"/>
    </row>
    <row r="32" spans="1:32" s="101" customFormat="1" ht="152.25" customHeight="1">
      <c r="A32" s="417"/>
      <c r="B32" s="185" t="s">
        <v>405</v>
      </c>
      <c r="C32" s="216" t="s">
        <v>187</v>
      </c>
      <c r="D32" s="229" t="s">
        <v>188</v>
      </c>
      <c r="E32" s="229" t="s">
        <v>184</v>
      </c>
      <c r="F32" s="218"/>
      <c r="G32" s="219" t="s">
        <v>121</v>
      </c>
      <c r="H32" s="230">
        <v>44984</v>
      </c>
      <c r="I32" s="227">
        <v>44681</v>
      </c>
      <c r="J32" s="221" t="s">
        <v>403</v>
      </c>
      <c r="K32" s="222">
        <v>1</v>
      </c>
      <c r="L32" s="228">
        <v>1</v>
      </c>
      <c r="M32" s="86"/>
      <c r="N32" s="220">
        <v>45054</v>
      </c>
      <c r="O32" s="231" t="s">
        <v>404</v>
      </c>
      <c r="P32" s="231"/>
      <c r="Q32" s="100" t="s">
        <v>365</v>
      </c>
      <c r="R32" s="86"/>
      <c r="S32" s="86"/>
      <c r="T32" s="86"/>
      <c r="U32" s="86"/>
      <c r="V32" s="86"/>
      <c r="W32" s="86"/>
      <c r="X32" s="86"/>
      <c r="Y32" s="86"/>
      <c r="Z32" s="86"/>
      <c r="AA32" s="86"/>
      <c r="AB32" s="86"/>
      <c r="AC32" s="86"/>
      <c r="AD32" s="86"/>
      <c r="AE32" s="86"/>
      <c r="AF32" s="86"/>
    </row>
    <row r="33" spans="1:48" s="101" customFormat="1" ht="93.75" customHeight="1">
      <c r="A33" s="315" t="s">
        <v>406</v>
      </c>
      <c r="B33" s="315"/>
      <c r="C33" s="315"/>
      <c r="D33" s="315"/>
      <c r="E33" s="315"/>
      <c r="F33" s="315"/>
      <c r="G33" s="315"/>
      <c r="H33" s="315"/>
      <c r="I33" s="88"/>
      <c r="J33" s="88"/>
      <c r="K33" s="88"/>
      <c r="L33" s="88"/>
      <c r="M33" s="88"/>
      <c r="N33" s="88"/>
      <c r="O33" s="88"/>
      <c r="P33" s="86"/>
      <c r="Q33" s="86"/>
      <c r="R33" s="86"/>
      <c r="S33" s="86"/>
      <c r="T33" s="86"/>
      <c r="U33" s="86"/>
      <c r="V33" s="86"/>
      <c r="W33" s="86"/>
      <c r="X33" s="86"/>
      <c r="Y33" s="86"/>
      <c r="Z33" s="86"/>
      <c r="AA33" s="86"/>
      <c r="AB33" s="86"/>
      <c r="AC33" s="86"/>
      <c r="AD33" s="86"/>
      <c r="AE33" s="86"/>
      <c r="AF33" s="86"/>
    </row>
    <row r="34" spans="1:48" s="101" customFormat="1" ht="111.95" customHeight="1">
      <c r="A34" s="300" t="s">
        <v>343</v>
      </c>
      <c r="B34" s="285" t="s">
        <v>344</v>
      </c>
      <c r="C34" s="285" t="s">
        <v>345</v>
      </c>
      <c r="D34" s="270" t="s">
        <v>346</v>
      </c>
      <c r="E34" s="268" t="s">
        <v>347</v>
      </c>
      <c r="F34" s="268" t="s">
        <v>348</v>
      </c>
      <c r="G34" s="270" t="s">
        <v>349</v>
      </c>
      <c r="H34" s="268" t="s">
        <v>389</v>
      </c>
      <c r="I34" s="300" t="s">
        <v>351</v>
      </c>
      <c r="J34" s="300"/>
      <c r="K34" s="285" t="s">
        <v>352</v>
      </c>
      <c r="L34" s="285"/>
      <c r="M34" s="285"/>
      <c r="N34" s="285"/>
      <c r="O34" s="285"/>
      <c r="P34" s="285"/>
      <c r="Q34" s="86"/>
      <c r="R34" s="86"/>
      <c r="S34" s="86"/>
      <c r="T34" s="86"/>
      <c r="U34" s="86"/>
      <c r="V34" s="86"/>
      <c r="W34" s="86"/>
      <c r="X34" s="86"/>
      <c r="Y34" s="86"/>
      <c r="Z34" s="86"/>
      <c r="AA34" s="86"/>
      <c r="AB34" s="86"/>
      <c r="AC34" s="86"/>
      <c r="AD34" s="86"/>
      <c r="AE34" s="86"/>
      <c r="AF34" s="86"/>
    </row>
    <row r="35" spans="1:48" s="101" customFormat="1" ht="185.25" customHeight="1">
      <c r="A35" s="300"/>
      <c r="B35" s="285"/>
      <c r="C35" s="285"/>
      <c r="D35" s="271"/>
      <c r="E35" s="269"/>
      <c r="F35" s="269"/>
      <c r="G35" s="271"/>
      <c r="H35" s="269"/>
      <c r="I35" s="90" t="s">
        <v>353</v>
      </c>
      <c r="J35" s="90" t="s">
        <v>407</v>
      </c>
      <c r="K35" s="90" t="s">
        <v>355</v>
      </c>
      <c r="L35" s="90" t="s">
        <v>356</v>
      </c>
      <c r="M35" s="90" t="s">
        <v>357</v>
      </c>
      <c r="N35" s="90" t="s">
        <v>358</v>
      </c>
      <c r="O35" s="90" t="s">
        <v>359</v>
      </c>
      <c r="P35" s="90" t="s">
        <v>360</v>
      </c>
      <c r="Q35" s="86"/>
      <c r="R35" s="86"/>
      <c r="S35" s="86"/>
      <c r="T35" s="86"/>
      <c r="U35" s="86"/>
      <c r="V35" s="86"/>
      <c r="W35" s="86"/>
      <c r="X35" s="86"/>
      <c r="Y35" s="86"/>
      <c r="Z35" s="86"/>
      <c r="AA35" s="86"/>
      <c r="AB35" s="86"/>
      <c r="AC35" s="86"/>
      <c r="AD35" s="86"/>
      <c r="AE35" s="86"/>
      <c r="AF35" s="86"/>
    </row>
    <row r="36" spans="1:48" s="101" customFormat="1" ht="125.25" customHeight="1">
      <c r="A36" s="306" t="s">
        <v>408</v>
      </c>
      <c r="B36" s="332" t="s">
        <v>409</v>
      </c>
      <c r="C36" s="124" t="s">
        <v>32</v>
      </c>
      <c r="D36" s="412" t="s">
        <v>191</v>
      </c>
      <c r="E36" s="412" t="s">
        <v>192</v>
      </c>
      <c r="F36" s="125"/>
      <c r="G36" s="413" t="s">
        <v>128</v>
      </c>
      <c r="H36" s="418">
        <v>45275</v>
      </c>
      <c r="I36" s="127" t="s">
        <v>410</v>
      </c>
      <c r="J36" s="95" t="s">
        <v>369</v>
      </c>
      <c r="K36" s="128">
        <v>0</v>
      </c>
      <c r="L36" s="335">
        <f>AVERAGE(K36,K37,K38)</f>
        <v>0.27777777777777773</v>
      </c>
      <c r="M36" s="329">
        <f>AVERAGE(L36,L39,L40,L43,L45,L47)</f>
        <v>0.21296296296296294</v>
      </c>
      <c r="N36" s="97">
        <v>45054</v>
      </c>
      <c r="O36" s="98" t="s">
        <v>370</v>
      </c>
      <c r="P36" s="129"/>
      <c r="Q36" s="130" t="s">
        <v>411</v>
      </c>
      <c r="R36" s="86"/>
      <c r="S36" s="86"/>
      <c r="T36" s="86"/>
      <c r="U36" s="86"/>
      <c r="V36" s="86"/>
      <c r="W36" s="86"/>
      <c r="X36" s="86"/>
      <c r="Y36" s="86"/>
      <c r="Z36" s="86"/>
      <c r="AA36" s="86"/>
      <c r="AB36" s="86"/>
      <c r="AC36" s="86"/>
      <c r="AD36" s="86"/>
      <c r="AE36" s="86"/>
      <c r="AF36" s="86"/>
    </row>
    <row r="37" spans="1:48" s="101" customFormat="1" ht="141" customHeight="1">
      <c r="A37" s="307"/>
      <c r="B37" s="333"/>
      <c r="C37" s="124" t="s">
        <v>109</v>
      </c>
      <c r="D37" s="170" t="s">
        <v>193</v>
      </c>
      <c r="E37" s="170" t="s">
        <v>194</v>
      </c>
      <c r="F37" s="125"/>
      <c r="G37" s="172" t="s">
        <v>128</v>
      </c>
      <c r="H37" s="175">
        <v>45225</v>
      </c>
      <c r="I37" s="131" t="s">
        <v>410</v>
      </c>
      <c r="J37" s="186" t="s">
        <v>412</v>
      </c>
      <c r="K37" s="128">
        <f>+(100%/3)*1</f>
        <v>0.33333333333333331</v>
      </c>
      <c r="L37" s="336"/>
      <c r="M37" s="330"/>
      <c r="N37" s="97">
        <v>45054</v>
      </c>
      <c r="O37" s="102" t="s">
        <v>413</v>
      </c>
      <c r="P37" s="132"/>
      <c r="Q37" s="130" t="s">
        <v>411</v>
      </c>
    </row>
    <row r="38" spans="1:48" s="101" customFormat="1" ht="157.5" customHeight="1">
      <c r="A38" s="307"/>
      <c r="B38" s="334"/>
      <c r="C38" s="124" t="s">
        <v>118</v>
      </c>
      <c r="D38" s="170" t="s">
        <v>196</v>
      </c>
      <c r="E38" s="170" t="s">
        <v>197</v>
      </c>
      <c r="F38" s="125"/>
      <c r="G38" s="172" t="s">
        <v>128</v>
      </c>
      <c r="H38" s="175">
        <v>45257</v>
      </c>
      <c r="I38" s="133" t="s">
        <v>414</v>
      </c>
      <c r="J38" s="134" t="s">
        <v>415</v>
      </c>
      <c r="K38" s="128">
        <v>0.5</v>
      </c>
      <c r="L38" s="337"/>
      <c r="M38" s="330"/>
      <c r="N38" s="97">
        <v>45054</v>
      </c>
      <c r="O38" s="102" t="s">
        <v>416</v>
      </c>
      <c r="P38" s="132"/>
      <c r="Q38" s="100" t="s">
        <v>411</v>
      </c>
      <c r="R38" s="122"/>
      <c r="S38" s="122"/>
      <c r="T38" s="122"/>
      <c r="U38" s="122"/>
      <c r="V38" s="122"/>
      <c r="W38" s="122"/>
      <c r="X38" s="122"/>
      <c r="Y38" s="122"/>
      <c r="Z38" s="122"/>
      <c r="AA38" s="122"/>
      <c r="AB38" s="122"/>
      <c r="AC38" s="122"/>
      <c r="AD38" s="122"/>
      <c r="AE38" s="122"/>
      <c r="AF38" s="122"/>
    </row>
    <row r="39" spans="1:48" s="137" customFormat="1" ht="103.5" customHeight="1">
      <c r="A39" s="307"/>
      <c r="B39" s="91" t="s">
        <v>417</v>
      </c>
      <c r="C39" s="124" t="s">
        <v>40</v>
      </c>
      <c r="D39" s="197" t="s">
        <v>200</v>
      </c>
      <c r="E39" s="170" t="s">
        <v>201</v>
      </c>
      <c r="F39" s="91"/>
      <c r="G39" s="93" t="s">
        <v>128</v>
      </c>
      <c r="H39" s="94">
        <v>45225</v>
      </c>
      <c r="I39" s="131" t="s">
        <v>410</v>
      </c>
      <c r="J39" s="187" t="s">
        <v>418</v>
      </c>
      <c r="K39" s="138">
        <v>0.5</v>
      </c>
      <c r="L39" s="135">
        <f>+K39</f>
        <v>0.5</v>
      </c>
      <c r="M39" s="330"/>
      <c r="N39" s="97">
        <v>45054</v>
      </c>
      <c r="O39" s="102" t="s">
        <v>419</v>
      </c>
      <c r="P39" s="136"/>
      <c r="Q39" s="130" t="s">
        <v>365</v>
      </c>
      <c r="R39" s="101"/>
      <c r="S39" s="101"/>
      <c r="T39" s="101"/>
      <c r="U39" s="101"/>
      <c r="V39" s="101"/>
      <c r="W39" s="101"/>
      <c r="X39" s="101"/>
      <c r="Y39" s="101"/>
      <c r="Z39" s="101"/>
      <c r="AA39" s="101"/>
      <c r="AB39" s="101"/>
      <c r="AC39" s="101"/>
      <c r="AD39" s="101"/>
      <c r="AE39" s="101"/>
      <c r="AF39" s="101"/>
      <c r="AG39" s="122"/>
      <c r="AH39" s="122"/>
      <c r="AI39" s="122"/>
      <c r="AJ39" s="122"/>
      <c r="AK39" s="122"/>
      <c r="AL39" s="122"/>
      <c r="AM39" s="122"/>
      <c r="AN39" s="122"/>
      <c r="AO39" s="122"/>
      <c r="AP39" s="122"/>
      <c r="AQ39" s="122"/>
      <c r="AR39" s="122"/>
      <c r="AS39" s="122"/>
      <c r="AT39" s="122"/>
      <c r="AU39" s="122"/>
      <c r="AV39" s="122"/>
    </row>
    <row r="40" spans="1:48" s="101" customFormat="1" ht="75" customHeight="1">
      <c r="A40" s="307"/>
      <c r="B40" s="286" t="s">
        <v>420</v>
      </c>
      <c r="C40" s="92" t="s">
        <v>46</v>
      </c>
      <c r="D40" s="170" t="s">
        <v>204</v>
      </c>
      <c r="E40" s="170" t="s">
        <v>205</v>
      </c>
      <c r="F40" s="25" t="s">
        <v>205</v>
      </c>
      <c r="G40" s="172" t="s">
        <v>128</v>
      </c>
      <c r="H40" s="175">
        <v>45286</v>
      </c>
      <c r="I40" s="139" t="s">
        <v>421</v>
      </c>
      <c r="J40" s="95" t="s">
        <v>369</v>
      </c>
      <c r="K40" s="138">
        <v>0</v>
      </c>
      <c r="L40" s="303">
        <f>AVERAGE(K40,K41,K42)</f>
        <v>0</v>
      </c>
      <c r="M40" s="330"/>
      <c r="N40" s="97">
        <v>45054</v>
      </c>
      <c r="O40" s="98" t="s">
        <v>370</v>
      </c>
      <c r="P40" s="102"/>
      <c r="Q40" s="130" t="s">
        <v>365</v>
      </c>
    </row>
    <row r="41" spans="1:48" s="101" customFormat="1" ht="89.25" customHeight="1">
      <c r="A41" s="307"/>
      <c r="B41" s="301"/>
      <c r="C41" s="92" t="s">
        <v>49</v>
      </c>
      <c r="D41" s="170" t="s">
        <v>206</v>
      </c>
      <c r="E41" s="170" t="s">
        <v>207</v>
      </c>
      <c r="F41" s="25" t="s">
        <v>207</v>
      </c>
      <c r="G41" s="172" t="s">
        <v>208</v>
      </c>
      <c r="H41" s="175">
        <v>45286</v>
      </c>
      <c r="I41" s="131" t="s">
        <v>421</v>
      </c>
      <c r="J41" s="95" t="s">
        <v>369</v>
      </c>
      <c r="K41" s="138">
        <v>0</v>
      </c>
      <c r="L41" s="304"/>
      <c r="M41" s="330"/>
      <c r="N41" s="97">
        <v>45054</v>
      </c>
      <c r="O41" s="98" t="s">
        <v>370</v>
      </c>
      <c r="P41" s="102"/>
      <c r="Q41" s="130" t="s">
        <v>411</v>
      </c>
    </row>
    <row r="42" spans="1:48" ht="137.25" customHeight="1">
      <c r="A42" s="307"/>
      <c r="B42" s="302"/>
      <c r="C42" s="92" t="s">
        <v>209</v>
      </c>
      <c r="D42" s="170" t="s">
        <v>210</v>
      </c>
      <c r="E42" s="170" t="s">
        <v>211</v>
      </c>
      <c r="F42" s="25" t="s">
        <v>211</v>
      </c>
      <c r="G42" s="172" t="s">
        <v>128</v>
      </c>
      <c r="H42" s="175">
        <v>45257</v>
      </c>
      <c r="I42" s="131" t="s">
        <v>421</v>
      </c>
      <c r="J42" s="95" t="s">
        <v>369</v>
      </c>
      <c r="K42" s="138">
        <v>0</v>
      </c>
      <c r="L42" s="305"/>
      <c r="M42" s="330"/>
      <c r="N42" s="97">
        <v>45054</v>
      </c>
      <c r="O42" s="98" t="s">
        <v>370</v>
      </c>
      <c r="P42" s="102"/>
      <c r="Q42" s="130" t="s">
        <v>365</v>
      </c>
      <c r="R42" s="101"/>
      <c r="S42" s="101"/>
      <c r="T42" s="101"/>
      <c r="U42" s="101"/>
      <c r="V42" s="101"/>
      <c r="W42" s="101"/>
      <c r="X42" s="101"/>
      <c r="Y42" s="101"/>
      <c r="Z42" s="101"/>
      <c r="AA42" s="101"/>
      <c r="AB42" s="101"/>
      <c r="AC42" s="101"/>
      <c r="AD42" s="101"/>
      <c r="AE42" s="101"/>
      <c r="AF42" s="101"/>
    </row>
    <row r="43" spans="1:48" ht="105.75" customHeight="1">
      <c r="A43" s="307"/>
      <c r="B43" s="295" t="s">
        <v>422</v>
      </c>
      <c r="C43" s="92" t="s">
        <v>151</v>
      </c>
      <c r="D43" s="170" t="s">
        <v>213</v>
      </c>
      <c r="E43" s="170" t="s">
        <v>205</v>
      </c>
      <c r="F43" s="91"/>
      <c r="G43" s="93" t="s">
        <v>423</v>
      </c>
      <c r="H43" s="175">
        <v>45286</v>
      </c>
      <c r="I43" s="131" t="s">
        <v>421</v>
      </c>
      <c r="J43" s="95" t="s">
        <v>369</v>
      </c>
      <c r="K43" s="138">
        <v>0</v>
      </c>
      <c r="L43" s="298">
        <f>AVERAGE(K43,K44)</f>
        <v>0</v>
      </c>
      <c r="M43" s="330"/>
      <c r="N43" s="97">
        <v>45054</v>
      </c>
      <c r="O43" s="98" t="s">
        <v>370</v>
      </c>
      <c r="P43" s="102"/>
      <c r="Q43" s="130" t="s">
        <v>424</v>
      </c>
      <c r="R43" s="101"/>
      <c r="S43" s="101"/>
      <c r="T43" s="101"/>
      <c r="U43" s="101"/>
      <c r="V43" s="101"/>
      <c r="W43" s="101"/>
      <c r="X43" s="101"/>
      <c r="Y43" s="101"/>
      <c r="Z43" s="101"/>
      <c r="AA43" s="101"/>
      <c r="AB43" s="101"/>
      <c r="AC43" s="101"/>
      <c r="AD43" s="101"/>
      <c r="AE43" s="101"/>
      <c r="AF43" s="101"/>
    </row>
    <row r="44" spans="1:48" ht="54">
      <c r="A44" s="307"/>
      <c r="B44" s="295"/>
      <c r="C44" s="92" t="s">
        <v>179</v>
      </c>
      <c r="D44" s="170" t="s">
        <v>214</v>
      </c>
      <c r="E44" s="170" t="s">
        <v>215</v>
      </c>
      <c r="F44" s="91"/>
      <c r="G44" s="93" t="s">
        <v>423</v>
      </c>
      <c r="H44" s="175">
        <v>45015</v>
      </c>
      <c r="I44" s="140" t="s">
        <v>421</v>
      </c>
      <c r="J44" s="95" t="s">
        <v>369</v>
      </c>
      <c r="K44" s="138">
        <v>0</v>
      </c>
      <c r="L44" s="311"/>
      <c r="M44" s="330"/>
      <c r="N44" s="97">
        <v>45054</v>
      </c>
      <c r="O44" s="98" t="s">
        <v>370</v>
      </c>
      <c r="P44" s="102"/>
      <c r="Q44" s="130" t="s">
        <v>424</v>
      </c>
      <c r="R44" s="101"/>
      <c r="S44" s="101"/>
      <c r="T44" s="101"/>
      <c r="U44" s="101"/>
      <c r="V44" s="101"/>
      <c r="W44" s="101"/>
      <c r="X44" s="101"/>
      <c r="Y44" s="101"/>
      <c r="Z44" s="101"/>
      <c r="AA44" s="101"/>
      <c r="AB44" s="101"/>
      <c r="AC44" s="101"/>
      <c r="AD44" s="101"/>
      <c r="AE44" s="101"/>
      <c r="AF44" s="101"/>
    </row>
    <row r="45" spans="1:48" s="122" customFormat="1" ht="117" customHeight="1">
      <c r="A45" s="307"/>
      <c r="B45" s="331" t="s">
        <v>425</v>
      </c>
      <c r="C45" s="141" t="s">
        <v>155</v>
      </c>
      <c r="D45" s="170" t="s">
        <v>217</v>
      </c>
      <c r="E45" s="170" t="s">
        <v>218</v>
      </c>
      <c r="F45" s="91"/>
      <c r="G45" s="172" t="s">
        <v>128</v>
      </c>
      <c r="H45" s="175">
        <v>45258</v>
      </c>
      <c r="I45" s="94"/>
      <c r="J45" s="95" t="s">
        <v>369</v>
      </c>
      <c r="K45" s="138">
        <v>0</v>
      </c>
      <c r="L45" s="299">
        <f>AVERAGE(K45,K46)</f>
        <v>0</v>
      </c>
      <c r="M45" s="330"/>
      <c r="N45" s="97">
        <v>45054</v>
      </c>
      <c r="O45" s="98" t="s">
        <v>370</v>
      </c>
      <c r="P45" s="142"/>
      <c r="Q45" s="143" t="s">
        <v>424</v>
      </c>
      <c r="R45" s="101"/>
      <c r="S45" s="101"/>
      <c r="T45" s="101"/>
      <c r="U45" s="101"/>
      <c r="V45" s="101"/>
      <c r="W45" s="101"/>
      <c r="X45" s="101"/>
      <c r="Y45" s="101"/>
      <c r="Z45" s="101"/>
      <c r="AA45" s="101"/>
      <c r="AB45" s="101"/>
      <c r="AC45" s="101"/>
      <c r="AD45" s="101"/>
      <c r="AE45" s="101"/>
      <c r="AF45" s="101"/>
    </row>
    <row r="46" spans="1:48" s="122" customFormat="1" ht="105.75" customHeight="1">
      <c r="A46" s="307"/>
      <c r="B46" s="331"/>
      <c r="C46" s="141" t="s">
        <v>159</v>
      </c>
      <c r="D46" s="179" t="s">
        <v>219</v>
      </c>
      <c r="E46" s="179" t="s">
        <v>220</v>
      </c>
      <c r="F46" s="91"/>
      <c r="G46" s="188" t="s">
        <v>128</v>
      </c>
      <c r="H46" s="180">
        <v>45289</v>
      </c>
      <c r="I46" s="94" t="s">
        <v>426</v>
      </c>
      <c r="J46" s="95" t="s">
        <v>369</v>
      </c>
      <c r="K46" s="138">
        <v>0</v>
      </c>
      <c r="L46" s="299"/>
      <c r="M46" s="330"/>
      <c r="N46" s="97">
        <v>45054</v>
      </c>
      <c r="O46" s="98" t="s">
        <v>370</v>
      </c>
      <c r="P46" s="102"/>
      <c r="Q46" s="130" t="s">
        <v>365</v>
      </c>
      <c r="R46" s="101"/>
      <c r="S46" s="101"/>
      <c r="T46" s="101"/>
      <c r="U46" s="101"/>
      <c r="V46" s="101"/>
      <c r="W46" s="101"/>
      <c r="X46" s="101"/>
      <c r="Y46" s="101"/>
      <c r="Z46" s="101"/>
      <c r="AA46" s="101"/>
      <c r="AB46" s="101"/>
      <c r="AC46" s="101"/>
      <c r="AD46" s="101"/>
      <c r="AE46" s="101"/>
      <c r="AF46" s="101"/>
    </row>
    <row r="47" spans="1:48" s="137" customFormat="1" ht="155.25" customHeight="1">
      <c r="A47" s="414"/>
      <c r="B47" s="91" t="s">
        <v>427</v>
      </c>
      <c r="C47" s="124" t="s">
        <v>187</v>
      </c>
      <c r="D47" s="170" t="s">
        <v>223</v>
      </c>
      <c r="E47" s="170" t="s">
        <v>224</v>
      </c>
      <c r="F47" s="91"/>
      <c r="G47" s="93" t="s">
        <v>225</v>
      </c>
      <c r="H47" s="182">
        <v>45214</v>
      </c>
      <c r="I47" s="131" t="s">
        <v>410</v>
      </c>
      <c r="J47" s="187" t="s">
        <v>428</v>
      </c>
      <c r="K47" s="138">
        <v>0.5</v>
      </c>
      <c r="L47" s="135">
        <f>+K47</f>
        <v>0.5</v>
      </c>
      <c r="M47" s="415"/>
      <c r="N47" s="97">
        <v>45054</v>
      </c>
      <c r="O47" s="102" t="s">
        <v>429</v>
      </c>
      <c r="P47" s="136"/>
      <c r="Q47" s="130"/>
      <c r="R47" s="101"/>
      <c r="S47" s="101"/>
      <c r="T47" s="101"/>
      <c r="U47" s="101"/>
      <c r="V47" s="101"/>
      <c r="W47" s="101"/>
      <c r="X47" s="101"/>
      <c r="Y47" s="101"/>
      <c r="Z47" s="101"/>
      <c r="AA47" s="101"/>
      <c r="AB47" s="101"/>
      <c r="AC47" s="101"/>
      <c r="AD47" s="101"/>
      <c r="AE47" s="101"/>
      <c r="AF47" s="101"/>
      <c r="AG47" s="122"/>
      <c r="AH47" s="122"/>
      <c r="AI47" s="122"/>
      <c r="AJ47" s="122"/>
      <c r="AK47" s="122"/>
      <c r="AL47" s="122"/>
      <c r="AM47" s="122"/>
      <c r="AN47" s="122"/>
      <c r="AO47" s="122"/>
      <c r="AP47" s="122"/>
      <c r="AQ47" s="122"/>
      <c r="AR47" s="122"/>
      <c r="AS47" s="122"/>
      <c r="AT47" s="122"/>
      <c r="AU47" s="122"/>
      <c r="AV47" s="122"/>
    </row>
    <row r="48" spans="1:48" s="137" customFormat="1" ht="44.25" customHeight="1">
      <c r="A48"/>
      <c r="B48" s="200"/>
      <c r="C48" s="201"/>
      <c r="D48" s="202"/>
      <c r="E48" s="202"/>
      <c r="F48" s="200"/>
      <c r="G48" s="203"/>
      <c r="H48" s="204"/>
      <c r="I48" s="205"/>
      <c r="J48" s="206"/>
      <c r="K48" s="207"/>
      <c r="L48" s="208"/>
      <c r="M48"/>
      <c r="N48" s="209"/>
      <c r="O48" s="210"/>
      <c r="P48" s="211"/>
      <c r="Q48" s="130"/>
      <c r="R48" s="101"/>
      <c r="S48" s="101"/>
      <c r="T48" s="101"/>
      <c r="U48" s="101"/>
      <c r="V48" s="101"/>
      <c r="W48" s="101"/>
      <c r="X48" s="101"/>
      <c r="Y48" s="101"/>
      <c r="Z48" s="101"/>
      <c r="AA48" s="101"/>
      <c r="AB48" s="101"/>
      <c r="AC48" s="101"/>
      <c r="AD48" s="101"/>
      <c r="AE48" s="101"/>
      <c r="AF48" s="101"/>
      <c r="AG48" s="122"/>
      <c r="AH48" s="122"/>
      <c r="AI48" s="122"/>
      <c r="AJ48" s="122"/>
      <c r="AK48" s="122"/>
      <c r="AL48" s="122"/>
      <c r="AM48" s="122"/>
      <c r="AN48" s="122"/>
      <c r="AO48" s="122"/>
      <c r="AP48" s="122"/>
      <c r="AQ48" s="122"/>
      <c r="AR48" s="122"/>
      <c r="AS48" s="122"/>
      <c r="AT48" s="122"/>
      <c r="AU48" s="122"/>
      <c r="AV48" s="122"/>
    </row>
    <row r="49" spans="1:48" s="122" customFormat="1" ht="39.75" customHeight="1">
      <c r="A49" s="267" t="s">
        <v>430</v>
      </c>
      <c r="B49" s="267"/>
      <c r="C49" s="267"/>
      <c r="D49" s="267"/>
      <c r="E49" s="267"/>
      <c r="F49" s="267"/>
      <c r="G49" s="267"/>
      <c r="H49" s="267"/>
      <c r="I49" s="144"/>
      <c r="J49" s="144"/>
      <c r="K49" s="144"/>
      <c r="L49" s="144"/>
      <c r="M49" s="144"/>
      <c r="N49" s="86"/>
      <c r="O49" s="86"/>
      <c r="P49" s="86"/>
      <c r="Q49" s="86"/>
      <c r="R49" s="86"/>
      <c r="S49" s="86"/>
      <c r="T49" s="86"/>
      <c r="U49" s="86"/>
      <c r="V49" s="86"/>
      <c r="W49" s="86"/>
      <c r="X49" s="86"/>
      <c r="Y49" s="86"/>
      <c r="Z49" s="86"/>
      <c r="AA49" s="86"/>
      <c r="AB49" s="86"/>
      <c r="AC49" s="86"/>
      <c r="AD49" s="86"/>
      <c r="AE49" s="86"/>
      <c r="AF49" s="86"/>
    </row>
    <row r="50" spans="1:48" s="122" customFormat="1" ht="123" customHeight="1">
      <c r="A50" s="268" t="s">
        <v>343</v>
      </c>
      <c r="B50" s="270" t="s">
        <v>344</v>
      </c>
      <c r="C50" s="270" t="s">
        <v>345</v>
      </c>
      <c r="D50" s="270" t="s">
        <v>346</v>
      </c>
      <c r="E50" s="270" t="s">
        <v>347</v>
      </c>
      <c r="F50" s="270" t="s">
        <v>348</v>
      </c>
      <c r="G50" s="268" t="s">
        <v>349</v>
      </c>
      <c r="H50" s="270" t="s">
        <v>389</v>
      </c>
      <c r="I50" s="274" t="s">
        <v>351</v>
      </c>
      <c r="J50" s="275"/>
      <c r="K50" s="276" t="s">
        <v>352</v>
      </c>
      <c r="L50" s="277"/>
      <c r="M50" s="277"/>
      <c r="N50" s="277"/>
      <c r="O50" s="277"/>
      <c r="P50" s="278"/>
      <c r="Q50" s="145"/>
      <c r="R50" s="86"/>
      <c r="S50" s="86"/>
      <c r="T50" s="86"/>
      <c r="U50" s="86"/>
      <c r="V50" s="86"/>
      <c r="W50" s="86"/>
      <c r="X50" s="86"/>
      <c r="Y50" s="86"/>
      <c r="Z50" s="86"/>
      <c r="AA50" s="86"/>
      <c r="AB50" s="86"/>
      <c r="AC50" s="86"/>
      <c r="AD50" s="86"/>
      <c r="AE50" s="86"/>
      <c r="AF50" s="86"/>
    </row>
    <row r="51" spans="1:48" s="122" customFormat="1" ht="228" customHeight="1">
      <c r="A51" s="269"/>
      <c r="B51" s="271"/>
      <c r="C51" s="271"/>
      <c r="D51" s="272"/>
      <c r="E51" s="272"/>
      <c r="F51" s="271"/>
      <c r="G51" s="273"/>
      <c r="H51" s="272"/>
      <c r="I51" s="90" t="s">
        <v>353</v>
      </c>
      <c r="J51" s="90" t="s">
        <v>407</v>
      </c>
      <c r="K51" s="90" t="s">
        <v>355</v>
      </c>
      <c r="L51" s="90" t="s">
        <v>356</v>
      </c>
      <c r="M51" s="90" t="s">
        <v>357</v>
      </c>
      <c r="N51" s="90" t="s">
        <v>358</v>
      </c>
      <c r="O51" s="90" t="s">
        <v>359</v>
      </c>
      <c r="P51" s="90" t="s">
        <v>360</v>
      </c>
      <c r="Q51" s="145"/>
      <c r="R51" s="86"/>
      <c r="S51" s="86"/>
      <c r="T51" s="86"/>
      <c r="U51" s="86"/>
      <c r="V51" s="86"/>
      <c r="W51" s="86"/>
      <c r="X51" s="86"/>
      <c r="Y51" s="86"/>
      <c r="Z51" s="86"/>
      <c r="AA51" s="86"/>
      <c r="AB51" s="86"/>
      <c r="AC51" s="86"/>
      <c r="AD51" s="86"/>
      <c r="AE51" s="86"/>
      <c r="AF51" s="86"/>
    </row>
    <row r="52" spans="1:48" s="122" customFormat="1" ht="105" customHeight="1">
      <c r="A52" s="279" t="s">
        <v>227</v>
      </c>
      <c r="B52" s="212" t="s">
        <v>431</v>
      </c>
      <c r="C52" s="146" t="s">
        <v>32</v>
      </c>
      <c r="D52" s="419" t="s">
        <v>229</v>
      </c>
      <c r="E52" s="412" t="s">
        <v>230</v>
      </c>
      <c r="F52" s="125"/>
      <c r="G52" s="413" t="s">
        <v>231</v>
      </c>
      <c r="H52" s="418">
        <v>45257</v>
      </c>
      <c r="I52" s="147" t="s">
        <v>432</v>
      </c>
      <c r="J52" s="151" t="s">
        <v>369</v>
      </c>
      <c r="K52" s="128">
        <f>100%/3*1</f>
        <v>0.33333333333333331</v>
      </c>
      <c r="L52" s="176">
        <f>K52</f>
        <v>0.33333333333333331</v>
      </c>
      <c r="M52" s="280">
        <f>AVERAGE(L52,L53)</f>
        <v>0.16666666666666666</v>
      </c>
      <c r="N52" s="97">
        <v>45054</v>
      </c>
      <c r="O52" s="98" t="s">
        <v>433</v>
      </c>
      <c r="P52" s="148"/>
      <c r="Q52" s="100" t="s">
        <v>365</v>
      </c>
    </row>
    <row r="53" spans="1:48" s="122" customFormat="1" ht="89.25" customHeight="1">
      <c r="A53" s="279"/>
      <c r="B53" s="282" t="s">
        <v>434</v>
      </c>
      <c r="C53" s="146" t="s">
        <v>40</v>
      </c>
      <c r="D53" s="170" t="s">
        <v>233</v>
      </c>
      <c r="E53" s="170" t="s">
        <v>234</v>
      </c>
      <c r="F53" s="125"/>
      <c r="G53" s="172" t="s">
        <v>121</v>
      </c>
      <c r="H53" s="175">
        <v>45091</v>
      </c>
      <c r="I53" s="152"/>
      <c r="J53" s="213" t="s">
        <v>369</v>
      </c>
      <c r="K53" s="128">
        <v>0</v>
      </c>
      <c r="L53" s="283">
        <f>AVERAGE(K53,K54,K55)</f>
        <v>0</v>
      </c>
      <c r="M53" s="281"/>
      <c r="N53" s="97">
        <v>45054</v>
      </c>
      <c r="O53" s="98" t="s">
        <v>370</v>
      </c>
      <c r="P53" s="153"/>
      <c r="Q53" s="154" t="s">
        <v>424</v>
      </c>
    </row>
    <row r="54" spans="1:48" s="122" customFormat="1" ht="81" customHeight="1">
      <c r="A54" s="279"/>
      <c r="B54" s="282"/>
      <c r="C54" s="146" t="s">
        <v>133</v>
      </c>
      <c r="D54" s="170" t="s">
        <v>235</v>
      </c>
      <c r="E54" s="170" t="s">
        <v>236</v>
      </c>
      <c r="F54" s="125"/>
      <c r="G54" s="172" t="s">
        <v>121</v>
      </c>
      <c r="H54" s="175">
        <v>45120</v>
      </c>
      <c r="I54" s="155" t="s">
        <v>435</v>
      </c>
      <c r="J54" s="213" t="s">
        <v>369</v>
      </c>
      <c r="K54" s="128">
        <v>0</v>
      </c>
      <c r="L54" s="284"/>
      <c r="M54" s="281"/>
      <c r="N54" s="97">
        <v>45054</v>
      </c>
      <c r="O54" s="98" t="s">
        <v>370</v>
      </c>
      <c r="P54" s="153"/>
      <c r="Q54" s="154" t="s">
        <v>365</v>
      </c>
    </row>
    <row r="55" spans="1:48" ht="104.25" customHeight="1">
      <c r="A55" s="279"/>
      <c r="B55" s="282"/>
      <c r="C55" s="190" t="s">
        <v>138</v>
      </c>
      <c r="D55" s="181" t="s">
        <v>237</v>
      </c>
      <c r="E55" s="181" t="s">
        <v>238</v>
      </c>
      <c r="F55" s="125"/>
      <c r="G55" s="172" t="s">
        <v>255</v>
      </c>
      <c r="H55" s="182">
        <v>45281</v>
      </c>
      <c r="I55" s="152"/>
      <c r="J55" s="213" t="s">
        <v>369</v>
      </c>
      <c r="K55" s="128">
        <v>0</v>
      </c>
      <c r="L55" s="284"/>
      <c r="M55" s="281"/>
      <c r="N55" s="97">
        <v>45054</v>
      </c>
      <c r="O55" s="98" t="s">
        <v>370</v>
      </c>
      <c r="P55" s="156"/>
      <c r="Q55" s="154" t="s">
        <v>424</v>
      </c>
      <c r="R55" s="122"/>
      <c r="S55" s="122"/>
      <c r="T55" s="122"/>
      <c r="U55" s="122"/>
      <c r="V55" s="122"/>
      <c r="W55" s="122"/>
      <c r="X55" s="122"/>
      <c r="Y55" s="122"/>
      <c r="Z55" s="122"/>
      <c r="AA55" s="122"/>
      <c r="AB55" s="122"/>
      <c r="AC55" s="122"/>
      <c r="AD55" s="122"/>
      <c r="AE55" s="122"/>
      <c r="AF55" s="122"/>
    </row>
    <row r="56" spans="1:48" s="137" customFormat="1" ht="48" customHeight="1">
      <c r="A56"/>
      <c r="B56" s="200"/>
      <c r="C56" s="201"/>
      <c r="D56" s="202"/>
      <c r="E56" s="202"/>
      <c r="F56" s="200"/>
      <c r="G56" s="203"/>
      <c r="H56" s="204"/>
      <c r="I56" s="205"/>
      <c r="J56" s="206"/>
      <c r="K56" s="207"/>
      <c r="L56" s="208"/>
      <c r="M56"/>
      <c r="N56" s="209"/>
      <c r="O56" s="210"/>
      <c r="P56" s="211"/>
      <c r="Q56" s="130"/>
      <c r="R56" s="101"/>
      <c r="S56" s="101"/>
      <c r="T56" s="101"/>
      <c r="U56" s="101"/>
      <c r="V56" s="101"/>
      <c r="W56" s="101"/>
      <c r="X56" s="101"/>
      <c r="Y56" s="101"/>
      <c r="Z56" s="101"/>
      <c r="AA56" s="101"/>
      <c r="AB56" s="101"/>
      <c r="AC56" s="101"/>
      <c r="AD56" s="101"/>
      <c r="AE56" s="101"/>
      <c r="AF56" s="101"/>
      <c r="AG56" s="122"/>
      <c r="AH56" s="122"/>
      <c r="AI56" s="122"/>
      <c r="AJ56" s="122"/>
      <c r="AK56" s="122"/>
      <c r="AL56" s="122"/>
      <c r="AM56" s="122"/>
      <c r="AN56" s="122"/>
      <c r="AO56" s="122"/>
      <c r="AP56" s="122"/>
      <c r="AQ56" s="122"/>
      <c r="AR56" s="122"/>
      <c r="AS56" s="122"/>
      <c r="AT56" s="122"/>
      <c r="AU56" s="122"/>
      <c r="AV56" s="122"/>
    </row>
    <row r="57" spans="1:48" s="122" customFormat="1" ht="33" customHeight="1">
      <c r="A57" s="267" t="s">
        <v>436</v>
      </c>
      <c r="B57" s="267"/>
      <c r="C57" s="267"/>
      <c r="D57" s="267"/>
      <c r="E57" s="267"/>
      <c r="F57" s="267"/>
      <c r="G57" s="267"/>
      <c r="H57" s="267"/>
      <c r="I57" s="144"/>
      <c r="J57" s="144"/>
      <c r="K57" s="144"/>
      <c r="L57" s="144"/>
      <c r="M57" s="144"/>
      <c r="N57" s="86"/>
      <c r="O57" s="86"/>
      <c r="P57" s="86"/>
      <c r="Q57" s="86"/>
      <c r="R57" s="86"/>
      <c r="S57" s="86"/>
      <c r="T57" s="86"/>
      <c r="U57" s="86"/>
      <c r="V57" s="86"/>
      <c r="W57" s="86"/>
      <c r="X57" s="86"/>
      <c r="Y57" s="86"/>
      <c r="Z57" s="86"/>
      <c r="AA57" s="86"/>
      <c r="AB57" s="86"/>
      <c r="AC57" s="86"/>
      <c r="AD57" s="86"/>
      <c r="AE57" s="86"/>
      <c r="AF57" s="86"/>
    </row>
    <row r="58" spans="1:48" s="122" customFormat="1" ht="123" customHeight="1">
      <c r="A58" s="268" t="s">
        <v>343</v>
      </c>
      <c r="B58" s="270" t="s">
        <v>344</v>
      </c>
      <c r="C58" s="270" t="s">
        <v>345</v>
      </c>
      <c r="D58" s="270" t="s">
        <v>346</v>
      </c>
      <c r="E58" s="270" t="s">
        <v>347</v>
      </c>
      <c r="F58" s="270" t="s">
        <v>348</v>
      </c>
      <c r="G58" s="268" t="s">
        <v>349</v>
      </c>
      <c r="H58" s="270" t="s">
        <v>389</v>
      </c>
      <c r="I58" s="274" t="s">
        <v>351</v>
      </c>
      <c r="J58" s="275"/>
      <c r="K58" s="276" t="s">
        <v>352</v>
      </c>
      <c r="L58" s="277"/>
      <c r="M58" s="277"/>
      <c r="N58" s="277"/>
      <c r="O58" s="277"/>
      <c r="P58" s="278"/>
      <c r="Q58" s="145"/>
      <c r="R58" s="86"/>
      <c r="S58" s="86"/>
      <c r="T58" s="86"/>
      <c r="U58" s="86"/>
      <c r="V58" s="86"/>
      <c r="W58" s="86"/>
      <c r="X58" s="86"/>
      <c r="Y58" s="86"/>
      <c r="Z58" s="86"/>
      <c r="AA58" s="86"/>
      <c r="AB58" s="86"/>
      <c r="AC58" s="86"/>
      <c r="AD58" s="86"/>
      <c r="AE58" s="86"/>
      <c r="AF58" s="86"/>
    </row>
    <row r="59" spans="1:48" s="122" customFormat="1" ht="228" customHeight="1">
      <c r="A59" s="269"/>
      <c r="B59" s="271"/>
      <c r="C59" s="271"/>
      <c r="D59" s="272"/>
      <c r="E59" s="272"/>
      <c r="F59" s="271"/>
      <c r="G59" s="273"/>
      <c r="H59" s="272"/>
      <c r="I59" s="90" t="s">
        <v>353</v>
      </c>
      <c r="J59" s="90" t="s">
        <v>407</v>
      </c>
      <c r="K59" s="90" t="s">
        <v>355</v>
      </c>
      <c r="L59" s="90" t="s">
        <v>356</v>
      </c>
      <c r="M59" s="90" t="s">
        <v>357</v>
      </c>
      <c r="N59" s="90" t="s">
        <v>358</v>
      </c>
      <c r="O59" s="90" t="s">
        <v>359</v>
      </c>
      <c r="P59" s="90" t="s">
        <v>360</v>
      </c>
      <c r="Q59" s="145"/>
      <c r="R59" s="86"/>
      <c r="S59" s="86"/>
      <c r="T59" s="86"/>
      <c r="U59" s="86"/>
      <c r="V59" s="86"/>
      <c r="W59" s="86"/>
      <c r="X59" s="86"/>
      <c r="Y59" s="86"/>
      <c r="Z59" s="86"/>
      <c r="AA59" s="86"/>
      <c r="AB59" s="86"/>
      <c r="AC59" s="86"/>
      <c r="AD59" s="86"/>
      <c r="AE59" s="86"/>
      <c r="AF59" s="86"/>
    </row>
    <row r="60" spans="1:48" s="122" customFormat="1" ht="86.25" customHeight="1">
      <c r="A60" s="279" t="s">
        <v>437</v>
      </c>
      <c r="B60" s="316" t="s">
        <v>438</v>
      </c>
      <c r="C60" s="232" t="s">
        <v>32</v>
      </c>
      <c r="D60" s="420" t="s">
        <v>241</v>
      </c>
      <c r="E60" s="421" t="s">
        <v>242</v>
      </c>
      <c r="F60" s="233"/>
      <c r="G60" s="422" t="s">
        <v>121</v>
      </c>
      <c r="H60" s="234">
        <v>44985</v>
      </c>
      <c r="I60" s="235" t="s">
        <v>432</v>
      </c>
      <c r="J60" s="236" t="s">
        <v>439</v>
      </c>
      <c r="K60" s="237">
        <v>1</v>
      </c>
      <c r="L60" s="283">
        <f>AVERAGE(K60,K61,K62)</f>
        <v>0.33333333333333331</v>
      </c>
      <c r="M60" s="280">
        <v>1.6E-2</v>
      </c>
      <c r="N60" s="97">
        <v>45054</v>
      </c>
      <c r="O60" s="98" t="s">
        <v>440</v>
      </c>
      <c r="P60" s="148"/>
      <c r="Q60" s="100" t="s">
        <v>365</v>
      </c>
    </row>
    <row r="61" spans="1:48" s="122" customFormat="1" ht="100.5" customHeight="1">
      <c r="A61" s="279"/>
      <c r="B61" s="317"/>
      <c r="C61" s="146" t="s">
        <v>109</v>
      </c>
      <c r="D61" s="189" t="s">
        <v>244</v>
      </c>
      <c r="E61" s="189" t="s">
        <v>238</v>
      </c>
      <c r="F61" s="125"/>
      <c r="G61" s="171" t="s">
        <v>121</v>
      </c>
      <c r="H61" s="175">
        <v>45105</v>
      </c>
      <c r="I61" s="149"/>
      <c r="J61" s="150" t="s">
        <v>369</v>
      </c>
      <c r="K61" s="128">
        <v>0</v>
      </c>
      <c r="L61" s="284"/>
      <c r="M61" s="281"/>
      <c r="N61" s="97">
        <v>45054</v>
      </c>
      <c r="O61" s="98" t="s">
        <v>370</v>
      </c>
      <c r="P61" s="148"/>
      <c r="Q61" s="100" t="s">
        <v>365</v>
      </c>
    </row>
    <row r="62" spans="1:48" s="122" customFormat="1" ht="84.75" customHeight="1">
      <c r="A62" s="279"/>
      <c r="B62" s="318"/>
      <c r="C62" s="146" t="s">
        <v>118</v>
      </c>
      <c r="D62" s="189" t="s">
        <v>245</v>
      </c>
      <c r="E62" s="189" t="s">
        <v>246</v>
      </c>
      <c r="F62" s="125"/>
      <c r="G62" s="171" t="s">
        <v>136</v>
      </c>
      <c r="H62" s="174">
        <v>45105</v>
      </c>
      <c r="I62" s="126" t="s">
        <v>441</v>
      </c>
      <c r="J62" s="151" t="s">
        <v>369</v>
      </c>
      <c r="K62" s="128">
        <v>0</v>
      </c>
      <c r="L62" s="319"/>
      <c r="M62" s="281"/>
      <c r="N62" s="97">
        <v>45054</v>
      </c>
      <c r="O62" s="98" t="s">
        <v>370</v>
      </c>
      <c r="P62" s="148"/>
      <c r="Q62" s="100" t="s">
        <v>365</v>
      </c>
    </row>
    <row r="63" spans="1:48" s="122" customFormat="1" ht="123" customHeight="1">
      <c r="A63" s="279"/>
      <c r="B63" s="282" t="s">
        <v>442</v>
      </c>
      <c r="C63" s="232" t="s">
        <v>40</v>
      </c>
      <c r="D63" s="217" t="s">
        <v>248</v>
      </c>
      <c r="E63" s="217" t="s">
        <v>249</v>
      </c>
      <c r="F63" s="233"/>
      <c r="G63" s="238" t="s">
        <v>121</v>
      </c>
      <c r="H63" s="239">
        <v>45015</v>
      </c>
      <c r="I63" s="240"/>
      <c r="J63" s="241" t="s">
        <v>443</v>
      </c>
      <c r="K63" s="237">
        <v>1</v>
      </c>
      <c r="L63" s="283">
        <f>AVERAGE(K63,K64,K65)</f>
        <v>0.33333333333333331</v>
      </c>
      <c r="M63" s="281"/>
      <c r="N63" s="97">
        <v>45054</v>
      </c>
      <c r="O63" s="153" t="s">
        <v>444</v>
      </c>
      <c r="P63" s="153"/>
      <c r="Q63" s="154" t="s">
        <v>424</v>
      </c>
    </row>
    <row r="64" spans="1:48" s="122" customFormat="1" ht="54">
      <c r="A64" s="279"/>
      <c r="B64" s="282"/>
      <c r="C64" s="146" t="s">
        <v>133</v>
      </c>
      <c r="D64" s="170" t="s">
        <v>251</v>
      </c>
      <c r="E64" s="170" t="s">
        <v>252</v>
      </c>
      <c r="F64" s="125"/>
      <c r="G64" s="172" t="s">
        <v>121</v>
      </c>
      <c r="H64" s="175">
        <v>45246</v>
      </c>
      <c r="I64" s="155" t="s">
        <v>435</v>
      </c>
      <c r="J64" s="151" t="s">
        <v>369</v>
      </c>
      <c r="K64" s="128">
        <v>0</v>
      </c>
      <c r="L64" s="284"/>
      <c r="M64" s="281"/>
      <c r="N64" s="97">
        <v>45054</v>
      </c>
      <c r="O64" s="98" t="s">
        <v>370</v>
      </c>
      <c r="P64" s="153"/>
      <c r="Q64" s="154" t="s">
        <v>365</v>
      </c>
    </row>
    <row r="65" spans="1:32" ht="104.25" customHeight="1">
      <c r="A65" s="279"/>
      <c r="B65" s="282"/>
      <c r="C65" s="190" t="s">
        <v>138</v>
      </c>
      <c r="D65" s="178" t="s">
        <v>253</v>
      </c>
      <c r="E65" s="178" t="s">
        <v>254</v>
      </c>
      <c r="F65" s="125"/>
      <c r="G65" s="172" t="s">
        <v>255</v>
      </c>
      <c r="H65" s="175">
        <v>45211</v>
      </c>
      <c r="I65" s="152"/>
      <c r="J65" s="151" t="s">
        <v>369</v>
      </c>
      <c r="K65" s="128">
        <v>0</v>
      </c>
      <c r="L65" s="284"/>
      <c r="M65" s="281"/>
      <c r="N65" s="97">
        <v>45054</v>
      </c>
      <c r="O65" s="98" t="s">
        <v>370</v>
      </c>
      <c r="P65" s="156"/>
      <c r="Q65" s="154" t="s">
        <v>424</v>
      </c>
      <c r="R65" s="122"/>
      <c r="S65" s="122"/>
      <c r="T65" s="122"/>
      <c r="U65" s="122"/>
      <c r="V65" s="122"/>
      <c r="W65" s="122"/>
      <c r="X65" s="122"/>
      <c r="Y65" s="122"/>
      <c r="Z65" s="122"/>
      <c r="AA65" s="122"/>
      <c r="AB65" s="122"/>
      <c r="AC65" s="122"/>
      <c r="AD65" s="122"/>
      <c r="AE65" s="122"/>
      <c r="AF65" s="122"/>
    </row>
    <row r="66" spans="1:32" ht="124.5" customHeight="1">
      <c r="A66" s="279"/>
      <c r="B66" s="320" t="s">
        <v>445</v>
      </c>
      <c r="C66" s="232" t="s">
        <v>46</v>
      </c>
      <c r="D66" s="242" t="s">
        <v>257</v>
      </c>
      <c r="E66" s="242" t="s">
        <v>258</v>
      </c>
      <c r="F66" s="233"/>
      <c r="G66" s="238" t="s">
        <v>259</v>
      </c>
      <c r="H66" s="239">
        <v>45041</v>
      </c>
      <c r="I66" s="227">
        <v>44648</v>
      </c>
      <c r="J66" s="227" t="s">
        <v>446</v>
      </c>
      <c r="K66" s="237">
        <v>1</v>
      </c>
      <c r="L66" s="283">
        <f>AVERAGE(K66,K67)</f>
        <v>0.625</v>
      </c>
      <c r="M66" s="281"/>
      <c r="N66" s="97">
        <v>45054</v>
      </c>
      <c r="O66" s="153" t="s">
        <v>447</v>
      </c>
      <c r="P66" s="125" t="s">
        <v>448</v>
      </c>
      <c r="Q66" s="154" t="s">
        <v>365</v>
      </c>
      <c r="R66" s="122"/>
      <c r="S66" s="122"/>
      <c r="T66" s="122"/>
      <c r="U66" s="122"/>
      <c r="V66" s="122"/>
      <c r="W66" s="122"/>
      <c r="X66" s="122"/>
      <c r="Y66" s="122"/>
      <c r="Z66" s="122"/>
      <c r="AA66" s="122"/>
      <c r="AB66" s="122"/>
      <c r="AC66" s="122"/>
      <c r="AD66" s="122"/>
      <c r="AE66" s="122"/>
      <c r="AF66" s="122"/>
    </row>
    <row r="67" spans="1:32" s="101" customFormat="1" ht="156" customHeight="1">
      <c r="A67" s="279"/>
      <c r="B67" s="320"/>
      <c r="C67" s="146" t="s">
        <v>49</v>
      </c>
      <c r="D67" s="198" t="s">
        <v>261</v>
      </c>
      <c r="E67" s="191" t="s">
        <v>262</v>
      </c>
      <c r="F67" s="125"/>
      <c r="G67" s="172" t="s">
        <v>148</v>
      </c>
      <c r="H67" s="180">
        <v>45288</v>
      </c>
      <c r="I67" s="121">
        <v>44566</v>
      </c>
      <c r="J67" s="121" t="s">
        <v>449</v>
      </c>
      <c r="K67" s="128">
        <f>100%/4*1</f>
        <v>0.25</v>
      </c>
      <c r="L67" s="284"/>
      <c r="M67" s="281"/>
      <c r="N67" s="112">
        <v>45054</v>
      </c>
      <c r="O67" s="153" t="s">
        <v>450</v>
      </c>
      <c r="P67" s="153"/>
      <c r="Q67" s="154" t="s">
        <v>365</v>
      </c>
      <c r="R67" s="122"/>
      <c r="S67" s="122"/>
      <c r="T67" s="122"/>
      <c r="U67" s="122"/>
      <c r="V67" s="122"/>
      <c r="W67" s="122"/>
      <c r="X67" s="122"/>
      <c r="Y67" s="122"/>
      <c r="Z67" s="122"/>
      <c r="AA67" s="122"/>
      <c r="AB67" s="122"/>
      <c r="AC67" s="122"/>
      <c r="AD67" s="122"/>
      <c r="AE67" s="122"/>
      <c r="AF67" s="122"/>
    </row>
    <row r="68" spans="1:32" s="101" customFormat="1" ht="89.25" customHeight="1">
      <c r="A68" s="279"/>
      <c r="B68" s="125" t="s">
        <v>451</v>
      </c>
      <c r="C68" s="146" t="s">
        <v>151</v>
      </c>
      <c r="D68" s="192" t="s">
        <v>265</v>
      </c>
      <c r="E68" s="192" t="s">
        <v>266</v>
      </c>
      <c r="F68" s="125"/>
      <c r="G68" s="193" t="s">
        <v>255</v>
      </c>
      <c r="H68" s="121">
        <v>45181</v>
      </c>
      <c r="I68" s="157"/>
      <c r="J68" s="151" t="s">
        <v>369</v>
      </c>
      <c r="K68" s="128">
        <v>0</v>
      </c>
      <c r="L68" s="128">
        <v>0</v>
      </c>
      <c r="M68" s="281"/>
      <c r="N68" s="97">
        <v>45054</v>
      </c>
      <c r="O68" s="98" t="s">
        <v>370</v>
      </c>
      <c r="P68" s="153"/>
      <c r="Q68" s="154" t="s">
        <v>365</v>
      </c>
      <c r="R68" s="122"/>
      <c r="S68" s="122"/>
      <c r="T68" s="122"/>
      <c r="U68" s="122"/>
      <c r="V68" s="122"/>
      <c r="W68" s="122"/>
      <c r="X68" s="122"/>
      <c r="Y68" s="122"/>
      <c r="Z68" s="122"/>
      <c r="AA68" s="122"/>
      <c r="AB68" s="122"/>
      <c r="AC68" s="122"/>
      <c r="AD68" s="122"/>
      <c r="AE68" s="122"/>
      <c r="AF68" s="122"/>
    </row>
    <row r="69" spans="1:32" ht="85.5" customHeight="1">
      <c r="A69" s="315" t="s">
        <v>452</v>
      </c>
      <c r="B69" s="315"/>
      <c r="C69" s="315"/>
      <c r="D69" s="315"/>
      <c r="E69" s="315"/>
      <c r="F69" s="315"/>
      <c r="G69" s="315"/>
      <c r="H69" s="315"/>
      <c r="I69" s="144"/>
      <c r="J69" s="144"/>
      <c r="K69" s="144"/>
      <c r="L69" s="144"/>
      <c r="M69" s="144"/>
    </row>
    <row r="70" spans="1:32" ht="78" customHeight="1">
      <c r="A70" s="300" t="s">
        <v>343</v>
      </c>
      <c r="B70" s="285" t="s">
        <v>344</v>
      </c>
      <c r="C70" s="285" t="s">
        <v>345</v>
      </c>
      <c r="D70" s="285" t="s">
        <v>346</v>
      </c>
      <c r="E70" s="300" t="s">
        <v>347</v>
      </c>
      <c r="F70" s="300" t="s">
        <v>348</v>
      </c>
      <c r="G70" s="285" t="s">
        <v>349</v>
      </c>
      <c r="H70" s="300" t="s">
        <v>389</v>
      </c>
      <c r="I70" s="300" t="s">
        <v>351</v>
      </c>
      <c r="J70" s="300"/>
      <c r="K70" s="285" t="s">
        <v>352</v>
      </c>
      <c r="L70" s="285"/>
      <c r="M70" s="285"/>
      <c r="N70" s="285"/>
      <c r="O70" s="285"/>
      <c r="P70" s="285"/>
    </row>
    <row r="71" spans="1:32" ht="118.5" customHeight="1">
      <c r="A71" s="300"/>
      <c r="B71" s="285"/>
      <c r="C71" s="285"/>
      <c r="D71" s="285"/>
      <c r="E71" s="300"/>
      <c r="F71" s="300"/>
      <c r="G71" s="285"/>
      <c r="H71" s="300"/>
      <c r="I71" s="90" t="s">
        <v>353</v>
      </c>
      <c r="J71" s="90" t="s">
        <v>407</v>
      </c>
      <c r="K71" s="90" t="s">
        <v>355</v>
      </c>
      <c r="L71" s="90" t="s">
        <v>356</v>
      </c>
      <c r="M71" s="90" t="s">
        <v>357</v>
      </c>
      <c r="N71" s="90" t="s">
        <v>358</v>
      </c>
      <c r="O71" s="90" t="s">
        <v>359</v>
      </c>
      <c r="P71" s="90" t="s">
        <v>360</v>
      </c>
    </row>
    <row r="72" spans="1:32" s="101" customFormat="1" ht="115.5" customHeight="1">
      <c r="A72" s="308" t="s">
        <v>453</v>
      </c>
      <c r="B72" s="310" t="s">
        <v>454</v>
      </c>
      <c r="C72" s="232" t="s">
        <v>32</v>
      </c>
      <c r="D72" s="423" t="s">
        <v>269</v>
      </c>
      <c r="E72" s="423" t="s">
        <v>270</v>
      </c>
      <c r="F72" s="233"/>
      <c r="G72" s="243" t="s">
        <v>121</v>
      </c>
      <c r="H72" s="424">
        <v>44957</v>
      </c>
      <c r="I72" s="244" t="s">
        <v>455</v>
      </c>
      <c r="J72" s="245" t="s">
        <v>456</v>
      </c>
      <c r="K72" s="237">
        <v>1</v>
      </c>
      <c r="L72" s="298">
        <f>AVERAGE(K72,K73)</f>
        <v>0.5</v>
      </c>
      <c r="M72" s="312">
        <f>AVERAGE(L72,L74,L77)</f>
        <v>0.33333333333333331</v>
      </c>
      <c r="N72" s="97">
        <v>45054</v>
      </c>
      <c r="O72" s="153" t="s">
        <v>457</v>
      </c>
      <c r="P72" s="156"/>
      <c r="Q72" s="143" t="s">
        <v>365</v>
      </c>
    </row>
    <row r="73" spans="1:32" ht="130.5" customHeight="1">
      <c r="A73" s="309"/>
      <c r="B73" s="310"/>
      <c r="C73" s="159" t="s">
        <v>109</v>
      </c>
      <c r="D73" s="169" t="s">
        <v>272</v>
      </c>
      <c r="E73" s="169" t="s">
        <v>273</v>
      </c>
      <c r="F73" s="91"/>
      <c r="G73" s="93" t="s">
        <v>121</v>
      </c>
      <c r="H73" s="174">
        <v>45288</v>
      </c>
      <c r="I73" s="161">
        <v>44652</v>
      </c>
      <c r="J73" s="194" t="s">
        <v>458</v>
      </c>
      <c r="K73" s="138">
        <v>0</v>
      </c>
      <c r="L73" s="311"/>
      <c r="M73" s="313"/>
      <c r="N73" s="97">
        <v>45054</v>
      </c>
      <c r="O73" s="98" t="s">
        <v>370</v>
      </c>
      <c r="P73" s="95"/>
      <c r="Q73" s="143" t="s">
        <v>365</v>
      </c>
      <c r="R73" s="101"/>
      <c r="S73" s="101"/>
      <c r="T73" s="101"/>
      <c r="U73" s="101"/>
      <c r="V73" s="101"/>
      <c r="W73" s="101"/>
      <c r="X73" s="101"/>
      <c r="Y73" s="101"/>
      <c r="Z73" s="101"/>
      <c r="AA73" s="101"/>
      <c r="AB73" s="101"/>
      <c r="AC73" s="101"/>
      <c r="AD73" s="101"/>
      <c r="AE73" s="101"/>
      <c r="AF73" s="101"/>
    </row>
    <row r="74" spans="1:32" ht="90" customHeight="1">
      <c r="A74" s="309"/>
      <c r="B74" s="295" t="s">
        <v>459</v>
      </c>
      <c r="C74" s="232" t="s">
        <v>40</v>
      </c>
      <c r="D74" s="217" t="s">
        <v>275</v>
      </c>
      <c r="E74" s="217" t="s">
        <v>276</v>
      </c>
      <c r="F74" s="233"/>
      <c r="G74" s="243" t="s">
        <v>121</v>
      </c>
      <c r="H74" s="239">
        <v>45015</v>
      </c>
      <c r="I74" s="246">
        <v>44591</v>
      </c>
      <c r="J74" s="247" t="s">
        <v>460</v>
      </c>
      <c r="K74" s="222">
        <v>1</v>
      </c>
      <c r="L74" s="289">
        <f>AVERAGE(K74,K76)</f>
        <v>0.5</v>
      </c>
      <c r="M74" s="313"/>
      <c r="N74" s="97">
        <v>45054</v>
      </c>
      <c r="O74" s="153" t="s">
        <v>461</v>
      </c>
      <c r="P74" s="156"/>
      <c r="Q74" s="163" t="s">
        <v>380</v>
      </c>
      <c r="R74" s="101"/>
      <c r="S74" s="101"/>
      <c r="T74" s="101"/>
      <c r="U74" s="101"/>
      <c r="V74" s="101"/>
      <c r="W74" s="101"/>
      <c r="X74" s="101"/>
      <c r="Y74" s="101"/>
      <c r="Z74" s="101"/>
      <c r="AA74" s="101"/>
      <c r="AB74" s="101"/>
      <c r="AC74" s="101"/>
      <c r="AD74" s="101"/>
      <c r="AE74" s="101"/>
      <c r="AF74" s="101"/>
    </row>
    <row r="75" spans="1:32" ht="96.75" customHeight="1">
      <c r="A75" s="309"/>
      <c r="B75" s="286"/>
      <c r="C75" s="159" t="s">
        <v>133</v>
      </c>
      <c r="D75" s="179" t="s">
        <v>278</v>
      </c>
      <c r="E75" s="179" t="s">
        <v>279</v>
      </c>
      <c r="F75" s="91"/>
      <c r="G75" s="93" t="s">
        <v>121</v>
      </c>
      <c r="H75" s="180">
        <v>45076</v>
      </c>
      <c r="I75" s="162"/>
      <c r="J75" s="194" t="s">
        <v>458</v>
      </c>
      <c r="K75" s="96">
        <v>0</v>
      </c>
      <c r="L75" s="314"/>
      <c r="M75" s="313"/>
      <c r="N75" s="97">
        <v>45054</v>
      </c>
      <c r="O75" s="98" t="s">
        <v>370</v>
      </c>
      <c r="P75" s="125" t="s">
        <v>462</v>
      </c>
      <c r="Q75" s="163"/>
      <c r="R75" s="101"/>
      <c r="S75" s="101"/>
      <c r="T75" s="101"/>
      <c r="U75" s="101"/>
      <c r="V75" s="101"/>
      <c r="W75" s="101"/>
      <c r="X75" s="101"/>
      <c r="Y75" s="101"/>
      <c r="Z75" s="101"/>
      <c r="AA75" s="101"/>
      <c r="AB75" s="101"/>
      <c r="AC75" s="101"/>
      <c r="AD75" s="101"/>
      <c r="AE75" s="101"/>
      <c r="AF75" s="101"/>
    </row>
    <row r="76" spans="1:32" ht="90.6" customHeight="1">
      <c r="A76" s="309"/>
      <c r="B76" s="286"/>
      <c r="C76" s="159" t="s">
        <v>138</v>
      </c>
      <c r="D76" s="179" t="s">
        <v>280</v>
      </c>
      <c r="E76" s="179" t="s">
        <v>281</v>
      </c>
      <c r="F76" s="91"/>
      <c r="G76" s="93" t="s">
        <v>121</v>
      </c>
      <c r="H76" s="180">
        <v>45287</v>
      </c>
      <c r="I76" s="164"/>
      <c r="J76" s="194" t="s">
        <v>458</v>
      </c>
      <c r="K76" s="138">
        <v>0</v>
      </c>
      <c r="L76" s="296"/>
      <c r="M76" s="313"/>
      <c r="N76" s="97">
        <v>45054</v>
      </c>
      <c r="O76" s="98" t="s">
        <v>370</v>
      </c>
      <c r="P76" s="156"/>
      <c r="Q76" s="143" t="s">
        <v>463</v>
      </c>
      <c r="R76" s="101"/>
      <c r="S76" s="101"/>
      <c r="T76" s="101"/>
      <c r="U76" s="101"/>
      <c r="V76" s="101"/>
      <c r="W76" s="101"/>
      <c r="X76" s="101"/>
      <c r="Y76" s="101"/>
      <c r="Z76" s="101"/>
      <c r="AA76" s="101"/>
      <c r="AB76" s="101"/>
      <c r="AC76" s="101"/>
      <c r="AD76" s="101"/>
      <c r="AE76" s="101"/>
      <c r="AF76" s="101"/>
    </row>
    <row r="77" spans="1:32" ht="111.6" customHeight="1">
      <c r="A77" s="309"/>
      <c r="B77" s="297" t="s">
        <v>464</v>
      </c>
      <c r="C77" s="165" t="s">
        <v>46</v>
      </c>
      <c r="D77" s="179" t="s">
        <v>283</v>
      </c>
      <c r="E77" s="179" t="s">
        <v>284</v>
      </c>
      <c r="F77" s="91"/>
      <c r="G77" s="188" t="s">
        <v>121</v>
      </c>
      <c r="H77" s="180">
        <v>45105</v>
      </c>
      <c r="I77" s="166" t="s">
        <v>465</v>
      </c>
      <c r="J77" s="194" t="s">
        <v>458</v>
      </c>
      <c r="K77" s="138">
        <v>0</v>
      </c>
      <c r="L77" s="298">
        <f>AVERAGE(K77,K78)</f>
        <v>0</v>
      </c>
      <c r="M77" s="313"/>
      <c r="N77" s="97">
        <v>45054</v>
      </c>
      <c r="O77" s="98" t="s">
        <v>370</v>
      </c>
      <c r="P77" s="156"/>
      <c r="Q77" s="163" t="s">
        <v>374</v>
      </c>
      <c r="R77" s="101"/>
      <c r="S77" s="101"/>
      <c r="T77" s="101"/>
      <c r="U77" s="101"/>
      <c r="V77" s="101"/>
      <c r="W77" s="101"/>
      <c r="X77" s="101"/>
      <c r="Y77" s="101"/>
      <c r="Z77" s="101"/>
      <c r="AA77" s="101"/>
      <c r="AB77" s="101"/>
      <c r="AC77" s="101"/>
      <c r="AD77" s="101"/>
      <c r="AE77" s="101"/>
      <c r="AF77" s="101"/>
    </row>
    <row r="78" spans="1:32" ht="83.25" customHeight="1">
      <c r="A78" s="309"/>
      <c r="B78" s="297"/>
      <c r="C78" s="167" t="s">
        <v>49</v>
      </c>
      <c r="D78" s="181" t="s">
        <v>285</v>
      </c>
      <c r="E78" s="181" t="s">
        <v>286</v>
      </c>
      <c r="F78" s="125"/>
      <c r="G78" s="193" t="s">
        <v>121</v>
      </c>
      <c r="H78" s="182">
        <v>45287</v>
      </c>
      <c r="I78" s="166" t="s">
        <v>466</v>
      </c>
      <c r="J78" s="194" t="s">
        <v>458</v>
      </c>
      <c r="K78" s="138">
        <v>0</v>
      </c>
      <c r="L78" s="299"/>
      <c r="M78" s="313"/>
      <c r="N78" s="97">
        <v>45054</v>
      </c>
      <c r="O78" s="98" t="s">
        <v>370</v>
      </c>
      <c r="P78" s="156"/>
      <c r="Q78" s="143" t="s">
        <v>411</v>
      </c>
    </row>
    <row r="80" spans="1:32" ht="85.5" customHeight="1">
      <c r="A80" s="315" t="s">
        <v>467</v>
      </c>
      <c r="B80" s="315"/>
      <c r="C80" s="315"/>
      <c r="D80" s="315"/>
      <c r="E80" s="315"/>
      <c r="F80" s="315"/>
      <c r="G80" s="315"/>
      <c r="H80" s="315"/>
      <c r="I80" s="144"/>
      <c r="J80" s="144"/>
      <c r="K80" s="144"/>
      <c r="L80" s="144"/>
      <c r="M80" s="144"/>
    </row>
    <row r="81" spans="1:32" ht="78" customHeight="1">
      <c r="A81" s="300" t="s">
        <v>343</v>
      </c>
      <c r="B81" s="285" t="s">
        <v>344</v>
      </c>
      <c r="C81" s="285" t="s">
        <v>345</v>
      </c>
      <c r="D81" s="285" t="s">
        <v>346</v>
      </c>
      <c r="E81" s="300" t="s">
        <v>347</v>
      </c>
      <c r="F81" s="300" t="s">
        <v>348</v>
      </c>
      <c r="G81" s="285" t="s">
        <v>349</v>
      </c>
      <c r="H81" s="300" t="s">
        <v>389</v>
      </c>
      <c r="I81" s="300" t="s">
        <v>351</v>
      </c>
      <c r="J81" s="300"/>
      <c r="K81" s="285" t="s">
        <v>352</v>
      </c>
      <c r="L81" s="285"/>
      <c r="M81" s="285"/>
      <c r="N81" s="285"/>
      <c r="O81" s="285"/>
      <c r="P81" s="285"/>
    </row>
    <row r="82" spans="1:32" ht="118.5" customHeight="1">
      <c r="A82" s="300"/>
      <c r="B82" s="285"/>
      <c r="C82" s="285"/>
      <c r="D82" s="285"/>
      <c r="E82" s="300"/>
      <c r="F82" s="300"/>
      <c r="G82" s="285"/>
      <c r="H82" s="300"/>
      <c r="I82" s="90" t="s">
        <v>353</v>
      </c>
      <c r="J82" s="90" t="s">
        <v>407</v>
      </c>
      <c r="K82" s="90" t="s">
        <v>355</v>
      </c>
      <c r="L82" s="90" t="s">
        <v>356</v>
      </c>
      <c r="M82" s="90" t="s">
        <v>357</v>
      </c>
      <c r="N82" s="90" t="s">
        <v>358</v>
      </c>
      <c r="O82" s="90" t="s">
        <v>359</v>
      </c>
      <c r="P82" s="90" t="s">
        <v>360</v>
      </c>
    </row>
    <row r="83" spans="1:32" s="101" customFormat="1" ht="115.5" customHeight="1">
      <c r="A83" s="308" t="s">
        <v>468</v>
      </c>
      <c r="B83" s="310" t="s">
        <v>469</v>
      </c>
      <c r="C83" s="232" t="s">
        <v>32</v>
      </c>
      <c r="D83" s="423" t="s">
        <v>289</v>
      </c>
      <c r="E83" s="423" t="s">
        <v>270</v>
      </c>
      <c r="F83" s="233"/>
      <c r="G83" s="422" t="s">
        <v>208</v>
      </c>
      <c r="H83" s="424">
        <v>44957</v>
      </c>
      <c r="I83" s="244" t="s">
        <v>455</v>
      </c>
      <c r="J83" s="245" t="s">
        <v>470</v>
      </c>
      <c r="K83" s="237">
        <v>1</v>
      </c>
      <c r="L83" s="298">
        <f>AVERAGE(K83,K84)</f>
        <v>0.5</v>
      </c>
      <c r="M83" s="312">
        <f>AVERAGE(L83,L85,L86,L87,L89)</f>
        <v>0.15</v>
      </c>
      <c r="N83" s="220">
        <v>45054</v>
      </c>
      <c r="O83" s="251" t="s">
        <v>471</v>
      </c>
      <c r="P83" s="252"/>
      <c r="Q83" s="143" t="s">
        <v>365</v>
      </c>
    </row>
    <row r="84" spans="1:32" ht="130.5" customHeight="1">
      <c r="A84" s="309"/>
      <c r="B84" s="310"/>
      <c r="C84" s="159" t="s">
        <v>109</v>
      </c>
      <c r="D84" s="169" t="s">
        <v>290</v>
      </c>
      <c r="E84" s="169" t="s">
        <v>273</v>
      </c>
      <c r="F84" s="91"/>
      <c r="G84" s="171" t="s">
        <v>208</v>
      </c>
      <c r="H84" s="174">
        <v>45288</v>
      </c>
      <c r="I84" s="161">
        <v>44652</v>
      </c>
      <c r="J84" s="194" t="s">
        <v>458</v>
      </c>
      <c r="K84" s="138">
        <v>0</v>
      </c>
      <c r="L84" s="311"/>
      <c r="M84" s="313"/>
      <c r="N84" s="97">
        <v>45054</v>
      </c>
      <c r="O84" s="98" t="s">
        <v>370</v>
      </c>
      <c r="P84" s="95"/>
      <c r="Q84" s="143" t="s">
        <v>365</v>
      </c>
      <c r="R84" s="101"/>
      <c r="S84" s="101"/>
      <c r="T84" s="101"/>
      <c r="U84" s="101"/>
      <c r="V84" s="101"/>
      <c r="W84" s="101"/>
      <c r="X84" s="101"/>
      <c r="Y84" s="101"/>
      <c r="Z84" s="101"/>
      <c r="AA84" s="101"/>
      <c r="AB84" s="101"/>
      <c r="AC84" s="101"/>
      <c r="AD84" s="101"/>
      <c r="AE84" s="101"/>
      <c r="AF84" s="101"/>
    </row>
    <row r="85" spans="1:32" ht="90" customHeight="1">
      <c r="A85" s="309"/>
      <c r="B85" s="91" t="s">
        <v>472</v>
      </c>
      <c r="C85" s="159" t="s">
        <v>40</v>
      </c>
      <c r="D85" s="170" t="s">
        <v>292</v>
      </c>
      <c r="E85" s="170" t="s">
        <v>293</v>
      </c>
      <c r="F85" s="91"/>
      <c r="G85" s="172" t="s">
        <v>208</v>
      </c>
      <c r="H85" s="175">
        <v>45260</v>
      </c>
      <c r="I85" s="162">
        <v>44591</v>
      </c>
      <c r="J85" s="194" t="s">
        <v>458</v>
      </c>
      <c r="K85" s="96">
        <v>0</v>
      </c>
      <c r="L85" s="104">
        <f>K85</f>
        <v>0</v>
      </c>
      <c r="M85" s="313"/>
      <c r="N85" s="97">
        <v>45054</v>
      </c>
      <c r="O85" s="98" t="s">
        <v>370</v>
      </c>
      <c r="P85" s="156"/>
      <c r="Q85" s="163" t="s">
        <v>380</v>
      </c>
      <c r="R85" s="101"/>
      <c r="S85" s="101"/>
      <c r="T85" s="101"/>
      <c r="U85" s="101"/>
      <c r="V85" s="101"/>
      <c r="W85" s="101"/>
      <c r="X85" s="101"/>
      <c r="Y85" s="101"/>
      <c r="Z85" s="101"/>
      <c r="AA85" s="101"/>
      <c r="AB85" s="101"/>
      <c r="AC85" s="101"/>
      <c r="AD85" s="101"/>
      <c r="AE85" s="101"/>
      <c r="AF85" s="101"/>
    </row>
    <row r="86" spans="1:32" ht="90" customHeight="1">
      <c r="A86" s="309"/>
      <c r="B86" s="91" t="s">
        <v>473</v>
      </c>
      <c r="C86" s="159" t="s">
        <v>46</v>
      </c>
      <c r="D86" s="170" t="s">
        <v>295</v>
      </c>
      <c r="E86" s="170" t="s">
        <v>296</v>
      </c>
      <c r="F86" s="91"/>
      <c r="G86" s="172" t="s">
        <v>208</v>
      </c>
      <c r="H86" s="180">
        <v>45280</v>
      </c>
      <c r="I86" s="162"/>
      <c r="J86" s="194" t="s">
        <v>458</v>
      </c>
      <c r="K86" s="96">
        <v>0</v>
      </c>
      <c r="L86" s="104">
        <f>K86</f>
        <v>0</v>
      </c>
      <c r="M86" s="313"/>
      <c r="N86" s="97">
        <v>45054</v>
      </c>
      <c r="O86" s="98" t="s">
        <v>370</v>
      </c>
      <c r="P86" s="156"/>
      <c r="Q86" s="163"/>
      <c r="R86" s="101"/>
      <c r="S86" s="101"/>
      <c r="T86" s="101"/>
      <c r="U86" s="101"/>
      <c r="V86" s="101"/>
      <c r="W86" s="101"/>
      <c r="X86" s="101"/>
      <c r="Y86" s="101"/>
      <c r="Z86" s="101"/>
      <c r="AA86" s="101"/>
      <c r="AB86" s="101"/>
      <c r="AC86" s="101"/>
      <c r="AD86" s="101"/>
      <c r="AE86" s="101"/>
      <c r="AF86" s="101"/>
    </row>
    <row r="87" spans="1:32" ht="148.5" customHeight="1">
      <c r="A87" s="309"/>
      <c r="B87" s="297" t="s">
        <v>474</v>
      </c>
      <c r="C87" s="165" t="s">
        <v>151</v>
      </c>
      <c r="D87" s="197" t="s">
        <v>298</v>
      </c>
      <c r="E87" s="170" t="s">
        <v>299</v>
      </c>
      <c r="F87" s="91"/>
      <c r="G87" s="188" t="s">
        <v>121</v>
      </c>
      <c r="H87" s="180">
        <v>45015</v>
      </c>
      <c r="I87" s="166" t="s">
        <v>465</v>
      </c>
      <c r="J87" s="194" t="s">
        <v>475</v>
      </c>
      <c r="K87" s="138">
        <v>0.5</v>
      </c>
      <c r="L87" s="298">
        <f>AVERAGE(K87,K88)</f>
        <v>0.25</v>
      </c>
      <c r="M87" s="313"/>
      <c r="N87" s="97">
        <v>45054</v>
      </c>
      <c r="O87" s="98" t="s">
        <v>476</v>
      </c>
      <c r="P87" s="156"/>
      <c r="Q87" s="163" t="s">
        <v>374</v>
      </c>
      <c r="R87" s="101"/>
      <c r="S87" s="101"/>
      <c r="T87" s="101"/>
      <c r="U87" s="101"/>
      <c r="V87" s="101"/>
      <c r="W87" s="101"/>
      <c r="X87" s="101"/>
      <c r="Y87" s="101"/>
      <c r="Z87" s="101"/>
      <c r="AA87" s="101"/>
      <c r="AB87" s="101"/>
      <c r="AC87" s="101"/>
      <c r="AD87" s="101"/>
      <c r="AE87" s="101"/>
      <c r="AF87" s="101"/>
    </row>
    <row r="88" spans="1:32" ht="83.25" customHeight="1">
      <c r="A88" s="309"/>
      <c r="B88" s="297"/>
      <c r="C88" s="167" t="s">
        <v>179</v>
      </c>
      <c r="D88" s="179" t="s">
        <v>301</v>
      </c>
      <c r="E88" s="179" t="s">
        <v>302</v>
      </c>
      <c r="F88" s="125"/>
      <c r="G88" s="193" t="s">
        <v>121</v>
      </c>
      <c r="H88" s="180">
        <v>45280</v>
      </c>
      <c r="I88" s="166" t="s">
        <v>466</v>
      </c>
      <c r="J88" s="194" t="s">
        <v>458</v>
      </c>
      <c r="K88" s="138">
        <v>0</v>
      </c>
      <c r="L88" s="299"/>
      <c r="M88" s="313"/>
      <c r="N88" s="97">
        <v>45054</v>
      </c>
      <c r="O88" s="98" t="s">
        <v>370</v>
      </c>
      <c r="P88" s="156"/>
      <c r="Q88" s="143" t="s">
        <v>411</v>
      </c>
    </row>
    <row r="89" spans="1:32" ht="90" customHeight="1">
      <c r="B89" s="91" t="s">
        <v>477</v>
      </c>
      <c r="C89" s="159" t="s">
        <v>46</v>
      </c>
      <c r="D89" s="195" t="s">
        <v>304</v>
      </c>
      <c r="E89" s="181" t="s">
        <v>305</v>
      </c>
      <c r="F89" s="91"/>
      <c r="G89" s="188" t="s">
        <v>121</v>
      </c>
      <c r="H89" s="180">
        <v>45063</v>
      </c>
      <c r="I89" s="162"/>
      <c r="J89" s="194" t="s">
        <v>458</v>
      </c>
      <c r="K89" s="96">
        <v>0</v>
      </c>
      <c r="L89" s="104">
        <f>K89</f>
        <v>0</v>
      </c>
      <c r="N89" s="97">
        <v>45054</v>
      </c>
      <c r="O89" s="98" t="s">
        <v>370</v>
      </c>
      <c r="P89" s="125" t="s">
        <v>478</v>
      </c>
      <c r="Q89" s="163"/>
      <c r="R89" s="101"/>
      <c r="S89" s="101"/>
      <c r="T89" s="101"/>
      <c r="U89" s="101"/>
      <c r="V89" s="101"/>
      <c r="W89" s="101"/>
      <c r="X89" s="101"/>
      <c r="Y89" s="101"/>
      <c r="Z89" s="101"/>
      <c r="AA89" s="101"/>
      <c r="AB89" s="101"/>
      <c r="AC89" s="101"/>
      <c r="AD89" s="101"/>
      <c r="AE89" s="101"/>
      <c r="AF89" s="101"/>
    </row>
    <row r="91" spans="1:32" ht="85.5" customHeight="1">
      <c r="A91" s="315" t="s">
        <v>479</v>
      </c>
      <c r="B91" s="315"/>
      <c r="C91" s="315"/>
      <c r="D91" s="315"/>
      <c r="E91" s="315"/>
      <c r="F91" s="315"/>
      <c r="G91" s="315"/>
      <c r="H91" s="315"/>
      <c r="I91" s="144"/>
      <c r="J91" s="144"/>
      <c r="K91" s="144"/>
      <c r="L91" s="144"/>
      <c r="M91" s="144"/>
    </row>
    <row r="92" spans="1:32" ht="78" customHeight="1">
      <c r="A92" s="300" t="s">
        <v>343</v>
      </c>
      <c r="B92" s="285" t="s">
        <v>344</v>
      </c>
      <c r="C92" s="285" t="s">
        <v>345</v>
      </c>
      <c r="D92" s="285" t="s">
        <v>346</v>
      </c>
      <c r="E92" s="300" t="s">
        <v>347</v>
      </c>
      <c r="F92" s="300" t="s">
        <v>348</v>
      </c>
      <c r="G92" s="285" t="s">
        <v>349</v>
      </c>
      <c r="H92" s="300" t="s">
        <v>389</v>
      </c>
      <c r="I92" s="300" t="s">
        <v>351</v>
      </c>
      <c r="J92" s="300"/>
      <c r="K92" s="285" t="s">
        <v>352</v>
      </c>
      <c r="L92" s="285"/>
      <c r="M92" s="285"/>
      <c r="N92" s="285"/>
      <c r="O92" s="285"/>
      <c r="P92" s="285"/>
    </row>
    <row r="93" spans="1:32" ht="118.5" customHeight="1">
      <c r="A93" s="300"/>
      <c r="B93" s="285"/>
      <c r="C93" s="285"/>
      <c r="D93" s="285"/>
      <c r="E93" s="300"/>
      <c r="F93" s="300"/>
      <c r="G93" s="285"/>
      <c r="H93" s="300"/>
      <c r="I93" s="90" t="s">
        <v>353</v>
      </c>
      <c r="J93" s="90" t="s">
        <v>407</v>
      </c>
      <c r="K93" s="90" t="s">
        <v>355</v>
      </c>
      <c r="L93" s="90" t="s">
        <v>356</v>
      </c>
      <c r="M93" s="90" t="s">
        <v>357</v>
      </c>
      <c r="N93" s="90" t="s">
        <v>358</v>
      </c>
      <c r="O93" s="90" t="s">
        <v>359</v>
      </c>
      <c r="P93" s="90" t="s">
        <v>360</v>
      </c>
    </row>
    <row r="94" spans="1:32" s="101" customFormat="1" ht="163.5" customHeight="1">
      <c r="A94" s="342" t="s">
        <v>480</v>
      </c>
      <c r="B94" s="248" t="s">
        <v>481</v>
      </c>
      <c r="C94" s="232" t="s">
        <v>32</v>
      </c>
      <c r="D94" s="420" t="s">
        <v>308</v>
      </c>
      <c r="E94" s="420" t="s">
        <v>309</v>
      </c>
      <c r="F94" s="233"/>
      <c r="G94" s="422" t="s">
        <v>121</v>
      </c>
      <c r="H94" s="425">
        <v>44957</v>
      </c>
      <c r="I94" s="244" t="s">
        <v>455</v>
      </c>
      <c r="J94" s="245" t="s">
        <v>482</v>
      </c>
      <c r="K94" s="237">
        <v>1</v>
      </c>
      <c r="L94" s="249">
        <f>+K94</f>
        <v>1</v>
      </c>
      <c r="M94" s="86"/>
      <c r="N94" s="220">
        <v>45054</v>
      </c>
      <c r="O94" s="251" t="s">
        <v>483</v>
      </c>
      <c r="P94" s="252"/>
      <c r="Q94" s="143" t="s">
        <v>365</v>
      </c>
    </row>
    <row r="95" spans="1:32" ht="196.5" customHeight="1">
      <c r="A95" s="343"/>
      <c r="B95" s="233" t="s">
        <v>484</v>
      </c>
      <c r="C95" s="232" t="s">
        <v>40</v>
      </c>
      <c r="D95" s="217" t="s">
        <v>485</v>
      </c>
      <c r="E95" s="217" t="s">
        <v>313</v>
      </c>
      <c r="F95" s="233"/>
      <c r="G95" s="238" t="s">
        <v>158</v>
      </c>
      <c r="H95" s="239">
        <v>44957</v>
      </c>
      <c r="I95" s="246">
        <v>44591</v>
      </c>
      <c r="J95" s="250" t="s">
        <v>486</v>
      </c>
      <c r="K95" s="237">
        <v>1</v>
      </c>
      <c r="L95" s="249">
        <f>+K95</f>
        <v>1</v>
      </c>
      <c r="N95" s="220">
        <v>45054</v>
      </c>
      <c r="O95" s="251" t="s">
        <v>487</v>
      </c>
      <c r="P95" s="252"/>
      <c r="Q95" s="163" t="s">
        <v>380</v>
      </c>
      <c r="R95" s="101"/>
      <c r="S95" s="101"/>
      <c r="T95" s="101"/>
      <c r="U95" s="101"/>
      <c r="V95" s="101"/>
      <c r="W95" s="101"/>
      <c r="X95" s="101"/>
      <c r="Y95" s="101"/>
      <c r="Z95" s="101"/>
      <c r="AA95" s="101"/>
      <c r="AB95" s="101"/>
      <c r="AC95" s="101"/>
      <c r="AD95" s="101"/>
      <c r="AE95" s="101"/>
      <c r="AF95" s="101"/>
    </row>
    <row r="96" spans="1:32" ht="90" customHeight="1">
      <c r="A96" s="343"/>
      <c r="B96" s="91" t="s">
        <v>488</v>
      </c>
      <c r="C96" s="159" t="s">
        <v>46</v>
      </c>
      <c r="D96" s="170" t="s">
        <v>316</v>
      </c>
      <c r="E96" s="170" t="s">
        <v>317</v>
      </c>
      <c r="F96" s="91"/>
      <c r="G96" s="172" t="s">
        <v>121</v>
      </c>
      <c r="H96" s="175">
        <v>45100</v>
      </c>
      <c r="I96" s="162"/>
      <c r="J96" s="194" t="s">
        <v>458</v>
      </c>
      <c r="K96" s="96">
        <v>0</v>
      </c>
      <c r="L96" s="104">
        <f>K96</f>
        <v>0</v>
      </c>
      <c r="N96" s="97">
        <v>45054</v>
      </c>
      <c r="O96" s="98" t="s">
        <v>370</v>
      </c>
      <c r="P96" s="156"/>
      <c r="Q96" s="163"/>
      <c r="R96" s="101"/>
      <c r="S96" s="101"/>
      <c r="T96" s="101"/>
      <c r="U96" s="101"/>
      <c r="V96" s="101"/>
      <c r="W96" s="101"/>
      <c r="X96" s="101"/>
      <c r="Y96" s="101"/>
      <c r="Z96" s="101"/>
      <c r="AA96" s="101"/>
      <c r="AB96" s="101"/>
      <c r="AC96" s="101"/>
      <c r="AD96" s="101"/>
      <c r="AE96" s="101"/>
      <c r="AF96" s="101"/>
    </row>
    <row r="97" spans="1:32" ht="111.6" customHeight="1">
      <c r="A97" s="343"/>
      <c r="B97" s="91" t="s">
        <v>489</v>
      </c>
      <c r="C97" s="165" t="s">
        <v>151</v>
      </c>
      <c r="D97" s="181" t="s">
        <v>319</v>
      </c>
      <c r="E97" s="181" t="s">
        <v>320</v>
      </c>
      <c r="F97" s="91"/>
      <c r="G97" s="188" t="s">
        <v>158</v>
      </c>
      <c r="H97" s="180">
        <v>45184</v>
      </c>
      <c r="I97" s="166" t="s">
        <v>465</v>
      </c>
      <c r="J97" s="194" t="s">
        <v>490</v>
      </c>
      <c r="K97" s="138">
        <f>100%/3*1</f>
        <v>0.33333333333333331</v>
      </c>
      <c r="L97" s="135">
        <f>+K97</f>
        <v>0.33333333333333331</v>
      </c>
      <c r="N97" s="97">
        <v>45054</v>
      </c>
      <c r="O97" s="98" t="s">
        <v>491</v>
      </c>
      <c r="P97" s="156"/>
      <c r="Q97" s="163" t="s">
        <v>374</v>
      </c>
      <c r="R97" s="101"/>
      <c r="S97" s="101"/>
      <c r="T97" s="101"/>
      <c r="U97" s="101"/>
      <c r="V97" s="101"/>
      <c r="W97" s="101"/>
      <c r="X97" s="101"/>
      <c r="Y97" s="101"/>
      <c r="Z97" s="101"/>
      <c r="AA97" s="101"/>
      <c r="AB97" s="101"/>
      <c r="AC97" s="101"/>
      <c r="AD97" s="101"/>
      <c r="AE97" s="101"/>
      <c r="AF97" s="101"/>
    </row>
    <row r="99" spans="1:32" ht="85.5" customHeight="1">
      <c r="A99" s="315" t="s">
        <v>492</v>
      </c>
      <c r="B99" s="315"/>
      <c r="C99" s="315"/>
      <c r="D99" s="315"/>
      <c r="E99" s="315"/>
      <c r="F99" s="315"/>
      <c r="G99" s="315"/>
      <c r="H99" s="315"/>
      <c r="I99" s="144"/>
      <c r="J99" s="144"/>
      <c r="K99" s="144"/>
      <c r="L99" s="144"/>
      <c r="M99" s="144"/>
    </row>
    <row r="100" spans="1:32" ht="78" customHeight="1">
      <c r="A100" s="300" t="s">
        <v>343</v>
      </c>
      <c r="B100" s="285" t="s">
        <v>344</v>
      </c>
      <c r="C100" s="285" t="s">
        <v>345</v>
      </c>
      <c r="D100" s="285" t="s">
        <v>346</v>
      </c>
      <c r="E100" s="300" t="s">
        <v>347</v>
      </c>
      <c r="F100" s="300" t="s">
        <v>348</v>
      </c>
      <c r="G100" s="285" t="s">
        <v>349</v>
      </c>
      <c r="H100" s="300" t="s">
        <v>389</v>
      </c>
      <c r="I100" s="300" t="s">
        <v>351</v>
      </c>
      <c r="J100" s="300"/>
      <c r="K100" s="285" t="s">
        <v>352</v>
      </c>
      <c r="L100" s="285"/>
      <c r="M100" s="285"/>
      <c r="N100" s="285"/>
      <c r="O100" s="285"/>
      <c r="P100" s="285"/>
    </row>
    <row r="101" spans="1:32" ht="118.5" customHeight="1">
      <c r="A101" s="300"/>
      <c r="B101" s="285"/>
      <c r="C101" s="285"/>
      <c r="D101" s="285"/>
      <c r="E101" s="300"/>
      <c r="F101" s="300"/>
      <c r="G101" s="285"/>
      <c r="H101" s="300"/>
      <c r="I101" s="90" t="s">
        <v>353</v>
      </c>
      <c r="J101" s="90" t="s">
        <v>407</v>
      </c>
      <c r="K101" s="90" t="s">
        <v>355</v>
      </c>
      <c r="L101" s="90" t="s">
        <v>356</v>
      </c>
      <c r="M101" s="90" t="s">
        <v>357</v>
      </c>
      <c r="N101" s="90" t="s">
        <v>358</v>
      </c>
      <c r="O101" s="90" t="s">
        <v>359</v>
      </c>
      <c r="P101" s="90" t="s">
        <v>360</v>
      </c>
    </row>
    <row r="102" spans="1:32" s="101" customFormat="1" ht="115.5" customHeight="1">
      <c r="A102" s="308" t="s">
        <v>493</v>
      </c>
      <c r="B102" s="158" t="s">
        <v>494</v>
      </c>
      <c r="C102" s="159" t="s">
        <v>32</v>
      </c>
      <c r="D102" s="169" t="s">
        <v>324</v>
      </c>
      <c r="E102" s="169" t="s">
        <v>325</v>
      </c>
      <c r="F102" s="91"/>
      <c r="G102" s="171" t="s">
        <v>112</v>
      </c>
      <c r="H102" s="174">
        <v>45134</v>
      </c>
      <c r="I102" s="160" t="s">
        <v>455</v>
      </c>
      <c r="J102" s="194" t="s">
        <v>458</v>
      </c>
      <c r="K102" s="138">
        <v>0</v>
      </c>
      <c r="L102" s="135">
        <f>K102</f>
        <v>0</v>
      </c>
      <c r="M102" s="340">
        <f>AVERAGE(L102,L103,L105)</f>
        <v>0.16666666666666666</v>
      </c>
      <c r="N102" s="97">
        <v>45054</v>
      </c>
      <c r="O102" s="98" t="s">
        <v>370</v>
      </c>
      <c r="P102" s="156"/>
      <c r="Q102" s="143" t="s">
        <v>365</v>
      </c>
    </row>
    <row r="103" spans="1:32" ht="126" customHeight="1">
      <c r="A103" s="309"/>
      <c r="B103" s="295" t="s">
        <v>459</v>
      </c>
      <c r="C103" s="232" t="s">
        <v>40</v>
      </c>
      <c r="D103" s="217" t="s">
        <v>327</v>
      </c>
      <c r="E103" s="217" t="s">
        <v>328</v>
      </c>
      <c r="F103" s="233"/>
      <c r="G103" s="238" t="s">
        <v>121</v>
      </c>
      <c r="H103" s="239">
        <v>45036</v>
      </c>
      <c r="I103" s="246">
        <v>44591</v>
      </c>
      <c r="J103" s="247" t="s">
        <v>495</v>
      </c>
      <c r="K103" s="222">
        <v>1</v>
      </c>
      <c r="L103" s="289">
        <f>AVERAGE(K103,K104)</f>
        <v>0.5</v>
      </c>
      <c r="M103" s="341"/>
      <c r="N103" s="97">
        <v>45054</v>
      </c>
      <c r="O103" s="153" t="s">
        <v>496</v>
      </c>
      <c r="P103" s="156"/>
      <c r="Q103" s="163" t="s">
        <v>380</v>
      </c>
      <c r="R103" s="101"/>
      <c r="S103" s="101"/>
      <c r="T103" s="101"/>
      <c r="U103" s="101"/>
      <c r="V103" s="101"/>
      <c r="W103" s="101"/>
      <c r="X103" s="101"/>
      <c r="Y103" s="101"/>
      <c r="Z103" s="101"/>
      <c r="AA103" s="101"/>
      <c r="AB103" s="101"/>
      <c r="AC103" s="101"/>
      <c r="AD103" s="101"/>
      <c r="AE103" s="101"/>
      <c r="AF103" s="101"/>
    </row>
    <row r="104" spans="1:32" ht="90" customHeight="1">
      <c r="A104" s="309"/>
      <c r="B104" s="286"/>
      <c r="C104" s="159" t="s">
        <v>133</v>
      </c>
      <c r="D104" s="179" t="s">
        <v>331</v>
      </c>
      <c r="E104" s="179" t="s">
        <v>302</v>
      </c>
      <c r="F104" s="91"/>
      <c r="G104" s="172" t="s">
        <v>121</v>
      </c>
      <c r="H104" s="180">
        <v>45287</v>
      </c>
      <c r="I104" s="162"/>
      <c r="J104" s="194" t="s">
        <v>458</v>
      </c>
      <c r="K104" s="96">
        <v>0</v>
      </c>
      <c r="L104" s="314"/>
      <c r="M104" s="341"/>
      <c r="N104" s="97">
        <v>45054</v>
      </c>
      <c r="O104" s="98" t="s">
        <v>497</v>
      </c>
      <c r="P104" s="156"/>
      <c r="Q104" s="163"/>
      <c r="R104" s="101"/>
      <c r="S104" s="101"/>
      <c r="T104" s="101"/>
      <c r="U104" s="101"/>
      <c r="V104" s="101"/>
      <c r="W104" s="101"/>
      <c r="X104" s="101"/>
      <c r="Y104" s="101"/>
      <c r="Z104" s="101"/>
      <c r="AA104" s="101"/>
      <c r="AB104" s="101"/>
      <c r="AC104" s="101"/>
      <c r="AD104" s="101"/>
      <c r="AE104" s="101"/>
      <c r="AF104" s="101"/>
    </row>
    <row r="105" spans="1:32" ht="111.6" customHeight="1">
      <c r="A105" s="309"/>
      <c r="B105" s="295" t="s">
        <v>498</v>
      </c>
      <c r="C105" s="165" t="s">
        <v>46</v>
      </c>
      <c r="D105" s="199" t="s">
        <v>333</v>
      </c>
      <c r="E105" s="179" t="s">
        <v>334</v>
      </c>
      <c r="F105" s="91"/>
      <c r="G105" s="171" t="s">
        <v>112</v>
      </c>
      <c r="H105" s="180">
        <v>45287</v>
      </c>
      <c r="I105" s="166" t="s">
        <v>465</v>
      </c>
      <c r="J105" s="196" t="s">
        <v>499</v>
      </c>
      <c r="K105" s="138">
        <v>0</v>
      </c>
      <c r="L105" s="338">
        <f>AVERAGE(K105,K106,K107)</f>
        <v>0</v>
      </c>
      <c r="M105" s="341"/>
      <c r="N105" s="97">
        <v>45054</v>
      </c>
      <c r="O105" s="98" t="s">
        <v>500</v>
      </c>
      <c r="P105" s="156"/>
      <c r="Q105" s="163" t="s">
        <v>374</v>
      </c>
      <c r="R105" s="101"/>
      <c r="S105" s="101"/>
      <c r="T105" s="101"/>
      <c r="U105" s="101"/>
      <c r="V105" s="101"/>
      <c r="W105" s="101"/>
      <c r="X105" s="101"/>
      <c r="Y105" s="101"/>
      <c r="Z105" s="101"/>
      <c r="AA105" s="101"/>
      <c r="AB105" s="101"/>
      <c r="AC105" s="101"/>
      <c r="AD105" s="101"/>
      <c r="AE105" s="101"/>
      <c r="AF105" s="101"/>
    </row>
    <row r="106" spans="1:32" ht="140.25" customHeight="1">
      <c r="A106" s="309"/>
      <c r="B106" s="286"/>
      <c r="C106" s="253" t="s">
        <v>49</v>
      </c>
      <c r="D106" s="199" t="s">
        <v>336</v>
      </c>
      <c r="E106" s="199" t="s">
        <v>337</v>
      </c>
      <c r="F106" s="125"/>
      <c r="G106" s="171" t="s">
        <v>112</v>
      </c>
      <c r="H106" s="180">
        <v>45287</v>
      </c>
      <c r="I106" s="166" t="s">
        <v>466</v>
      </c>
      <c r="J106" s="196" t="s">
        <v>501</v>
      </c>
      <c r="K106" s="138">
        <v>0</v>
      </c>
      <c r="L106" s="339"/>
      <c r="M106" s="341"/>
      <c r="N106" s="97">
        <v>45054</v>
      </c>
      <c r="O106" s="98" t="s">
        <v>502</v>
      </c>
      <c r="P106" s="98" t="s">
        <v>503</v>
      </c>
      <c r="Q106" s="143" t="s">
        <v>411</v>
      </c>
    </row>
    <row r="107" spans="1:32" ht="120" customHeight="1">
      <c r="B107" s="286"/>
      <c r="C107" s="253" t="s">
        <v>209</v>
      </c>
      <c r="D107" s="254" t="s">
        <v>339</v>
      </c>
      <c r="E107" s="254" t="s">
        <v>340</v>
      </c>
      <c r="F107" s="125"/>
      <c r="G107" s="193" t="s">
        <v>112</v>
      </c>
      <c r="H107" s="182">
        <v>45287</v>
      </c>
      <c r="I107" s="166" t="s">
        <v>466</v>
      </c>
      <c r="J107" s="196" t="s">
        <v>504</v>
      </c>
      <c r="K107" s="138">
        <v>0</v>
      </c>
      <c r="L107" s="426"/>
      <c r="M107" s="414"/>
      <c r="N107" s="97">
        <v>45054</v>
      </c>
      <c r="O107" s="98" t="s">
        <v>505</v>
      </c>
      <c r="P107" s="98" t="s">
        <v>503</v>
      </c>
      <c r="Q107" s="143" t="s">
        <v>411</v>
      </c>
    </row>
  </sheetData>
  <autoFilter ref="A5:P6" xr:uid="{52C315D5-BD92-4DF5-A073-01A68BDE0668}">
    <filterColumn colId="8" showButton="0"/>
    <filterColumn colId="10" showButton="0"/>
    <filterColumn colId="11" showButton="0"/>
    <filterColumn colId="12" showButton="0"/>
    <filterColumn colId="13" showButton="0"/>
    <filterColumn colId="14" showButton="0"/>
  </autoFilter>
  <mergeCells count="158">
    <mergeCell ref="A102:A106"/>
    <mergeCell ref="B103:B104"/>
    <mergeCell ref="L103:L104"/>
    <mergeCell ref="B105:B107"/>
    <mergeCell ref="L105:L107"/>
    <mergeCell ref="M102:M107"/>
    <mergeCell ref="K92:P92"/>
    <mergeCell ref="A94:A97"/>
    <mergeCell ref="A99:H99"/>
    <mergeCell ref="A100:A101"/>
    <mergeCell ref="B100:B101"/>
    <mergeCell ref="C100:C101"/>
    <mergeCell ref="D100:D101"/>
    <mergeCell ref="E100:E101"/>
    <mergeCell ref="F100:F101"/>
    <mergeCell ref="G100:G101"/>
    <mergeCell ref="H100:H101"/>
    <mergeCell ref="I100:J100"/>
    <mergeCell ref="K100:P100"/>
    <mergeCell ref="A92:A93"/>
    <mergeCell ref="B92:B93"/>
    <mergeCell ref="C92:C93"/>
    <mergeCell ref="D92:D93"/>
    <mergeCell ref="E92:E93"/>
    <mergeCell ref="F92:F93"/>
    <mergeCell ref="G92:G93"/>
    <mergeCell ref="H92:H93"/>
    <mergeCell ref="I92:J92"/>
    <mergeCell ref="A83:A88"/>
    <mergeCell ref="B83:B84"/>
    <mergeCell ref="L83:L84"/>
    <mergeCell ref="M83:M88"/>
    <mergeCell ref="B87:B88"/>
    <mergeCell ref="L87:L88"/>
    <mergeCell ref="A91:H91"/>
    <mergeCell ref="M36:M47"/>
    <mergeCell ref="A80:H80"/>
    <mergeCell ref="A81:A82"/>
    <mergeCell ref="C81:C82"/>
    <mergeCell ref="D81:D82"/>
    <mergeCell ref="E81:E82"/>
    <mergeCell ref="F81:F82"/>
    <mergeCell ref="G81:G82"/>
    <mergeCell ref="H81:H82"/>
    <mergeCell ref="I81:J81"/>
    <mergeCell ref="K81:P81"/>
    <mergeCell ref="A58:A59"/>
    <mergeCell ref="B58:B59"/>
    <mergeCell ref="C58:C59"/>
    <mergeCell ref="D58:D59"/>
    <mergeCell ref="E58:E59"/>
    <mergeCell ref="F58:F59"/>
    <mergeCell ref="B43:B44"/>
    <mergeCell ref="L43:L44"/>
    <mergeCell ref="B45:B46"/>
    <mergeCell ref="L45:L46"/>
    <mergeCell ref="A57:H57"/>
    <mergeCell ref="B36:B38"/>
    <mergeCell ref="L36:L38"/>
    <mergeCell ref="A22:AE22"/>
    <mergeCell ref="H5:H6"/>
    <mergeCell ref="I5:J5"/>
    <mergeCell ref="K5:P5"/>
    <mergeCell ref="B15:B16"/>
    <mergeCell ref="L15:L16"/>
    <mergeCell ref="A7:A19"/>
    <mergeCell ref="M7:M19"/>
    <mergeCell ref="A1:H3"/>
    <mergeCell ref="A4:H4"/>
    <mergeCell ref="A5:A6"/>
    <mergeCell ref="B5:B6"/>
    <mergeCell ref="C5:C6"/>
    <mergeCell ref="D5:D6"/>
    <mergeCell ref="E5:E6"/>
    <mergeCell ref="F5:F6"/>
    <mergeCell ref="G5:G6"/>
    <mergeCell ref="A33:H33"/>
    <mergeCell ref="I24:J24"/>
    <mergeCell ref="K24:P24"/>
    <mergeCell ref="M26:M31"/>
    <mergeCell ref="A23:H23"/>
    <mergeCell ref="A24:A25"/>
    <mergeCell ref="B24:B25"/>
    <mergeCell ref="C24:C25"/>
    <mergeCell ref="D24:D25"/>
    <mergeCell ref="E24:E25"/>
    <mergeCell ref="F24:F25"/>
    <mergeCell ref="G24:G25"/>
    <mergeCell ref="H24:H25"/>
    <mergeCell ref="B28:B29"/>
    <mergeCell ref="L28:L29"/>
    <mergeCell ref="A26:A32"/>
    <mergeCell ref="H34:H35"/>
    <mergeCell ref="I34:J34"/>
    <mergeCell ref="K34:P34"/>
    <mergeCell ref="A34:A35"/>
    <mergeCell ref="B34:B35"/>
    <mergeCell ref="C34:C35"/>
    <mergeCell ref="D34:D35"/>
    <mergeCell ref="E34:E35"/>
    <mergeCell ref="F34:F35"/>
    <mergeCell ref="B40:B42"/>
    <mergeCell ref="L40:L42"/>
    <mergeCell ref="A36:A47"/>
    <mergeCell ref="A72:A78"/>
    <mergeCell ref="B72:B73"/>
    <mergeCell ref="L72:L73"/>
    <mergeCell ref="M72:M78"/>
    <mergeCell ref="B74:B76"/>
    <mergeCell ref="L74:L76"/>
    <mergeCell ref="A69:H69"/>
    <mergeCell ref="A70:A71"/>
    <mergeCell ref="B70:B71"/>
    <mergeCell ref="C70:C71"/>
    <mergeCell ref="D70:D71"/>
    <mergeCell ref="E70:E71"/>
    <mergeCell ref="F70:F71"/>
    <mergeCell ref="G70:G71"/>
    <mergeCell ref="A60:A68"/>
    <mergeCell ref="B60:B62"/>
    <mergeCell ref="L60:L62"/>
    <mergeCell ref="M60:M68"/>
    <mergeCell ref="B63:B65"/>
    <mergeCell ref="L63:L65"/>
    <mergeCell ref="B66:B67"/>
    <mergeCell ref="I50:J50"/>
    <mergeCell ref="K50:P50"/>
    <mergeCell ref="A52:A55"/>
    <mergeCell ref="M52:M55"/>
    <mergeCell ref="B53:B55"/>
    <mergeCell ref="L53:L55"/>
    <mergeCell ref="L66:L67"/>
    <mergeCell ref="B81:B82"/>
    <mergeCell ref="B7:B10"/>
    <mergeCell ref="L7:L10"/>
    <mergeCell ref="B11:B14"/>
    <mergeCell ref="L11:L14"/>
    <mergeCell ref="B18:B19"/>
    <mergeCell ref="L18:L19"/>
    <mergeCell ref="B77:B78"/>
    <mergeCell ref="L77:L78"/>
    <mergeCell ref="H70:H71"/>
    <mergeCell ref="I70:J70"/>
    <mergeCell ref="K70:P70"/>
    <mergeCell ref="G58:G59"/>
    <mergeCell ref="H58:H59"/>
    <mergeCell ref="I58:J58"/>
    <mergeCell ref="K58:P58"/>
    <mergeCell ref="G34:G35"/>
    <mergeCell ref="A49:H49"/>
    <mergeCell ref="A50:A51"/>
    <mergeCell ref="B50:B51"/>
    <mergeCell ref="C50:C51"/>
    <mergeCell ref="D50:D51"/>
    <mergeCell ref="E50:E51"/>
    <mergeCell ref="F50:F51"/>
    <mergeCell ref="G50:G51"/>
    <mergeCell ref="H50:H51"/>
  </mergeCells>
  <phoneticPr fontId="5" type="noConversion"/>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863C6CC-8D51-4C2E-9F9B-9EE1DE7C07E7}">
          <x14:formula1>
            <xm:f>Hoja1!$A$2:$A$16</xm:f>
          </x14:formula1>
          <xm:sqref>F7:G10 G11:G16 G18:G19 G36:G38 G40:G42 G45:G46 G60:G68 G77:G78 G83:G89 G95:G97 G102:G107 G52:G55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14BB3-5D20-41D6-83B9-B9120594F539}">
  <dimension ref="A1:AC29"/>
  <sheetViews>
    <sheetView zoomScaleNormal="100" workbookViewId="0">
      <selection activeCell="W23" sqref="W23:W29"/>
    </sheetView>
  </sheetViews>
  <sheetFormatPr defaultColWidth="9.140625" defaultRowHeight="12.75"/>
  <cols>
    <col min="1" max="1" width="4.7109375" style="256" bestFit="1" customWidth="1"/>
    <col min="2" max="2" width="16.85546875" style="256" bestFit="1" customWidth="1"/>
    <col min="3" max="3" width="8.85546875" style="256" bestFit="1" customWidth="1"/>
    <col min="4" max="4" width="1.140625" style="256" bestFit="1" customWidth="1"/>
    <col min="5" max="5" width="25.140625" style="256" bestFit="1" customWidth="1"/>
    <col min="6" max="6" width="10.85546875" style="256" bestFit="1" customWidth="1"/>
    <col min="7" max="8" width="16.85546875" style="256" bestFit="1" customWidth="1"/>
    <col min="9" max="9" width="8.85546875" style="256" bestFit="1" customWidth="1"/>
    <col min="10" max="10" width="16" style="256" bestFit="1" customWidth="1"/>
    <col min="11" max="11" width="0.28515625" style="256" bestFit="1" customWidth="1"/>
    <col min="12" max="12" width="16" style="256" bestFit="1" customWidth="1"/>
    <col min="13" max="13" width="0.7109375" style="256" bestFit="1" customWidth="1"/>
    <col min="14" max="14" width="16.140625" style="256" bestFit="1" customWidth="1"/>
    <col min="15" max="15" width="12.5703125" style="256" bestFit="1" customWidth="1"/>
    <col min="16" max="16" width="4.42578125" style="256" bestFit="1" customWidth="1"/>
    <col min="17" max="17" width="20.85546875" style="256" bestFit="1" customWidth="1"/>
    <col min="18" max="18" width="16.85546875" style="256" bestFit="1" customWidth="1"/>
    <col min="19" max="19" width="17" style="256" bestFit="1" customWidth="1"/>
    <col min="20" max="20" width="20.85546875" style="256" bestFit="1" customWidth="1"/>
    <col min="21" max="21" width="22.140625" style="256" bestFit="1" customWidth="1"/>
    <col min="22" max="22" width="12.5703125" style="256" bestFit="1" customWidth="1"/>
    <col min="23" max="23" width="55.28515625" style="256" bestFit="1" customWidth="1"/>
    <col min="24" max="24" width="25.85546875" style="256" bestFit="1" customWidth="1"/>
    <col min="25" max="25" width="15.85546875" style="256" bestFit="1" customWidth="1"/>
    <col min="26" max="26" width="18.28515625" style="256" bestFit="1" customWidth="1"/>
    <col min="27" max="27" width="65.5703125" style="256" bestFit="1" customWidth="1"/>
    <col min="28" max="28" width="65.7109375" style="256" bestFit="1" customWidth="1"/>
    <col min="29" max="29" width="4.7109375" style="256" bestFit="1" customWidth="1"/>
    <col min="30" max="256" width="9.140625" style="256"/>
    <col min="257" max="257" width="4.7109375" style="256" bestFit="1" customWidth="1"/>
    <col min="258" max="258" width="16.85546875" style="256" bestFit="1" customWidth="1"/>
    <col min="259" max="259" width="8.85546875" style="256" bestFit="1" customWidth="1"/>
    <col min="260" max="260" width="1.140625" style="256" bestFit="1" customWidth="1"/>
    <col min="261" max="261" width="25.140625" style="256" bestFit="1" customWidth="1"/>
    <col min="262" max="262" width="10.85546875" style="256" bestFit="1" customWidth="1"/>
    <col min="263" max="264" width="16.85546875" style="256" bestFit="1" customWidth="1"/>
    <col min="265" max="265" width="8.85546875" style="256" bestFit="1" customWidth="1"/>
    <col min="266" max="266" width="16" style="256" bestFit="1" customWidth="1"/>
    <col min="267" max="267" width="0.28515625" style="256" bestFit="1" customWidth="1"/>
    <col min="268" max="268" width="16" style="256" bestFit="1" customWidth="1"/>
    <col min="269" max="269" width="0.7109375" style="256" bestFit="1" customWidth="1"/>
    <col min="270" max="270" width="16.140625" style="256" bestFit="1" customWidth="1"/>
    <col min="271" max="271" width="12.5703125" style="256" bestFit="1" customWidth="1"/>
    <col min="272" max="272" width="4.42578125" style="256" bestFit="1" customWidth="1"/>
    <col min="273" max="273" width="20.85546875" style="256" bestFit="1" customWidth="1"/>
    <col min="274" max="274" width="16.85546875" style="256" bestFit="1" customWidth="1"/>
    <col min="275" max="275" width="17" style="256" bestFit="1" customWidth="1"/>
    <col min="276" max="276" width="20.85546875" style="256" bestFit="1" customWidth="1"/>
    <col min="277" max="277" width="22.140625" style="256" bestFit="1" customWidth="1"/>
    <col min="278" max="278" width="12.5703125" style="256" bestFit="1" customWidth="1"/>
    <col min="279" max="279" width="55.28515625" style="256" bestFit="1" customWidth="1"/>
    <col min="280" max="280" width="25.85546875" style="256" bestFit="1" customWidth="1"/>
    <col min="281" max="281" width="15.85546875" style="256" bestFit="1" customWidth="1"/>
    <col min="282" max="282" width="18.28515625" style="256" bestFit="1" customWidth="1"/>
    <col min="283" max="283" width="65.5703125" style="256" bestFit="1" customWidth="1"/>
    <col min="284" max="284" width="65.7109375" style="256" bestFit="1" customWidth="1"/>
    <col min="285" max="285" width="4.7109375" style="256" bestFit="1" customWidth="1"/>
    <col min="286" max="512" width="9.140625" style="256"/>
    <col min="513" max="513" width="4.7109375" style="256" bestFit="1" customWidth="1"/>
    <col min="514" max="514" width="16.85546875" style="256" bestFit="1" customWidth="1"/>
    <col min="515" max="515" width="8.85546875" style="256" bestFit="1" customWidth="1"/>
    <col min="516" max="516" width="1.140625" style="256" bestFit="1" customWidth="1"/>
    <col min="517" max="517" width="25.140625" style="256" bestFit="1" customWidth="1"/>
    <col min="518" max="518" width="10.85546875" style="256" bestFit="1" customWidth="1"/>
    <col min="519" max="520" width="16.85546875" style="256" bestFit="1" customWidth="1"/>
    <col min="521" max="521" width="8.85546875" style="256" bestFit="1" customWidth="1"/>
    <col min="522" max="522" width="16" style="256" bestFit="1" customWidth="1"/>
    <col min="523" max="523" width="0.28515625" style="256" bestFit="1" customWidth="1"/>
    <col min="524" max="524" width="16" style="256" bestFit="1" customWidth="1"/>
    <col min="525" max="525" width="0.7109375" style="256" bestFit="1" customWidth="1"/>
    <col min="526" max="526" width="16.140625" style="256" bestFit="1" customWidth="1"/>
    <col min="527" max="527" width="12.5703125" style="256" bestFit="1" customWidth="1"/>
    <col min="528" max="528" width="4.42578125" style="256" bestFit="1" customWidth="1"/>
    <col min="529" max="529" width="20.85546875" style="256" bestFit="1" customWidth="1"/>
    <col min="530" max="530" width="16.85546875" style="256" bestFit="1" customWidth="1"/>
    <col min="531" max="531" width="17" style="256" bestFit="1" customWidth="1"/>
    <col min="532" max="532" width="20.85546875" style="256" bestFit="1" customWidth="1"/>
    <col min="533" max="533" width="22.140625" style="256" bestFit="1" customWidth="1"/>
    <col min="534" max="534" width="12.5703125" style="256" bestFit="1" customWidth="1"/>
    <col min="535" max="535" width="55.28515625" style="256" bestFit="1" customWidth="1"/>
    <col min="536" max="536" width="25.85546875" style="256" bestFit="1" customWidth="1"/>
    <col min="537" max="537" width="15.85546875" style="256" bestFit="1" customWidth="1"/>
    <col min="538" max="538" width="18.28515625" style="256" bestFit="1" customWidth="1"/>
    <col min="539" max="539" width="65.5703125" style="256" bestFit="1" customWidth="1"/>
    <col min="540" max="540" width="65.7109375" style="256" bestFit="1" customWidth="1"/>
    <col min="541" max="541" width="4.7109375" style="256" bestFit="1" customWidth="1"/>
    <col min="542" max="768" width="9.140625" style="256"/>
    <col min="769" max="769" width="4.7109375" style="256" bestFit="1" customWidth="1"/>
    <col min="770" max="770" width="16.85546875" style="256" bestFit="1" customWidth="1"/>
    <col min="771" max="771" width="8.85546875" style="256" bestFit="1" customWidth="1"/>
    <col min="772" max="772" width="1.140625" style="256" bestFit="1" customWidth="1"/>
    <col min="773" max="773" width="25.140625" style="256" bestFit="1" customWidth="1"/>
    <col min="774" max="774" width="10.85546875" style="256" bestFit="1" customWidth="1"/>
    <col min="775" max="776" width="16.85546875" style="256" bestFit="1" customWidth="1"/>
    <col min="777" max="777" width="8.85546875" style="256" bestFit="1" customWidth="1"/>
    <col min="778" max="778" width="16" style="256" bestFit="1" customWidth="1"/>
    <col min="779" max="779" width="0.28515625" style="256" bestFit="1" customWidth="1"/>
    <col min="780" max="780" width="16" style="256" bestFit="1" customWidth="1"/>
    <col min="781" max="781" width="0.7109375" style="256" bestFit="1" customWidth="1"/>
    <col min="782" max="782" width="16.140625" style="256" bestFit="1" customWidth="1"/>
    <col min="783" max="783" width="12.5703125" style="256" bestFit="1" customWidth="1"/>
    <col min="784" max="784" width="4.42578125" style="256" bestFit="1" customWidth="1"/>
    <col min="785" max="785" width="20.85546875" style="256" bestFit="1" customWidth="1"/>
    <col min="786" max="786" width="16.85546875" style="256" bestFit="1" customWidth="1"/>
    <col min="787" max="787" width="17" style="256" bestFit="1" customWidth="1"/>
    <col min="788" max="788" width="20.85546875" style="256" bestFit="1" customWidth="1"/>
    <col min="789" max="789" width="22.140625" style="256" bestFit="1" customWidth="1"/>
    <col min="790" max="790" width="12.5703125" style="256" bestFit="1" customWidth="1"/>
    <col min="791" max="791" width="55.28515625" style="256" bestFit="1" customWidth="1"/>
    <col min="792" max="792" width="25.85546875" style="256" bestFit="1" customWidth="1"/>
    <col min="793" max="793" width="15.85546875" style="256" bestFit="1" customWidth="1"/>
    <col min="794" max="794" width="18.28515625" style="256" bestFit="1" customWidth="1"/>
    <col min="795" max="795" width="65.5703125" style="256" bestFit="1" customWidth="1"/>
    <col min="796" max="796" width="65.7109375" style="256" bestFit="1" customWidth="1"/>
    <col min="797" max="797" width="4.7109375" style="256" bestFit="1" customWidth="1"/>
    <col min="798" max="1024" width="9.140625" style="256"/>
    <col min="1025" max="1025" width="4.7109375" style="256" bestFit="1" customWidth="1"/>
    <col min="1026" max="1026" width="16.85546875" style="256" bestFit="1" customWidth="1"/>
    <col min="1027" max="1027" width="8.85546875" style="256" bestFit="1" customWidth="1"/>
    <col min="1028" max="1028" width="1.140625" style="256" bestFit="1" customWidth="1"/>
    <col min="1029" max="1029" width="25.140625" style="256" bestFit="1" customWidth="1"/>
    <col min="1030" max="1030" width="10.85546875" style="256" bestFit="1" customWidth="1"/>
    <col min="1031" max="1032" width="16.85546875" style="256" bestFit="1" customWidth="1"/>
    <col min="1033" max="1033" width="8.85546875" style="256" bestFit="1" customWidth="1"/>
    <col min="1034" max="1034" width="16" style="256" bestFit="1" customWidth="1"/>
    <col min="1035" max="1035" width="0.28515625" style="256" bestFit="1" customWidth="1"/>
    <col min="1036" max="1036" width="16" style="256" bestFit="1" customWidth="1"/>
    <col min="1037" max="1037" width="0.7109375" style="256" bestFit="1" customWidth="1"/>
    <col min="1038" max="1038" width="16.140625" style="256" bestFit="1" customWidth="1"/>
    <col min="1039" max="1039" width="12.5703125" style="256" bestFit="1" customWidth="1"/>
    <col min="1040" max="1040" width="4.42578125" style="256" bestFit="1" customWidth="1"/>
    <col min="1041" max="1041" width="20.85546875" style="256" bestFit="1" customWidth="1"/>
    <col min="1042" max="1042" width="16.85546875" style="256" bestFit="1" customWidth="1"/>
    <col min="1043" max="1043" width="17" style="256" bestFit="1" customWidth="1"/>
    <col min="1044" max="1044" width="20.85546875" style="256" bestFit="1" customWidth="1"/>
    <col min="1045" max="1045" width="22.140625" style="256" bestFit="1" customWidth="1"/>
    <col min="1046" max="1046" width="12.5703125" style="256" bestFit="1" customWidth="1"/>
    <col min="1047" max="1047" width="55.28515625" style="256" bestFit="1" customWidth="1"/>
    <col min="1048" max="1048" width="25.85546875" style="256" bestFit="1" customWidth="1"/>
    <col min="1049" max="1049" width="15.85546875" style="256" bestFit="1" customWidth="1"/>
    <col min="1050" max="1050" width="18.28515625" style="256" bestFit="1" customWidth="1"/>
    <col min="1051" max="1051" width="65.5703125" style="256" bestFit="1" customWidth="1"/>
    <col min="1052" max="1052" width="65.7109375" style="256" bestFit="1" customWidth="1"/>
    <col min="1053" max="1053" width="4.7109375" style="256" bestFit="1" customWidth="1"/>
    <col min="1054" max="1280" width="9.140625" style="256"/>
    <col min="1281" max="1281" width="4.7109375" style="256" bestFit="1" customWidth="1"/>
    <col min="1282" max="1282" width="16.85546875" style="256" bestFit="1" customWidth="1"/>
    <col min="1283" max="1283" width="8.85546875" style="256" bestFit="1" customWidth="1"/>
    <col min="1284" max="1284" width="1.140625" style="256" bestFit="1" customWidth="1"/>
    <col min="1285" max="1285" width="25.140625" style="256" bestFit="1" customWidth="1"/>
    <col min="1286" max="1286" width="10.85546875" style="256" bestFit="1" customWidth="1"/>
    <col min="1287" max="1288" width="16.85546875" style="256" bestFit="1" customWidth="1"/>
    <col min="1289" max="1289" width="8.85546875" style="256" bestFit="1" customWidth="1"/>
    <col min="1290" max="1290" width="16" style="256" bestFit="1" customWidth="1"/>
    <col min="1291" max="1291" width="0.28515625" style="256" bestFit="1" customWidth="1"/>
    <col min="1292" max="1292" width="16" style="256" bestFit="1" customWidth="1"/>
    <col min="1293" max="1293" width="0.7109375" style="256" bestFit="1" customWidth="1"/>
    <col min="1294" max="1294" width="16.140625" style="256" bestFit="1" customWidth="1"/>
    <col min="1295" max="1295" width="12.5703125" style="256" bestFit="1" customWidth="1"/>
    <col min="1296" max="1296" width="4.42578125" style="256" bestFit="1" customWidth="1"/>
    <col min="1297" max="1297" width="20.85546875" style="256" bestFit="1" customWidth="1"/>
    <col min="1298" max="1298" width="16.85546875" style="256" bestFit="1" customWidth="1"/>
    <col min="1299" max="1299" width="17" style="256" bestFit="1" customWidth="1"/>
    <col min="1300" max="1300" width="20.85546875" style="256" bestFit="1" customWidth="1"/>
    <col min="1301" max="1301" width="22.140625" style="256" bestFit="1" customWidth="1"/>
    <col min="1302" max="1302" width="12.5703125" style="256" bestFit="1" customWidth="1"/>
    <col min="1303" max="1303" width="55.28515625" style="256" bestFit="1" customWidth="1"/>
    <col min="1304" max="1304" width="25.85546875" style="256" bestFit="1" customWidth="1"/>
    <col min="1305" max="1305" width="15.85546875" style="256" bestFit="1" customWidth="1"/>
    <col min="1306" max="1306" width="18.28515625" style="256" bestFit="1" customWidth="1"/>
    <col min="1307" max="1307" width="65.5703125" style="256" bestFit="1" customWidth="1"/>
    <col min="1308" max="1308" width="65.7109375" style="256" bestFit="1" customWidth="1"/>
    <col min="1309" max="1309" width="4.7109375" style="256" bestFit="1" customWidth="1"/>
    <col min="1310" max="1536" width="9.140625" style="256"/>
    <col min="1537" max="1537" width="4.7109375" style="256" bestFit="1" customWidth="1"/>
    <col min="1538" max="1538" width="16.85546875" style="256" bestFit="1" customWidth="1"/>
    <col min="1539" max="1539" width="8.85546875" style="256" bestFit="1" customWidth="1"/>
    <col min="1540" max="1540" width="1.140625" style="256" bestFit="1" customWidth="1"/>
    <col min="1541" max="1541" width="25.140625" style="256" bestFit="1" customWidth="1"/>
    <col min="1542" max="1542" width="10.85546875" style="256" bestFit="1" customWidth="1"/>
    <col min="1543" max="1544" width="16.85546875" style="256" bestFit="1" customWidth="1"/>
    <col min="1545" max="1545" width="8.85546875" style="256" bestFit="1" customWidth="1"/>
    <col min="1546" max="1546" width="16" style="256" bestFit="1" customWidth="1"/>
    <col min="1547" max="1547" width="0.28515625" style="256" bestFit="1" customWidth="1"/>
    <col min="1548" max="1548" width="16" style="256" bestFit="1" customWidth="1"/>
    <col min="1549" max="1549" width="0.7109375" style="256" bestFit="1" customWidth="1"/>
    <col min="1550" max="1550" width="16.140625" style="256" bestFit="1" customWidth="1"/>
    <col min="1551" max="1551" width="12.5703125" style="256" bestFit="1" customWidth="1"/>
    <col min="1552" max="1552" width="4.42578125" style="256" bestFit="1" customWidth="1"/>
    <col min="1553" max="1553" width="20.85546875" style="256" bestFit="1" customWidth="1"/>
    <col min="1554" max="1554" width="16.85546875" style="256" bestFit="1" customWidth="1"/>
    <col min="1555" max="1555" width="17" style="256" bestFit="1" customWidth="1"/>
    <col min="1556" max="1556" width="20.85546875" style="256" bestFit="1" customWidth="1"/>
    <col min="1557" max="1557" width="22.140625" style="256" bestFit="1" customWidth="1"/>
    <col min="1558" max="1558" width="12.5703125" style="256" bestFit="1" customWidth="1"/>
    <col min="1559" max="1559" width="55.28515625" style="256" bestFit="1" customWidth="1"/>
    <col min="1560" max="1560" width="25.85546875" style="256" bestFit="1" customWidth="1"/>
    <col min="1561" max="1561" width="15.85546875" style="256" bestFit="1" customWidth="1"/>
    <col min="1562" max="1562" width="18.28515625" style="256" bestFit="1" customWidth="1"/>
    <col min="1563" max="1563" width="65.5703125" style="256" bestFit="1" customWidth="1"/>
    <col min="1564" max="1564" width="65.7109375" style="256" bestFit="1" customWidth="1"/>
    <col min="1565" max="1565" width="4.7109375" style="256" bestFit="1" customWidth="1"/>
    <col min="1566" max="1792" width="9.140625" style="256"/>
    <col min="1793" max="1793" width="4.7109375" style="256" bestFit="1" customWidth="1"/>
    <col min="1794" max="1794" width="16.85546875" style="256" bestFit="1" customWidth="1"/>
    <col min="1795" max="1795" width="8.85546875" style="256" bestFit="1" customWidth="1"/>
    <col min="1796" max="1796" width="1.140625" style="256" bestFit="1" customWidth="1"/>
    <col min="1797" max="1797" width="25.140625" style="256" bestFit="1" customWidth="1"/>
    <col min="1798" max="1798" width="10.85546875" style="256" bestFit="1" customWidth="1"/>
    <col min="1799" max="1800" width="16.85546875" style="256" bestFit="1" customWidth="1"/>
    <col min="1801" max="1801" width="8.85546875" style="256" bestFit="1" customWidth="1"/>
    <col min="1802" max="1802" width="16" style="256" bestFit="1" customWidth="1"/>
    <col min="1803" max="1803" width="0.28515625" style="256" bestFit="1" customWidth="1"/>
    <col min="1804" max="1804" width="16" style="256" bestFit="1" customWidth="1"/>
    <col min="1805" max="1805" width="0.7109375" style="256" bestFit="1" customWidth="1"/>
    <col min="1806" max="1806" width="16.140625" style="256" bestFit="1" customWidth="1"/>
    <col min="1807" max="1807" width="12.5703125" style="256" bestFit="1" customWidth="1"/>
    <col min="1808" max="1808" width="4.42578125" style="256" bestFit="1" customWidth="1"/>
    <col min="1809" max="1809" width="20.85546875" style="256" bestFit="1" customWidth="1"/>
    <col min="1810" max="1810" width="16.85546875" style="256" bestFit="1" customWidth="1"/>
    <col min="1811" max="1811" width="17" style="256" bestFit="1" customWidth="1"/>
    <col min="1812" max="1812" width="20.85546875" style="256" bestFit="1" customWidth="1"/>
    <col min="1813" max="1813" width="22.140625" style="256" bestFit="1" customWidth="1"/>
    <col min="1814" max="1814" width="12.5703125" style="256" bestFit="1" customWidth="1"/>
    <col min="1815" max="1815" width="55.28515625" style="256" bestFit="1" customWidth="1"/>
    <col min="1816" max="1816" width="25.85546875" style="256" bestFit="1" customWidth="1"/>
    <col min="1817" max="1817" width="15.85546875" style="256" bestFit="1" customWidth="1"/>
    <col min="1818" max="1818" width="18.28515625" style="256" bestFit="1" customWidth="1"/>
    <col min="1819" max="1819" width="65.5703125" style="256" bestFit="1" customWidth="1"/>
    <col min="1820" max="1820" width="65.7109375" style="256" bestFit="1" customWidth="1"/>
    <col min="1821" max="1821" width="4.7109375" style="256" bestFit="1" customWidth="1"/>
    <col min="1822" max="2048" width="9.140625" style="256"/>
    <col min="2049" max="2049" width="4.7109375" style="256" bestFit="1" customWidth="1"/>
    <col min="2050" max="2050" width="16.85546875" style="256" bestFit="1" customWidth="1"/>
    <col min="2051" max="2051" width="8.85546875" style="256" bestFit="1" customWidth="1"/>
    <col min="2052" max="2052" width="1.140625" style="256" bestFit="1" customWidth="1"/>
    <col min="2053" max="2053" width="25.140625" style="256" bestFit="1" customWidth="1"/>
    <col min="2054" max="2054" width="10.85546875" style="256" bestFit="1" customWidth="1"/>
    <col min="2055" max="2056" width="16.85546875" style="256" bestFit="1" customWidth="1"/>
    <col min="2057" max="2057" width="8.85546875" style="256" bestFit="1" customWidth="1"/>
    <col min="2058" max="2058" width="16" style="256" bestFit="1" customWidth="1"/>
    <col min="2059" max="2059" width="0.28515625" style="256" bestFit="1" customWidth="1"/>
    <col min="2060" max="2060" width="16" style="256" bestFit="1" customWidth="1"/>
    <col min="2061" max="2061" width="0.7109375" style="256" bestFit="1" customWidth="1"/>
    <col min="2062" max="2062" width="16.140625" style="256" bestFit="1" customWidth="1"/>
    <col min="2063" max="2063" width="12.5703125" style="256" bestFit="1" customWidth="1"/>
    <col min="2064" max="2064" width="4.42578125" style="256" bestFit="1" customWidth="1"/>
    <col min="2065" max="2065" width="20.85546875" style="256" bestFit="1" customWidth="1"/>
    <col min="2066" max="2066" width="16.85546875" style="256" bestFit="1" customWidth="1"/>
    <col min="2067" max="2067" width="17" style="256" bestFit="1" customWidth="1"/>
    <col min="2068" max="2068" width="20.85546875" style="256" bestFit="1" customWidth="1"/>
    <col min="2069" max="2069" width="22.140625" style="256" bestFit="1" customWidth="1"/>
    <col min="2070" max="2070" width="12.5703125" style="256" bestFit="1" customWidth="1"/>
    <col min="2071" max="2071" width="55.28515625" style="256" bestFit="1" customWidth="1"/>
    <col min="2072" max="2072" width="25.85546875" style="256" bestFit="1" customWidth="1"/>
    <col min="2073" max="2073" width="15.85546875" style="256" bestFit="1" customWidth="1"/>
    <col min="2074" max="2074" width="18.28515625" style="256" bestFit="1" customWidth="1"/>
    <col min="2075" max="2075" width="65.5703125" style="256" bestFit="1" customWidth="1"/>
    <col min="2076" max="2076" width="65.7109375" style="256" bestFit="1" customWidth="1"/>
    <col min="2077" max="2077" width="4.7109375" style="256" bestFit="1" customWidth="1"/>
    <col min="2078" max="2304" width="9.140625" style="256"/>
    <col min="2305" max="2305" width="4.7109375" style="256" bestFit="1" customWidth="1"/>
    <col min="2306" max="2306" width="16.85546875" style="256" bestFit="1" customWidth="1"/>
    <col min="2307" max="2307" width="8.85546875" style="256" bestFit="1" customWidth="1"/>
    <col min="2308" max="2308" width="1.140625" style="256" bestFit="1" customWidth="1"/>
    <col min="2309" max="2309" width="25.140625" style="256" bestFit="1" customWidth="1"/>
    <col min="2310" max="2310" width="10.85546875" style="256" bestFit="1" customWidth="1"/>
    <col min="2311" max="2312" width="16.85546875" style="256" bestFit="1" customWidth="1"/>
    <col min="2313" max="2313" width="8.85546875" style="256" bestFit="1" customWidth="1"/>
    <col min="2314" max="2314" width="16" style="256" bestFit="1" customWidth="1"/>
    <col min="2315" max="2315" width="0.28515625" style="256" bestFit="1" customWidth="1"/>
    <col min="2316" max="2316" width="16" style="256" bestFit="1" customWidth="1"/>
    <col min="2317" max="2317" width="0.7109375" style="256" bestFit="1" customWidth="1"/>
    <col min="2318" max="2318" width="16.140625" style="256" bestFit="1" customWidth="1"/>
    <col min="2319" max="2319" width="12.5703125" style="256" bestFit="1" customWidth="1"/>
    <col min="2320" max="2320" width="4.42578125" style="256" bestFit="1" customWidth="1"/>
    <col min="2321" max="2321" width="20.85546875" style="256" bestFit="1" customWidth="1"/>
    <col min="2322" max="2322" width="16.85546875" style="256" bestFit="1" customWidth="1"/>
    <col min="2323" max="2323" width="17" style="256" bestFit="1" customWidth="1"/>
    <col min="2324" max="2324" width="20.85546875" style="256" bestFit="1" customWidth="1"/>
    <col min="2325" max="2325" width="22.140625" style="256" bestFit="1" customWidth="1"/>
    <col min="2326" max="2326" width="12.5703125" style="256" bestFit="1" customWidth="1"/>
    <col min="2327" max="2327" width="55.28515625" style="256" bestFit="1" customWidth="1"/>
    <col min="2328" max="2328" width="25.85546875" style="256" bestFit="1" customWidth="1"/>
    <col min="2329" max="2329" width="15.85546875" style="256" bestFit="1" customWidth="1"/>
    <col min="2330" max="2330" width="18.28515625" style="256" bestFit="1" customWidth="1"/>
    <col min="2331" max="2331" width="65.5703125" style="256" bestFit="1" customWidth="1"/>
    <col min="2332" max="2332" width="65.7109375" style="256" bestFit="1" customWidth="1"/>
    <col min="2333" max="2333" width="4.7109375" style="256" bestFit="1" customWidth="1"/>
    <col min="2334" max="2560" width="9.140625" style="256"/>
    <col min="2561" max="2561" width="4.7109375" style="256" bestFit="1" customWidth="1"/>
    <col min="2562" max="2562" width="16.85546875" style="256" bestFit="1" customWidth="1"/>
    <col min="2563" max="2563" width="8.85546875" style="256" bestFit="1" customWidth="1"/>
    <col min="2564" max="2564" width="1.140625" style="256" bestFit="1" customWidth="1"/>
    <col min="2565" max="2565" width="25.140625" style="256" bestFit="1" customWidth="1"/>
    <col min="2566" max="2566" width="10.85546875" style="256" bestFit="1" customWidth="1"/>
    <col min="2567" max="2568" width="16.85546875" style="256" bestFit="1" customWidth="1"/>
    <col min="2569" max="2569" width="8.85546875" style="256" bestFit="1" customWidth="1"/>
    <col min="2570" max="2570" width="16" style="256" bestFit="1" customWidth="1"/>
    <col min="2571" max="2571" width="0.28515625" style="256" bestFit="1" customWidth="1"/>
    <col min="2572" max="2572" width="16" style="256" bestFit="1" customWidth="1"/>
    <col min="2573" max="2573" width="0.7109375" style="256" bestFit="1" customWidth="1"/>
    <col min="2574" max="2574" width="16.140625" style="256" bestFit="1" customWidth="1"/>
    <col min="2575" max="2575" width="12.5703125" style="256" bestFit="1" customWidth="1"/>
    <col min="2576" max="2576" width="4.42578125" style="256" bestFit="1" customWidth="1"/>
    <col min="2577" max="2577" width="20.85546875" style="256" bestFit="1" customWidth="1"/>
    <col min="2578" max="2578" width="16.85546875" style="256" bestFit="1" customWidth="1"/>
    <col min="2579" max="2579" width="17" style="256" bestFit="1" customWidth="1"/>
    <col min="2580" max="2580" width="20.85546875" style="256" bestFit="1" customWidth="1"/>
    <col min="2581" max="2581" width="22.140625" style="256" bestFit="1" customWidth="1"/>
    <col min="2582" max="2582" width="12.5703125" style="256" bestFit="1" customWidth="1"/>
    <col min="2583" max="2583" width="55.28515625" style="256" bestFit="1" customWidth="1"/>
    <col min="2584" max="2584" width="25.85546875" style="256" bestFit="1" customWidth="1"/>
    <col min="2585" max="2585" width="15.85546875" style="256" bestFit="1" customWidth="1"/>
    <col min="2586" max="2586" width="18.28515625" style="256" bestFit="1" customWidth="1"/>
    <col min="2587" max="2587" width="65.5703125" style="256" bestFit="1" customWidth="1"/>
    <col min="2588" max="2588" width="65.7109375" style="256" bestFit="1" customWidth="1"/>
    <col min="2589" max="2589" width="4.7109375" style="256" bestFit="1" customWidth="1"/>
    <col min="2590" max="2816" width="9.140625" style="256"/>
    <col min="2817" max="2817" width="4.7109375" style="256" bestFit="1" customWidth="1"/>
    <col min="2818" max="2818" width="16.85546875" style="256" bestFit="1" customWidth="1"/>
    <col min="2819" max="2819" width="8.85546875" style="256" bestFit="1" customWidth="1"/>
    <col min="2820" max="2820" width="1.140625" style="256" bestFit="1" customWidth="1"/>
    <col min="2821" max="2821" width="25.140625" style="256" bestFit="1" customWidth="1"/>
    <col min="2822" max="2822" width="10.85546875" style="256" bestFit="1" customWidth="1"/>
    <col min="2823" max="2824" width="16.85546875" style="256" bestFit="1" customWidth="1"/>
    <col min="2825" max="2825" width="8.85546875" style="256" bestFit="1" customWidth="1"/>
    <col min="2826" max="2826" width="16" style="256" bestFit="1" customWidth="1"/>
    <col min="2827" max="2827" width="0.28515625" style="256" bestFit="1" customWidth="1"/>
    <col min="2828" max="2828" width="16" style="256" bestFit="1" customWidth="1"/>
    <col min="2829" max="2829" width="0.7109375" style="256" bestFit="1" customWidth="1"/>
    <col min="2830" max="2830" width="16.140625" style="256" bestFit="1" customWidth="1"/>
    <col min="2831" max="2831" width="12.5703125" style="256" bestFit="1" customWidth="1"/>
    <col min="2832" max="2832" width="4.42578125" style="256" bestFit="1" customWidth="1"/>
    <col min="2833" max="2833" width="20.85546875" style="256" bestFit="1" customWidth="1"/>
    <col min="2834" max="2834" width="16.85546875" style="256" bestFit="1" customWidth="1"/>
    <col min="2835" max="2835" width="17" style="256" bestFit="1" customWidth="1"/>
    <col min="2836" max="2836" width="20.85546875" style="256" bestFit="1" customWidth="1"/>
    <col min="2837" max="2837" width="22.140625" style="256" bestFit="1" customWidth="1"/>
    <col min="2838" max="2838" width="12.5703125" style="256" bestFit="1" customWidth="1"/>
    <col min="2839" max="2839" width="55.28515625" style="256" bestFit="1" customWidth="1"/>
    <col min="2840" max="2840" width="25.85546875" style="256" bestFit="1" customWidth="1"/>
    <col min="2841" max="2841" width="15.85546875" style="256" bestFit="1" customWidth="1"/>
    <col min="2842" max="2842" width="18.28515625" style="256" bestFit="1" customWidth="1"/>
    <col min="2843" max="2843" width="65.5703125" style="256" bestFit="1" customWidth="1"/>
    <col min="2844" max="2844" width="65.7109375" style="256" bestFit="1" customWidth="1"/>
    <col min="2845" max="2845" width="4.7109375" style="256" bestFit="1" customWidth="1"/>
    <col min="2846" max="3072" width="9.140625" style="256"/>
    <col min="3073" max="3073" width="4.7109375" style="256" bestFit="1" customWidth="1"/>
    <col min="3074" max="3074" width="16.85546875" style="256" bestFit="1" customWidth="1"/>
    <col min="3075" max="3075" width="8.85546875" style="256" bestFit="1" customWidth="1"/>
    <col min="3076" max="3076" width="1.140625" style="256" bestFit="1" customWidth="1"/>
    <col min="3077" max="3077" width="25.140625" style="256" bestFit="1" customWidth="1"/>
    <col min="3078" max="3078" width="10.85546875" style="256" bestFit="1" customWidth="1"/>
    <col min="3079" max="3080" width="16.85546875" style="256" bestFit="1" customWidth="1"/>
    <col min="3081" max="3081" width="8.85546875" style="256" bestFit="1" customWidth="1"/>
    <col min="3082" max="3082" width="16" style="256" bestFit="1" customWidth="1"/>
    <col min="3083" max="3083" width="0.28515625" style="256" bestFit="1" customWidth="1"/>
    <col min="3084" max="3084" width="16" style="256" bestFit="1" customWidth="1"/>
    <col min="3085" max="3085" width="0.7109375" style="256" bestFit="1" customWidth="1"/>
    <col min="3086" max="3086" width="16.140625" style="256" bestFit="1" customWidth="1"/>
    <col min="3087" max="3087" width="12.5703125" style="256" bestFit="1" customWidth="1"/>
    <col min="3088" max="3088" width="4.42578125" style="256" bestFit="1" customWidth="1"/>
    <col min="3089" max="3089" width="20.85546875" style="256" bestFit="1" customWidth="1"/>
    <col min="3090" max="3090" width="16.85546875" style="256" bestFit="1" customWidth="1"/>
    <col min="3091" max="3091" width="17" style="256" bestFit="1" customWidth="1"/>
    <col min="3092" max="3092" width="20.85546875" style="256" bestFit="1" customWidth="1"/>
    <col min="3093" max="3093" width="22.140625" style="256" bestFit="1" customWidth="1"/>
    <col min="3094" max="3094" width="12.5703125" style="256" bestFit="1" customWidth="1"/>
    <col min="3095" max="3095" width="55.28515625" style="256" bestFit="1" customWidth="1"/>
    <col min="3096" max="3096" width="25.85546875" style="256" bestFit="1" customWidth="1"/>
    <col min="3097" max="3097" width="15.85546875" style="256" bestFit="1" customWidth="1"/>
    <col min="3098" max="3098" width="18.28515625" style="256" bestFit="1" customWidth="1"/>
    <col min="3099" max="3099" width="65.5703125" style="256" bestFit="1" customWidth="1"/>
    <col min="3100" max="3100" width="65.7109375" style="256" bestFit="1" customWidth="1"/>
    <col min="3101" max="3101" width="4.7109375" style="256" bestFit="1" customWidth="1"/>
    <col min="3102" max="3328" width="9.140625" style="256"/>
    <col min="3329" max="3329" width="4.7109375" style="256" bestFit="1" customWidth="1"/>
    <col min="3330" max="3330" width="16.85546875" style="256" bestFit="1" customWidth="1"/>
    <col min="3331" max="3331" width="8.85546875" style="256" bestFit="1" customWidth="1"/>
    <col min="3332" max="3332" width="1.140625" style="256" bestFit="1" customWidth="1"/>
    <col min="3333" max="3333" width="25.140625" style="256" bestFit="1" customWidth="1"/>
    <col min="3334" max="3334" width="10.85546875" style="256" bestFit="1" customWidth="1"/>
    <col min="3335" max="3336" width="16.85546875" style="256" bestFit="1" customWidth="1"/>
    <col min="3337" max="3337" width="8.85546875" style="256" bestFit="1" customWidth="1"/>
    <col min="3338" max="3338" width="16" style="256" bestFit="1" customWidth="1"/>
    <col min="3339" max="3339" width="0.28515625" style="256" bestFit="1" customWidth="1"/>
    <col min="3340" max="3340" width="16" style="256" bestFit="1" customWidth="1"/>
    <col min="3341" max="3341" width="0.7109375" style="256" bestFit="1" customWidth="1"/>
    <col min="3342" max="3342" width="16.140625" style="256" bestFit="1" customWidth="1"/>
    <col min="3343" max="3343" width="12.5703125" style="256" bestFit="1" customWidth="1"/>
    <col min="3344" max="3344" width="4.42578125" style="256" bestFit="1" customWidth="1"/>
    <col min="3345" max="3345" width="20.85546875" style="256" bestFit="1" customWidth="1"/>
    <col min="3346" max="3346" width="16.85546875" style="256" bestFit="1" customWidth="1"/>
    <col min="3347" max="3347" width="17" style="256" bestFit="1" customWidth="1"/>
    <col min="3348" max="3348" width="20.85546875" style="256" bestFit="1" customWidth="1"/>
    <col min="3349" max="3349" width="22.140625" style="256" bestFit="1" customWidth="1"/>
    <col min="3350" max="3350" width="12.5703125" style="256" bestFit="1" customWidth="1"/>
    <col min="3351" max="3351" width="55.28515625" style="256" bestFit="1" customWidth="1"/>
    <col min="3352" max="3352" width="25.85546875" style="256" bestFit="1" customWidth="1"/>
    <col min="3353" max="3353" width="15.85546875" style="256" bestFit="1" customWidth="1"/>
    <col min="3354" max="3354" width="18.28515625" style="256" bestFit="1" customWidth="1"/>
    <col min="3355" max="3355" width="65.5703125" style="256" bestFit="1" customWidth="1"/>
    <col min="3356" max="3356" width="65.7109375" style="256" bestFit="1" customWidth="1"/>
    <col min="3357" max="3357" width="4.7109375" style="256" bestFit="1" customWidth="1"/>
    <col min="3358" max="3584" width="9.140625" style="256"/>
    <col min="3585" max="3585" width="4.7109375" style="256" bestFit="1" customWidth="1"/>
    <col min="3586" max="3586" width="16.85546875" style="256" bestFit="1" customWidth="1"/>
    <col min="3587" max="3587" width="8.85546875" style="256" bestFit="1" customWidth="1"/>
    <col min="3588" max="3588" width="1.140625" style="256" bestFit="1" customWidth="1"/>
    <col min="3589" max="3589" width="25.140625" style="256" bestFit="1" customWidth="1"/>
    <col min="3590" max="3590" width="10.85546875" style="256" bestFit="1" customWidth="1"/>
    <col min="3591" max="3592" width="16.85546875" style="256" bestFit="1" customWidth="1"/>
    <col min="3593" max="3593" width="8.85546875" style="256" bestFit="1" customWidth="1"/>
    <col min="3594" max="3594" width="16" style="256" bestFit="1" customWidth="1"/>
    <col min="3595" max="3595" width="0.28515625" style="256" bestFit="1" customWidth="1"/>
    <col min="3596" max="3596" width="16" style="256" bestFit="1" customWidth="1"/>
    <col min="3597" max="3597" width="0.7109375" style="256" bestFit="1" customWidth="1"/>
    <col min="3598" max="3598" width="16.140625" style="256" bestFit="1" customWidth="1"/>
    <col min="3599" max="3599" width="12.5703125" style="256" bestFit="1" customWidth="1"/>
    <col min="3600" max="3600" width="4.42578125" style="256" bestFit="1" customWidth="1"/>
    <col min="3601" max="3601" width="20.85546875" style="256" bestFit="1" customWidth="1"/>
    <col min="3602" max="3602" width="16.85546875" style="256" bestFit="1" customWidth="1"/>
    <col min="3603" max="3603" width="17" style="256" bestFit="1" customWidth="1"/>
    <col min="3604" max="3604" width="20.85546875" style="256" bestFit="1" customWidth="1"/>
    <col min="3605" max="3605" width="22.140625" style="256" bestFit="1" customWidth="1"/>
    <col min="3606" max="3606" width="12.5703125" style="256" bestFit="1" customWidth="1"/>
    <col min="3607" max="3607" width="55.28515625" style="256" bestFit="1" customWidth="1"/>
    <col min="3608" max="3608" width="25.85546875" style="256" bestFit="1" customWidth="1"/>
    <col min="3609" max="3609" width="15.85546875" style="256" bestFit="1" customWidth="1"/>
    <col min="3610" max="3610" width="18.28515625" style="256" bestFit="1" customWidth="1"/>
    <col min="3611" max="3611" width="65.5703125" style="256" bestFit="1" customWidth="1"/>
    <col min="3612" max="3612" width="65.7109375" style="256" bestFit="1" customWidth="1"/>
    <col min="3613" max="3613" width="4.7109375" style="256" bestFit="1" customWidth="1"/>
    <col min="3614" max="3840" width="9.140625" style="256"/>
    <col min="3841" max="3841" width="4.7109375" style="256" bestFit="1" customWidth="1"/>
    <col min="3842" max="3842" width="16.85546875" style="256" bestFit="1" customWidth="1"/>
    <col min="3843" max="3843" width="8.85546875" style="256" bestFit="1" customWidth="1"/>
    <col min="3844" max="3844" width="1.140625" style="256" bestFit="1" customWidth="1"/>
    <col min="3845" max="3845" width="25.140625" style="256" bestFit="1" customWidth="1"/>
    <col min="3846" max="3846" width="10.85546875" style="256" bestFit="1" customWidth="1"/>
    <col min="3847" max="3848" width="16.85546875" style="256" bestFit="1" customWidth="1"/>
    <col min="3849" max="3849" width="8.85546875" style="256" bestFit="1" customWidth="1"/>
    <col min="3850" max="3850" width="16" style="256" bestFit="1" customWidth="1"/>
    <col min="3851" max="3851" width="0.28515625" style="256" bestFit="1" customWidth="1"/>
    <col min="3852" max="3852" width="16" style="256" bestFit="1" customWidth="1"/>
    <col min="3853" max="3853" width="0.7109375" style="256" bestFit="1" customWidth="1"/>
    <col min="3854" max="3854" width="16.140625" style="256" bestFit="1" customWidth="1"/>
    <col min="3855" max="3855" width="12.5703125" style="256" bestFit="1" customWidth="1"/>
    <col min="3856" max="3856" width="4.42578125" style="256" bestFit="1" customWidth="1"/>
    <col min="3857" max="3857" width="20.85546875" style="256" bestFit="1" customWidth="1"/>
    <col min="3858" max="3858" width="16.85546875" style="256" bestFit="1" customWidth="1"/>
    <col min="3859" max="3859" width="17" style="256" bestFit="1" customWidth="1"/>
    <col min="3860" max="3860" width="20.85546875" style="256" bestFit="1" customWidth="1"/>
    <col min="3861" max="3861" width="22.140625" style="256" bestFit="1" customWidth="1"/>
    <col min="3862" max="3862" width="12.5703125" style="256" bestFit="1" customWidth="1"/>
    <col min="3863" max="3863" width="55.28515625" style="256" bestFit="1" customWidth="1"/>
    <col min="3864" max="3864" width="25.85546875" style="256" bestFit="1" customWidth="1"/>
    <col min="3865" max="3865" width="15.85546875" style="256" bestFit="1" customWidth="1"/>
    <col min="3866" max="3866" width="18.28515625" style="256" bestFit="1" customWidth="1"/>
    <col min="3867" max="3867" width="65.5703125" style="256" bestFit="1" customWidth="1"/>
    <col min="3868" max="3868" width="65.7109375" style="256" bestFit="1" customWidth="1"/>
    <col min="3869" max="3869" width="4.7109375" style="256" bestFit="1" customWidth="1"/>
    <col min="3870" max="4096" width="9.140625" style="256"/>
    <col min="4097" max="4097" width="4.7109375" style="256" bestFit="1" customWidth="1"/>
    <col min="4098" max="4098" width="16.85546875" style="256" bestFit="1" customWidth="1"/>
    <col min="4099" max="4099" width="8.85546875" style="256" bestFit="1" customWidth="1"/>
    <col min="4100" max="4100" width="1.140625" style="256" bestFit="1" customWidth="1"/>
    <col min="4101" max="4101" width="25.140625" style="256" bestFit="1" customWidth="1"/>
    <col min="4102" max="4102" width="10.85546875" style="256" bestFit="1" customWidth="1"/>
    <col min="4103" max="4104" width="16.85546875" style="256" bestFit="1" customWidth="1"/>
    <col min="4105" max="4105" width="8.85546875" style="256" bestFit="1" customWidth="1"/>
    <col min="4106" max="4106" width="16" style="256" bestFit="1" customWidth="1"/>
    <col min="4107" max="4107" width="0.28515625" style="256" bestFit="1" customWidth="1"/>
    <col min="4108" max="4108" width="16" style="256" bestFit="1" customWidth="1"/>
    <col min="4109" max="4109" width="0.7109375" style="256" bestFit="1" customWidth="1"/>
    <col min="4110" max="4110" width="16.140625" style="256" bestFit="1" customWidth="1"/>
    <col min="4111" max="4111" width="12.5703125" style="256" bestFit="1" customWidth="1"/>
    <col min="4112" max="4112" width="4.42578125" style="256" bestFit="1" customWidth="1"/>
    <col min="4113" max="4113" width="20.85546875" style="256" bestFit="1" customWidth="1"/>
    <col min="4114" max="4114" width="16.85546875" style="256" bestFit="1" customWidth="1"/>
    <col min="4115" max="4115" width="17" style="256" bestFit="1" customWidth="1"/>
    <col min="4116" max="4116" width="20.85546875" style="256" bestFit="1" customWidth="1"/>
    <col min="4117" max="4117" width="22.140625" style="256" bestFit="1" customWidth="1"/>
    <col min="4118" max="4118" width="12.5703125" style="256" bestFit="1" customWidth="1"/>
    <col min="4119" max="4119" width="55.28515625" style="256" bestFit="1" customWidth="1"/>
    <col min="4120" max="4120" width="25.85546875" style="256" bestFit="1" customWidth="1"/>
    <col min="4121" max="4121" width="15.85546875" style="256" bestFit="1" customWidth="1"/>
    <col min="4122" max="4122" width="18.28515625" style="256" bestFit="1" customWidth="1"/>
    <col min="4123" max="4123" width="65.5703125" style="256" bestFit="1" customWidth="1"/>
    <col min="4124" max="4124" width="65.7109375" style="256" bestFit="1" customWidth="1"/>
    <col min="4125" max="4125" width="4.7109375" style="256" bestFit="1" customWidth="1"/>
    <col min="4126" max="4352" width="9.140625" style="256"/>
    <col min="4353" max="4353" width="4.7109375" style="256" bestFit="1" customWidth="1"/>
    <col min="4354" max="4354" width="16.85546875" style="256" bestFit="1" customWidth="1"/>
    <col min="4355" max="4355" width="8.85546875" style="256" bestFit="1" customWidth="1"/>
    <col min="4356" max="4356" width="1.140625" style="256" bestFit="1" customWidth="1"/>
    <col min="4357" max="4357" width="25.140625" style="256" bestFit="1" customWidth="1"/>
    <col min="4358" max="4358" width="10.85546875" style="256" bestFit="1" customWidth="1"/>
    <col min="4359" max="4360" width="16.85546875" style="256" bestFit="1" customWidth="1"/>
    <col min="4361" max="4361" width="8.85546875" style="256" bestFit="1" customWidth="1"/>
    <col min="4362" max="4362" width="16" style="256" bestFit="1" customWidth="1"/>
    <col min="4363" max="4363" width="0.28515625" style="256" bestFit="1" customWidth="1"/>
    <col min="4364" max="4364" width="16" style="256" bestFit="1" customWidth="1"/>
    <col min="4365" max="4365" width="0.7109375" style="256" bestFit="1" customWidth="1"/>
    <col min="4366" max="4366" width="16.140625" style="256" bestFit="1" customWidth="1"/>
    <col min="4367" max="4367" width="12.5703125" style="256" bestFit="1" customWidth="1"/>
    <col min="4368" max="4368" width="4.42578125" style="256" bestFit="1" customWidth="1"/>
    <col min="4369" max="4369" width="20.85546875" style="256" bestFit="1" customWidth="1"/>
    <col min="4370" max="4370" width="16.85546875" style="256" bestFit="1" customWidth="1"/>
    <col min="4371" max="4371" width="17" style="256" bestFit="1" customWidth="1"/>
    <col min="4372" max="4372" width="20.85546875" style="256" bestFit="1" customWidth="1"/>
    <col min="4373" max="4373" width="22.140625" style="256" bestFit="1" customWidth="1"/>
    <col min="4374" max="4374" width="12.5703125" style="256" bestFit="1" customWidth="1"/>
    <col min="4375" max="4375" width="55.28515625" style="256" bestFit="1" customWidth="1"/>
    <col min="4376" max="4376" width="25.85546875" style="256" bestFit="1" customWidth="1"/>
    <col min="4377" max="4377" width="15.85546875" style="256" bestFit="1" customWidth="1"/>
    <col min="4378" max="4378" width="18.28515625" style="256" bestFit="1" customWidth="1"/>
    <col min="4379" max="4379" width="65.5703125" style="256" bestFit="1" customWidth="1"/>
    <col min="4380" max="4380" width="65.7109375" style="256" bestFit="1" customWidth="1"/>
    <col min="4381" max="4381" width="4.7109375" style="256" bestFit="1" customWidth="1"/>
    <col min="4382" max="4608" width="9.140625" style="256"/>
    <col min="4609" max="4609" width="4.7109375" style="256" bestFit="1" customWidth="1"/>
    <col min="4610" max="4610" width="16.85546875" style="256" bestFit="1" customWidth="1"/>
    <col min="4611" max="4611" width="8.85546875" style="256" bestFit="1" customWidth="1"/>
    <col min="4612" max="4612" width="1.140625" style="256" bestFit="1" customWidth="1"/>
    <col min="4613" max="4613" width="25.140625" style="256" bestFit="1" customWidth="1"/>
    <col min="4614" max="4614" width="10.85546875" style="256" bestFit="1" customWidth="1"/>
    <col min="4615" max="4616" width="16.85546875" style="256" bestFit="1" customWidth="1"/>
    <col min="4617" max="4617" width="8.85546875" style="256" bestFit="1" customWidth="1"/>
    <col min="4618" max="4618" width="16" style="256" bestFit="1" customWidth="1"/>
    <col min="4619" max="4619" width="0.28515625" style="256" bestFit="1" customWidth="1"/>
    <col min="4620" max="4620" width="16" style="256" bestFit="1" customWidth="1"/>
    <col min="4621" max="4621" width="0.7109375" style="256" bestFit="1" customWidth="1"/>
    <col min="4622" max="4622" width="16.140625" style="256" bestFit="1" customWidth="1"/>
    <col min="4623" max="4623" width="12.5703125" style="256" bestFit="1" customWidth="1"/>
    <col min="4624" max="4624" width="4.42578125" style="256" bestFit="1" customWidth="1"/>
    <col min="4625" max="4625" width="20.85546875" style="256" bestFit="1" customWidth="1"/>
    <col min="4626" max="4626" width="16.85546875" style="256" bestFit="1" customWidth="1"/>
    <col min="4627" max="4627" width="17" style="256" bestFit="1" customWidth="1"/>
    <col min="4628" max="4628" width="20.85546875" style="256" bestFit="1" customWidth="1"/>
    <col min="4629" max="4629" width="22.140625" style="256" bestFit="1" customWidth="1"/>
    <col min="4630" max="4630" width="12.5703125" style="256" bestFit="1" customWidth="1"/>
    <col min="4631" max="4631" width="55.28515625" style="256" bestFit="1" customWidth="1"/>
    <col min="4632" max="4632" width="25.85546875" style="256" bestFit="1" customWidth="1"/>
    <col min="4633" max="4633" width="15.85546875" style="256" bestFit="1" customWidth="1"/>
    <col min="4634" max="4634" width="18.28515625" style="256" bestFit="1" customWidth="1"/>
    <col min="4635" max="4635" width="65.5703125" style="256" bestFit="1" customWidth="1"/>
    <col min="4636" max="4636" width="65.7109375" style="256" bestFit="1" customWidth="1"/>
    <col min="4637" max="4637" width="4.7109375" style="256" bestFit="1" customWidth="1"/>
    <col min="4638" max="4864" width="9.140625" style="256"/>
    <col min="4865" max="4865" width="4.7109375" style="256" bestFit="1" customWidth="1"/>
    <col min="4866" max="4866" width="16.85546875" style="256" bestFit="1" customWidth="1"/>
    <col min="4867" max="4867" width="8.85546875" style="256" bestFit="1" customWidth="1"/>
    <col min="4868" max="4868" width="1.140625" style="256" bestFit="1" customWidth="1"/>
    <col min="4869" max="4869" width="25.140625" style="256" bestFit="1" customWidth="1"/>
    <col min="4870" max="4870" width="10.85546875" style="256" bestFit="1" customWidth="1"/>
    <col min="4871" max="4872" width="16.85546875" style="256" bestFit="1" customWidth="1"/>
    <col min="4873" max="4873" width="8.85546875" style="256" bestFit="1" customWidth="1"/>
    <col min="4874" max="4874" width="16" style="256" bestFit="1" customWidth="1"/>
    <col min="4875" max="4875" width="0.28515625" style="256" bestFit="1" customWidth="1"/>
    <col min="4876" max="4876" width="16" style="256" bestFit="1" customWidth="1"/>
    <col min="4877" max="4877" width="0.7109375" style="256" bestFit="1" customWidth="1"/>
    <col min="4878" max="4878" width="16.140625" style="256" bestFit="1" customWidth="1"/>
    <col min="4879" max="4879" width="12.5703125" style="256" bestFit="1" customWidth="1"/>
    <col min="4880" max="4880" width="4.42578125" style="256" bestFit="1" customWidth="1"/>
    <col min="4881" max="4881" width="20.85546875" style="256" bestFit="1" customWidth="1"/>
    <col min="4882" max="4882" width="16.85546875" style="256" bestFit="1" customWidth="1"/>
    <col min="4883" max="4883" width="17" style="256" bestFit="1" customWidth="1"/>
    <col min="4884" max="4884" width="20.85546875" style="256" bestFit="1" customWidth="1"/>
    <col min="4885" max="4885" width="22.140625" style="256" bestFit="1" customWidth="1"/>
    <col min="4886" max="4886" width="12.5703125" style="256" bestFit="1" customWidth="1"/>
    <col min="4887" max="4887" width="55.28515625" style="256" bestFit="1" customWidth="1"/>
    <col min="4888" max="4888" width="25.85546875" style="256" bestFit="1" customWidth="1"/>
    <col min="4889" max="4889" width="15.85546875" style="256" bestFit="1" customWidth="1"/>
    <col min="4890" max="4890" width="18.28515625" style="256" bestFit="1" customWidth="1"/>
    <col min="4891" max="4891" width="65.5703125" style="256" bestFit="1" customWidth="1"/>
    <col min="4892" max="4892" width="65.7109375" style="256" bestFit="1" customWidth="1"/>
    <col min="4893" max="4893" width="4.7109375" style="256" bestFit="1" customWidth="1"/>
    <col min="4894" max="5120" width="9.140625" style="256"/>
    <col min="5121" max="5121" width="4.7109375" style="256" bestFit="1" customWidth="1"/>
    <col min="5122" max="5122" width="16.85546875" style="256" bestFit="1" customWidth="1"/>
    <col min="5123" max="5123" width="8.85546875" style="256" bestFit="1" customWidth="1"/>
    <col min="5124" max="5124" width="1.140625" style="256" bestFit="1" customWidth="1"/>
    <col min="5125" max="5125" width="25.140625" style="256" bestFit="1" customWidth="1"/>
    <col min="5126" max="5126" width="10.85546875" style="256" bestFit="1" customWidth="1"/>
    <col min="5127" max="5128" width="16.85546875" style="256" bestFit="1" customWidth="1"/>
    <col min="5129" max="5129" width="8.85546875" style="256" bestFit="1" customWidth="1"/>
    <col min="5130" max="5130" width="16" style="256" bestFit="1" customWidth="1"/>
    <col min="5131" max="5131" width="0.28515625" style="256" bestFit="1" customWidth="1"/>
    <col min="5132" max="5132" width="16" style="256" bestFit="1" customWidth="1"/>
    <col min="5133" max="5133" width="0.7109375" style="256" bestFit="1" customWidth="1"/>
    <col min="5134" max="5134" width="16.140625" style="256" bestFit="1" customWidth="1"/>
    <col min="5135" max="5135" width="12.5703125" style="256" bestFit="1" customWidth="1"/>
    <col min="5136" max="5136" width="4.42578125" style="256" bestFit="1" customWidth="1"/>
    <col min="5137" max="5137" width="20.85546875" style="256" bestFit="1" customWidth="1"/>
    <col min="5138" max="5138" width="16.85546875" style="256" bestFit="1" customWidth="1"/>
    <col min="5139" max="5139" width="17" style="256" bestFit="1" customWidth="1"/>
    <col min="5140" max="5140" width="20.85546875" style="256" bestFit="1" customWidth="1"/>
    <col min="5141" max="5141" width="22.140625" style="256" bestFit="1" customWidth="1"/>
    <col min="5142" max="5142" width="12.5703125" style="256" bestFit="1" customWidth="1"/>
    <col min="5143" max="5143" width="55.28515625" style="256" bestFit="1" customWidth="1"/>
    <col min="5144" max="5144" width="25.85546875" style="256" bestFit="1" customWidth="1"/>
    <col min="5145" max="5145" width="15.85546875" style="256" bestFit="1" customWidth="1"/>
    <col min="5146" max="5146" width="18.28515625" style="256" bestFit="1" customWidth="1"/>
    <col min="5147" max="5147" width="65.5703125" style="256" bestFit="1" customWidth="1"/>
    <col min="5148" max="5148" width="65.7109375" style="256" bestFit="1" customWidth="1"/>
    <col min="5149" max="5149" width="4.7109375" style="256" bestFit="1" customWidth="1"/>
    <col min="5150" max="5376" width="9.140625" style="256"/>
    <col min="5377" max="5377" width="4.7109375" style="256" bestFit="1" customWidth="1"/>
    <col min="5378" max="5378" width="16.85546875" style="256" bestFit="1" customWidth="1"/>
    <col min="5379" max="5379" width="8.85546875" style="256" bestFit="1" customWidth="1"/>
    <col min="5380" max="5380" width="1.140625" style="256" bestFit="1" customWidth="1"/>
    <col min="5381" max="5381" width="25.140625" style="256" bestFit="1" customWidth="1"/>
    <col min="5382" max="5382" width="10.85546875" style="256" bestFit="1" customWidth="1"/>
    <col min="5383" max="5384" width="16.85546875" style="256" bestFit="1" customWidth="1"/>
    <col min="5385" max="5385" width="8.85546875" style="256" bestFit="1" customWidth="1"/>
    <col min="5386" max="5386" width="16" style="256" bestFit="1" customWidth="1"/>
    <col min="5387" max="5387" width="0.28515625" style="256" bestFit="1" customWidth="1"/>
    <col min="5388" max="5388" width="16" style="256" bestFit="1" customWidth="1"/>
    <col min="5389" max="5389" width="0.7109375" style="256" bestFit="1" customWidth="1"/>
    <col min="5390" max="5390" width="16.140625" style="256" bestFit="1" customWidth="1"/>
    <col min="5391" max="5391" width="12.5703125" style="256" bestFit="1" customWidth="1"/>
    <col min="5392" max="5392" width="4.42578125" style="256" bestFit="1" customWidth="1"/>
    <col min="5393" max="5393" width="20.85546875" style="256" bestFit="1" customWidth="1"/>
    <col min="5394" max="5394" width="16.85546875" style="256" bestFit="1" customWidth="1"/>
    <col min="5395" max="5395" width="17" style="256" bestFit="1" customWidth="1"/>
    <col min="5396" max="5396" width="20.85546875" style="256" bestFit="1" customWidth="1"/>
    <col min="5397" max="5397" width="22.140625" style="256" bestFit="1" customWidth="1"/>
    <col min="5398" max="5398" width="12.5703125" style="256" bestFit="1" customWidth="1"/>
    <col min="5399" max="5399" width="55.28515625" style="256" bestFit="1" customWidth="1"/>
    <col min="5400" max="5400" width="25.85546875" style="256" bestFit="1" customWidth="1"/>
    <col min="5401" max="5401" width="15.85546875" style="256" bestFit="1" customWidth="1"/>
    <col min="5402" max="5402" width="18.28515625" style="256" bestFit="1" customWidth="1"/>
    <col min="5403" max="5403" width="65.5703125" style="256" bestFit="1" customWidth="1"/>
    <col min="5404" max="5404" width="65.7109375" style="256" bestFit="1" customWidth="1"/>
    <col min="5405" max="5405" width="4.7109375" style="256" bestFit="1" customWidth="1"/>
    <col min="5406" max="5632" width="9.140625" style="256"/>
    <col min="5633" max="5633" width="4.7109375" style="256" bestFit="1" customWidth="1"/>
    <col min="5634" max="5634" width="16.85546875" style="256" bestFit="1" customWidth="1"/>
    <col min="5635" max="5635" width="8.85546875" style="256" bestFit="1" customWidth="1"/>
    <col min="5636" max="5636" width="1.140625" style="256" bestFit="1" customWidth="1"/>
    <col min="5637" max="5637" width="25.140625" style="256" bestFit="1" customWidth="1"/>
    <col min="5638" max="5638" width="10.85546875" style="256" bestFit="1" customWidth="1"/>
    <col min="5639" max="5640" width="16.85546875" style="256" bestFit="1" customWidth="1"/>
    <col min="5641" max="5641" width="8.85546875" style="256" bestFit="1" customWidth="1"/>
    <col min="5642" max="5642" width="16" style="256" bestFit="1" customWidth="1"/>
    <col min="5643" max="5643" width="0.28515625" style="256" bestFit="1" customWidth="1"/>
    <col min="5644" max="5644" width="16" style="256" bestFit="1" customWidth="1"/>
    <col min="5645" max="5645" width="0.7109375" style="256" bestFit="1" customWidth="1"/>
    <col min="5646" max="5646" width="16.140625" style="256" bestFit="1" customWidth="1"/>
    <col min="5647" max="5647" width="12.5703125" style="256" bestFit="1" customWidth="1"/>
    <col min="5648" max="5648" width="4.42578125" style="256" bestFit="1" customWidth="1"/>
    <col min="5649" max="5649" width="20.85546875" style="256" bestFit="1" customWidth="1"/>
    <col min="5650" max="5650" width="16.85546875" style="256" bestFit="1" customWidth="1"/>
    <col min="5651" max="5651" width="17" style="256" bestFit="1" customWidth="1"/>
    <col min="5652" max="5652" width="20.85546875" style="256" bestFit="1" customWidth="1"/>
    <col min="5653" max="5653" width="22.140625" style="256" bestFit="1" customWidth="1"/>
    <col min="5654" max="5654" width="12.5703125" style="256" bestFit="1" customWidth="1"/>
    <col min="5655" max="5655" width="55.28515625" style="256" bestFit="1" customWidth="1"/>
    <col min="5656" max="5656" width="25.85546875" style="256" bestFit="1" customWidth="1"/>
    <col min="5657" max="5657" width="15.85546875" style="256" bestFit="1" customWidth="1"/>
    <col min="5658" max="5658" width="18.28515625" style="256" bestFit="1" customWidth="1"/>
    <col min="5659" max="5659" width="65.5703125" style="256" bestFit="1" customWidth="1"/>
    <col min="5660" max="5660" width="65.7109375" style="256" bestFit="1" customWidth="1"/>
    <col min="5661" max="5661" width="4.7109375" style="256" bestFit="1" customWidth="1"/>
    <col min="5662" max="5888" width="9.140625" style="256"/>
    <col min="5889" max="5889" width="4.7109375" style="256" bestFit="1" customWidth="1"/>
    <col min="5890" max="5890" width="16.85546875" style="256" bestFit="1" customWidth="1"/>
    <col min="5891" max="5891" width="8.85546875" style="256" bestFit="1" customWidth="1"/>
    <col min="5892" max="5892" width="1.140625" style="256" bestFit="1" customWidth="1"/>
    <col min="5893" max="5893" width="25.140625" style="256" bestFit="1" customWidth="1"/>
    <col min="5894" max="5894" width="10.85546875" style="256" bestFit="1" customWidth="1"/>
    <col min="5895" max="5896" width="16.85546875" style="256" bestFit="1" customWidth="1"/>
    <col min="5897" max="5897" width="8.85546875" style="256" bestFit="1" customWidth="1"/>
    <col min="5898" max="5898" width="16" style="256" bestFit="1" customWidth="1"/>
    <col min="5899" max="5899" width="0.28515625" style="256" bestFit="1" customWidth="1"/>
    <col min="5900" max="5900" width="16" style="256" bestFit="1" customWidth="1"/>
    <col min="5901" max="5901" width="0.7109375" style="256" bestFit="1" customWidth="1"/>
    <col min="5902" max="5902" width="16.140625" style="256" bestFit="1" customWidth="1"/>
    <col min="5903" max="5903" width="12.5703125" style="256" bestFit="1" customWidth="1"/>
    <col min="5904" max="5904" width="4.42578125" style="256" bestFit="1" customWidth="1"/>
    <col min="5905" max="5905" width="20.85546875" style="256" bestFit="1" customWidth="1"/>
    <col min="5906" max="5906" width="16.85546875" style="256" bestFit="1" customWidth="1"/>
    <col min="5907" max="5907" width="17" style="256" bestFit="1" customWidth="1"/>
    <col min="5908" max="5908" width="20.85546875" style="256" bestFit="1" customWidth="1"/>
    <col min="5909" max="5909" width="22.140625" style="256" bestFit="1" customWidth="1"/>
    <col min="5910" max="5910" width="12.5703125" style="256" bestFit="1" customWidth="1"/>
    <col min="5911" max="5911" width="55.28515625" style="256" bestFit="1" customWidth="1"/>
    <col min="5912" max="5912" width="25.85546875" style="256" bestFit="1" customWidth="1"/>
    <col min="5913" max="5913" width="15.85546875" style="256" bestFit="1" customWidth="1"/>
    <col min="5914" max="5914" width="18.28515625" style="256" bestFit="1" customWidth="1"/>
    <col min="5915" max="5915" width="65.5703125" style="256" bestFit="1" customWidth="1"/>
    <col min="5916" max="5916" width="65.7109375" style="256" bestFit="1" customWidth="1"/>
    <col min="5917" max="5917" width="4.7109375" style="256" bestFit="1" customWidth="1"/>
    <col min="5918" max="6144" width="9.140625" style="256"/>
    <col min="6145" max="6145" width="4.7109375" style="256" bestFit="1" customWidth="1"/>
    <col min="6146" max="6146" width="16.85546875" style="256" bestFit="1" customWidth="1"/>
    <col min="6147" max="6147" width="8.85546875" style="256" bestFit="1" customWidth="1"/>
    <col min="6148" max="6148" width="1.140625" style="256" bestFit="1" customWidth="1"/>
    <col min="6149" max="6149" width="25.140625" style="256" bestFit="1" customWidth="1"/>
    <col min="6150" max="6150" width="10.85546875" style="256" bestFit="1" customWidth="1"/>
    <col min="6151" max="6152" width="16.85546875" style="256" bestFit="1" customWidth="1"/>
    <col min="6153" max="6153" width="8.85546875" style="256" bestFit="1" customWidth="1"/>
    <col min="6154" max="6154" width="16" style="256" bestFit="1" customWidth="1"/>
    <col min="6155" max="6155" width="0.28515625" style="256" bestFit="1" customWidth="1"/>
    <col min="6156" max="6156" width="16" style="256" bestFit="1" customWidth="1"/>
    <col min="6157" max="6157" width="0.7109375" style="256" bestFit="1" customWidth="1"/>
    <col min="6158" max="6158" width="16.140625" style="256" bestFit="1" customWidth="1"/>
    <col min="6159" max="6159" width="12.5703125" style="256" bestFit="1" customWidth="1"/>
    <col min="6160" max="6160" width="4.42578125" style="256" bestFit="1" customWidth="1"/>
    <col min="6161" max="6161" width="20.85546875" style="256" bestFit="1" customWidth="1"/>
    <col min="6162" max="6162" width="16.85546875" style="256" bestFit="1" customWidth="1"/>
    <col min="6163" max="6163" width="17" style="256" bestFit="1" customWidth="1"/>
    <col min="6164" max="6164" width="20.85546875" style="256" bestFit="1" customWidth="1"/>
    <col min="6165" max="6165" width="22.140625" style="256" bestFit="1" customWidth="1"/>
    <col min="6166" max="6166" width="12.5703125" style="256" bestFit="1" customWidth="1"/>
    <col min="6167" max="6167" width="55.28515625" style="256" bestFit="1" customWidth="1"/>
    <col min="6168" max="6168" width="25.85546875" style="256" bestFit="1" customWidth="1"/>
    <col min="6169" max="6169" width="15.85546875" style="256" bestFit="1" customWidth="1"/>
    <col min="6170" max="6170" width="18.28515625" style="256" bestFit="1" customWidth="1"/>
    <col min="6171" max="6171" width="65.5703125" style="256" bestFit="1" customWidth="1"/>
    <col min="6172" max="6172" width="65.7109375" style="256" bestFit="1" customWidth="1"/>
    <col min="6173" max="6173" width="4.7109375" style="256" bestFit="1" customWidth="1"/>
    <col min="6174" max="6400" width="9.140625" style="256"/>
    <col min="6401" max="6401" width="4.7109375" style="256" bestFit="1" customWidth="1"/>
    <col min="6402" max="6402" width="16.85546875" style="256" bestFit="1" customWidth="1"/>
    <col min="6403" max="6403" width="8.85546875" style="256" bestFit="1" customWidth="1"/>
    <col min="6404" max="6404" width="1.140625" style="256" bestFit="1" customWidth="1"/>
    <col min="6405" max="6405" width="25.140625" style="256" bestFit="1" customWidth="1"/>
    <col min="6406" max="6406" width="10.85546875" style="256" bestFit="1" customWidth="1"/>
    <col min="6407" max="6408" width="16.85546875" style="256" bestFit="1" customWidth="1"/>
    <col min="6409" max="6409" width="8.85546875" style="256" bestFit="1" customWidth="1"/>
    <col min="6410" max="6410" width="16" style="256" bestFit="1" customWidth="1"/>
    <col min="6411" max="6411" width="0.28515625" style="256" bestFit="1" customWidth="1"/>
    <col min="6412" max="6412" width="16" style="256" bestFit="1" customWidth="1"/>
    <col min="6413" max="6413" width="0.7109375" style="256" bestFit="1" customWidth="1"/>
    <col min="6414" max="6414" width="16.140625" style="256" bestFit="1" customWidth="1"/>
    <col min="6415" max="6415" width="12.5703125" style="256" bestFit="1" customWidth="1"/>
    <col min="6416" max="6416" width="4.42578125" style="256" bestFit="1" customWidth="1"/>
    <col min="6417" max="6417" width="20.85546875" style="256" bestFit="1" customWidth="1"/>
    <col min="6418" max="6418" width="16.85546875" style="256" bestFit="1" customWidth="1"/>
    <col min="6419" max="6419" width="17" style="256" bestFit="1" customWidth="1"/>
    <col min="6420" max="6420" width="20.85546875" style="256" bestFit="1" customWidth="1"/>
    <col min="6421" max="6421" width="22.140625" style="256" bestFit="1" customWidth="1"/>
    <col min="6422" max="6422" width="12.5703125" style="256" bestFit="1" customWidth="1"/>
    <col min="6423" max="6423" width="55.28515625" style="256" bestFit="1" customWidth="1"/>
    <col min="6424" max="6424" width="25.85546875" style="256" bestFit="1" customWidth="1"/>
    <col min="6425" max="6425" width="15.85546875" style="256" bestFit="1" customWidth="1"/>
    <col min="6426" max="6426" width="18.28515625" style="256" bestFit="1" customWidth="1"/>
    <col min="6427" max="6427" width="65.5703125" style="256" bestFit="1" customWidth="1"/>
    <col min="6428" max="6428" width="65.7109375" style="256" bestFit="1" customWidth="1"/>
    <col min="6429" max="6429" width="4.7109375" style="256" bestFit="1" customWidth="1"/>
    <col min="6430" max="6656" width="9.140625" style="256"/>
    <col min="6657" max="6657" width="4.7109375" style="256" bestFit="1" customWidth="1"/>
    <col min="6658" max="6658" width="16.85546875" style="256" bestFit="1" customWidth="1"/>
    <col min="6659" max="6659" width="8.85546875" style="256" bestFit="1" customWidth="1"/>
    <col min="6660" max="6660" width="1.140625" style="256" bestFit="1" customWidth="1"/>
    <col min="6661" max="6661" width="25.140625" style="256" bestFit="1" customWidth="1"/>
    <col min="6662" max="6662" width="10.85546875" style="256" bestFit="1" customWidth="1"/>
    <col min="6663" max="6664" width="16.85546875" style="256" bestFit="1" customWidth="1"/>
    <col min="6665" max="6665" width="8.85546875" style="256" bestFit="1" customWidth="1"/>
    <col min="6666" max="6666" width="16" style="256" bestFit="1" customWidth="1"/>
    <col min="6667" max="6667" width="0.28515625" style="256" bestFit="1" customWidth="1"/>
    <col min="6668" max="6668" width="16" style="256" bestFit="1" customWidth="1"/>
    <col min="6669" max="6669" width="0.7109375" style="256" bestFit="1" customWidth="1"/>
    <col min="6670" max="6670" width="16.140625" style="256" bestFit="1" customWidth="1"/>
    <col min="6671" max="6671" width="12.5703125" style="256" bestFit="1" customWidth="1"/>
    <col min="6672" max="6672" width="4.42578125" style="256" bestFit="1" customWidth="1"/>
    <col min="6673" max="6673" width="20.85546875" style="256" bestFit="1" customWidth="1"/>
    <col min="6674" max="6674" width="16.85546875" style="256" bestFit="1" customWidth="1"/>
    <col min="6675" max="6675" width="17" style="256" bestFit="1" customWidth="1"/>
    <col min="6676" max="6676" width="20.85546875" style="256" bestFit="1" customWidth="1"/>
    <col min="6677" max="6677" width="22.140625" style="256" bestFit="1" customWidth="1"/>
    <col min="6678" max="6678" width="12.5703125" style="256" bestFit="1" customWidth="1"/>
    <col min="6679" max="6679" width="55.28515625" style="256" bestFit="1" customWidth="1"/>
    <col min="6680" max="6680" width="25.85546875" style="256" bestFit="1" customWidth="1"/>
    <col min="6681" max="6681" width="15.85546875" style="256" bestFit="1" customWidth="1"/>
    <col min="6682" max="6682" width="18.28515625" style="256" bestFit="1" customWidth="1"/>
    <col min="6683" max="6683" width="65.5703125" style="256" bestFit="1" customWidth="1"/>
    <col min="6684" max="6684" width="65.7109375" style="256" bestFit="1" customWidth="1"/>
    <col min="6685" max="6685" width="4.7109375" style="256" bestFit="1" customWidth="1"/>
    <col min="6686" max="6912" width="9.140625" style="256"/>
    <col min="6913" max="6913" width="4.7109375" style="256" bestFit="1" customWidth="1"/>
    <col min="6914" max="6914" width="16.85546875" style="256" bestFit="1" customWidth="1"/>
    <col min="6915" max="6915" width="8.85546875" style="256" bestFit="1" customWidth="1"/>
    <col min="6916" max="6916" width="1.140625" style="256" bestFit="1" customWidth="1"/>
    <col min="6917" max="6917" width="25.140625" style="256" bestFit="1" customWidth="1"/>
    <col min="6918" max="6918" width="10.85546875" style="256" bestFit="1" customWidth="1"/>
    <col min="6919" max="6920" width="16.85546875" style="256" bestFit="1" customWidth="1"/>
    <col min="6921" max="6921" width="8.85546875" style="256" bestFit="1" customWidth="1"/>
    <col min="6922" max="6922" width="16" style="256" bestFit="1" customWidth="1"/>
    <col min="6923" max="6923" width="0.28515625" style="256" bestFit="1" customWidth="1"/>
    <col min="6924" max="6924" width="16" style="256" bestFit="1" customWidth="1"/>
    <col min="6925" max="6925" width="0.7109375" style="256" bestFit="1" customWidth="1"/>
    <col min="6926" max="6926" width="16.140625" style="256" bestFit="1" customWidth="1"/>
    <col min="6927" max="6927" width="12.5703125" style="256" bestFit="1" customWidth="1"/>
    <col min="6928" max="6928" width="4.42578125" style="256" bestFit="1" customWidth="1"/>
    <col min="6929" max="6929" width="20.85546875" style="256" bestFit="1" customWidth="1"/>
    <col min="6930" max="6930" width="16.85546875" style="256" bestFit="1" customWidth="1"/>
    <col min="6931" max="6931" width="17" style="256" bestFit="1" customWidth="1"/>
    <col min="6932" max="6932" width="20.85546875" style="256" bestFit="1" customWidth="1"/>
    <col min="6933" max="6933" width="22.140625" style="256" bestFit="1" customWidth="1"/>
    <col min="6934" max="6934" width="12.5703125" style="256" bestFit="1" customWidth="1"/>
    <col min="6935" max="6935" width="55.28515625" style="256" bestFit="1" customWidth="1"/>
    <col min="6936" max="6936" width="25.85546875" style="256" bestFit="1" customWidth="1"/>
    <col min="6937" max="6937" width="15.85546875" style="256" bestFit="1" customWidth="1"/>
    <col min="6938" max="6938" width="18.28515625" style="256" bestFit="1" customWidth="1"/>
    <col min="6939" max="6939" width="65.5703125" style="256" bestFit="1" customWidth="1"/>
    <col min="6940" max="6940" width="65.7109375" style="256" bestFit="1" customWidth="1"/>
    <col min="6941" max="6941" width="4.7109375" style="256" bestFit="1" customWidth="1"/>
    <col min="6942" max="7168" width="9.140625" style="256"/>
    <col min="7169" max="7169" width="4.7109375" style="256" bestFit="1" customWidth="1"/>
    <col min="7170" max="7170" width="16.85546875" style="256" bestFit="1" customWidth="1"/>
    <col min="7171" max="7171" width="8.85546875" style="256" bestFit="1" customWidth="1"/>
    <col min="7172" max="7172" width="1.140625" style="256" bestFit="1" customWidth="1"/>
    <col min="7173" max="7173" width="25.140625" style="256" bestFit="1" customWidth="1"/>
    <col min="7174" max="7174" width="10.85546875" style="256" bestFit="1" customWidth="1"/>
    <col min="7175" max="7176" width="16.85546875" style="256" bestFit="1" customWidth="1"/>
    <col min="7177" max="7177" width="8.85546875" style="256" bestFit="1" customWidth="1"/>
    <col min="7178" max="7178" width="16" style="256" bestFit="1" customWidth="1"/>
    <col min="7179" max="7179" width="0.28515625" style="256" bestFit="1" customWidth="1"/>
    <col min="7180" max="7180" width="16" style="256" bestFit="1" customWidth="1"/>
    <col min="7181" max="7181" width="0.7109375" style="256" bestFit="1" customWidth="1"/>
    <col min="7182" max="7182" width="16.140625" style="256" bestFit="1" customWidth="1"/>
    <col min="7183" max="7183" width="12.5703125" style="256" bestFit="1" customWidth="1"/>
    <col min="7184" max="7184" width="4.42578125" style="256" bestFit="1" customWidth="1"/>
    <col min="7185" max="7185" width="20.85546875" style="256" bestFit="1" customWidth="1"/>
    <col min="7186" max="7186" width="16.85546875" style="256" bestFit="1" customWidth="1"/>
    <col min="7187" max="7187" width="17" style="256" bestFit="1" customWidth="1"/>
    <col min="7188" max="7188" width="20.85546875" style="256" bestFit="1" customWidth="1"/>
    <col min="7189" max="7189" width="22.140625" style="256" bestFit="1" customWidth="1"/>
    <col min="7190" max="7190" width="12.5703125" style="256" bestFit="1" customWidth="1"/>
    <col min="7191" max="7191" width="55.28515625" style="256" bestFit="1" customWidth="1"/>
    <col min="7192" max="7192" width="25.85546875" style="256" bestFit="1" customWidth="1"/>
    <col min="7193" max="7193" width="15.85546875" style="256" bestFit="1" customWidth="1"/>
    <col min="7194" max="7194" width="18.28515625" style="256" bestFit="1" customWidth="1"/>
    <col min="7195" max="7195" width="65.5703125" style="256" bestFit="1" customWidth="1"/>
    <col min="7196" max="7196" width="65.7109375" style="256" bestFit="1" customWidth="1"/>
    <col min="7197" max="7197" width="4.7109375" style="256" bestFit="1" customWidth="1"/>
    <col min="7198" max="7424" width="9.140625" style="256"/>
    <col min="7425" max="7425" width="4.7109375" style="256" bestFit="1" customWidth="1"/>
    <col min="7426" max="7426" width="16.85546875" style="256" bestFit="1" customWidth="1"/>
    <col min="7427" max="7427" width="8.85546875" style="256" bestFit="1" customWidth="1"/>
    <col min="7428" max="7428" width="1.140625" style="256" bestFit="1" customWidth="1"/>
    <col min="7429" max="7429" width="25.140625" style="256" bestFit="1" customWidth="1"/>
    <col min="7430" max="7430" width="10.85546875" style="256" bestFit="1" customWidth="1"/>
    <col min="7431" max="7432" width="16.85546875" style="256" bestFit="1" customWidth="1"/>
    <col min="7433" max="7433" width="8.85546875" style="256" bestFit="1" customWidth="1"/>
    <col min="7434" max="7434" width="16" style="256" bestFit="1" customWidth="1"/>
    <col min="7435" max="7435" width="0.28515625" style="256" bestFit="1" customWidth="1"/>
    <col min="7436" max="7436" width="16" style="256" bestFit="1" customWidth="1"/>
    <col min="7437" max="7437" width="0.7109375" style="256" bestFit="1" customWidth="1"/>
    <col min="7438" max="7438" width="16.140625" style="256" bestFit="1" customWidth="1"/>
    <col min="7439" max="7439" width="12.5703125" style="256" bestFit="1" customWidth="1"/>
    <col min="7440" max="7440" width="4.42578125" style="256" bestFit="1" customWidth="1"/>
    <col min="7441" max="7441" width="20.85546875" style="256" bestFit="1" customWidth="1"/>
    <col min="7442" max="7442" width="16.85546875" style="256" bestFit="1" customWidth="1"/>
    <col min="7443" max="7443" width="17" style="256" bestFit="1" customWidth="1"/>
    <col min="7444" max="7444" width="20.85546875" style="256" bestFit="1" customWidth="1"/>
    <col min="7445" max="7445" width="22.140625" style="256" bestFit="1" customWidth="1"/>
    <col min="7446" max="7446" width="12.5703125" style="256" bestFit="1" customWidth="1"/>
    <col min="7447" max="7447" width="55.28515625" style="256" bestFit="1" customWidth="1"/>
    <col min="7448" max="7448" width="25.85546875" style="256" bestFit="1" customWidth="1"/>
    <col min="7449" max="7449" width="15.85546875" style="256" bestFit="1" customWidth="1"/>
    <col min="7450" max="7450" width="18.28515625" style="256" bestFit="1" customWidth="1"/>
    <col min="7451" max="7451" width="65.5703125" style="256" bestFit="1" customWidth="1"/>
    <col min="7452" max="7452" width="65.7109375" style="256" bestFit="1" customWidth="1"/>
    <col min="7453" max="7453" width="4.7109375" style="256" bestFit="1" customWidth="1"/>
    <col min="7454" max="7680" width="9.140625" style="256"/>
    <col min="7681" max="7681" width="4.7109375" style="256" bestFit="1" customWidth="1"/>
    <col min="7682" max="7682" width="16.85546875" style="256" bestFit="1" customWidth="1"/>
    <col min="7683" max="7683" width="8.85546875" style="256" bestFit="1" customWidth="1"/>
    <col min="7684" max="7684" width="1.140625" style="256" bestFit="1" customWidth="1"/>
    <col min="7685" max="7685" width="25.140625" style="256" bestFit="1" customWidth="1"/>
    <col min="7686" max="7686" width="10.85546875" style="256" bestFit="1" customWidth="1"/>
    <col min="7687" max="7688" width="16.85546875" style="256" bestFit="1" customWidth="1"/>
    <col min="7689" max="7689" width="8.85546875" style="256" bestFit="1" customWidth="1"/>
    <col min="7690" max="7690" width="16" style="256" bestFit="1" customWidth="1"/>
    <col min="7691" max="7691" width="0.28515625" style="256" bestFit="1" customWidth="1"/>
    <col min="7692" max="7692" width="16" style="256" bestFit="1" customWidth="1"/>
    <col min="7693" max="7693" width="0.7109375" style="256" bestFit="1" customWidth="1"/>
    <col min="7694" max="7694" width="16.140625" style="256" bestFit="1" customWidth="1"/>
    <col min="7695" max="7695" width="12.5703125" style="256" bestFit="1" customWidth="1"/>
    <col min="7696" max="7696" width="4.42578125" style="256" bestFit="1" customWidth="1"/>
    <col min="7697" max="7697" width="20.85546875" style="256" bestFit="1" customWidth="1"/>
    <col min="7698" max="7698" width="16.85546875" style="256" bestFit="1" customWidth="1"/>
    <col min="7699" max="7699" width="17" style="256" bestFit="1" customWidth="1"/>
    <col min="7700" max="7700" width="20.85546875" style="256" bestFit="1" customWidth="1"/>
    <col min="7701" max="7701" width="22.140625" style="256" bestFit="1" customWidth="1"/>
    <col min="7702" max="7702" width="12.5703125" style="256" bestFit="1" customWidth="1"/>
    <col min="7703" max="7703" width="55.28515625" style="256" bestFit="1" customWidth="1"/>
    <col min="7704" max="7704" width="25.85546875" style="256" bestFit="1" customWidth="1"/>
    <col min="7705" max="7705" width="15.85546875" style="256" bestFit="1" customWidth="1"/>
    <col min="7706" max="7706" width="18.28515625" style="256" bestFit="1" customWidth="1"/>
    <col min="7707" max="7707" width="65.5703125" style="256" bestFit="1" customWidth="1"/>
    <col min="7708" max="7708" width="65.7109375" style="256" bestFit="1" customWidth="1"/>
    <col min="7709" max="7709" width="4.7109375" style="256" bestFit="1" customWidth="1"/>
    <col min="7710" max="7936" width="9.140625" style="256"/>
    <col min="7937" max="7937" width="4.7109375" style="256" bestFit="1" customWidth="1"/>
    <col min="7938" max="7938" width="16.85546875" style="256" bestFit="1" customWidth="1"/>
    <col min="7939" max="7939" width="8.85546875" style="256" bestFit="1" customWidth="1"/>
    <col min="7940" max="7940" width="1.140625" style="256" bestFit="1" customWidth="1"/>
    <col min="7941" max="7941" width="25.140625" style="256" bestFit="1" customWidth="1"/>
    <col min="7942" max="7942" width="10.85546875" style="256" bestFit="1" customWidth="1"/>
    <col min="7943" max="7944" width="16.85546875" style="256" bestFit="1" customWidth="1"/>
    <col min="7945" max="7945" width="8.85546875" style="256" bestFit="1" customWidth="1"/>
    <col min="7946" max="7946" width="16" style="256" bestFit="1" customWidth="1"/>
    <col min="7947" max="7947" width="0.28515625" style="256" bestFit="1" customWidth="1"/>
    <col min="7948" max="7948" width="16" style="256" bestFit="1" customWidth="1"/>
    <col min="7949" max="7949" width="0.7109375" style="256" bestFit="1" customWidth="1"/>
    <col min="7950" max="7950" width="16.140625" style="256" bestFit="1" customWidth="1"/>
    <col min="7951" max="7951" width="12.5703125" style="256" bestFit="1" customWidth="1"/>
    <col min="7952" max="7952" width="4.42578125" style="256" bestFit="1" customWidth="1"/>
    <col min="7953" max="7953" width="20.85546875" style="256" bestFit="1" customWidth="1"/>
    <col min="7954" max="7954" width="16.85546875" style="256" bestFit="1" customWidth="1"/>
    <col min="7955" max="7955" width="17" style="256" bestFit="1" customWidth="1"/>
    <col min="7956" max="7956" width="20.85546875" style="256" bestFit="1" customWidth="1"/>
    <col min="7957" max="7957" width="22.140625" style="256" bestFit="1" customWidth="1"/>
    <col min="7958" max="7958" width="12.5703125" style="256" bestFit="1" customWidth="1"/>
    <col min="7959" max="7959" width="55.28515625" style="256" bestFit="1" customWidth="1"/>
    <col min="7960" max="7960" width="25.85546875" style="256" bestFit="1" customWidth="1"/>
    <col min="7961" max="7961" width="15.85546875" style="256" bestFit="1" customWidth="1"/>
    <col min="7962" max="7962" width="18.28515625" style="256" bestFit="1" customWidth="1"/>
    <col min="7963" max="7963" width="65.5703125" style="256" bestFit="1" customWidth="1"/>
    <col min="7964" max="7964" width="65.7109375" style="256" bestFit="1" customWidth="1"/>
    <col min="7965" max="7965" width="4.7109375" style="256" bestFit="1" customWidth="1"/>
    <col min="7966" max="8192" width="9.140625" style="256"/>
    <col min="8193" max="8193" width="4.7109375" style="256" bestFit="1" customWidth="1"/>
    <col min="8194" max="8194" width="16.85546875" style="256" bestFit="1" customWidth="1"/>
    <col min="8195" max="8195" width="8.85546875" style="256" bestFit="1" customWidth="1"/>
    <col min="8196" max="8196" width="1.140625" style="256" bestFit="1" customWidth="1"/>
    <col min="8197" max="8197" width="25.140625" style="256" bestFit="1" customWidth="1"/>
    <col min="8198" max="8198" width="10.85546875" style="256" bestFit="1" customWidth="1"/>
    <col min="8199" max="8200" width="16.85546875" style="256" bestFit="1" customWidth="1"/>
    <col min="8201" max="8201" width="8.85546875" style="256" bestFit="1" customWidth="1"/>
    <col min="8202" max="8202" width="16" style="256" bestFit="1" customWidth="1"/>
    <col min="8203" max="8203" width="0.28515625" style="256" bestFit="1" customWidth="1"/>
    <col min="8204" max="8204" width="16" style="256" bestFit="1" customWidth="1"/>
    <col min="8205" max="8205" width="0.7109375" style="256" bestFit="1" customWidth="1"/>
    <col min="8206" max="8206" width="16.140625" style="256" bestFit="1" customWidth="1"/>
    <col min="8207" max="8207" width="12.5703125" style="256" bestFit="1" customWidth="1"/>
    <col min="8208" max="8208" width="4.42578125" style="256" bestFit="1" customWidth="1"/>
    <col min="8209" max="8209" width="20.85546875" style="256" bestFit="1" customWidth="1"/>
    <col min="8210" max="8210" width="16.85546875" style="256" bestFit="1" customWidth="1"/>
    <col min="8211" max="8211" width="17" style="256" bestFit="1" customWidth="1"/>
    <col min="8212" max="8212" width="20.85546875" style="256" bestFit="1" customWidth="1"/>
    <col min="8213" max="8213" width="22.140625" style="256" bestFit="1" customWidth="1"/>
    <col min="8214" max="8214" width="12.5703125" style="256" bestFit="1" customWidth="1"/>
    <col min="8215" max="8215" width="55.28515625" style="256" bestFit="1" customWidth="1"/>
    <col min="8216" max="8216" width="25.85546875" style="256" bestFit="1" customWidth="1"/>
    <col min="8217" max="8217" width="15.85546875" style="256" bestFit="1" customWidth="1"/>
    <col min="8218" max="8218" width="18.28515625" style="256" bestFit="1" customWidth="1"/>
    <col min="8219" max="8219" width="65.5703125" style="256" bestFit="1" customWidth="1"/>
    <col min="8220" max="8220" width="65.7109375" style="256" bestFit="1" customWidth="1"/>
    <col min="8221" max="8221" width="4.7109375" style="256" bestFit="1" customWidth="1"/>
    <col min="8222" max="8448" width="9.140625" style="256"/>
    <col min="8449" max="8449" width="4.7109375" style="256" bestFit="1" customWidth="1"/>
    <col min="8450" max="8450" width="16.85546875" style="256" bestFit="1" customWidth="1"/>
    <col min="8451" max="8451" width="8.85546875" style="256" bestFit="1" customWidth="1"/>
    <col min="8452" max="8452" width="1.140625" style="256" bestFit="1" customWidth="1"/>
    <col min="8453" max="8453" width="25.140625" style="256" bestFit="1" customWidth="1"/>
    <col min="8454" max="8454" width="10.85546875" style="256" bestFit="1" customWidth="1"/>
    <col min="8455" max="8456" width="16.85546875" style="256" bestFit="1" customWidth="1"/>
    <col min="8457" max="8457" width="8.85546875" style="256" bestFit="1" customWidth="1"/>
    <col min="8458" max="8458" width="16" style="256" bestFit="1" customWidth="1"/>
    <col min="8459" max="8459" width="0.28515625" style="256" bestFit="1" customWidth="1"/>
    <col min="8460" max="8460" width="16" style="256" bestFit="1" customWidth="1"/>
    <col min="8461" max="8461" width="0.7109375" style="256" bestFit="1" customWidth="1"/>
    <col min="8462" max="8462" width="16.140625" style="256" bestFit="1" customWidth="1"/>
    <col min="8463" max="8463" width="12.5703125" style="256" bestFit="1" customWidth="1"/>
    <col min="8464" max="8464" width="4.42578125" style="256" bestFit="1" customWidth="1"/>
    <col min="8465" max="8465" width="20.85546875" style="256" bestFit="1" customWidth="1"/>
    <col min="8466" max="8466" width="16.85546875" style="256" bestFit="1" customWidth="1"/>
    <col min="8467" max="8467" width="17" style="256" bestFit="1" customWidth="1"/>
    <col min="8468" max="8468" width="20.85546875" style="256" bestFit="1" customWidth="1"/>
    <col min="8469" max="8469" width="22.140625" style="256" bestFit="1" customWidth="1"/>
    <col min="8470" max="8470" width="12.5703125" style="256" bestFit="1" customWidth="1"/>
    <col min="8471" max="8471" width="55.28515625" style="256" bestFit="1" customWidth="1"/>
    <col min="8472" max="8472" width="25.85546875" style="256" bestFit="1" customWidth="1"/>
    <col min="8473" max="8473" width="15.85546875" style="256" bestFit="1" customWidth="1"/>
    <col min="8474" max="8474" width="18.28515625" style="256" bestFit="1" customWidth="1"/>
    <col min="8475" max="8475" width="65.5703125" style="256" bestFit="1" customWidth="1"/>
    <col min="8476" max="8476" width="65.7109375" style="256" bestFit="1" customWidth="1"/>
    <col min="8477" max="8477" width="4.7109375" style="256" bestFit="1" customWidth="1"/>
    <col min="8478" max="8704" width="9.140625" style="256"/>
    <col min="8705" max="8705" width="4.7109375" style="256" bestFit="1" customWidth="1"/>
    <col min="8706" max="8706" width="16.85546875" style="256" bestFit="1" customWidth="1"/>
    <col min="8707" max="8707" width="8.85546875" style="256" bestFit="1" customWidth="1"/>
    <col min="8708" max="8708" width="1.140625" style="256" bestFit="1" customWidth="1"/>
    <col min="8709" max="8709" width="25.140625" style="256" bestFit="1" customWidth="1"/>
    <col min="8710" max="8710" width="10.85546875" style="256" bestFit="1" customWidth="1"/>
    <col min="8711" max="8712" width="16.85546875" style="256" bestFit="1" customWidth="1"/>
    <col min="8713" max="8713" width="8.85546875" style="256" bestFit="1" customWidth="1"/>
    <col min="8714" max="8714" width="16" style="256" bestFit="1" customWidth="1"/>
    <col min="8715" max="8715" width="0.28515625" style="256" bestFit="1" customWidth="1"/>
    <col min="8716" max="8716" width="16" style="256" bestFit="1" customWidth="1"/>
    <col min="8717" max="8717" width="0.7109375" style="256" bestFit="1" customWidth="1"/>
    <col min="8718" max="8718" width="16.140625" style="256" bestFit="1" customWidth="1"/>
    <col min="8719" max="8719" width="12.5703125" style="256" bestFit="1" customWidth="1"/>
    <col min="8720" max="8720" width="4.42578125" style="256" bestFit="1" customWidth="1"/>
    <col min="8721" max="8721" width="20.85546875" style="256" bestFit="1" customWidth="1"/>
    <col min="8722" max="8722" width="16.85546875" style="256" bestFit="1" customWidth="1"/>
    <col min="8723" max="8723" width="17" style="256" bestFit="1" customWidth="1"/>
    <col min="8724" max="8724" width="20.85546875" style="256" bestFit="1" customWidth="1"/>
    <col min="8725" max="8725" width="22.140625" style="256" bestFit="1" customWidth="1"/>
    <col min="8726" max="8726" width="12.5703125" style="256" bestFit="1" customWidth="1"/>
    <col min="8727" max="8727" width="55.28515625" style="256" bestFit="1" customWidth="1"/>
    <col min="8728" max="8728" width="25.85546875" style="256" bestFit="1" customWidth="1"/>
    <col min="8729" max="8729" width="15.85546875" style="256" bestFit="1" customWidth="1"/>
    <col min="8730" max="8730" width="18.28515625" style="256" bestFit="1" customWidth="1"/>
    <col min="8731" max="8731" width="65.5703125" style="256" bestFit="1" customWidth="1"/>
    <col min="8732" max="8732" width="65.7109375" style="256" bestFit="1" customWidth="1"/>
    <col min="8733" max="8733" width="4.7109375" style="256" bestFit="1" customWidth="1"/>
    <col min="8734" max="8960" width="9.140625" style="256"/>
    <col min="8961" max="8961" width="4.7109375" style="256" bestFit="1" customWidth="1"/>
    <col min="8962" max="8962" width="16.85546875" style="256" bestFit="1" customWidth="1"/>
    <col min="8963" max="8963" width="8.85546875" style="256" bestFit="1" customWidth="1"/>
    <col min="8964" max="8964" width="1.140625" style="256" bestFit="1" customWidth="1"/>
    <col min="8965" max="8965" width="25.140625" style="256" bestFit="1" customWidth="1"/>
    <col min="8966" max="8966" width="10.85546875" style="256" bestFit="1" customWidth="1"/>
    <col min="8967" max="8968" width="16.85546875" style="256" bestFit="1" customWidth="1"/>
    <col min="8969" max="8969" width="8.85546875" style="256" bestFit="1" customWidth="1"/>
    <col min="8970" max="8970" width="16" style="256" bestFit="1" customWidth="1"/>
    <col min="8971" max="8971" width="0.28515625" style="256" bestFit="1" customWidth="1"/>
    <col min="8972" max="8972" width="16" style="256" bestFit="1" customWidth="1"/>
    <col min="8973" max="8973" width="0.7109375" style="256" bestFit="1" customWidth="1"/>
    <col min="8974" max="8974" width="16.140625" style="256" bestFit="1" customWidth="1"/>
    <col min="8975" max="8975" width="12.5703125" style="256" bestFit="1" customWidth="1"/>
    <col min="8976" max="8976" width="4.42578125" style="256" bestFit="1" customWidth="1"/>
    <col min="8977" max="8977" width="20.85546875" style="256" bestFit="1" customWidth="1"/>
    <col min="8978" max="8978" width="16.85546875" style="256" bestFit="1" customWidth="1"/>
    <col min="8979" max="8979" width="17" style="256" bestFit="1" customWidth="1"/>
    <col min="8980" max="8980" width="20.85546875" style="256" bestFit="1" customWidth="1"/>
    <col min="8981" max="8981" width="22.140625" style="256" bestFit="1" customWidth="1"/>
    <col min="8982" max="8982" width="12.5703125" style="256" bestFit="1" customWidth="1"/>
    <col min="8983" max="8983" width="55.28515625" style="256" bestFit="1" customWidth="1"/>
    <col min="8984" max="8984" width="25.85546875" style="256" bestFit="1" customWidth="1"/>
    <col min="8985" max="8985" width="15.85546875" style="256" bestFit="1" customWidth="1"/>
    <col min="8986" max="8986" width="18.28515625" style="256" bestFit="1" customWidth="1"/>
    <col min="8987" max="8987" width="65.5703125" style="256" bestFit="1" customWidth="1"/>
    <col min="8988" max="8988" width="65.7109375" style="256" bestFit="1" customWidth="1"/>
    <col min="8989" max="8989" width="4.7109375" style="256" bestFit="1" customWidth="1"/>
    <col min="8990" max="9216" width="9.140625" style="256"/>
    <col min="9217" max="9217" width="4.7109375" style="256" bestFit="1" customWidth="1"/>
    <col min="9218" max="9218" width="16.85546875" style="256" bestFit="1" customWidth="1"/>
    <col min="9219" max="9219" width="8.85546875" style="256" bestFit="1" customWidth="1"/>
    <col min="9220" max="9220" width="1.140625" style="256" bestFit="1" customWidth="1"/>
    <col min="9221" max="9221" width="25.140625" style="256" bestFit="1" customWidth="1"/>
    <col min="9222" max="9222" width="10.85546875" style="256" bestFit="1" customWidth="1"/>
    <col min="9223" max="9224" width="16.85546875" style="256" bestFit="1" customWidth="1"/>
    <col min="9225" max="9225" width="8.85546875" style="256" bestFit="1" customWidth="1"/>
    <col min="9226" max="9226" width="16" style="256" bestFit="1" customWidth="1"/>
    <col min="9227" max="9227" width="0.28515625" style="256" bestFit="1" customWidth="1"/>
    <col min="9228" max="9228" width="16" style="256" bestFit="1" customWidth="1"/>
    <col min="9229" max="9229" width="0.7109375" style="256" bestFit="1" customWidth="1"/>
    <col min="9230" max="9230" width="16.140625" style="256" bestFit="1" customWidth="1"/>
    <col min="9231" max="9231" width="12.5703125" style="256" bestFit="1" customWidth="1"/>
    <col min="9232" max="9232" width="4.42578125" style="256" bestFit="1" customWidth="1"/>
    <col min="9233" max="9233" width="20.85546875" style="256" bestFit="1" customWidth="1"/>
    <col min="9234" max="9234" width="16.85546875" style="256" bestFit="1" customWidth="1"/>
    <col min="9235" max="9235" width="17" style="256" bestFit="1" customWidth="1"/>
    <col min="9236" max="9236" width="20.85546875" style="256" bestFit="1" customWidth="1"/>
    <col min="9237" max="9237" width="22.140625" style="256" bestFit="1" customWidth="1"/>
    <col min="9238" max="9238" width="12.5703125" style="256" bestFit="1" customWidth="1"/>
    <col min="9239" max="9239" width="55.28515625" style="256" bestFit="1" customWidth="1"/>
    <col min="9240" max="9240" width="25.85546875" style="256" bestFit="1" customWidth="1"/>
    <col min="9241" max="9241" width="15.85546875" style="256" bestFit="1" customWidth="1"/>
    <col min="9242" max="9242" width="18.28515625" style="256" bestFit="1" customWidth="1"/>
    <col min="9243" max="9243" width="65.5703125" style="256" bestFit="1" customWidth="1"/>
    <col min="9244" max="9244" width="65.7109375" style="256" bestFit="1" customWidth="1"/>
    <col min="9245" max="9245" width="4.7109375" style="256" bestFit="1" customWidth="1"/>
    <col min="9246" max="9472" width="9.140625" style="256"/>
    <col min="9473" max="9473" width="4.7109375" style="256" bestFit="1" customWidth="1"/>
    <col min="9474" max="9474" width="16.85546875" style="256" bestFit="1" customWidth="1"/>
    <col min="9475" max="9475" width="8.85546875" style="256" bestFit="1" customWidth="1"/>
    <col min="9476" max="9476" width="1.140625" style="256" bestFit="1" customWidth="1"/>
    <col min="9477" max="9477" width="25.140625" style="256" bestFit="1" customWidth="1"/>
    <col min="9478" max="9478" width="10.85546875" style="256" bestFit="1" customWidth="1"/>
    <col min="9479" max="9480" width="16.85546875" style="256" bestFit="1" customWidth="1"/>
    <col min="9481" max="9481" width="8.85546875" style="256" bestFit="1" customWidth="1"/>
    <col min="9482" max="9482" width="16" style="256" bestFit="1" customWidth="1"/>
    <col min="9483" max="9483" width="0.28515625" style="256" bestFit="1" customWidth="1"/>
    <col min="9484" max="9484" width="16" style="256" bestFit="1" customWidth="1"/>
    <col min="9485" max="9485" width="0.7109375" style="256" bestFit="1" customWidth="1"/>
    <col min="9486" max="9486" width="16.140625" style="256" bestFit="1" customWidth="1"/>
    <col min="9487" max="9487" width="12.5703125" style="256" bestFit="1" customWidth="1"/>
    <col min="9488" max="9488" width="4.42578125" style="256" bestFit="1" customWidth="1"/>
    <col min="9489" max="9489" width="20.85546875" style="256" bestFit="1" customWidth="1"/>
    <col min="9490" max="9490" width="16.85546875" style="256" bestFit="1" customWidth="1"/>
    <col min="9491" max="9491" width="17" style="256" bestFit="1" customWidth="1"/>
    <col min="9492" max="9492" width="20.85546875" style="256" bestFit="1" customWidth="1"/>
    <col min="9493" max="9493" width="22.140625" style="256" bestFit="1" customWidth="1"/>
    <col min="9494" max="9494" width="12.5703125" style="256" bestFit="1" customWidth="1"/>
    <col min="9495" max="9495" width="55.28515625" style="256" bestFit="1" customWidth="1"/>
    <col min="9496" max="9496" width="25.85546875" style="256" bestFit="1" customWidth="1"/>
    <col min="9497" max="9497" width="15.85546875" style="256" bestFit="1" customWidth="1"/>
    <col min="9498" max="9498" width="18.28515625" style="256" bestFit="1" customWidth="1"/>
    <col min="9499" max="9499" width="65.5703125" style="256" bestFit="1" customWidth="1"/>
    <col min="9500" max="9500" width="65.7109375" style="256" bestFit="1" customWidth="1"/>
    <col min="9501" max="9501" width="4.7109375" style="256" bestFit="1" customWidth="1"/>
    <col min="9502" max="9728" width="9.140625" style="256"/>
    <col min="9729" max="9729" width="4.7109375" style="256" bestFit="1" customWidth="1"/>
    <col min="9730" max="9730" width="16.85546875" style="256" bestFit="1" customWidth="1"/>
    <col min="9731" max="9731" width="8.85546875" style="256" bestFit="1" customWidth="1"/>
    <col min="9732" max="9732" width="1.140625" style="256" bestFit="1" customWidth="1"/>
    <col min="9733" max="9733" width="25.140625" style="256" bestFit="1" customWidth="1"/>
    <col min="9734" max="9734" width="10.85546875" style="256" bestFit="1" customWidth="1"/>
    <col min="9735" max="9736" width="16.85546875" style="256" bestFit="1" customWidth="1"/>
    <col min="9737" max="9737" width="8.85546875" style="256" bestFit="1" customWidth="1"/>
    <col min="9738" max="9738" width="16" style="256" bestFit="1" customWidth="1"/>
    <col min="9739" max="9739" width="0.28515625" style="256" bestFit="1" customWidth="1"/>
    <col min="9740" max="9740" width="16" style="256" bestFit="1" customWidth="1"/>
    <col min="9741" max="9741" width="0.7109375" style="256" bestFit="1" customWidth="1"/>
    <col min="9742" max="9742" width="16.140625" style="256" bestFit="1" customWidth="1"/>
    <col min="9743" max="9743" width="12.5703125" style="256" bestFit="1" customWidth="1"/>
    <col min="9744" max="9744" width="4.42578125" style="256" bestFit="1" customWidth="1"/>
    <col min="9745" max="9745" width="20.85546875" style="256" bestFit="1" customWidth="1"/>
    <col min="9746" max="9746" width="16.85546875" style="256" bestFit="1" customWidth="1"/>
    <col min="9747" max="9747" width="17" style="256" bestFit="1" customWidth="1"/>
    <col min="9748" max="9748" width="20.85546875" style="256" bestFit="1" customWidth="1"/>
    <col min="9749" max="9749" width="22.140625" style="256" bestFit="1" customWidth="1"/>
    <col min="9750" max="9750" width="12.5703125" style="256" bestFit="1" customWidth="1"/>
    <col min="9751" max="9751" width="55.28515625" style="256" bestFit="1" customWidth="1"/>
    <col min="9752" max="9752" width="25.85546875" style="256" bestFit="1" customWidth="1"/>
    <col min="9753" max="9753" width="15.85546875" style="256" bestFit="1" customWidth="1"/>
    <col min="9754" max="9754" width="18.28515625" style="256" bestFit="1" customWidth="1"/>
    <col min="9755" max="9755" width="65.5703125" style="256" bestFit="1" customWidth="1"/>
    <col min="9756" max="9756" width="65.7109375" style="256" bestFit="1" customWidth="1"/>
    <col min="9757" max="9757" width="4.7109375" style="256" bestFit="1" customWidth="1"/>
    <col min="9758" max="9984" width="9.140625" style="256"/>
    <col min="9985" max="9985" width="4.7109375" style="256" bestFit="1" customWidth="1"/>
    <col min="9986" max="9986" width="16.85546875" style="256" bestFit="1" customWidth="1"/>
    <col min="9987" max="9987" width="8.85546875" style="256" bestFit="1" customWidth="1"/>
    <col min="9988" max="9988" width="1.140625" style="256" bestFit="1" customWidth="1"/>
    <col min="9989" max="9989" width="25.140625" style="256" bestFit="1" customWidth="1"/>
    <col min="9990" max="9990" width="10.85546875" style="256" bestFit="1" customWidth="1"/>
    <col min="9991" max="9992" width="16.85546875" style="256" bestFit="1" customWidth="1"/>
    <col min="9993" max="9993" width="8.85546875" style="256" bestFit="1" customWidth="1"/>
    <col min="9994" max="9994" width="16" style="256" bestFit="1" customWidth="1"/>
    <col min="9995" max="9995" width="0.28515625" style="256" bestFit="1" customWidth="1"/>
    <col min="9996" max="9996" width="16" style="256" bestFit="1" customWidth="1"/>
    <col min="9997" max="9997" width="0.7109375" style="256" bestFit="1" customWidth="1"/>
    <col min="9998" max="9998" width="16.140625" style="256" bestFit="1" customWidth="1"/>
    <col min="9999" max="9999" width="12.5703125" style="256" bestFit="1" customWidth="1"/>
    <col min="10000" max="10000" width="4.42578125" style="256" bestFit="1" customWidth="1"/>
    <col min="10001" max="10001" width="20.85546875" style="256" bestFit="1" customWidth="1"/>
    <col min="10002" max="10002" width="16.85546875" style="256" bestFit="1" customWidth="1"/>
    <col min="10003" max="10003" width="17" style="256" bestFit="1" customWidth="1"/>
    <col min="10004" max="10004" width="20.85546875" style="256" bestFit="1" customWidth="1"/>
    <col min="10005" max="10005" width="22.140625" style="256" bestFit="1" customWidth="1"/>
    <col min="10006" max="10006" width="12.5703125" style="256" bestFit="1" customWidth="1"/>
    <col min="10007" max="10007" width="55.28515625" style="256" bestFit="1" customWidth="1"/>
    <col min="10008" max="10008" width="25.85546875" style="256" bestFit="1" customWidth="1"/>
    <col min="10009" max="10009" width="15.85546875" style="256" bestFit="1" customWidth="1"/>
    <col min="10010" max="10010" width="18.28515625" style="256" bestFit="1" customWidth="1"/>
    <col min="10011" max="10011" width="65.5703125" style="256" bestFit="1" customWidth="1"/>
    <col min="10012" max="10012" width="65.7109375" style="256" bestFit="1" customWidth="1"/>
    <col min="10013" max="10013" width="4.7109375" style="256" bestFit="1" customWidth="1"/>
    <col min="10014" max="10240" width="9.140625" style="256"/>
    <col min="10241" max="10241" width="4.7109375" style="256" bestFit="1" customWidth="1"/>
    <col min="10242" max="10242" width="16.85546875" style="256" bestFit="1" customWidth="1"/>
    <col min="10243" max="10243" width="8.85546875" style="256" bestFit="1" customWidth="1"/>
    <col min="10244" max="10244" width="1.140625" style="256" bestFit="1" customWidth="1"/>
    <col min="10245" max="10245" width="25.140625" style="256" bestFit="1" customWidth="1"/>
    <col min="10246" max="10246" width="10.85546875" style="256" bestFit="1" customWidth="1"/>
    <col min="10247" max="10248" width="16.85546875" style="256" bestFit="1" customWidth="1"/>
    <col min="10249" max="10249" width="8.85546875" style="256" bestFit="1" customWidth="1"/>
    <col min="10250" max="10250" width="16" style="256" bestFit="1" customWidth="1"/>
    <col min="10251" max="10251" width="0.28515625" style="256" bestFit="1" customWidth="1"/>
    <col min="10252" max="10252" width="16" style="256" bestFit="1" customWidth="1"/>
    <col min="10253" max="10253" width="0.7109375" style="256" bestFit="1" customWidth="1"/>
    <col min="10254" max="10254" width="16.140625" style="256" bestFit="1" customWidth="1"/>
    <col min="10255" max="10255" width="12.5703125" style="256" bestFit="1" customWidth="1"/>
    <col min="10256" max="10256" width="4.42578125" style="256" bestFit="1" customWidth="1"/>
    <col min="10257" max="10257" width="20.85546875" style="256" bestFit="1" customWidth="1"/>
    <col min="10258" max="10258" width="16.85546875" style="256" bestFit="1" customWidth="1"/>
    <col min="10259" max="10259" width="17" style="256" bestFit="1" customWidth="1"/>
    <col min="10260" max="10260" width="20.85546875" style="256" bestFit="1" customWidth="1"/>
    <col min="10261" max="10261" width="22.140625" style="256" bestFit="1" customWidth="1"/>
    <col min="10262" max="10262" width="12.5703125" style="256" bestFit="1" customWidth="1"/>
    <col min="10263" max="10263" width="55.28515625" style="256" bestFit="1" customWidth="1"/>
    <col min="10264" max="10264" width="25.85546875" style="256" bestFit="1" customWidth="1"/>
    <col min="10265" max="10265" width="15.85546875" style="256" bestFit="1" customWidth="1"/>
    <col min="10266" max="10266" width="18.28515625" style="256" bestFit="1" customWidth="1"/>
    <col min="10267" max="10267" width="65.5703125" style="256" bestFit="1" customWidth="1"/>
    <col min="10268" max="10268" width="65.7109375" style="256" bestFit="1" customWidth="1"/>
    <col min="10269" max="10269" width="4.7109375" style="256" bestFit="1" customWidth="1"/>
    <col min="10270" max="10496" width="9.140625" style="256"/>
    <col min="10497" max="10497" width="4.7109375" style="256" bestFit="1" customWidth="1"/>
    <col min="10498" max="10498" width="16.85546875" style="256" bestFit="1" customWidth="1"/>
    <col min="10499" max="10499" width="8.85546875" style="256" bestFit="1" customWidth="1"/>
    <col min="10500" max="10500" width="1.140625" style="256" bestFit="1" customWidth="1"/>
    <col min="10501" max="10501" width="25.140625" style="256" bestFit="1" customWidth="1"/>
    <col min="10502" max="10502" width="10.85546875" style="256" bestFit="1" customWidth="1"/>
    <col min="10503" max="10504" width="16.85546875" style="256" bestFit="1" customWidth="1"/>
    <col min="10505" max="10505" width="8.85546875" style="256" bestFit="1" customWidth="1"/>
    <col min="10506" max="10506" width="16" style="256" bestFit="1" customWidth="1"/>
    <col min="10507" max="10507" width="0.28515625" style="256" bestFit="1" customWidth="1"/>
    <col min="10508" max="10508" width="16" style="256" bestFit="1" customWidth="1"/>
    <col min="10509" max="10509" width="0.7109375" style="256" bestFit="1" customWidth="1"/>
    <col min="10510" max="10510" width="16.140625" style="256" bestFit="1" customWidth="1"/>
    <col min="10511" max="10511" width="12.5703125" style="256" bestFit="1" customWidth="1"/>
    <col min="10512" max="10512" width="4.42578125" style="256" bestFit="1" customWidth="1"/>
    <col min="10513" max="10513" width="20.85546875" style="256" bestFit="1" customWidth="1"/>
    <col min="10514" max="10514" width="16.85546875" style="256" bestFit="1" customWidth="1"/>
    <col min="10515" max="10515" width="17" style="256" bestFit="1" customWidth="1"/>
    <col min="10516" max="10516" width="20.85546875" style="256" bestFit="1" customWidth="1"/>
    <col min="10517" max="10517" width="22.140625" style="256" bestFit="1" customWidth="1"/>
    <col min="10518" max="10518" width="12.5703125" style="256" bestFit="1" customWidth="1"/>
    <col min="10519" max="10519" width="55.28515625" style="256" bestFit="1" customWidth="1"/>
    <col min="10520" max="10520" width="25.85546875" style="256" bestFit="1" customWidth="1"/>
    <col min="10521" max="10521" width="15.85546875" style="256" bestFit="1" customWidth="1"/>
    <col min="10522" max="10522" width="18.28515625" style="256" bestFit="1" customWidth="1"/>
    <col min="10523" max="10523" width="65.5703125" style="256" bestFit="1" customWidth="1"/>
    <col min="10524" max="10524" width="65.7109375" style="256" bestFit="1" customWidth="1"/>
    <col min="10525" max="10525" width="4.7109375" style="256" bestFit="1" customWidth="1"/>
    <col min="10526" max="10752" width="9.140625" style="256"/>
    <col min="10753" max="10753" width="4.7109375" style="256" bestFit="1" customWidth="1"/>
    <col min="10754" max="10754" width="16.85546875" style="256" bestFit="1" customWidth="1"/>
    <col min="10755" max="10755" width="8.85546875" style="256" bestFit="1" customWidth="1"/>
    <col min="10756" max="10756" width="1.140625" style="256" bestFit="1" customWidth="1"/>
    <col min="10757" max="10757" width="25.140625" style="256" bestFit="1" customWidth="1"/>
    <col min="10758" max="10758" width="10.85546875" style="256" bestFit="1" customWidth="1"/>
    <col min="10759" max="10760" width="16.85546875" style="256" bestFit="1" customWidth="1"/>
    <col min="10761" max="10761" width="8.85546875" style="256" bestFit="1" customWidth="1"/>
    <col min="10762" max="10762" width="16" style="256" bestFit="1" customWidth="1"/>
    <col min="10763" max="10763" width="0.28515625" style="256" bestFit="1" customWidth="1"/>
    <col min="10764" max="10764" width="16" style="256" bestFit="1" customWidth="1"/>
    <col min="10765" max="10765" width="0.7109375" style="256" bestFit="1" customWidth="1"/>
    <col min="10766" max="10766" width="16.140625" style="256" bestFit="1" customWidth="1"/>
    <col min="10767" max="10767" width="12.5703125" style="256" bestFit="1" customWidth="1"/>
    <col min="10768" max="10768" width="4.42578125" style="256" bestFit="1" customWidth="1"/>
    <col min="10769" max="10769" width="20.85546875" style="256" bestFit="1" customWidth="1"/>
    <col min="10770" max="10770" width="16.85546875" style="256" bestFit="1" customWidth="1"/>
    <col min="10771" max="10771" width="17" style="256" bestFit="1" customWidth="1"/>
    <col min="10772" max="10772" width="20.85546875" style="256" bestFit="1" customWidth="1"/>
    <col min="10773" max="10773" width="22.140625" style="256" bestFit="1" customWidth="1"/>
    <col min="10774" max="10774" width="12.5703125" style="256" bestFit="1" customWidth="1"/>
    <col min="10775" max="10775" width="55.28515625" style="256" bestFit="1" customWidth="1"/>
    <col min="10776" max="10776" width="25.85546875" style="256" bestFit="1" customWidth="1"/>
    <col min="10777" max="10777" width="15.85546875" style="256" bestFit="1" customWidth="1"/>
    <col min="10778" max="10778" width="18.28515625" style="256" bestFit="1" customWidth="1"/>
    <col min="10779" max="10779" width="65.5703125" style="256" bestFit="1" customWidth="1"/>
    <col min="10780" max="10780" width="65.7109375" style="256" bestFit="1" customWidth="1"/>
    <col min="10781" max="10781" width="4.7109375" style="256" bestFit="1" customWidth="1"/>
    <col min="10782" max="11008" width="9.140625" style="256"/>
    <col min="11009" max="11009" width="4.7109375" style="256" bestFit="1" customWidth="1"/>
    <col min="11010" max="11010" width="16.85546875" style="256" bestFit="1" customWidth="1"/>
    <col min="11011" max="11011" width="8.85546875" style="256" bestFit="1" customWidth="1"/>
    <col min="11012" max="11012" width="1.140625" style="256" bestFit="1" customWidth="1"/>
    <col min="11013" max="11013" width="25.140625" style="256" bestFit="1" customWidth="1"/>
    <col min="11014" max="11014" width="10.85546875" style="256" bestFit="1" customWidth="1"/>
    <col min="11015" max="11016" width="16.85546875" style="256" bestFit="1" customWidth="1"/>
    <col min="11017" max="11017" width="8.85546875" style="256" bestFit="1" customWidth="1"/>
    <col min="11018" max="11018" width="16" style="256" bestFit="1" customWidth="1"/>
    <col min="11019" max="11019" width="0.28515625" style="256" bestFit="1" customWidth="1"/>
    <col min="11020" max="11020" width="16" style="256" bestFit="1" customWidth="1"/>
    <col min="11021" max="11021" width="0.7109375" style="256" bestFit="1" customWidth="1"/>
    <col min="11022" max="11022" width="16.140625" style="256" bestFit="1" customWidth="1"/>
    <col min="11023" max="11023" width="12.5703125" style="256" bestFit="1" customWidth="1"/>
    <col min="11024" max="11024" width="4.42578125" style="256" bestFit="1" customWidth="1"/>
    <col min="11025" max="11025" width="20.85546875" style="256" bestFit="1" customWidth="1"/>
    <col min="11026" max="11026" width="16.85546875" style="256" bestFit="1" customWidth="1"/>
    <col min="11027" max="11027" width="17" style="256" bestFit="1" customWidth="1"/>
    <col min="11028" max="11028" width="20.85546875" style="256" bestFit="1" customWidth="1"/>
    <col min="11029" max="11029" width="22.140625" style="256" bestFit="1" customWidth="1"/>
    <col min="11030" max="11030" width="12.5703125" style="256" bestFit="1" customWidth="1"/>
    <col min="11031" max="11031" width="55.28515625" style="256" bestFit="1" customWidth="1"/>
    <col min="11032" max="11032" width="25.85546875" style="256" bestFit="1" customWidth="1"/>
    <col min="11033" max="11033" width="15.85546875" style="256" bestFit="1" customWidth="1"/>
    <col min="11034" max="11034" width="18.28515625" style="256" bestFit="1" customWidth="1"/>
    <col min="11035" max="11035" width="65.5703125" style="256" bestFit="1" customWidth="1"/>
    <col min="11036" max="11036" width="65.7109375" style="256" bestFit="1" customWidth="1"/>
    <col min="11037" max="11037" width="4.7109375" style="256" bestFit="1" customWidth="1"/>
    <col min="11038" max="11264" width="9.140625" style="256"/>
    <col min="11265" max="11265" width="4.7109375" style="256" bestFit="1" customWidth="1"/>
    <col min="11266" max="11266" width="16.85546875" style="256" bestFit="1" customWidth="1"/>
    <col min="11267" max="11267" width="8.85546875" style="256" bestFit="1" customWidth="1"/>
    <col min="11268" max="11268" width="1.140625" style="256" bestFit="1" customWidth="1"/>
    <col min="11269" max="11269" width="25.140625" style="256" bestFit="1" customWidth="1"/>
    <col min="11270" max="11270" width="10.85546875" style="256" bestFit="1" customWidth="1"/>
    <col min="11271" max="11272" width="16.85546875" style="256" bestFit="1" customWidth="1"/>
    <col min="11273" max="11273" width="8.85546875" style="256" bestFit="1" customWidth="1"/>
    <col min="11274" max="11274" width="16" style="256" bestFit="1" customWidth="1"/>
    <col min="11275" max="11275" width="0.28515625" style="256" bestFit="1" customWidth="1"/>
    <col min="11276" max="11276" width="16" style="256" bestFit="1" customWidth="1"/>
    <col min="11277" max="11277" width="0.7109375" style="256" bestFit="1" customWidth="1"/>
    <col min="11278" max="11278" width="16.140625" style="256" bestFit="1" customWidth="1"/>
    <col min="11279" max="11279" width="12.5703125" style="256" bestFit="1" customWidth="1"/>
    <col min="11280" max="11280" width="4.42578125" style="256" bestFit="1" customWidth="1"/>
    <col min="11281" max="11281" width="20.85546875" style="256" bestFit="1" customWidth="1"/>
    <col min="11282" max="11282" width="16.85546875" style="256" bestFit="1" customWidth="1"/>
    <col min="11283" max="11283" width="17" style="256" bestFit="1" customWidth="1"/>
    <col min="11284" max="11284" width="20.85546875" style="256" bestFit="1" customWidth="1"/>
    <col min="11285" max="11285" width="22.140625" style="256" bestFit="1" customWidth="1"/>
    <col min="11286" max="11286" width="12.5703125" style="256" bestFit="1" customWidth="1"/>
    <col min="11287" max="11287" width="55.28515625" style="256" bestFit="1" customWidth="1"/>
    <col min="11288" max="11288" width="25.85546875" style="256" bestFit="1" customWidth="1"/>
    <col min="11289" max="11289" width="15.85546875" style="256" bestFit="1" customWidth="1"/>
    <col min="11290" max="11290" width="18.28515625" style="256" bestFit="1" customWidth="1"/>
    <col min="11291" max="11291" width="65.5703125" style="256" bestFit="1" customWidth="1"/>
    <col min="11292" max="11292" width="65.7109375" style="256" bestFit="1" customWidth="1"/>
    <col min="11293" max="11293" width="4.7109375" style="256" bestFit="1" customWidth="1"/>
    <col min="11294" max="11520" width="9.140625" style="256"/>
    <col min="11521" max="11521" width="4.7109375" style="256" bestFit="1" customWidth="1"/>
    <col min="11522" max="11522" width="16.85546875" style="256" bestFit="1" customWidth="1"/>
    <col min="11523" max="11523" width="8.85546875" style="256" bestFit="1" customWidth="1"/>
    <col min="11524" max="11524" width="1.140625" style="256" bestFit="1" customWidth="1"/>
    <col min="11525" max="11525" width="25.140625" style="256" bestFit="1" customWidth="1"/>
    <col min="11526" max="11526" width="10.85546875" style="256" bestFit="1" customWidth="1"/>
    <col min="11527" max="11528" width="16.85546875" style="256" bestFit="1" customWidth="1"/>
    <col min="11529" max="11529" width="8.85546875" style="256" bestFit="1" customWidth="1"/>
    <col min="11530" max="11530" width="16" style="256" bestFit="1" customWidth="1"/>
    <col min="11531" max="11531" width="0.28515625" style="256" bestFit="1" customWidth="1"/>
    <col min="11532" max="11532" width="16" style="256" bestFit="1" customWidth="1"/>
    <col min="11533" max="11533" width="0.7109375" style="256" bestFit="1" customWidth="1"/>
    <col min="11534" max="11534" width="16.140625" style="256" bestFit="1" customWidth="1"/>
    <col min="11535" max="11535" width="12.5703125" style="256" bestFit="1" customWidth="1"/>
    <col min="11536" max="11536" width="4.42578125" style="256" bestFit="1" customWidth="1"/>
    <col min="11537" max="11537" width="20.85546875" style="256" bestFit="1" customWidth="1"/>
    <col min="11538" max="11538" width="16.85546875" style="256" bestFit="1" customWidth="1"/>
    <col min="11539" max="11539" width="17" style="256" bestFit="1" customWidth="1"/>
    <col min="11540" max="11540" width="20.85546875" style="256" bestFit="1" customWidth="1"/>
    <col min="11541" max="11541" width="22.140625" style="256" bestFit="1" customWidth="1"/>
    <col min="11542" max="11542" width="12.5703125" style="256" bestFit="1" customWidth="1"/>
    <col min="11543" max="11543" width="55.28515625" style="256" bestFit="1" customWidth="1"/>
    <col min="11544" max="11544" width="25.85546875" style="256" bestFit="1" customWidth="1"/>
    <col min="11545" max="11545" width="15.85546875" style="256" bestFit="1" customWidth="1"/>
    <col min="11546" max="11546" width="18.28515625" style="256" bestFit="1" customWidth="1"/>
    <col min="11547" max="11547" width="65.5703125" style="256" bestFit="1" customWidth="1"/>
    <col min="11548" max="11548" width="65.7109375" style="256" bestFit="1" customWidth="1"/>
    <col min="11549" max="11549" width="4.7109375" style="256" bestFit="1" customWidth="1"/>
    <col min="11550" max="11776" width="9.140625" style="256"/>
    <col min="11777" max="11777" width="4.7109375" style="256" bestFit="1" customWidth="1"/>
    <col min="11778" max="11778" width="16.85546875" style="256" bestFit="1" customWidth="1"/>
    <col min="11779" max="11779" width="8.85546875" style="256" bestFit="1" customWidth="1"/>
    <col min="11780" max="11780" width="1.140625" style="256" bestFit="1" customWidth="1"/>
    <col min="11781" max="11781" width="25.140625" style="256" bestFit="1" customWidth="1"/>
    <col min="11782" max="11782" width="10.85546875" style="256" bestFit="1" customWidth="1"/>
    <col min="11783" max="11784" width="16.85546875" style="256" bestFit="1" customWidth="1"/>
    <col min="11785" max="11785" width="8.85546875" style="256" bestFit="1" customWidth="1"/>
    <col min="11786" max="11786" width="16" style="256" bestFit="1" customWidth="1"/>
    <col min="11787" max="11787" width="0.28515625" style="256" bestFit="1" customWidth="1"/>
    <col min="11788" max="11788" width="16" style="256" bestFit="1" customWidth="1"/>
    <col min="11789" max="11789" width="0.7109375" style="256" bestFit="1" customWidth="1"/>
    <col min="11790" max="11790" width="16.140625" style="256" bestFit="1" customWidth="1"/>
    <col min="11791" max="11791" width="12.5703125" style="256" bestFit="1" customWidth="1"/>
    <col min="11792" max="11792" width="4.42578125" style="256" bestFit="1" customWidth="1"/>
    <col min="11793" max="11793" width="20.85546875" style="256" bestFit="1" customWidth="1"/>
    <col min="11794" max="11794" width="16.85546875" style="256" bestFit="1" customWidth="1"/>
    <col min="11795" max="11795" width="17" style="256" bestFit="1" customWidth="1"/>
    <col min="11796" max="11796" width="20.85546875" style="256" bestFit="1" customWidth="1"/>
    <col min="11797" max="11797" width="22.140625" style="256" bestFit="1" customWidth="1"/>
    <col min="11798" max="11798" width="12.5703125" style="256" bestFit="1" customWidth="1"/>
    <col min="11799" max="11799" width="55.28515625" style="256" bestFit="1" customWidth="1"/>
    <col min="11800" max="11800" width="25.85546875" style="256" bestFit="1" customWidth="1"/>
    <col min="11801" max="11801" width="15.85546875" style="256" bestFit="1" customWidth="1"/>
    <col min="11802" max="11802" width="18.28515625" style="256" bestFit="1" customWidth="1"/>
    <col min="11803" max="11803" width="65.5703125" style="256" bestFit="1" customWidth="1"/>
    <col min="11804" max="11804" width="65.7109375" style="256" bestFit="1" customWidth="1"/>
    <col min="11805" max="11805" width="4.7109375" style="256" bestFit="1" customWidth="1"/>
    <col min="11806" max="12032" width="9.140625" style="256"/>
    <col min="12033" max="12033" width="4.7109375" style="256" bestFit="1" customWidth="1"/>
    <col min="12034" max="12034" width="16.85546875" style="256" bestFit="1" customWidth="1"/>
    <col min="12035" max="12035" width="8.85546875" style="256" bestFit="1" customWidth="1"/>
    <col min="12036" max="12036" width="1.140625" style="256" bestFit="1" customWidth="1"/>
    <col min="12037" max="12037" width="25.140625" style="256" bestFit="1" customWidth="1"/>
    <col min="12038" max="12038" width="10.85546875" style="256" bestFit="1" customWidth="1"/>
    <col min="12039" max="12040" width="16.85546875" style="256" bestFit="1" customWidth="1"/>
    <col min="12041" max="12041" width="8.85546875" style="256" bestFit="1" customWidth="1"/>
    <col min="12042" max="12042" width="16" style="256" bestFit="1" customWidth="1"/>
    <col min="12043" max="12043" width="0.28515625" style="256" bestFit="1" customWidth="1"/>
    <col min="12044" max="12044" width="16" style="256" bestFit="1" customWidth="1"/>
    <col min="12045" max="12045" width="0.7109375" style="256" bestFit="1" customWidth="1"/>
    <col min="12046" max="12046" width="16.140625" style="256" bestFit="1" customWidth="1"/>
    <col min="12047" max="12047" width="12.5703125" style="256" bestFit="1" customWidth="1"/>
    <col min="12048" max="12048" width="4.42578125" style="256" bestFit="1" customWidth="1"/>
    <col min="12049" max="12049" width="20.85546875" style="256" bestFit="1" customWidth="1"/>
    <col min="12050" max="12050" width="16.85546875" style="256" bestFit="1" customWidth="1"/>
    <col min="12051" max="12051" width="17" style="256" bestFit="1" customWidth="1"/>
    <col min="12052" max="12052" width="20.85546875" style="256" bestFit="1" customWidth="1"/>
    <col min="12053" max="12053" width="22.140625" style="256" bestFit="1" customWidth="1"/>
    <col min="12054" max="12054" width="12.5703125" style="256" bestFit="1" customWidth="1"/>
    <col min="12055" max="12055" width="55.28515625" style="256" bestFit="1" customWidth="1"/>
    <col min="12056" max="12056" width="25.85546875" style="256" bestFit="1" customWidth="1"/>
    <col min="12057" max="12057" width="15.85546875" style="256" bestFit="1" customWidth="1"/>
    <col min="12058" max="12058" width="18.28515625" style="256" bestFit="1" customWidth="1"/>
    <col min="12059" max="12059" width="65.5703125" style="256" bestFit="1" customWidth="1"/>
    <col min="12060" max="12060" width="65.7109375" style="256" bestFit="1" customWidth="1"/>
    <col min="12061" max="12061" width="4.7109375" style="256" bestFit="1" customWidth="1"/>
    <col min="12062" max="12288" width="9.140625" style="256"/>
    <col min="12289" max="12289" width="4.7109375" style="256" bestFit="1" customWidth="1"/>
    <col min="12290" max="12290" width="16.85546875" style="256" bestFit="1" customWidth="1"/>
    <col min="12291" max="12291" width="8.85546875" style="256" bestFit="1" customWidth="1"/>
    <col min="12292" max="12292" width="1.140625" style="256" bestFit="1" customWidth="1"/>
    <col min="12293" max="12293" width="25.140625" style="256" bestFit="1" customWidth="1"/>
    <col min="12294" max="12294" width="10.85546875" style="256" bestFit="1" customWidth="1"/>
    <col min="12295" max="12296" width="16.85546875" style="256" bestFit="1" customWidth="1"/>
    <col min="12297" max="12297" width="8.85546875" style="256" bestFit="1" customWidth="1"/>
    <col min="12298" max="12298" width="16" style="256" bestFit="1" customWidth="1"/>
    <col min="12299" max="12299" width="0.28515625" style="256" bestFit="1" customWidth="1"/>
    <col min="12300" max="12300" width="16" style="256" bestFit="1" customWidth="1"/>
    <col min="12301" max="12301" width="0.7109375" style="256" bestFit="1" customWidth="1"/>
    <col min="12302" max="12302" width="16.140625" style="256" bestFit="1" customWidth="1"/>
    <col min="12303" max="12303" width="12.5703125" style="256" bestFit="1" customWidth="1"/>
    <col min="12304" max="12304" width="4.42578125" style="256" bestFit="1" customWidth="1"/>
    <col min="12305" max="12305" width="20.85546875" style="256" bestFit="1" customWidth="1"/>
    <col min="12306" max="12306" width="16.85546875" style="256" bestFit="1" customWidth="1"/>
    <col min="12307" max="12307" width="17" style="256" bestFit="1" customWidth="1"/>
    <col min="12308" max="12308" width="20.85546875" style="256" bestFit="1" customWidth="1"/>
    <col min="12309" max="12309" width="22.140625" style="256" bestFit="1" customWidth="1"/>
    <col min="12310" max="12310" width="12.5703125" style="256" bestFit="1" customWidth="1"/>
    <col min="12311" max="12311" width="55.28515625" style="256" bestFit="1" customWidth="1"/>
    <col min="12312" max="12312" width="25.85546875" style="256" bestFit="1" customWidth="1"/>
    <col min="12313" max="12313" width="15.85546875" style="256" bestFit="1" customWidth="1"/>
    <col min="12314" max="12314" width="18.28515625" style="256" bestFit="1" customWidth="1"/>
    <col min="12315" max="12315" width="65.5703125" style="256" bestFit="1" customWidth="1"/>
    <col min="12316" max="12316" width="65.7109375" style="256" bestFit="1" customWidth="1"/>
    <col min="12317" max="12317" width="4.7109375" style="256" bestFit="1" customWidth="1"/>
    <col min="12318" max="12544" width="9.140625" style="256"/>
    <col min="12545" max="12545" width="4.7109375" style="256" bestFit="1" customWidth="1"/>
    <col min="12546" max="12546" width="16.85546875" style="256" bestFit="1" customWidth="1"/>
    <col min="12547" max="12547" width="8.85546875" style="256" bestFit="1" customWidth="1"/>
    <col min="12548" max="12548" width="1.140625" style="256" bestFit="1" customWidth="1"/>
    <col min="12549" max="12549" width="25.140625" style="256" bestFit="1" customWidth="1"/>
    <col min="12550" max="12550" width="10.85546875" style="256" bestFit="1" customWidth="1"/>
    <col min="12551" max="12552" width="16.85546875" style="256" bestFit="1" customWidth="1"/>
    <col min="12553" max="12553" width="8.85546875" style="256" bestFit="1" customWidth="1"/>
    <col min="12554" max="12554" width="16" style="256" bestFit="1" customWidth="1"/>
    <col min="12555" max="12555" width="0.28515625" style="256" bestFit="1" customWidth="1"/>
    <col min="12556" max="12556" width="16" style="256" bestFit="1" customWidth="1"/>
    <col min="12557" max="12557" width="0.7109375" style="256" bestFit="1" customWidth="1"/>
    <col min="12558" max="12558" width="16.140625" style="256" bestFit="1" customWidth="1"/>
    <col min="12559" max="12559" width="12.5703125" style="256" bestFit="1" customWidth="1"/>
    <col min="12560" max="12560" width="4.42578125" style="256" bestFit="1" customWidth="1"/>
    <col min="12561" max="12561" width="20.85546875" style="256" bestFit="1" customWidth="1"/>
    <col min="12562" max="12562" width="16.85546875" style="256" bestFit="1" customWidth="1"/>
    <col min="12563" max="12563" width="17" style="256" bestFit="1" customWidth="1"/>
    <col min="12564" max="12564" width="20.85546875" style="256" bestFit="1" customWidth="1"/>
    <col min="12565" max="12565" width="22.140625" style="256" bestFit="1" customWidth="1"/>
    <col min="12566" max="12566" width="12.5703125" style="256" bestFit="1" customWidth="1"/>
    <col min="12567" max="12567" width="55.28515625" style="256" bestFit="1" customWidth="1"/>
    <col min="12568" max="12568" width="25.85546875" style="256" bestFit="1" customWidth="1"/>
    <col min="12569" max="12569" width="15.85546875" style="256" bestFit="1" customWidth="1"/>
    <col min="12570" max="12570" width="18.28515625" style="256" bestFit="1" customWidth="1"/>
    <col min="12571" max="12571" width="65.5703125" style="256" bestFit="1" customWidth="1"/>
    <col min="12572" max="12572" width="65.7109375" style="256" bestFit="1" customWidth="1"/>
    <col min="12573" max="12573" width="4.7109375" style="256" bestFit="1" customWidth="1"/>
    <col min="12574" max="12800" width="9.140625" style="256"/>
    <col min="12801" max="12801" width="4.7109375" style="256" bestFit="1" customWidth="1"/>
    <col min="12802" max="12802" width="16.85546875" style="256" bestFit="1" customWidth="1"/>
    <col min="12803" max="12803" width="8.85546875" style="256" bestFit="1" customWidth="1"/>
    <col min="12804" max="12804" width="1.140625" style="256" bestFit="1" customWidth="1"/>
    <col min="12805" max="12805" width="25.140625" style="256" bestFit="1" customWidth="1"/>
    <col min="12806" max="12806" width="10.85546875" style="256" bestFit="1" customWidth="1"/>
    <col min="12807" max="12808" width="16.85546875" style="256" bestFit="1" customWidth="1"/>
    <col min="12809" max="12809" width="8.85546875" style="256" bestFit="1" customWidth="1"/>
    <col min="12810" max="12810" width="16" style="256" bestFit="1" customWidth="1"/>
    <col min="12811" max="12811" width="0.28515625" style="256" bestFit="1" customWidth="1"/>
    <col min="12812" max="12812" width="16" style="256" bestFit="1" customWidth="1"/>
    <col min="12813" max="12813" width="0.7109375" style="256" bestFit="1" customWidth="1"/>
    <col min="12814" max="12814" width="16.140625" style="256" bestFit="1" customWidth="1"/>
    <col min="12815" max="12815" width="12.5703125" style="256" bestFit="1" customWidth="1"/>
    <col min="12816" max="12816" width="4.42578125" style="256" bestFit="1" customWidth="1"/>
    <col min="12817" max="12817" width="20.85546875" style="256" bestFit="1" customWidth="1"/>
    <col min="12818" max="12818" width="16.85546875" style="256" bestFit="1" customWidth="1"/>
    <col min="12819" max="12819" width="17" style="256" bestFit="1" customWidth="1"/>
    <col min="12820" max="12820" width="20.85546875" style="256" bestFit="1" customWidth="1"/>
    <col min="12821" max="12821" width="22.140625" style="256" bestFit="1" customWidth="1"/>
    <col min="12822" max="12822" width="12.5703125" style="256" bestFit="1" customWidth="1"/>
    <col min="12823" max="12823" width="55.28515625" style="256" bestFit="1" customWidth="1"/>
    <col min="12824" max="12824" width="25.85546875" style="256" bestFit="1" customWidth="1"/>
    <col min="12825" max="12825" width="15.85546875" style="256" bestFit="1" customWidth="1"/>
    <col min="12826" max="12826" width="18.28515625" style="256" bestFit="1" customWidth="1"/>
    <col min="12827" max="12827" width="65.5703125" style="256" bestFit="1" customWidth="1"/>
    <col min="12828" max="12828" width="65.7109375" style="256" bestFit="1" customWidth="1"/>
    <col min="12829" max="12829" width="4.7109375" style="256" bestFit="1" customWidth="1"/>
    <col min="12830" max="13056" width="9.140625" style="256"/>
    <col min="13057" max="13057" width="4.7109375" style="256" bestFit="1" customWidth="1"/>
    <col min="13058" max="13058" width="16.85546875" style="256" bestFit="1" customWidth="1"/>
    <col min="13059" max="13059" width="8.85546875" style="256" bestFit="1" customWidth="1"/>
    <col min="13060" max="13060" width="1.140625" style="256" bestFit="1" customWidth="1"/>
    <col min="13061" max="13061" width="25.140625" style="256" bestFit="1" customWidth="1"/>
    <col min="13062" max="13062" width="10.85546875" style="256" bestFit="1" customWidth="1"/>
    <col min="13063" max="13064" width="16.85546875" style="256" bestFit="1" customWidth="1"/>
    <col min="13065" max="13065" width="8.85546875" style="256" bestFit="1" customWidth="1"/>
    <col min="13066" max="13066" width="16" style="256" bestFit="1" customWidth="1"/>
    <col min="13067" max="13067" width="0.28515625" style="256" bestFit="1" customWidth="1"/>
    <col min="13068" max="13068" width="16" style="256" bestFit="1" customWidth="1"/>
    <col min="13069" max="13069" width="0.7109375" style="256" bestFit="1" customWidth="1"/>
    <col min="13070" max="13070" width="16.140625" style="256" bestFit="1" customWidth="1"/>
    <col min="13071" max="13071" width="12.5703125" style="256" bestFit="1" customWidth="1"/>
    <col min="13072" max="13072" width="4.42578125" style="256" bestFit="1" customWidth="1"/>
    <col min="13073" max="13073" width="20.85546875" style="256" bestFit="1" customWidth="1"/>
    <col min="13074" max="13074" width="16.85546875" style="256" bestFit="1" customWidth="1"/>
    <col min="13075" max="13075" width="17" style="256" bestFit="1" customWidth="1"/>
    <col min="13076" max="13076" width="20.85546875" style="256" bestFit="1" customWidth="1"/>
    <col min="13077" max="13077" width="22.140625" style="256" bestFit="1" customWidth="1"/>
    <col min="13078" max="13078" width="12.5703125" style="256" bestFit="1" customWidth="1"/>
    <col min="13079" max="13079" width="55.28515625" style="256" bestFit="1" customWidth="1"/>
    <col min="13080" max="13080" width="25.85546875" style="256" bestFit="1" customWidth="1"/>
    <col min="13081" max="13081" width="15.85546875" style="256" bestFit="1" customWidth="1"/>
    <col min="13082" max="13082" width="18.28515625" style="256" bestFit="1" customWidth="1"/>
    <col min="13083" max="13083" width="65.5703125" style="256" bestFit="1" customWidth="1"/>
    <col min="13084" max="13084" width="65.7109375" style="256" bestFit="1" customWidth="1"/>
    <col min="13085" max="13085" width="4.7109375" style="256" bestFit="1" customWidth="1"/>
    <col min="13086" max="13312" width="9.140625" style="256"/>
    <col min="13313" max="13313" width="4.7109375" style="256" bestFit="1" customWidth="1"/>
    <col min="13314" max="13314" width="16.85546875" style="256" bestFit="1" customWidth="1"/>
    <col min="13315" max="13315" width="8.85546875" style="256" bestFit="1" customWidth="1"/>
    <col min="13316" max="13316" width="1.140625" style="256" bestFit="1" customWidth="1"/>
    <col min="13317" max="13317" width="25.140625" style="256" bestFit="1" customWidth="1"/>
    <col min="13318" max="13318" width="10.85546875" style="256" bestFit="1" customWidth="1"/>
    <col min="13319" max="13320" width="16.85546875" style="256" bestFit="1" customWidth="1"/>
    <col min="13321" max="13321" width="8.85546875" style="256" bestFit="1" customWidth="1"/>
    <col min="13322" max="13322" width="16" style="256" bestFit="1" customWidth="1"/>
    <col min="13323" max="13323" width="0.28515625" style="256" bestFit="1" customWidth="1"/>
    <col min="13324" max="13324" width="16" style="256" bestFit="1" customWidth="1"/>
    <col min="13325" max="13325" width="0.7109375" style="256" bestFit="1" customWidth="1"/>
    <col min="13326" max="13326" width="16.140625" style="256" bestFit="1" customWidth="1"/>
    <col min="13327" max="13327" width="12.5703125" style="256" bestFit="1" customWidth="1"/>
    <col min="13328" max="13328" width="4.42578125" style="256" bestFit="1" customWidth="1"/>
    <col min="13329" max="13329" width="20.85546875" style="256" bestFit="1" customWidth="1"/>
    <col min="13330" max="13330" width="16.85546875" style="256" bestFit="1" customWidth="1"/>
    <col min="13331" max="13331" width="17" style="256" bestFit="1" customWidth="1"/>
    <col min="13332" max="13332" width="20.85546875" style="256" bestFit="1" customWidth="1"/>
    <col min="13333" max="13333" width="22.140625" style="256" bestFit="1" customWidth="1"/>
    <col min="13334" max="13334" width="12.5703125" style="256" bestFit="1" customWidth="1"/>
    <col min="13335" max="13335" width="55.28515625" style="256" bestFit="1" customWidth="1"/>
    <col min="13336" max="13336" width="25.85546875" style="256" bestFit="1" customWidth="1"/>
    <col min="13337" max="13337" width="15.85546875" style="256" bestFit="1" customWidth="1"/>
    <col min="13338" max="13338" width="18.28515625" style="256" bestFit="1" customWidth="1"/>
    <col min="13339" max="13339" width="65.5703125" style="256" bestFit="1" customWidth="1"/>
    <col min="13340" max="13340" width="65.7109375" style="256" bestFit="1" customWidth="1"/>
    <col min="13341" max="13341" width="4.7109375" style="256" bestFit="1" customWidth="1"/>
    <col min="13342" max="13568" width="9.140625" style="256"/>
    <col min="13569" max="13569" width="4.7109375" style="256" bestFit="1" customWidth="1"/>
    <col min="13570" max="13570" width="16.85546875" style="256" bestFit="1" customWidth="1"/>
    <col min="13571" max="13571" width="8.85546875" style="256" bestFit="1" customWidth="1"/>
    <col min="13572" max="13572" width="1.140625" style="256" bestFit="1" customWidth="1"/>
    <col min="13573" max="13573" width="25.140625" style="256" bestFit="1" customWidth="1"/>
    <col min="13574" max="13574" width="10.85546875" style="256" bestFit="1" customWidth="1"/>
    <col min="13575" max="13576" width="16.85546875" style="256" bestFit="1" customWidth="1"/>
    <col min="13577" max="13577" width="8.85546875" style="256" bestFit="1" customWidth="1"/>
    <col min="13578" max="13578" width="16" style="256" bestFit="1" customWidth="1"/>
    <col min="13579" max="13579" width="0.28515625" style="256" bestFit="1" customWidth="1"/>
    <col min="13580" max="13580" width="16" style="256" bestFit="1" customWidth="1"/>
    <col min="13581" max="13581" width="0.7109375" style="256" bestFit="1" customWidth="1"/>
    <col min="13582" max="13582" width="16.140625" style="256" bestFit="1" customWidth="1"/>
    <col min="13583" max="13583" width="12.5703125" style="256" bestFit="1" customWidth="1"/>
    <col min="13584" max="13584" width="4.42578125" style="256" bestFit="1" customWidth="1"/>
    <col min="13585" max="13585" width="20.85546875" style="256" bestFit="1" customWidth="1"/>
    <col min="13586" max="13586" width="16.85546875" style="256" bestFit="1" customWidth="1"/>
    <col min="13587" max="13587" width="17" style="256" bestFit="1" customWidth="1"/>
    <col min="13588" max="13588" width="20.85546875" style="256" bestFit="1" customWidth="1"/>
    <col min="13589" max="13589" width="22.140625" style="256" bestFit="1" customWidth="1"/>
    <col min="13590" max="13590" width="12.5703125" style="256" bestFit="1" customWidth="1"/>
    <col min="13591" max="13591" width="55.28515625" style="256" bestFit="1" customWidth="1"/>
    <col min="13592" max="13592" width="25.85546875" style="256" bestFit="1" customWidth="1"/>
    <col min="13593" max="13593" width="15.85546875" style="256" bestFit="1" customWidth="1"/>
    <col min="13594" max="13594" width="18.28515625" style="256" bestFit="1" customWidth="1"/>
    <col min="13595" max="13595" width="65.5703125" style="256" bestFit="1" customWidth="1"/>
    <col min="13596" max="13596" width="65.7109375" style="256" bestFit="1" customWidth="1"/>
    <col min="13597" max="13597" width="4.7109375" style="256" bestFit="1" customWidth="1"/>
    <col min="13598" max="13824" width="9.140625" style="256"/>
    <col min="13825" max="13825" width="4.7109375" style="256" bestFit="1" customWidth="1"/>
    <col min="13826" max="13826" width="16.85546875" style="256" bestFit="1" customWidth="1"/>
    <col min="13827" max="13827" width="8.85546875" style="256" bestFit="1" customWidth="1"/>
    <col min="13828" max="13828" width="1.140625" style="256" bestFit="1" customWidth="1"/>
    <col min="13829" max="13829" width="25.140625" style="256" bestFit="1" customWidth="1"/>
    <col min="13830" max="13830" width="10.85546875" style="256" bestFit="1" customWidth="1"/>
    <col min="13831" max="13832" width="16.85546875" style="256" bestFit="1" customWidth="1"/>
    <col min="13833" max="13833" width="8.85546875" style="256" bestFit="1" customWidth="1"/>
    <col min="13834" max="13834" width="16" style="256" bestFit="1" customWidth="1"/>
    <col min="13835" max="13835" width="0.28515625" style="256" bestFit="1" customWidth="1"/>
    <col min="13836" max="13836" width="16" style="256" bestFit="1" customWidth="1"/>
    <col min="13837" max="13837" width="0.7109375" style="256" bestFit="1" customWidth="1"/>
    <col min="13838" max="13838" width="16.140625" style="256" bestFit="1" customWidth="1"/>
    <col min="13839" max="13839" width="12.5703125" style="256" bestFit="1" customWidth="1"/>
    <col min="13840" max="13840" width="4.42578125" style="256" bestFit="1" customWidth="1"/>
    <col min="13841" max="13841" width="20.85546875" style="256" bestFit="1" customWidth="1"/>
    <col min="13842" max="13842" width="16.85546875" style="256" bestFit="1" customWidth="1"/>
    <col min="13843" max="13843" width="17" style="256" bestFit="1" customWidth="1"/>
    <col min="13844" max="13844" width="20.85546875" style="256" bestFit="1" customWidth="1"/>
    <col min="13845" max="13845" width="22.140625" style="256" bestFit="1" customWidth="1"/>
    <col min="13846" max="13846" width="12.5703125" style="256" bestFit="1" customWidth="1"/>
    <col min="13847" max="13847" width="55.28515625" style="256" bestFit="1" customWidth="1"/>
    <col min="13848" max="13848" width="25.85546875" style="256" bestFit="1" customWidth="1"/>
    <col min="13849" max="13849" width="15.85546875" style="256" bestFit="1" customWidth="1"/>
    <col min="13850" max="13850" width="18.28515625" style="256" bestFit="1" customWidth="1"/>
    <col min="13851" max="13851" width="65.5703125" style="256" bestFit="1" customWidth="1"/>
    <col min="13852" max="13852" width="65.7109375" style="256" bestFit="1" customWidth="1"/>
    <col min="13853" max="13853" width="4.7109375" style="256" bestFit="1" customWidth="1"/>
    <col min="13854" max="14080" width="9.140625" style="256"/>
    <col min="14081" max="14081" width="4.7109375" style="256" bestFit="1" customWidth="1"/>
    <col min="14082" max="14082" width="16.85546875" style="256" bestFit="1" customWidth="1"/>
    <col min="14083" max="14083" width="8.85546875" style="256" bestFit="1" customWidth="1"/>
    <col min="14084" max="14084" width="1.140625" style="256" bestFit="1" customWidth="1"/>
    <col min="14085" max="14085" width="25.140625" style="256" bestFit="1" customWidth="1"/>
    <col min="14086" max="14086" width="10.85546875" style="256" bestFit="1" customWidth="1"/>
    <col min="14087" max="14088" width="16.85546875" style="256" bestFit="1" customWidth="1"/>
    <col min="14089" max="14089" width="8.85546875" style="256" bestFit="1" customWidth="1"/>
    <col min="14090" max="14090" width="16" style="256" bestFit="1" customWidth="1"/>
    <col min="14091" max="14091" width="0.28515625" style="256" bestFit="1" customWidth="1"/>
    <col min="14092" max="14092" width="16" style="256" bestFit="1" customWidth="1"/>
    <col min="14093" max="14093" width="0.7109375" style="256" bestFit="1" customWidth="1"/>
    <col min="14094" max="14094" width="16.140625" style="256" bestFit="1" customWidth="1"/>
    <col min="14095" max="14095" width="12.5703125" style="256" bestFit="1" customWidth="1"/>
    <col min="14096" max="14096" width="4.42578125" style="256" bestFit="1" customWidth="1"/>
    <col min="14097" max="14097" width="20.85546875" style="256" bestFit="1" customWidth="1"/>
    <col min="14098" max="14098" width="16.85546875" style="256" bestFit="1" customWidth="1"/>
    <col min="14099" max="14099" width="17" style="256" bestFit="1" customWidth="1"/>
    <col min="14100" max="14100" width="20.85546875" style="256" bestFit="1" customWidth="1"/>
    <col min="14101" max="14101" width="22.140625" style="256" bestFit="1" customWidth="1"/>
    <col min="14102" max="14102" width="12.5703125" style="256" bestFit="1" customWidth="1"/>
    <col min="14103" max="14103" width="55.28515625" style="256" bestFit="1" customWidth="1"/>
    <col min="14104" max="14104" width="25.85546875" style="256" bestFit="1" customWidth="1"/>
    <col min="14105" max="14105" width="15.85546875" style="256" bestFit="1" customWidth="1"/>
    <col min="14106" max="14106" width="18.28515625" style="256" bestFit="1" customWidth="1"/>
    <col min="14107" max="14107" width="65.5703125" style="256" bestFit="1" customWidth="1"/>
    <col min="14108" max="14108" width="65.7109375" style="256" bestFit="1" customWidth="1"/>
    <col min="14109" max="14109" width="4.7109375" style="256" bestFit="1" customWidth="1"/>
    <col min="14110" max="14336" width="9.140625" style="256"/>
    <col min="14337" max="14337" width="4.7109375" style="256" bestFit="1" customWidth="1"/>
    <col min="14338" max="14338" width="16.85546875" style="256" bestFit="1" customWidth="1"/>
    <col min="14339" max="14339" width="8.85546875" style="256" bestFit="1" customWidth="1"/>
    <col min="14340" max="14340" width="1.140625" style="256" bestFit="1" customWidth="1"/>
    <col min="14341" max="14341" width="25.140625" style="256" bestFit="1" customWidth="1"/>
    <col min="14342" max="14342" width="10.85546875" style="256" bestFit="1" customWidth="1"/>
    <col min="14343" max="14344" width="16.85546875" style="256" bestFit="1" customWidth="1"/>
    <col min="14345" max="14345" width="8.85546875" style="256" bestFit="1" customWidth="1"/>
    <col min="14346" max="14346" width="16" style="256" bestFit="1" customWidth="1"/>
    <col min="14347" max="14347" width="0.28515625" style="256" bestFit="1" customWidth="1"/>
    <col min="14348" max="14348" width="16" style="256" bestFit="1" customWidth="1"/>
    <col min="14349" max="14349" width="0.7109375" style="256" bestFit="1" customWidth="1"/>
    <col min="14350" max="14350" width="16.140625" style="256" bestFit="1" customWidth="1"/>
    <col min="14351" max="14351" width="12.5703125" style="256" bestFit="1" customWidth="1"/>
    <col min="14352" max="14352" width="4.42578125" style="256" bestFit="1" customWidth="1"/>
    <col min="14353" max="14353" width="20.85546875" style="256" bestFit="1" customWidth="1"/>
    <col min="14354" max="14354" width="16.85546875" style="256" bestFit="1" customWidth="1"/>
    <col min="14355" max="14355" width="17" style="256" bestFit="1" customWidth="1"/>
    <col min="14356" max="14356" width="20.85546875" style="256" bestFit="1" customWidth="1"/>
    <col min="14357" max="14357" width="22.140625" style="256" bestFit="1" customWidth="1"/>
    <col min="14358" max="14358" width="12.5703125" style="256" bestFit="1" customWidth="1"/>
    <col min="14359" max="14359" width="55.28515625" style="256" bestFit="1" customWidth="1"/>
    <col min="14360" max="14360" width="25.85546875" style="256" bestFit="1" customWidth="1"/>
    <col min="14361" max="14361" width="15.85546875" style="256" bestFit="1" customWidth="1"/>
    <col min="14362" max="14362" width="18.28515625" style="256" bestFit="1" customWidth="1"/>
    <col min="14363" max="14363" width="65.5703125" style="256" bestFit="1" customWidth="1"/>
    <col min="14364" max="14364" width="65.7109375" style="256" bestFit="1" customWidth="1"/>
    <col min="14365" max="14365" width="4.7109375" style="256" bestFit="1" customWidth="1"/>
    <col min="14366" max="14592" width="9.140625" style="256"/>
    <col min="14593" max="14593" width="4.7109375" style="256" bestFit="1" customWidth="1"/>
    <col min="14594" max="14594" width="16.85546875" style="256" bestFit="1" customWidth="1"/>
    <col min="14595" max="14595" width="8.85546875" style="256" bestFit="1" customWidth="1"/>
    <col min="14596" max="14596" width="1.140625" style="256" bestFit="1" customWidth="1"/>
    <col min="14597" max="14597" width="25.140625" style="256" bestFit="1" customWidth="1"/>
    <col min="14598" max="14598" width="10.85546875" style="256" bestFit="1" customWidth="1"/>
    <col min="14599" max="14600" width="16.85546875" style="256" bestFit="1" customWidth="1"/>
    <col min="14601" max="14601" width="8.85546875" style="256" bestFit="1" customWidth="1"/>
    <col min="14602" max="14602" width="16" style="256" bestFit="1" customWidth="1"/>
    <col min="14603" max="14603" width="0.28515625" style="256" bestFit="1" customWidth="1"/>
    <col min="14604" max="14604" width="16" style="256" bestFit="1" customWidth="1"/>
    <col min="14605" max="14605" width="0.7109375" style="256" bestFit="1" customWidth="1"/>
    <col min="14606" max="14606" width="16.140625" style="256" bestFit="1" customWidth="1"/>
    <col min="14607" max="14607" width="12.5703125" style="256" bestFit="1" customWidth="1"/>
    <col min="14608" max="14608" width="4.42578125" style="256" bestFit="1" customWidth="1"/>
    <col min="14609" max="14609" width="20.85546875" style="256" bestFit="1" customWidth="1"/>
    <col min="14610" max="14610" width="16.85546875" style="256" bestFit="1" customWidth="1"/>
    <col min="14611" max="14611" width="17" style="256" bestFit="1" customWidth="1"/>
    <col min="14612" max="14612" width="20.85546875" style="256" bestFit="1" customWidth="1"/>
    <col min="14613" max="14613" width="22.140625" style="256" bestFit="1" customWidth="1"/>
    <col min="14614" max="14614" width="12.5703125" style="256" bestFit="1" customWidth="1"/>
    <col min="14615" max="14615" width="55.28515625" style="256" bestFit="1" customWidth="1"/>
    <col min="14616" max="14616" width="25.85546875" style="256" bestFit="1" customWidth="1"/>
    <col min="14617" max="14617" width="15.85546875" style="256" bestFit="1" customWidth="1"/>
    <col min="14618" max="14618" width="18.28515625" style="256" bestFit="1" customWidth="1"/>
    <col min="14619" max="14619" width="65.5703125" style="256" bestFit="1" customWidth="1"/>
    <col min="14620" max="14620" width="65.7109375" style="256" bestFit="1" customWidth="1"/>
    <col min="14621" max="14621" width="4.7109375" style="256" bestFit="1" customWidth="1"/>
    <col min="14622" max="14848" width="9.140625" style="256"/>
    <col min="14849" max="14849" width="4.7109375" style="256" bestFit="1" customWidth="1"/>
    <col min="14850" max="14850" width="16.85546875" style="256" bestFit="1" customWidth="1"/>
    <col min="14851" max="14851" width="8.85546875" style="256" bestFit="1" customWidth="1"/>
    <col min="14852" max="14852" width="1.140625" style="256" bestFit="1" customWidth="1"/>
    <col min="14853" max="14853" width="25.140625" style="256" bestFit="1" customWidth="1"/>
    <col min="14854" max="14854" width="10.85546875" style="256" bestFit="1" customWidth="1"/>
    <col min="14855" max="14856" width="16.85546875" style="256" bestFit="1" customWidth="1"/>
    <col min="14857" max="14857" width="8.85546875" style="256" bestFit="1" customWidth="1"/>
    <col min="14858" max="14858" width="16" style="256" bestFit="1" customWidth="1"/>
    <col min="14859" max="14859" width="0.28515625" style="256" bestFit="1" customWidth="1"/>
    <col min="14860" max="14860" width="16" style="256" bestFit="1" customWidth="1"/>
    <col min="14861" max="14861" width="0.7109375" style="256" bestFit="1" customWidth="1"/>
    <col min="14862" max="14862" width="16.140625" style="256" bestFit="1" customWidth="1"/>
    <col min="14863" max="14863" width="12.5703125" style="256" bestFit="1" customWidth="1"/>
    <col min="14864" max="14864" width="4.42578125" style="256" bestFit="1" customWidth="1"/>
    <col min="14865" max="14865" width="20.85546875" style="256" bestFit="1" customWidth="1"/>
    <col min="14866" max="14866" width="16.85546875" style="256" bestFit="1" customWidth="1"/>
    <col min="14867" max="14867" width="17" style="256" bestFit="1" customWidth="1"/>
    <col min="14868" max="14868" width="20.85546875" style="256" bestFit="1" customWidth="1"/>
    <col min="14869" max="14869" width="22.140625" style="256" bestFit="1" customWidth="1"/>
    <col min="14870" max="14870" width="12.5703125" style="256" bestFit="1" customWidth="1"/>
    <col min="14871" max="14871" width="55.28515625" style="256" bestFit="1" customWidth="1"/>
    <col min="14872" max="14872" width="25.85546875" style="256" bestFit="1" customWidth="1"/>
    <col min="14873" max="14873" width="15.85546875" style="256" bestFit="1" customWidth="1"/>
    <col min="14874" max="14874" width="18.28515625" style="256" bestFit="1" customWidth="1"/>
    <col min="14875" max="14875" width="65.5703125" style="256" bestFit="1" customWidth="1"/>
    <col min="14876" max="14876" width="65.7109375" style="256" bestFit="1" customWidth="1"/>
    <col min="14877" max="14877" width="4.7109375" style="256" bestFit="1" customWidth="1"/>
    <col min="14878" max="15104" width="9.140625" style="256"/>
    <col min="15105" max="15105" width="4.7109375" style="256" bestFit="1" customWidth="1"/>
    <col min="15106" max="15106" width="16.85546875" style="256" bestFit="1" customWidth="1"/>
    <col min="15107" max="15107" width="8.85546875" style="256" bestFit="1" customWidth="1"/>
    <col min="15108" max="15108" width="1.140625" style="256" bestFit="1" customWidth="1"/>
    <col min="15109" max="15109" width="25.140625" style="256" bestFit="1" customWidth="1"/>
    <col min="15110" max="15110" width="10.85546875" style="256" bestFit="1" customWidth="1"/>
    <col min="15111" max="15112" width="16.85546875" style="256" bestFit="1" customWidth="1"/>
    <col min="15113" max="15113" width="8.85546875" style="256" bestFit="1" customWidth="1"/>
    <col min="15114" max="15114" width="16" style="256" bestFit="1" customWidth="1"/>
    <col min="15115" max="15115" width="0.28515625" style="256" bestFit="1" customWidth="1"/>
    <col min="15116" max="15116" width="16" style="256" bestFit="1" customWidth="1"/>
    <col min="15117" max="15117" width="0.7109375" style="256" bestFit="1" customWidth="1"/>
    <col min="15118" max="15118" width="16.140625" style="256" bestFit="1" customWidth="1"/>
    <col min="15119" max="15119" width="12.5703125" style="256" bestFit="1" customWidth="1"/>
    <col min="15120" max="15120" width="4.42578125" style="256" bestFit="1" customWidth="1"/>
    <col min="15121" max="15121" width="20.85546875" style="256" bestFit="1" customWidth="1"/>
    <col min="15122" max="15122" width="16.85546875" style="256" bestFit="1" customWidth="1"/>
    <col min="15123" max="15123" width="17" style="256" bestFit="1" customWidth="1"/>
    <col min="15124" max="15124" width="20.85546875" style="256" bestFit="1" customWidth="1"/>
    <col min="15125" max="15125" width="22.140625" style="256" bestFit="1" customWidth="1"/>
    <col min="15126" max="15126" width="12.5703125" style="256" bestFit="1" customWidth="1"/>
    <col min="15127" max="15127" width="55.28515625" style="256" bestFit="1" customWidth="1"/>
    <col min="15128" max="15128" width="25.85546875" style="256" bestFit="1" customWidth="1"/>
    <col min="15129" max="15129" width="15.85546875" style="256" bestFit="1" customWidth="1"/>
    <col min="15130" max="15130" width="18.28515625" style="256" bestFit="1" customWidth="1"/>
    <col min="15131" max="15131" width="65.5703125" style="256" bestFit="1" customWidth="1"/>
    <col min="15132" max="15132" width="65.7109375" style="256" bestFit="1" customWidth="1"/>
    <col min="15133" max="15133" width="4.7109375" style="256" bestFit="1" customWidth="1"/>
    <col min="15134" max="15360" width="9.140625" style="256"/>
    <col min="15361" max="15361" width="4.7109375" style="256" bestFit="1" customWidth="1"/>
    <col min="15362" max="15362" width="16.85546875" style="256" bestFit="1" customWidth="1"/>
    <col min="15363" max="15363" width="8.85546875" style="256" bestFit="1" customWidth="1"/>
    <col min="15364" max="15364" width="1.140625" style="256" bestFit="1" customWidth="1"/>
    <col min="15365" max="15365" width="25.140625" style="256" bestFit="1" customWidth="1"/>
    <col min="15366" max="15366" width="10.85546875" style="256" bestFit="1" customWidth="1"/>
    <col min="15367" max="15368" width="16.85546875" style="256" bestFit="1" customWidth="1"/>
    <col min="15369" max="15369" width="8.85546875" style="256" bestFit="1" customWidth="1"/>
    <col min="15370" max="15370" width="16" style="256" bestFit="1" customWidth="1"/>
    <col min="15371" max="15371" width="0.28515625" style="256" bestFit="1" customWidth="1"/>
    <col min="15372" max="15372" width="16" style="256" bestFit="1" customWidth="1"/>
    <col min="15373" max="15373" width="0.7109375" style="256" bestFit="1" customWidth="1"/>
    <col min="15374" max="15374" width="16.140625" style="256" bestFit="1" customWidth="1"/>
    <col min="15375" max="15375" width="12.5703125" style="256" bestFit="1" customWidth="1"/>
    <col min="15376" max="15376" width="4.42578125" style="256" bestFit="1" customWidth="1"/>
    <col min="15377" max="15377" width="20.85546875" style="256" bestFit="1" customWidth="1"/>
    <col min="15378" max="15378" width="16.85546875" style="256" bestFit="1" customWidth="1"/>
    <col min="15379" max="15379" width="17" style="256" bestFit="1" customWidth="1"/>
    <col min="15380" max="15380" width="20.85546875" style="256" bestFit="1" customWidth="1"/>
    <col min="15381" max="15381" width="22.140625" style="256" bestFit="1" customWidth="1"/>
    <col min="15382" max="15382" width="12.5703125" style="256" bestFit="1" customWidth="1"/>
    <col min="15383" max="15383" width="55.28515625" style="256" bestFit="1" customWidth="1"/>
    <col min="15384" max="15384" width="25.85546875" style="256" bestFit="1" customWidth="1"/>
    <col min="15385" max="15385" width="15.85546875" style="256" bestFit="1" customWidth="1"/>
    <col min="15386" max="15386" width="18.28515625" style="256" bestFit="1" customWidth="1"/>
    <col min="15387" max="15387" width="65.5703125" style="256" bestFit="1" customWidth="1"/>
    <col min="15388" max="15388" width="65.7109375" style="256" bestFit="1" customWidth="1"/>
    <col min="15389" max="15389" width="4.7109375" style="256" bestFit="1" customWidth="1"/>
    <col min="15390" max="15616" width="9.140625" style="256"/>
    <col min="15617" max="15617" width="4.7109375" style="256" bestFit="1" customWidth="1"/>
    <col min="15618" max="15618" width="16.85546875" style="256" bestFit="1" customWidth="1"/>
    <col min="15619" max="15619" width="8.85546875" style="256" bestFit="1" customWidth="1"/>
    <col min="15620" max="15620" width="1.140625" style="256" bestFit="1" customWidth="1"/>
    <col min="15621" max="15621" width="25.140625" style="256" bestFit="1" customWidth="1"/>
    <col min="15622" max="15622" width="10.85546875" style="256" bestFit="1" customWidth="1"/>
    <col min="15623" max="15624" width="16.85546875" style="256" bestFit="1" customWidth="1"/>
    <col min="15625" max="15625" width="8.85546875" style="256" bestFit="1" customWidth="1"/>
    <col min="15626" max="15626" width="16" style="256" bestFit="1" customWidth="1"/>
    <col min="15627" max="15627" width="0.28515625" style="256" bestFit="1" customWidth="1"/>
    <col min="15628" max="15628" width="16" style="256" bestFit="1" customWidth="1"/>
    <col min="15629" max="15629" width="0.7109375" style="256" bestFit="1" customWidth="1"/>
    <col min="15630" max="15630" width="16.140625" style="256" bestFit="1" customWidth="1"/>
    <col min="15631" max="15631" width="12.5703125" style="256" bestFit="1" customWidth="1"/>
    <col min="15632" max="15632" width="4.42578125" style="256" bestFit="1" customWidth="1"/>
    <col min="15633" max="15633" width="20.85546875" style="256" bestFit="1" customWidth="1"/>
    <col min="15634" max="15634" width="16.85546875" style="256" bestFit="1" customWidth="1"/>
    <col min="15635" max="15635" width="17" style="256" bestFit="1" customWidth="1"/>
    <col min="15636" max="15636" width="20.85546875" style="256" bestFit="1" customWidth="1"/>
    <col min="15637" max="15637" width="22.140625" style="256" bestFit="1" customWidth="1"/>
    <col min="15638" max="15638" width="12.5703125" style="256" bestFit="1" customWidth="1"/>
    <col min="15639" max="15639" width="55.28515625" style="256" bestFit="1" customWidth="1"/>
    <col min="15640" max="15640" width="25.85546875" style="256" bestFit="1" customWidth="1"/>
    <col min="15641" max="15641" width="15.85546875" style="256" bestFit="1" customWidth="1"/>
    <col min="15642" max="15642" width="18.28515625" style="256" bestFit="1" customWidth="1"/>
    <col min="15643" max="15643" width="65.5703125" style="256" bestFit="1" customWidth="1"/>
    <col min="15644" max="15644" width="65.7109375" style="256" bestFit="1" customWidth="1"/>
    <col min="15645" max="15645" width="4.7109375" style="256" bestFit="1" customWidth="1"/>
    <col min="15646" max="15872" width="9.140625" style="256"/>
    <col min="15873" max="15873" width="4.7109375" style="256" bestFit="1" customWidth="1"/>
    <col min="15874" max="15874" width="16.85546875" style="256" bestFit="1" customWidth="1"/>
    <col min="15875" max="15875" width="8.85546875" style="256" bestFit="1" customWidth="1"/>
    <col min="15876" max="15876" width="1.140625" style="256" bestFit="1" customWidth="1"/>
    <col min="15877" max="15877" width="25.140625" style="256" bestFit="1" customWidth="1"/>
    <col min="15878" max="15878" width="10.85546875" style="256" bestFit="1" customWidth="1"/>
    <col min="15879" max="15880" width="16.85546875" style="256" bestFit="1" customWidth="1"/>
    <col min="15881" max="15881" width="8.85546875" style="256" bestFit="1" customWidth="1"/>
    <col min="15882" max="15882" width="16" style="256" bestFit="1" customWidth="1"/>
    <col min="15883" max="15883" width="0.28515625" style="256" bestFit="1" customWidth="1"/>
    <col min="15884" max="15884" width="16" style="256" bestFit="1" customWidth="1"/>
    <col min="15885" max="15885" width="0.7109375" style="256" bestFit="1" customWidth="1"/>
    <col min="15886" max="15886" width="16.140625" style="256" bestFit="1" customWidth="1"/>
    <col min="15887" max="15887" width="12.5703125" style="256" bestFit="1" customWidth="1"/>
    <col min="15888" max="15888" width="4.42578125" style="256" bestFit="1" customWidth="1"/>
    <col min="15889" max="15889" width="20.85546875" style="256" bestFit="1" customWidth="1"/>
    <col min="15890" max="15890" width="16.85546875" style="256" bestFit="1" customWidth="1"/>
    <col min="15891" max="15891" width="17" style="256" bestFit="1" customWidth="1"/>
    <col min="15892" max="15892" width="20.85546875" style="256" bestFit="1" customWidth="1"/>
    <col min="15893" max="15893" width="22.140625" style="256" bestFit="1" customWidth="1"/>
    <col min="15894" max="15894" width="12.5703125" style="256" bestFit="1" customWidth="1"/>
    <col min="15895" max="15895" width="55.28515625" style="256" bestFit="1" customWidth="1"/>
    <col min="15896" max="15896" width="25.85546875" style="256" bestFit="1" customWidth="1"/>
    <col min="15897" max="15897" width="15.85546875" style="256" bestFit="1" customWidth="1"/>
    <col min="15898" max="15898" width="18.28515625" style="256" bestFit="1" customWidth="1"/>
    <col min="15899" max="15899" width="65.5703125" style="256" bestFit="1" customWidth="1"/>
    <col min="15900" max="15900" width="65.7109375" style="256" bestFit="1" customWidth="1"/>
    <col min="15901" max="15901" width="4.7109375" style="256" bestFit="1" customWidth="1"/>
    <col min="15902" max="16128" width="9.140625" style="256"/>
    <col min="16129" max="16129" width="4.7109375" style="256" bestFit="1" customWidth="1"/>
    <col min="16130" max="16130" width="16.85546875" style="256" bestFit="1" customWidth="1"/>
    <col min="16131" max="16131" width="8.85546875" style="256" bestFit="1" customWidth="1"/>
    <col min="16132" max="16132" width="1.140625" style="256" bestFit="1" customWidth="1"/>
    <col min="16133" max="16133" width="25.140625" style="256" bestFit="1" customWidth="1"/>
    <col min="16134" max="16134" width="10.85546875" style="256" bestFit="1" customWidth="1"/>
    <col min="16135" max="16136" width="16.85546875" style="256" bestFit="1" customWidth="1"/>
    <col min="16137" max="16137" width="8.85546875" style="256" bestFit="1" customWidth="1"/>
    <col min="16138" max="16138" width="16" style="256" bestFit="1" customWidth="1"/>
    <col min="16139" max="16139" width="0.28515625" style="256" bestFit="1" customWidth="1"/>
    <col min="16140" max="16140" width="16" style="256" bestFit="1" customWidth="1"/>
    <col min="16141" max="16141" width="0.7109375" style="256" bestFit="1" customWidth="1"/>
    <col min="16142" max="16142" width="16.140625" style="256" bestFit="1" customWidth="1"/>
    <col min="16143" max="16143" width="12.5703125" style="256" bestFit="1" customWidth="1"/>
    <col min="16144" max="16144" width="4.42578125" style="256" bestFit="1" customWidth="1"/>
    <col min="16145" max="16145" width="20.85546875" style="256" bestFit="1" customWidth="1"/>
    <col min="16146" max="16146" width="16.85546875" style="256" bestFit="1" customWidth="1"/>
    <col min="16147" max="16147" width="17" style="256" bestFit="1" customWidth="1"/>
    <col min="16148" max="16148" width="20.85546875" style="256" bestFit="1" customWidth="1"/>
    <col min="16149" max="16149" width="22.140625" style="256" bestFit="1" customWidth="1"/>
    <col min="16150" max="16150" width="12.5703125" style="256" bestFit="1" customWidth="1"/>
    <col min="16151" max="16151" width="55.28515625" style="256" bestFit="1" customWidth="1"/>
    <col min="16152" max="16152" width="25.85546875" style="256" bestFit="1" customWidth="1"/>
    <col min="16153" max="16153" width="15.85546875" style="256" bestFit="1" customWidth="1"/>
    <col min="16154" max="16154" width="18.28515625" style="256" bestFit="1" customWidth="1"/>
    <col min="16155" max="16155" width="65.5703125" style="256" bestFit="1" customWidth="1"/>
    <col min="16156" max="16156" width="65.7109375" style="256" bestFit="1" customWidth="1"/>
    <col min="16157" max="16157" width="4.7109375" style="256" bestFit="1" customWidth="1"/>
    <col min="16158" max="16384" width="9.140625" style="256"/>
  </cols>
  <sheetData>
    <row r="1" spans="1:29" ht="15.95" customHeight="1" thickBot="1">
      <c r="A1" s="255"/>
      <c r="B1" s="374" t="s">
        <v>506</v>
      </c>
      <c r="C1" s="366"/>
      <c r="D1" s="366"/>
      <c r="E1" s="366"/>
      <c r="F1" s="366"/>
      <c r="G1" s="366"/>
      <c r="H1" s="366"/>
      <c r="I1" s="366"/>
      <c r="J1" s="366"/>
      <c r="K1" s="366"/>
      <c r="L1" s="366"/>
      <c r="M1" s="366"/>
      <c r="N1" s="366"/>
      <c r="O1" s="366"/>
      <c r="P1" s="366"/>
      <c r="Q1" s="255"/>
      <c r="R1" s="255"/>
      <c r="S1" s="255"/>
      <c r="T1" s="255"/>
      <c r="U1" s="255"/>
      <c r="V1" s="255"/>
      <c r="W1" s="255"/>
      <c r="X1" s="255"/>
      <c r="Y1" s="255"/>
      <c r="Z1" s="255"/>
      <c r="AA1" s="255"/>
      <c r="AB1" s="255"/>
      <c r="AC1" s="255"/>
    </row>
    <row r="2" spans="1:29" ht="24.95" customHeight="1" thickBot="1">
      <c r="A2" s="255"/>
      <c r="B2" s="375" t="s">
        <v>507</v>
      </c>
      <c r="C2" s="366"/>
      <c r="D2" s="384" t="s">
        <v>508</v>
      </c>
      <c r="E2" s="385"/>
      <c r="F2" s="385"/>
      <c r="G2" s="385"/>
      <c r="H2" s="385"/>
      <c r="I2" s="386"/>
      <c r="J2" s="255"/>
      <c r="K2" s="255"/>
      <c r="L2" s="255"/>
      <c r="M2" s="255"/>
      <c r="N2" s="255"/>
      <c r="O2" s="255"/>
      <c r="P2" s="255"/>
      <c r="Q2" s="255"/>
      <c r="R2" s="255"/>
      <c r="S2" s="255"/>
      <c r="T2" s="255"/>
      <c r="U2" s="255"/>
      <c r="V2" s="255"/>
      <c r="W2" s="255"/>
      <c r="X2" s="255"/>
      <c r="Y2" s="255"/>
      <c r="Z2" s="255"/>
      <c r="AA2" s="255"/>
      <c r="AB2" s="255"/>
      <c r="AC2" s="255"/>
    </row>
    <row r="3" spans="1:29" ht="9" customHeight="1" thickBot="1">
      <c r="A3" s="255"/>
      <c r="B3" s="255"/>
      <c r="C3" s="255"/>
      <c r="D3" s="255"/>
      <c r="E3" s="255"/>
      <c r="F3" s="255"/>
      <c r="G3" s="255"/>
      <c r="H3" s="255"/>
      <c r="I3" s="255"/>
      <c r="J3" s="255"/>
      <c r="K3" s="375" t="s">
        <v>509</v>
      </c>
      <c r="L3" s="366"/>
      <c r="M3" s="366"/>
      <c r="N3" s="376" t="s">
        <v>510</v>
      </c>
      <c r="O3" s="377"/>
      <c r="P3" s="378"/>
      <c r="Q3" s="255"/>
      <c r="R3" s="255"/>
      <c r="S3" s="255"/>
      <c r="T3" s="255"/>
      <c r="U3" s="255"/>
      <c r="V3" s="255"/>
      <c r="W3" s="255"/>
      <c r="X3" s="255"/>
      <c r="Y3" s="255"/>
      <c r="Z3" s="255"/>
      <c r="AA3" s="255"/>
      <c r="AB3" s="255"/>
      <c r="AC3" s="255"/>
    </row>
    <row r="4" spans="1:29" ht="15.95" customHeight="1" thickBot="1">
      <c r="A4" s="255"/>
      <c r="B4" s="375" t="s">
        <v>511</v>
      </c>
      <c r="C4" s="366"/>
      <c r="D4" s="376" t="s">
        <v>512</v>
      </c>
      <c r="E4" s="377"/>
      <c r="F4" s="377"/>
      <c r="G4" s="377"/>
      <c r="H4" s="377"/>
      <c r="I4" s="378"/>
      <c r="J4" s="255"/>
      <c r="K4" s="366"/>
      <c r="L4" s="366"/>
      <c r="M4" s="366"/>
      <c r="N4" s="379"/>
      <c r="O4" s="380"/>
      <c r="P4" s="381"/>
      <c r="Q4" s="255"/>
      <c r="R4" s="255"/>
      <c r="S4" s="255"/>
      <c r="T4" s="255"/>
      <c r="U4" s="255"/>
      <c r="V4" s="255"/>
      <c r="W4" s="255"/>
      <c r="X4" s="255"/>
      <c r="Y4" s="255"/>
      <c r="Z4" s="255"/>
      <c r="AA4" s="255"/>
      <c r="AB4" s="255"/>
      <c r="AC4" s="255"/>
    </row>
    <row r="5" spans="1:29" ht="9" customHeight="1" thickBot="1">
      <c r="A5" s="255"/>
      <c r="B5" s="366"/>
      <c r="C5" s="366"/>
      <c r="D5" s="379"/>
      <c r="E5" s="380"/>
      <c r="F5" s="380"/>
      <c r="G5" s="380"/>
      <c r="H5" s="380"/>
      <c r="I5" s="381"/>
      <c r="J5" s="255"/>
      <c r="K5" s="255"/>
      <c r="L5" s="255"/>
      <c r="M5" s="255"/>
      <c r="N5" s="255"/>
      <c r="O5" s="255"/>
      <c r="P5" s="255"/>
      <c r="Q5" s="255"/>
      <c r="R5" s="255"/>
      <c r="S5" s="255"/>
      <c r="T5" s="255"/>
      <c r="U5" s="255"/>
      <c r="V5" s="255"/>
      <c r="W5" s="255"/>
      <c r="X5" s="255"/>
      <c r="Y5" s="255"/>
      <c r="Z5" s="255"/>
      <c r="AA5" s="255"/>
      <c r="AB5" s="255"/>
      <c r="AC5" s="255"/>
    </row>
    <row r="6" spans="1:29" ht="9" customHeight="1" thickBot="1">
      <c r="A6" s="255"/>
      <c r="B6" s="255"/>
      <c r="C6" s="255"/>
      <c r="D6" s="255"/>
      <c r="E6" s="255"/>
      <c r="F6" s="255"/>
      <c r="G6" s="255"/>
      <c r="H6" s="255"/>
      <c r="I6" s="255"/>
      <c r="J6" s="255"/>
      <c r="K6" s="375" t="s">
        <v>513</v>
      </c>
      <c r="L6" s="366"/>
      <c r="M6" s="366"/>
      <c r="N6" s="376" t="s">
        <v>514</v>
      </c>
      <c r="O6" s="377"/>
      <c r="P6" s="378"/>
      <c r="Q6" s="255"/>
      <c r="R6" s="255"/>
      <c r="S6" s="255"/>
      <c r="T6" s="255"/>
      <c r="U6" s="255"/>
      <c r="V6" s="255"/>
      <c r="W6" s="255"/>
      <c r="X6" s="255"/>
      <c r="Y6" s="255"/>
      <c r="Z6" s="255"/>
      <c r="AA6" s="255"/>
      <c r="AB6" s="255"/>
      <c r="AC6" s="255"/>
    </row>
    <row r="7" spans="1:29" ht="15.95" customHeight="1" thickBot="1">
      <c r="A7" s="255"/>
      <c r="B7" s="375" t="s">
        <v>515</v>
      </c>
      <c r="C7" s="366"/>
      <c r="D7" s="376" t="s">
        <v>516</v>
      </c>
      <c r="E7" s="377"/>
      <c r="F7" s="377"/>
      <c r="G7" s="377"/>
      <c r="H7" s="377"/>
      <c r="I7" s="378"/>
      <c r="J7" s="255"/>
      <c r="K7" s="366"/>
      <c r="L7" s="366"/>
      <c r="M7" s="366"/>
      <c r="N7" s="379"/>
      <c r="O7" s="380"/>
      <c r="P7" s="381"/>
      <c r="Q7" s="255"/>
      <c r="R7" s="255"/>
      <c r="S7" s="255"/>
      <c r="T7" s="255"/>
      <c r="U7" s="255"/>
      <c r="V7" s="255"/>
      <c r="W7" s="255"/>
      <c r="X7" s="255"/>
      <c r="Y7" s="255"/>
      <c r="Z7" s="255"/>
      <c r="AA7" s="255"/>
      <c r="AB7" s="255"/>
      <c r="AC7" s="255"/>
    </row>
    <row r="8" spans="1:29" ht="6" customHeight="1">
      <c r="A8" s="255"/>
      <c r="B8" s="366"/>
      <c r="C8" s="366"/>
      <c r="D8" s="382"/>
      <c r="E8" s="366"/>
      <c r="F8" s="366"/>
      <c r="G8" s="366"/>
      <c r="H8" s="366"/>
      <c r="I8" s="383"/>
      <c r="J8" s="255"/>
      <c r="K8" s="255"/>
      <c r="L8" s="255"/>
      <c r="M8" s="255"/>
      <c r="N8" s="255"/>
      <c r="O8" s="255"/>
      <c r="P8" s="255"/>
      <c r="Q8" s="255"/>
      <c r="R8" s="255"/>
      <c r="S8" s="255"/>
      <c r="T8" s="255"/>
      <c r="U8" s="255"/>
      <c r="V8" s="255"/>
      <c r="W8" s="255"/>
      <c r="X8" s="255"/>
      <c r="Y8" s="255"/>
      <c r="Z8" s="255"/>
      <c r="AA8" s="255"/>
      <c r="AB8" s="255"/>
      <c r="AC8" s="255"/>
    </row>
    <row r="9" spans="1:29" ht="3" customHeight="1" thickBot="1">
      <c r="A9" s="255"/>
      <c r="B9" s="366"/>
      <c r="C9" s="366"/>
      <c r="D9" s="379"/>
      <c r="E9" s="380"/>
      <c r="F9" s="380"/>
      <c r="G9" s="380"/>
      <c r="H9" s="380"/>
      <c r="I9" s="381"/>
      <c r="J9" s="255"/>
      <c r="K9" s="374" t="s">
        <v>506</v>
      </c>
      <c r="L9" s="366"/>
      <c r="M9" s="366"/>
      <c r="N9" s="366"/>
      <c r="O9" s="366"/>
      <c r="P9" s="366"/>
      <c r="Q9" s="255"/>
      <c r="R9" s="255"/>
      <c r="S9" s="255"/>
      <c r="T9" s="255"/>
      <c r="U9" s="255"/>
      <c r="V9" s="255"/>
      <c r="W9" s="255"/>
      <c r="X9" s="255"/>
      <c r="Y9" s="255"/>
      <c r="Z9" s="255"/>
      <c r="AA9" s="255"/>
      <c r="AB9" s="255"/>
      <c r="AC9" s="255"/>
    </row>
    <row r="10" spans="1:29" ht="11.1" customHeight="1" thickBot="1">
      <c r="A10" s="255"/>
      <c r="B10" s="255"/>
      <c r="C10" s="255"/>
      <c r="D10" s="255"/>
      <c r="E10" s="255"/>
      <c r="F10" s="255"/>
      <c r="G10" s="255"/>
      <c r="H10" s="255"/>
      <c r="I10" s="255"/>
      <c r="J10" s="255"/>
      <c r="K10" s="366"/>
      <c r="L10" s="366"/>
      <c r="M10" s="366"/>
      <c r="N10" s="366"/>
      <c r="O10" s="366"/>
      <c r="P10" s="366"/>
      <c r="Q10" s="255"/>
      <c r="R10" s="255"/>
      <c r="S10" s="255"/>
      <c r="T10" s="255"/>
      <c r="U10" s="255"/>
      <c r="V10" s="255"/>
      <c r="W10" s="255"/>
      <c r="X10" s="255"/>
      <c r="Y10" s="255"/>
      <c r="Z10" s="255"/>
      <c r="AA10" s="255"/>
      <c r="AB10" s="255"/>
      <c r="AC10" s="255"/>
    </row>
    <row r="11" spans="1:29" ht="6" customHeight="1">
      <c r="A11" s="255"/>
      <c r="B11" s="375" t="s">
        <v>517</v>
      </c>
      <c r="C11" s="366"/>
      <c r="D11" s="376" t="s">
        <v>518</v>
      </c>
      <c r="E11" s="377"/>
      <c r="F11" s="377"/>
      <c r="G11" s="377"/>
      <c r="H11" s="377"/>
      <c r="I11" s="378"/>
      <c r="J11" s="255"/>
      <c r="K11" s="366"/>
      <c r="L11" s="366"/>
      <c r="M11" s="366"/>
      <c r="N11" s="366"/>
      <c r="O11" s="366"/>
      <c r="P11" s="366"/>
      <c r="Q11" s="255"/>
      <c r="R11" s="255"/>
      <c r="S11" s="255"/>
      <c r="T11" s="255"/>
      <c r="U11" s="255"/>
      <c r="V11" s="255"/>
      <c r="W11" s="255"/>
      <c r="X11" s="255"/>
      <c r="Y11" s="255"/>
      <c r="Z11" s="255"/>
      <c r="AA11" s="255"/>
      <c r="AB11" s="255"/>
      <c r="AC11" s="255"/>
    </row>
    <row r="12" spans="1:29" ht="18.95" customHeight="1" thickBot="1">
      <c r="A12" s="255"/>
      <c r="B12" s="366"/>
      <c r="C12" s="366"/>
      <c r="D12" s="379"/>
      <c r="E12" s="380"/>
      <c r="F12" s="380"/>
      <c r="G12" s="380"/>
      <c r="H12" s="380"/>
      <c r="I12" s="381"/>
      <c r="J12" s="255"/>
      <c r="K12" s="255"/>
      <c r="L12" s="255"/>
      <c r="M12" s="255"/>
      <c r="N12" s="255"/>
      <c r="O12" s="255"/>
      <c r="P12" s="255"/>
      <c r="Q12" s="255"/>
      <c r="R12" s="255"/>
      <c r="S12" s="255"/>
      <c r="T12" s="255"/>
      <c r="U12" s="255"/>
      <c r="V12" s="255"/>
      <c r="W12" s="255"/>
      <c r="X12" s="255"/>
      <c r="Y12" s="255"/>
      <c r="Z12" s="255"/>
      <c r="AA12" s="255"/>
      <c r="AB12" s="255"/>
      <c r="AC12" s="255"/>
    </row>
    <row r="13" spans="1:29" ht="20.100000000000001" customHeight="1" thickBot="1">
      <c r="A13" s="255"/>
      <c r="B13" s="374" t="s">
        <v>506</v>
      </c>
      <c r="C13" s="366"/>
      <c r="D13" s="366"/>
      <c r="E13" s="366"/>
      <c r="F13" s="366"/>
      <c r="G13" s="366"/>
      <c r="H13" s="366"/>
      <c r="I13" s="366"/>
      <c r="J13" s="366"/>
      <c r="K13" s="366"/>
      <c r="L13" s="366"/>
      <c r="M13" s="366"/>
      <c r="N13" s="366"/>
      <c r="O13" s="366"/>
      <c r="P13" s="366"/>
      <c r="Q13" s="255"/>
      <c r="R13" s="255"/>
      <c r="S13" s="255"/>
      <c r="T13" s="255"/>
      <c r="U13" s="255"/>
      <c r="V13" s="255"/>
      <c r="W13" s="255"/>
      <c r="X13" s="255"/>
      <c r="Y13" s="255"/>
      <c r="Z13" s="255"/>
      <c r="AA13" s="255"/>
      <c r="AB13" s="255"/>
      <c r="AC13" s="255"/>
    </row>
    <row r="14" spans="1:29" ht="42" customHeight="1" thickBot="1">
      <c r="A14" s="255"/>
      <c r="B14" s="371" t="s">
        <v>519</v>
      </c>
      <c r="C14" s="373"/>
      <c r="D14" s="373"/>
      <c r="E14" s="373"/>
      <c r="F14" s="372"/>
      <c r="G14" s="371" t="s">
        <v>520</v>
      </c>
      <c r="H14" s="373"/>
      <c r="I14" s="373"/>
      <c r="J14" s="373"/>
      <c r="K14" s="373"/>
      <c r="L14" s="373"/>
      <c r="M14" s="373"/>
      <c r="N14" s="372"/>
      <c r="O14" s="371" t="s">
        <v>521</v>
      </c>
      <c r="P14" s="373"/>
      <c r="Q14" s="373"/>
      <c r="R14" s="373"/>
      <c r="S14" s="373"/>
      <c r="T14" s="372"/>
      <c r="U14" s="371" t="s">
        <v>522</v>
      </c>
      <c r="V14" s="373"/>
      <c r="W14" s="373"/>
      <c r="X14" s="372"/>
      <c r="Y14" s="371" t="s">
        <v>523</v>
      </c>
      <c r="Z14" s="373"/>
      <c r="AA14" s="373"/>
      <c r="AB14" s="372"/>
      <c r="AC14" s="255"/>
    </row>
    <row r="15" spans="1:29" ht="45" customHeight="1" thickBot="1">
      <c r="A15" s="255"/>
      <c r="B15" s="257" t="s">
        <v>524</v>
      </c>
      <c r="C15" s="371" t="s">
        <v>525</v>
      </c>
      <c r="D15" s="372"/>
      <c r="E15" s="257" t="s">
        <v>526</v>
      </c>
      <c r="F15" s="257" t="s">
        <v>527</v>
      </c>
      <c r="G15" s="257" t="s">
        <v>528</v>
      </c>
      <c r="H15" s="257" t="s">
        <v>529</v>
      </c>
      <c r="I15" s="371" t="s">
        <v>530</v>
      </c>
      <c r="J15" s="373"/>
      <c r="K15" s="372"/>
      <c r="L15" s="257" t="s">
        <v>531</v>
      </c>
      <c r="M15" s="371" t="s">
        <v>532</v>
      </c>
      <c r="N15" s="372"/>
      <c r="O15" s="257" t="s">
        <v>389</v>
      </c>
      <c r="P15" s="371" t="s">
        <v>533</v>
      </c>
      <c r="Q15" s="372"/>
      <c r="R15" s="257" t="s">
        <v>534</v>
      </c>
      <c r="S15" s="257" t="s">
        <v>80</v>
      </c>
      <c r="T15" s="257" t="s">
        <v>535</v>
      </c>
      <c r="U15" s="257" t="s">
        <v>536</v>
      </c>
      <c r="V15" s="257" t="s">
        <v>537</v>
      </c>
      <c r="W15" s="257" t="s">
        <v>538</v>
      </c>
      <c r="X15" s="257" t="s">
        <v>535</v>
      </c>
      <c r="Y15" s="257" t="s">
        <v>539</v>
      </c>
      <c r="Z15" s="371" t="s">
        <v>538</v>
      </c>
      <c r="AA15" s="373"/>
      <c r="AB15" s="372"/>
      <c r="AC15" s="255"/>
    </row>
    <row r="16" spans="1:29" ht="20.100000000000001" customHeight="1" thickBot="1">
      <c r="A16" s="255"/>
      <c r="B16" s="362" t="s">
        <v>540</v>
      </c>
      <c r="C16" s="350" t="s">
        <v>541</v>
      </c>
      <c r="D16" s="351"/>
      <c r="E16" s="362" t="s">
        <v>542</v>
      </c>
      <c r="F16" s="362" t="s">
        <v>543</v>
      </c>
      <c r="G16" s="362" t="s">
        <v>544</v>
      </c>
      <c r="H16" s="362" t="s">
        <v>545</v>
      </c>
      <c r="I16" s="350" t="s">
        <v>546</v>
      </c>
      <c r="J16" s="365"/>
      <c r="K16" s="351"/>
      <c r="L16" s="368" t="s">
        <v>547</v>
      </c>
      <c r="M16" s="350" t="s">
        <v>548</v>
      </c>
      <c r="N16" s="351"/>
      <c r="O16" s="344" t="s">
        <v>549</v>
      </c>
      <c r="P16" s="356" t="s">
        <v>550</v>
      </c>
      <c r="Q16" s="357"/>
      <c r="R16" s="362" t="s">
        <v>221</v>
      </c>
      <c r="S16" s="362" t="s">
        <v>551</v>
      </c>
      <c r="T16" s="362" t="s">
        <v>221</v>
      </c>
      <c r="U16" s="344" t="s">
        <v>552</v>
      </c>
      <c r="V16" s="344">
        <v>20</v>
      </c>
      <c r="W16" s="347" t="s">
        <v>553</v>
      </c>
      <c r="X16" s="347" t="s">
        <v>506</v>
      </c>
      <c r="Y16" s="344" t="s">
        <v>552</v>
      </c>
      <c r="Z16" s="258" t="s">
        <v>554</v>
      </c>
      <c r="AA16" s="258" t="s">
        <v>555</v>
      </c>
      <c r="AB16" s="258" t="s">
        <v>556</v>
      </c>
      <c r="AC16" s="255"/>
    </row>
    <row r="17" spans="1:29" ht="39.950000000000003" customHeight="1" thickBot="1">
      <c r="A17" s="255"/>
      <c r="B17" s="363"/>
      <c r="C17" s="352"/>
      <c r="D17" s="353"/>
      <c r="E17" s="363"/>
      <c r="F17" s="363"/>
      <c r="G17" s="363"/>
      <c r="H17" s="363"/>
      <c r="I17" s="352"/>
      <c r="J17" s="366"/>
      <c r="K17" s="353"/>
      <c r="L17" s="369"/>
      <c r="M17" s="352"/>
      <c r="N17" s="353"/>
      <c r="O17" s="345"/>
      <c r="P17" s="358"/>
      <c r="Q17" s="359"/>
      <c r="R17" s="363"/>
      <c r="S17" s="363"/>
      <c r="T17" s="363"/>
      <c r="U17" s="345"/>
      <c r="V17" s="345"/>
      <c r="W17" s="348"/>
      <c r="X17" s="348"/>
      <c r="Y17" s="345"/>
      <c r="Z17" s="427" t="s">
        <v>552</v>
      </c>
      <c r="AA17" s="428" t="s">
        <v>557</v>
      </c>
      <c r="AB17" s="429" t="s">
        <v>558</v>
      </c>
      <c r="AC17" s="255"/>
    </row>
    <row r="18" spans="1:29" ht="39.950000000000003" customHeight="1" thickBot="1">
      <c r="A18" s="255"/>
      <c r="B18" s="363"/>
      <c r="C18" s="352"/>
      <c r="D18" s="353"/>
      <c r="E18" s="363"/>
      <c r="F18" s="363"/>
      <c r="G18" s="363"/>
      <c r="H18" s="363"/>
      <c r="I18" s="352"/>
      <c r="J18" s="366"/>
      <c r="K18" s="353"/>
      <c r="L18" s="369"/>
      <c r="M18" s="352"/>
      <c r="N18" s="353"/>
      <c r="O18" s="345"/>
      <c r="P18" s="358"/>
      <c r="Q18" s="359"/>
      <c r="R18" s="363"/>
      <c r="S18" s="363"/>
      <c r="T18" s="363"/>
      <c r="U18" s="345"/>
      <c r="V18" s="345"/>
      <c r="W18" s="348"/>
      <c r="X18" s="348"/>
      <c r="Y18" s="345"/>
      <c r="Z18" s="427" t="s">
        <v>559</v>
      </c>
      <c r="AA18" s="428" t="s">
        <v>560</v>
      </c>
      <c r="AB18" s="429" t="s">
        <v>221</v>
      </c>
      <c r="AC18" s="255"/>
    </row>
    <row r="19" spans="1:29" ht="39.950000000000003" customHeight="1" thickBot="1">
      <c r="A19" s="255"/>
      <c r="B19" s="363"/>
      <c r="C19" s="352"/>
      <c r="D19" s="353"/>
      <c r="E19" s="363"/>
      <c r="F19" s="363"/>
      <c r="G19" s="363"/>
      <c r="H19" s="363"/>
      <c r="I19" s="352"/>
      <c r="J19" s="366"/>
      <c r="K19" s="353"/>
      <c r="L19" s="369"/>
      <c r="M19" s="352"/>
      <c r="N19" s="353"/>
      <c r="O19" s="345"/>
      <c r="P19" s="358"/>
      <c r="Q19" s="359"/>
      <c r="R19" s="363"/>
      <c r="S19" s="363"/>
      <c r="T19" s="363"/>
      <c r="U19" s="345"/>
      <c r="V19" s="345"/>
      <c r="W19" s="348"/>
      <c r="X19" s="348"/>
      <c r="Y19" s="345"/>
      <c r="Z19" s="427" t="s">
        <v>559</v>
      </c>
      <c r="AA19" s="428" t="s">
        <v>561</v>
      </c>
      <c r="AB19" s="429" t="s">
        <v>221</v>
      </c>
      <c r="AC19" s="255"/>
    </row>
    <row r="20" spans="1:29" ht="39.950000000000003" customHeight="1" thickBot="1">
      <c r="A20" s="255"/>
      <c r="B20" s="363"/>
      <c r="C20" s="352"/>
      <c r="D20" s="353"/>
      <c r="E20" s="363"/>
      <c r="F20" s="363"/>
      <c r="G20" s="363"/>
      <c r="H20" s="363"/>
      <c r="I20" s="352"/>
      <c r="J20" s="366"/>
      <c r="K20" s="353"/>
      <c r="L20" s="369"/>
      <c r="M20" s="352"/>
      <c r="N20" s="353"/>
      <c r="O20" s="345"/>
      <c r="P20" s="358"/>
      <c r="Q20" s="359"/>
      <c r="R20" s="363"/>
      <c r="S20" s="363"/>
      <c r="T20" s="363"/>
      <c r="U20" s="345"/>
      <c r="V20" s="345"/>
      <c r="W20" s="348"/>
      <c r="X20" s="348"/>
      <c r="Y20" s="345"/>
      <c r="Z20" s="427" t="s">
        <v>559</v>
      </c>
      <c r="AA20" s="428" t="s">
        <v>562</v>
      </c>
      <c r="AB20" s="429" t="s">
        <v>221</v>
      </c>
      <c r="AC20" s="255"/>
    </row>
    <row r="21" spans="1:29" ht="39.950000000000003" customHeight="1" thickBot="1">
      <c r="A21" s="255"/>
      <c r="B21" s="363"/>
      <c r="C21" s="352"/>
      <c r="D21" s="353"/>
      <c r="E21" s="363"/>
      <c r="F21" s="363"/>
      <c r="G21" s="363"/>
      <c r="H21" s="363"/>
      <c r="I21" s="352"/>
      <c r="J21" s="366"/>
      <c r="K21" s="353"/>
      <c r="L21" s="369"/>
      <c r="M21" s="352"/>
      <c r="N21" s="353"/>
      <c r="O21" s="345"/>
      <c r="P21" s="358"/>
      <c r="Q21" s="359"/>
      <c r="R21" s="363"/>
      <c r="S21" s="363"/>
      <c r="T21" s="363"/>
      <c r="U21" s="345"/>
      <c r="V21" s="345"/>
      <c r="W21" s="348"/>
      <c r="X21" s="348"/>
      <c r="Y21" s="345"/>
      <c r="Z21" s="427" t="s">
        <v>559</v>
      </c>
      <c r="AA21" s="428" t="s">
        <v>563</v>
      </c>
      <c r="AB21" s="429" t="s">
        <v>221</v>
      </c>
      <c r="AC21" s="255"/>
    </row>
    <row r="22" spans="1:29" ht="39.950000000000003" customHeight="1" thickBot="1">
      <c r="A22" s="255"/>
      <c r="B22" s="364"/>
      <c r="C22" s="354"/>
      <c r="D22" s="355"/>
      <c r="E22" s="364"/>
      <c r="F22" s="364"/>
      <c r="G22" s="364"/>
      <c r="H22" s="364"/>
      <c r="I22" s="354"/>
      <c r="J22" s="367"/>
      <c r="K22" s="355"/>
      <c r="L22" s="370"/>
      <c r="M22" s="354"/>
      <c r="N22" s="355"/>
      <c r="O22" s="346"/>
      <c r="P22" s="360"/>
      <c r="Q22" s="361"/>
      <c r="R22" s="364"/>
      <c r="S22" s="364"/>
      <c r="T22" s="364"/>
      <c r="U22" s="346"/>
      <c r="V22" s="346"/>
      <c r="W22" s="349"/>
      <c r="X22" s="349"/>
      <c r="Y22" s="346"/>
      <c r="Z22" s="427" t="s">
        <v>559</v>
      </c>
      <c r="AA22" s="428" t="s">
        <v>564</v>
      </c>
      <c r="AB22" s="429" t="s">
        <v>221</v>
      </c>
      <c r="AC22" s="255"/>
    </row>
    <row r="23" spans="1:29" ht="20.100000000000001" customHeight="1" thickBot="1">
      <c r="A23" s="255"/>
      <c r="B23" s="362" t="s">
        <v>540</v>
      </c>
      <c r="C23" s="350" t="s">
        <v>541</v>
      </c>
      <c r="D23" s="351"/>
      <c r="E23" s="362" t="s">
        <v>542</v>
      </c>
      <c r="F23" s="362" t="s">
        <v>543</v>
      </c>
      <c r="G23" s="362" t="s">
        <v>565</v>
      </c>
      <c r="H23" s="362" t="s">
        <v>545</v>
      </c>
      <c r="I23" s="350" t="s">
        <v>566</v>
      </c>
      <c r="J23" s="365"/>
      <c r="K23" s="351"/>
      <c r="L23" s="368" t="s">
        <v>547</v>
      </c>
      <c r="M23" s="350" t="s">
        <v>567</v>
      </c>
      <c r="N23" s="351"/>
      <c r="O23" s="344" t="s">
        <v>549</v>
      </c>
      <c r="P23" s="356" t="s">
        <v>550</v>
      </c>
      <c r="Q23" s="357"/>
      <c r="R23" s="362" t="s">
        <v>221</v>
      </c>
      <c r="S23" s="362" t="s">
        <v>551</v>
      </c>
      <c r="T23" s="362" t="s">
        <v>221</v>
      </c>
      <c r="U23" s="344" t="s">
        <v>552</v>
      </c>
      <c r="V23" s="344">
        <v>20</v>
      </c>
      <c r="W23" s="347" t="s">
        <v>553</v>
      </c>
      <c r="X23" s="347" t="s">
        <v>506</v>
      </c>
      <c r="Y23" s="344" t="s">
        <v>552</v>
      </c>
      <c r="Z23" s="258" t="s">
        <v>554</v>
      </c>
      <c r="AA23" s="258" t="s">
        <v>555</v>
      </c>
      <c r="AB23" s="258" t="s">
        <v>556</v>
      </c>
      <c r="AC23" s="255"/>
    </row>
    <row r="24" spans="1:29" ht="39.950000000000003" customHeight="1" thickBot="1">
      <c r="A24" s="255"/>
      <c r="B24" s="363"/>
      <c r="C24" s="352"/>
      <c r="D24" s="353"/>
      <c r="E24" s="363"/>
      <c r="F24" s="363"/>
      <c r="G24" s="363"/>
      <c r="H24" s="363"/>
      <c r="I24" s="352"/>
      <c r="J24" s="366"/>
      <c r="K24" s="353"/>
      <c r="L24" s="369"/>
      <c r="M24" s="352"/>
      <c r="N24" s="353"/>
      <c r="O24" s="345"/>
      <c r="P24" s="358"/>
      <c r="Q24" s="359"/>
      <c r="R24" s="363"/>
      <c r="S24" s="363"/>
      <c r="T24" s="363"/>
      <c r="U24" s="345"/>
      <c r="V24" s="345"/>
      <c r="W24" s="348"/>
      <c r="X24" s="348"/>
      <c r="Y24" s="345"/>
      <c r="Z24" s="427" t="s">
        <v>552</v>
      </c>
      <c r="AA24" s="428" t="s">
        <v>557</v>
      </c>
      <c r="AB24" s="429" t="s">
        <v>568</v>
      </c>
      <c r="AC24" s="255"/>
    </row>
    <row r="25" spans="1:29" ht="39.950000000000003" customHeight="1" thickBot="1">
      <c r="A25" s="255"/>
      <c r="B25" s="363"/>
      <c r="C25" s="352"/>
      <c r="D25" s="353"/>
      <c r="E25" s="363"/>
      <c r="F25" s="363"/>
      <c r="G25" s="363"/>
      <c r="H25" s="363"/>
      <c r="I25" s="352"/>
      <c r="J25" s="366"/>
      <c r="K25" s="353"/>
      <c r="L25" s="369"/>
      <c r="M25" s="352"/>
      <c r="N25" s="353"/>
      <c r="O25" s="345"/>
      <c r="P25" s="358"/>
      <c r="Q25" s="359"/>
      <c r="R25" s="363"/>
      <c r="S25" s="363"/>
      <c r="T25" s="363"/>
      <c r="U25" s="345"/>
      <c r="V25" s="345"/>
      <c r="W25" s="348"/>
      <c r="X25" s="348"/>
      <c r="Y25" s="345"/>
      <c r="Z25" s="427" t="s">
        <v>559</v>
      </c>
      <c r="AA25" s="428" t="s">
        <v>560</v>
      </c>
      <c r="AB25" s="429" t="s">
        <v>221</v>
      </c>
      <c r="AC25" s="255"/>
    </row>
    <row r="26" spans="1:29" ht="39.950000000000003" customHeight="1" thickBot="1">
      <c r="A26" s="255"/>
      <c r="B26" s="363"/>
      <c r="C26" s="352"/>
      <c r="D26" s="353"/>
      <c r="E26" s="363"/>
      <c r="F26" s="363"/>
      <c r="G26" s="363"/>
      <c r="H26" s="363"/>
      <c r="I26" s="352"/>
      <c r="J26" s="366"/>
      <c r="K26" s="353"/>
      <c r="L26" s="369"/>
      <c r="M26" s="352"/>
      <c r="N26" s="353"/>
      <c r="O26" s="345"/>
      <c r="P26" s="358"/>
      <c r="Q26" s="359"/>
      <c r="R26" s="363"/>
      <c r="S26" s="363"/>
      <c r="T26" s="363"/>
      <c r="U26" s="345"/>
      <c r="V26" s="345"/>
      <c r="W26" s="348"/>
      <c r="X26" s="348"/>
      <c r="Y26" s="345"/>
      <c r="Z26" s="427" t="s">
        <v>559</v>
      </c>
      <c r="AA26" s="428" t="s">
        <v>561</v>
      </c>
      <c r="AB26" s="429" t="s">
        <v>221</v>
      </c>
      <c r="AC26" s="255"/>
    </row>
    <row r="27" spans="1:29" ht="39.950000000000003" customHeight="1" thickBot="1">
      <c r="A27" s="255"/>
      <c r="B27" s="363"/>
      <c r="C27" s="352"/>
      <c r="D27" s="353"/>
      <c r="E27" s="363"/>
      <c r="F27" s="363"/>
      <c r="G27" s="363"/>
      <c r="H27" s="363"/>
      <c r="I27" s="352"/>
      <c r="J27" s="366"/>
      <c r="K27" s="353"/>
      <c r="L27" s="369"/>
      <c r="M27" s="352"/>
      <c r="N27" s="353"/>
      <c r="O27" s="345"/>
      <c r="P27" s="358"/>
      <c r="Q27" s="359"/>
      <c r="R27" s="363"/>
      <c r="S27" s="363"/>
      <c r="T27" s="363"/>
      <c r="U27" s="345"/>
      <c r="V27" s="345"/>
      <c r="W27" s="348"/>
      <c r="X27" s="348"/>
      <c r="Y27" s="345"/>
      <c r="Z27" s="427" t="s">
        <v>559</v>
      </c>
      <c r="AA27" s="428" t="s">
        <v>562</v>
      </c>
      <c r="AB27" s="429" t="s">
        <v>221</v>
      </c>
      <c r="AC27" s="255"/>
    </row>
    <row r="28" spans="1:29" ht="39.950000000000003" customHeight="1" thickBot="1">
      <c r="A28" s="255"/>
      <c r="B28" s="363"/>
      <c r="C28" s="352"/>
      <c r="D28" s="353"/>
      <c r="E28" s="363"/>
      <c r="F28" s="363"/>
      <c r="G28" s="363"/>
      <c r="H28" s="363"/>
      <c r="I28" s="352"/>
      <c r="J28" s="366"/>
      <c r="K28" s="353"/>
      <c r="L28" s="369"/>
      <c r="M28" s="352"/>
      <c r="N28" s="353"/>
      <c r="O28" s="345"/>
      <c r="P28" s="358"/>
      <c r="Q28" s="359"/>
      <c r="R28" s="363"/>
      <c r="S28" s="363"/>
      <c r="T28" s="363"/>
      <c r="U28" s="345"/>
      <c r="V28" s="345"/>
      <c r="W28" s="348"/>
      <c r="X28" s="348"/>
      <c r="Y28" s="345"/>
      <c r="Z28" s="427" t="s">
        <v>559</v>
      </c>
      <c r="AA28" s="428" t="s">
        <v>563</v>
      </c>
      <c r="AB28" s="429" t="s">
        <v>221</v>
      </c>
      <c r="AC28" s="255"/>
    </row>
    <row r="29" spans="1:29" ht="39.950000000000003" customHeight="1" thickBot="1">
      <c r="A29" s="255"/>
      <c r="B29" s="364"/>
      <c r="C29" s="354"/>
      <c r="D29" s="355"/>
      <c r="E29" s="364"/>
      <c r="F29" s="364"/>
      <c r="G29" s="364"/>
      <c r="H29" s="364"/>
      <c r="I29" s="354"/>
      <c r="J29" s="367"/>
      <c r="K29" s="355"/>
      <c r="L29" s="370"/>
      <c r="M29" s="354"/>
      <c r="N29" s="355"/>
      <c r="O29" s="346"/>
      <c r="P29" s="360"/>
      <c r="Q29" s="361"/>
      <c r="R29" s="364"/>
      <c r="S29" s="364"/>
      <c r="T29" s="364"/>
      <c r="U29" s="346"/>
      <c r="V29" s="346"/>
      <c r="W29" s="349"/>
      <c r="X29" s="349"/>
      <c r="Y29" s="346"/>
      <c r="Z29" s="427" t="s">
        <v>559</v>
      </c>
      <c r="AA29" s="428" t="s">
        <v>564</v>
      </c>
      <c r="AB29" s="429" t="s">
        <v>221</v>
      </c>
      <c r="AC29" s="255"/>
    </row>
  </sheetData>
  <mergeCells count="63">
    <mergeCell ref="B1:P1"/>
    <mergeCell ref="B2:C2"/>
    <mergeCell ref="D2:I2"/>
    <mergeCell ref="K3:M4"/>
    <mergeCell ref="N3:P4"/>
    <mergeCell ref="B4:C5"/>
    <mergeCell ref="D4:I5"/>
    <mergeCell ref="Y14:AB14"/>
    <mergeCell ref="K6:M7"/>
    <mergeCell ref="N6:P7"/>
    <mergeCell ref="B7:C9"/>
    <mergeCell ref="D7:I9"/>
    <mergeCell ref="K9:P11"/>
    <mergeCell ref="B11:C12"/>
    <mergeCell ref="D11:I12"/>
    <mergeCell ref="B13:P13"/>
    <mergeCell ref="B14:F14"/>
    <mergeCell ref="G14:N14"/>
    <mergeCell ref="O14:T14"/>
    <mergeCell ref="U14:X14"/>
    <mergeCell ref="B16:B22"/>
    <mergeCell ref="C16:D22"/>
    <mergeCell ref="E16:E22"/>
    <mergeCell ref="F16:F22"/>
    <mergeCell ref="G16:G22"/>
    <mergeCell ref="C15:D15"/>
    <mergeCell ref="I15:K15"/>
    <mergeCell ref="M15:N15"/>
    <mergeCell ref="P15:Q15"/>
    <mergeCell ref="Z15:AB15"/>
    <mergeCell ref="W16:W22"/>
    <mergeCell ref="H16:H22"/>
    <mergeCell ref="I16:K22"/>
    <mergeCell ref="L16:L22"/>
    <mergeCell ref="M16:N22"/>
    <mergeCell ref="O16:O22"/>
    <mergeCell ref="P16:Q22"/>
    <mergeCell ref="T23:T29"/>
    <mergeCell ref="X16:X22"/>
    <mergeCell ref="Y16:Y22"/>
    <mergeCell ref="B23:B29"/>
    <mergeCell ref="C23:D29"/>
    <mergeCell ref="E23:E29"/>
    <mergeCell ref="F23:F29"/>
    <mergeCell ref="G23:G29"/>
    <mergeCell ref="H23:H29"/>
    <mergeCell ref="I23:K29"/>
    <mergeCell ref="L23:L29"/>
    <mergeCell ref="R16:R22"/>
    <mergeCell ref="S16:S22"/>
    <mergeCell ref="T16:T22"/>
    <mergeCell ref="U16:U22"/>
    <mergeCell ref="V16:V22"/>
    <mergeCell ref="M23:N29"/>
    <mergeCell ref="O23:O29"/>
    <mergeCell ref="P23:Q29"/>
    <mergeCell ref="R23:R29"/>
    <mergeCell ref="S23:S29"/>
    <mergeCell ref="U23:U29"/>
    <mergeCell ref="V23:V29"/>
    <mergeCell ref="W23:W29"/>
    <mergeCell ref="X23:X29"/>
    <mergeCell ref="Y23:Y29"/>
  </mergeCells>
  <pageMargins left="0.3888888888888889" right="0.3888888888888889" top="0.3888888888888889" bottom="0.3888888888888889" header="0" footer="0"/>
  <pageSetup paperSize="9" scale="0" firstPageNumber="0" fitToWidth="0" fitToHeight="0" pageOrder="overThenDown" orientation="landscape" horizontalDpi="300" verticalDpi="30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EE904-72FC-44D3-8233-FCC5714C8CCE}">
  <dimension ref="A1:A16"/>
  <sheetViews>
    <sheetView workbookViewId="0">
      <selection activeCell="A17" sqref="A17"/>
    </sheetView>
  </sheetViews>
  <sheetFormatPr defaultColWidth="11.42578125" defaultRowHeight="15"/>
  <cols>
    <col min="1" max="1" width="37.7109375" customWidth="1"/>
  </cols>
  <sheetData>
    <row r="1" spans="1:1">
      <c r="A1" s="1" t="s">
        <v>569</v>
      </c>
    </row>
    <row r="2" spans="1:1">
      <c r="A2" t="s">
        <v>121</v>
      </c>
    </row>
    <row r="3" spans="1:1">
      <c r="A3" t="s">
        <v>136</v>
      </c>
    </row>
    <row r="4" spans="1:1">
      <c r="A4" t="s">
        <v>255</v>
      </c>
    </row>
    <row r="5" spans="1:1">
      <c r="A5" t="s">
        <v>225</v>
      </c>
    </row>
    <row r="6" spans="1:1">
      <c r="A6" t="s">
        <v>570</v>
      </c>
    </row>
    <row r="7" spans="1:1">
      <c r="A7" t="s">
        <v>571</v>
      </c>
    </row>
    <row r="8" spans="1:1">
      <c r="A8" t="s">
        <v>231</v>
      </c>
    </row>
    <row r="9" spans="1:1">
      <c r="A9" t="s">
        <v>551</v>
      </c>
    </row>
    <row r="10" spans="1:1">
      <c r="A10" t="s">
        <v>208</v>
      </c>
    </row>
    <row r="11" spans="1:1">
      <c r="A11" t="s">
        <v>112</v>
      </c>
    </row>
    <row r="12" spans="1:1">
      <c r="A12" t="s">
        <v>148</v>
      </c>
    </row>
    <row r="13" spans="1:1">
      <c r="A13" t="s">
        <v>259</v>
      </c>
    </row>
    <row r="14" spans="1:1">
      <c r="A14" t="s">
        <v>128</v>
      </c>
    </row>
    <row r="15" spans="1:1">
      <c r="A15" t="s">
        <v>158</v>
      </c>
    </row>
    <row r="16" spans="1:1">
      <c r="A16" t="s">
        <v>572</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ff2b73d-50ba-46a8-836e-e5cca1de02b2" xsi:nil="true"/>
    <lcf76f155ced4ddcb4097134ff3c332f xmlns="ef5ade0b-ccac-4c4b-9873-0b8ebc8646e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0D04ACE57DE4D542B9E5C31E6EED5A3C" ma:contentTypeVersion="16" ma:contentTypeDescription="Crear nuevo documento." ma:contentTypeScope="" ma:versionID="e28fc01d12a5510794f8aab0c4a910f0">
  <xsd:schema xmlns:xsd="http://www.w3.org/2001/XMLSchema" xmlns:xs="http://www.w3.org/2001/XMLSchema" xmlns:p="http://schemas.microsoft.com/office/2006/metadata/properties" xmlns:ns2="dff2b73d-50ba-46a8-836e-e5cca1de02b2" xmlns:ns3="ef5ade0b-ccac-4c4b-9873-0b8ebc8646ed" targetNamespace="http://schemas.microsoft.com/office/2006/metadata/properties" ma:root="true" ma:fieldsID="01252364c958ad8b1e14401fd1e530e8" ns2:_="" ns3:_="">
    <xsd:import namespace="dff2b73d-50ba-46a8-836e-e5cca1de02b2"/>
    <xsd:import namespace="ef5ade0b-ccac-4c4b-9873-0b8ebc8646e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f2b73d-50ba-46a8-836e-e5cca1de02b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761d7dba-0685-4510-9c19-d481324f94ef}" ma:internalName="TaxCatchAll" ma:showField="CatchAllData" ma:web="dff2b73d-50ba-46a8-836e-e5cca1de02b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f5ade0b-ccac-4c4b-9873-0b8ebc8646e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057e2a1d-871c-4293-86ae-ec0df517bb7d"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98D097-4EE3-42B5-91ED-91A165250E07}"/>
</file>

<file path=customXml/itemProps2.xml><?xml version="1.0" encoding="utf-8"?>
<ds:datastoreItem xmlns:ds="http://schemas.openxmlformats.org/officeDocument/2006/customXml" ds:itemID="{DC65E845-3572-4BE0-B89E-90AE85DBAB00}"/>
</file>

<file path=customXml/itemProps3.xml><?xml version="1.0" encoding="utf-8"?>
<ds:datastoreItem xmlns:ds="http://schemas.openxmlformats.org/officeDocument/2006/customXml" ds:itemID="{C4524B62-4D29-4ACC-B738-F53D697649D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Avila Ravelo, Kelly Johanna</dc:creator>
  <cp:keywords/>
  <dc:description/>
  <cp:lastModifiedBy/>
  <cp:revision/>
  <dcterms:created xsi:type="dcterms:W3CDTF">2023-01-05T21:10:37Z</dcterms:created>
  <dcterms:modified xsi:type="dcterms:W3CDTF">2023-05-15T19:35:56Z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2023-01-05T22:08:11Z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856ffb12-b98e-41d2-9429-c38ed3ee2d04</vt:lpwstr>
  </property>
  <property fmtid="{D5CDD505-2E9C-101B-9397-08002B2CF9AE}" pid="8" name="MSIP_Label_5fac521f-e930-485b-97f4-efbe7db8e98f_ContentBits">
    <vt:lpwstr>0</vt:lpwstr>
  </property>
  <property fmtid="{D5CDD505-2E9C-101B-9397-08002B2CF9AE}" pid="9" name="ContentTypeId">
    <vt:lpwstr>0x0101000D04ACE57DE4D542B9E5C31E6EED5A3C</vt:lpwstr>
  </property>
  <property fmtid="{D5CDD505-2E9C-101B-9397-08002B2CF9AE}" pid="10" name="MediaServiceImageTags">
    <vt:lpwstr/>
  </property>
</Properties>
</file>