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https://uaespdc.sharepoint.com/sites/oficinadecontrolinterno/Documentos compartidos/2020/AUDITORIAS 2020/AUD No. 4_PAAC_IS/CICLO_3_2020/"/>
    </mc:Choice>
  </mc:AlternateContent>
  <xr:revisionPtr revIDLastSave="1" documentId="11_4181A82B0CD5B33E9AA296878648F3053B897851" xr6:coauthVersionLast="45" xr6:coauthVersionMax="45" xr10:uidLastSave="{62B3BF57-1529-4FDC-8657-9876985F7E35}"/>
  <bookViews>
    <workbookView xWindow="-90" yWindow="0" windowWidth="12000" windowHeight="6450" xr2:uid="{00000000-000D-0000-FFFF-FFFF00000000}"/>
  </bookViews>
  <sheets>
    <sheet name="MATRIZ" sheetId="1" r:id="rId1"/>
    <sheet name="IDENTIFICACIÓN" sheetId="3" r:id="rId2"/>
    <sheet name="VALORACIÓN" sheetId="4" r:id="rId3"/>
    <sheet name="CONTROLES" sheetId="6" r:id="rId4"/>
  </sheets>
  <externalReferences>
    <externalReference r:id="rId5"/>
    <externalReference r:id="rId6"/>
    <externalReference r:id="rId7"/>
    <externalReference r:id="rId8"/>
    <externalReference r:id="rId9"/>
    <externalReference r:id="rId10"/>
  </externalReferences>
  <definedNames>
    <definedName name="_xlnm._FilterDatabase" localSheetId="0" hidden="1">MATRIZ!$B$4:$BD$14</definedName>
    <definedName name="ADECUADO">MATRIZ!$CJ$124</definedName>
    <definedName name="ASIGNADO">MATRIZ!$CG$124</definedName>
    <definedName name="Calificacion" localSheetId="3">#REF!</definedName>
    <definedName name="Calificacion">#REF!</definedName>
    <definedName name="COMPLETA">MATRIZ!$CZ$124</definedName>
    <definedName name="CONFIABLE">MATRIZ!$CT$124</definedName>
    <definedName name="Criterio1_2_4_5">'[1]MRC 2019'!$BW$11:$BW$12</definedName>
    <definedName name="Criterio3">'[1]MRC 2019'!$BX$11:$BX$14</definedName>
    <definedName name="Criterio6">'[1]MRC 2019'!$BY$11:$BY$14</definedName>
    <definedName name="DEBIL">MATRIZ!$DG$124</definedName>
    <definedName name="DESVIACIONES" localSheetId="3">[2]MATRIZ!$BR$177:$BR$178</definedName>
    <definedName name="DESVIACIONES">MATRIZ!$CV$124:$CV$125</definedName>
    <definedName name="DETECTAR">MATRIZ!$CQ$124</definedName>
    <definedName name="ejecución" localSheetId="3">'[1]MRC 2019'!$CB$11:$CB$14</definedName>
    <definedName name="EJECUCIÓN">MATRIZ!$CS$124:$CS$125</definedName>
    <definedName name="EVIDENCIAS" localSheetId="3">[2]MATRIZ!$BU$177:$BU$179</definedName>
    <definedName name="EVIDENCIAS">MATRIZ!$CY$124:$CY$126</definedName>
    <definedName name="FUERTE">MATRIZ!$DE$124</definedName>
    <definedName name="FUNCIONES" localSheetId="3">[2]MATRIZ!$BE$177:$BE$178</definedName>
    <definedName name="FUNCIONES">MATRIZ!$CI$124:$CI$125</definedName>
    <definedName name="GI" localSheetId="3">#REF!</definedName>
    <definedName name="GI">#REF!</definedName>
    <definedName name="INADECUADO">MATRIZ!$CK$124</definedName>
    <definedName name="INCOMPLETA">MATRIZ!$DA$124</definedName>
    <definedName name="INOPORTUNA">MATRIZ!$CN$124</definedName>
    <definedName name="item" localSheetId="3">#REF!</definedName>
    <definedName name="item">#REF!</definedName>
    <definedName name="MODERADO">MATRIZ!$DF$124</definedName>
    <definedName name="NivelControl">'[3]MADUREZ CONTROL'!$B$22:$B$27</definedName>
    <definedName name="NO_ASIGNADO">MATRIZ!$CH$124</definedName>
    <definedName name="NO_CONFIABLE">MATRIZ!$CU$124</definedName>
    <definedName name="NO_ES_CONTROL">MATRIZ!$CR$124</definedName>
    <definedName name="NO_EXISTE">MATRIZ!$DB$124</definedName>
    <definedName name="NO_SE_INVESTIGAN">MATRIZ!$CX$124</definedName>
    <definedName name="OPORTUNA">MATRIZ!$CM$124</definedName>
    <definedName name="P" localSheetId="3">#REF!</definedName>
    <definedName name="P">#REF!</definedName>
    <definedName name="PERIODICIDAD">MATRIZ!$CL$124:$CL$125</definedName>
    <definedName name="PREVENIR">MATRIZ!$CP$124</definedName>
    <definedName name="Pro">'[4]Valoración Riesgo Inherente'!$B$3:$B$6</definedName>
    <definedName name="Probabilidad" localSheetId="3">#REF!</definedName>
    <definedName name="Probabilidad">#REF!</definedName>
    <definedName name="PROCESO">'[1]MRC 2019'!$CA$11:$CA$35</definedName>
    <definedName name="PROPOSITO">MATRIZ!$CO$124:$CO$126</definedName>
    <definedName name="RESPONSABLE" localSheetId="3">[2]MATRIZ!$BB$177:$BB$178</definedName>
    <definedName name="RESPONSABLE">MATRIZ!$CF$124:$CF$125</definedName>
    <definedName name="riesgos">'[5]MRC 2019'!$BZ$11:$BZ$14</definedName>
    <definedName name="SE_INVESTIGAN">MATRIZ!$CW$124</definedName>
    <definedName name="SOLIDEZ" localSheetId="3">[2]MATRIZ!$BZ$177:$BZ$179</definedName>
    <definedName name="SOLIDEZ">MATRIZ!$DD$124:$DD$126</definedName>
    <definedName name="TipodeControl">'[1]MRC 2019'!$BV$11:$BV$12</definedName>
    <definedName name="Tratamiento">'[1]MRC 2019'!$BZ$11:$BZ$14</definedName>
    <definedName name="WinCal11">'[6]Nov 2014'!#REF!</definedName>
    <definedName name="WinCalendar_Calendar_11">'[6]Nov 2014'!$B$5:$O$32</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20" i="1" l="1"/>
  <c r="AX18" i="1"/>
  <c r="AX19" i="1"/>
  <c r="AW21" i="1"/>
  <c r="AX21" i="1"/>
  <c r="AW24" i="1"/>
  <c r="AX24" i="1"/>
  <c r="AW23" i="1"/>
  <c r="AX23" i="1"/>
  <c r="AW22" i="1"/>
  <c r="AX22" i="1"/>
  <c r="AX11" i="1"/>
  <c r="AX10" i="1"/>
  <c r="AX17" i="1"/>
  <c r="AX16" i="1"/>
  <c r="AW15" i="1"/>
  <c r="AX15" i="1"/>
  <c r="AW14" i="1"/>
  <c r="AX14" i="1"/>
  <c r="AY14" i="1"/>
  <c r="AW13" i="1"/>
  <c r="AX13" i="1"/>
  <c r="AW12" i="1"/>
  <c r="AX12" i="1"/>
  <c r="AJ8" i="1"/>
  <c r="AL8" i="1"/>
  <c r="AN8" i="1"/>
  <c r="AP8" i="1"/>
  <c r="AR8" i="1"/>
  <c r="AT8" i="1"/>
  <c r="AV8" i="1"/>
  <c r="AJ7" i="1"/>
  <c r="AL7" i="1"/>
  <c r="AN7" i="1"/>
  <c r="AP7" i="1"/>
  <c r="AR7" i="1"/>
  <c r="AT7" i="1"/>
  <c r="AV7" i="1"/>
  <c r="AF12" i="1"/>
  <c r="G145" i="6"/>
  <c r="G144" i="6"/>
  <c r="G143" i="6"/>
  <c r="G142" i="6"/>
  <c r="G141" i="6"/>
  <c r="G140" i="6"/>
  <c r="G139" i="6"/>
  <c r="G138" i="6"/>
  <c r="G137" i="6"/>
  <c r="G136" i="6"/>
  <c r="G135" i="6"/>
  <c r="G134" i="6"/>
  <c r="G126" i="6"/>
  <c r="G125" i="6"/>
  <c r="G124" i="6"/>
  <c r="G123" i="6"/>
  <c r="G122" i="6"/>
  <c r="Q121" i="6"/>
  <c r="P121" i="6"/>
  <c r="O121" i="6"/>
  <c r="G121" i="6"/>
  <c r="Q120" i="6"/>
  <c r="P120" i="6"/>
  <c r="O120" i="6"/>
  <c r="G120" i="6"/>
  <c r="Q119" i="6"/>
  <c r="P119" i="6"/>
  <c r="O119" i="6"/>
  <c r="G119" i="6"/>
  <c r="Q118" i="6"/>
  <c r="P118" i="6"/>
  <c r="O118" i="6"/>
  <c r="G118" i="6"/>
  <c r="Q117" i="6"/>
  <c r="P117" i="6"/>
  <c r="O117" i="6"/>
  <c r="G117" i="6"/>
  <c r="Q116" i="6"/>
  <c r="P116" i="6"/>
  <c r="O116" i="6"/>
  <c r="G116" i="6"/>
  <c r="Q115" i="6"/>
  <c r="P115" i="6"/>
  <c r="O115" i="6"/>
  <c r="G115" i="6"/>
  <c r="Q114" i="6"/>
  <c r="P114" i="6"/>
  <c r="O114" i="6"/>
  <c r="G114" i="6"/>
  <c r="Q113" i="6"/>
  <c r="P113" i="6"/>
  <c r="O113" i="6"/>
  <c r="G113" i="6"/>
  <c r="Q112" i="6"/>
  <c r="P112" i="6"/>
  <c r="O112" i="6"/>
  <c r="Q111" i="6"/>
  <c r="P111" i="6"/>
  <c r="O111" i="6"/>
  <c r="Q110" i="6"/>
  <c r="P110" i="6"/>
  <c r="O110" i="6"/>
  <c r="AJ5" i="1"/>
  <c r="AL5" i="1"/>
  <c r="AN5" i="1"/>
  <c r="AP5" i="1"/>
  <c r="AR5" i="1"/>
  <c r="AT5" i="1"/>
  <c r="AV5" i="1"/>
  <c r="BF5" i="1"/>
  <c r="BI6" i="1"/>
  <c r="BI7" i="1"/>
  <c r="BI8" i="1"/>
  <c r="BI5" i="1"/>
  <c r="BF6" i="1"/>
  <c r="BF7" i="1"/>
  <c r="BF8" i="1"/>
  <c r="AJ6" i="1"/>
  <c r="AL6" i="1"/>
  <c r="AN6" i="1"/>
  <c r="AP6" i="1"/>
  <c r="AR6" i="1"/>
  <c r="AT6" i="1"/>
  <c r="AV6" i="1"/>
  <c r="AF5" i="1"/>
  <c r="BG5" i="1"/>
  <c r="AW6" i="1"/>
  <c r="AX6" i="1"/>
  <c r="AW5" i="1"/>
  <c r="AX5" i="1"/>
  <c r="AZ5" i="1"/>
  <c r="BA5" i="1"/>
  <c r="AW8" i="1"/>
  <c r="AX8" i="1"/>
  <c r="AW7" i="1"/>
  <c r="AX7" i="1"/>
  <c r="AY6" i="1"/>
  <c r="AZ6" i="1"/>
  <c r="BA6" i="1"/>
  <c r="AY8" i="1"/>
  <c r="AZ8" i="1"/>
  <c r="BA8" i="1"/>
  <c r="BB8" i="1"/>
  <c r="AY7" i="1"/>
  <c r="AZ7" i="1"/>
  <c r="BA7" i="1"/>
  <c r="BB7" i="1"/>
  <c r="BD5" i="1"/>
  <c r="BC5" i="1"/>
  <c r="BK5" i="1"/>
  <c r="BB5" i="1"/>
  <c r="BB6" i="1"/>
  <c r="BD6" i="1"/>
  <c r="BC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Q4" authorId="0" shapeId="0" xr:uid="{00000000-0006-0000-0000-000001000000}">
      <text>
        <r>
          <rPr>
            <sz val="10"/>
            <color rgb="FF000000"/>
            <rFont val="Tahoma"/>
            <family val="2"/>
          </rPr>
          <t>Cómo se Ejecuta el Control</t>
        </r>
      </text>
    </comment>
    <comment ref="AS4" authorId="0" shapeId="0" xr:uid="{00000000-0006-0000-0000-000002000000}">
      <text>
        <r>
          <rPr>
            <b/>
            <sz val="10"/>
            <color rgb="FF000000"/>
            <rFont val="Tahoma"/>
            <family val="2"/>
          </rPr>
          <t xml:space="preserve">Qué pasa con las observaciones o desviaciones:
</t>
        </r>
        <r>
          <rPr>
            <b/>
            <sz val="10"/>
            <color rgb="FF000000"/>
            <rFont val="Tahoma"/>
            <family val="2"/>
          </rPr>
          <t xml:space="preserve">1. Se Investigan y se resuelven
</t>
        </r>
        <r>
          <rPr>
            <b/>
            <sz val="10"/>
            <color rgb="FF000000"/>
            <rFont val="Tahoma"/>
            <family val="2"/>
          </rPr>
          <t xml:space="preserve">2. No se Investigan ni se resuelven
</t>
        </r>
      </text>
    </comment>
    <comment ref="AU4" authorId="0" shapeId="0" xr:uid="{00000000-0006-0000-0000-000003000000}">
      <text>
        <r>
          <rPr>
            <b/>
            <sz val="10"/>
            <color rgb="FF000000"/>
            <rFont val="Tahoma"/>
            <family val="2"/>
          </rPr>
          <t>Evidencia de la Ejecución del Control</t>
        </r>
      </text>
    </comment>
    <comment ref="BP4" authorId="0" shapeId="0" xr:uid="{00000000-0006-0000-00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comment>
  </commentList>
</comments>
</file>

<file path=xl/sharedStrings.xml><?xml version="1.0" encoding="utf-8"?>
<sst xmlns="http://schemas.openxmlformats.org/spreadsheetml/2006/main" count="1288" uniqueCount="477">
  <si>
    <t>DESCRIPCIÓN DEL PROCESO</t>
  </si>
  <si>
    <t>DESCRIPCIÓN DEL RIESGO</t>
  </si>
  <si>
    <t>CRITERIOS PARA CALIFICAR EL RIESGO (Aplica solo para riesgos de corrupción)</t>
  </si>
  <si>
    <t>EVALUACIÓN DEL RIESGO</t>
  </si>
  <si>
    <t>CONTROLES EXISTENTES - CRITERIOS DE EVALUACIÓN</t>
  </si>
  <si>
    <t>ANÁLISIS DE LA EVALUACIÓN DEL CONTROL</t>
  </si>
  <si>
    <t>PLAN DEL MANEJO DEL RIESGO</t>
  </si>
  <si>
    <t>CRONOGRAMA DE IMPLEMENTACIÓN DE LA ACCIÓN</t>
  </si>
  <si>
    <t>Autoevaluación de la dependencia responsable</t>
  </si>
  <si>
    <t>Seguimiento de la Oficina de Control Interno</t>
  </si>
  <si>
    <t>NATURALEZA DEL PROCESO</t>
  </si>
  <si>
    <t>PROCESO</t>
  </si>
  <si>
    <t>OBJETIVO DEL PROCESO</t>
  </si>
  <si>
    <t>RIESGO</t>
  </si>
  <si>
    <t>TIPO</t>
  </si>
  <si>
    <t>CAUSAS</t>
  </si>
  <si>
    <t>CONSECUENCIAS</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</si>
  <si>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</si>
  <si>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</si>
  <si>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</si>
  <si>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</si>
  <si>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</si>
  <si>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</si>
  <si>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</si>
  <si>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</si>
  <si>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</si>
  <si>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</si>
  <si>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</si>
  <si>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</si>
  <si>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</si>
  <si>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</si>
  <si>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</si>
  <si>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Pregunta a 16. ocasiona lesiones físicas o pérdida de vidas humanas?</t>
  </si>
  <si>
    <t>Pregunta  17. Afecta la imagen regional?</t>
  </si>
  <si>
    <t>Pregunta  18. Afecta la imagen nacional?</t>
  </si>
  <si>
    <t>Pregunta  19. Genera daño ambiental?</t>
  </si>
  <si>
    <t>Puntaje total</t>
  </si>
  <si>
    <t>PROBABILIDAD</t>
  </si>
  <si>
    <t>IMPACTO</t>
  </si>
  <si>
    <t>ZONA DE RIESGO INHERENTE</t>
  </si>
  <si>
    <t>DESCRIPCIÓN DEL CONTROL</t>
  </si>
  <si>
    <t>TIPO ( P o D)</t>
  </si>
  <si>
    <t>Responsable</t>
  </si>
  <si>
    <t>Oportunidad</t>
  </si>
  <si>
    <t>Propósito</t>
  </si>
  <si>
    <t>Ejecución</t>
  </si>
  <si>
    <t>Desviaciones</t>
  </si>
  <si>
    <t>Evidencias</t>
  </si>
  <si>
    <t>Calificación del Diseño Control</t>
  </si>
  <si>
    <t>Estado de la Evaluación del Diseño del Control</t>
  </si>
  <si>
    <t>Estado de la Ejecución del Control</t>
  </si>
  <si>
    <t>Solidez Individual del Control</t>
  </si>
  <si>
    <t>Aplica plan de
acción para
fortalecer el control</t>
  </si>
  <si>
    <t>Solidez del conjunto de Controles</t>
  </si>
  <si>
    <t>Incidencia del Control frente a la probabilidad</t>
  </si>
  <si>
    <t>Incidencia del Control frente a la Impacto</t>
  </si>
  <si>
    <t>Desplazamiento / Probabilidad</t>
  </si>
  <si>
    <t>Desplazamiento / Impacto</t>
  </si>
  <si>
    <t>ZONA DE RIESGO RESIDUAL</t>
  </si>
  <si>
    <t>Tratamiento del Riesgo</t>
  </si>
  <si>
    <t>CONTROL PROPUESTO O ACCIONES A TOMAR</t>
  </si>
  <si>
    <t>EVIDENCIA DE LA ACCIÓN DE CONTROL</t>
  </si>
  <si>
    <t>RESPONSABLE</t>
  </si>
  <si>
    <t>FECHA DE INICIO</t>
  </si>
  <si>
    <t>FECHA FINAL</t>
  </si>
  <si>
    <t>INDICADOR</t>
  </si>
  <si>
    <t>Fecha</t>
  </si>
  <si>
    <t>Descripción</t>
  </si>
  <si>
    <t>Observaciones</t>
  </si>
  <si>
    <t>Estratégico</t>
  </si>
  <si>
    <t>Direccionamiento Estratégico</t>
  </si>
  <si>
    <t>Definir los lineamientos estratégicos y el modelo de operación a corto, mediano y largo plazo acorde a las necesidades y expectativas de los grupos de interés.</t>
  </si>
  <si>
    <r>
      <rPr>
        <b/>
        <sz val="12"/>
        <rFont val="Arial Narrow"/>
        <family val="2"/>
      </rPr>
      <t>R1:</t>
    </r>
    <r>
      <rPr>
        <sz val="12"/>
        <rFont val="Arial Narrow"/>
        <family val="2"/>
      </rPr>
      <t xml:space="preserve"> Uso Inadecuado de la autoridad</t>
    </r>
  </si>
  <si>
    <t>Se refiere al abuso del poder público para beneficio personal y/o privado, o  la influencia que pueden emplear los directivos con cierto nivel jerárquico para lograr beneficios propios o a terceros.</t>
  </si>
  <si>
    <t>Riesgo de Corrupción</t>
  </si>
  <si>
    <t>CA:1- Presión en la toma de decisiones a favor de un tercero
CA:2 Manipulación de la Información
CA:3 Desconocimiento normativo</t>
  </si>
  <si>
    <t>1. Pérdida de credibilidad
2. Pérdida de imagen
3. Sanciones e investigaciones
4. Detrimento patrimoniales
5. Incumplimiento normativo</t>
  </si>
  <si>
    <t>Si</t>
  </si>
  <si>
    <t>NO</t>
  </si>
  <si>
    <t>Improbable</t>
  </si>
  <si>
    <t>Catastrófico</t>
  </si>
  <si>
    <t>p</t>
  </si>
  <si>
    <t>Asignado</t>
  </si>
  <si>
    <t>Adecuado</t>
  </si>
  <si>
    <t>Oportuna</t>
  </si>
  <si>
    <t>Prevenir</t>
  </si>
  <si>
    <t>Confiable</t>
  </si>
  <si>
    <t>Se Investigan</t>
  </si>
  <si>
    <t>Completa</t>
  </si>
  <si>
    <t>FUERTE</t>
  </si>
  <si>
    <t>Directamente</t>
  </si>
  <si>
    <t>Indirectamente</t>
  </si>
  <si>
    <t>Rara vez</t>
  </si>
  <si>
    <t>Moderado</t>
  </si>
  <si>
    <t>Reducir el riesgo</t>
  </si>
  <si>
    <t>1. Fortalecer el seguimiento a los componentes del PAAC.
2. Definir estrategias encaminadas a fortalecer los temas de transparencia en la Unidad</t>
  </si>
  <si>
    <t>Correos electrónicos</t>
  </si>
  <si>
    <t>Jefe Oficina Asesora de Planeación</t>
  </si>
  <si>
    <t>1. (No de seguimientos realizados a los componentes del PAAC/ No de seguimientos programados a los componentes del PAAC)* 100
2. Implementación de a estrategia de transparencia</t>
  </si>
  <si>
    <t>6/03/2020
30/03/2020
30/04/2020
31/07/2020
31/08/2020</t>
  </si>
  <si>
    <r>
      <rPr>
        <b/>
        <sz val="12"/>
        <rFont val="Arial Narrow"/>
        <family val="2"/>
      </rPr>
      <t>06/03/2020:</t>
    </r>
    <r>
      <rPr>
        <sz val="12"/>
        <rFont val="Arial Narrow"/>
        <family val="2"/>
      </rPr>
      <t xml:space="preserve">Actividad 1. Se realizó monitoreo al PAAC corte mes de enero y febrero presentando los lineamientos para el reporte y entrega de los soportes que evidencian su cumplimiento.  Actividad 2. No se tiene avance con corte al mes de marzo
</t>
    </r>
    <r>
      <rPr>
        <b/>
        <sz val="12"/>
        <rFont val="Arial Narrow"/>
        <family val="2"/>
      </rPr>
      <t>30/03/2020:</t>
    </r>
    <r>
      <rPr>
        <sz val="12"/>
        <rFont val="Arial Narrow"/>
        <family val="2"/>
      </rPr>
      <t xml:space="preserve"> Actividad 1. Se realizó el monitoreo al PAAC Marzo. Actividad 2. Se encuentra en proceso.
</t>
    </r>
    <r>
      <rPr>
        <b/>
        <sz val="12"/>
        <rFont val="Arial Narrow"/>
        <family val="2"/>
      </rPr>
      <t>30/04/2020:</t>
    </r>
    <r>
      <rPr>
        <sz val="12"/>
        <rFont val="Arial Narrow"/>
        <family val="2"/>
      </rPr>
      <t xml:space="preserve"> Actividad 1. Se realizó el monitoreo al PAAC Marzo. Actividad 2. Se encuentra en proceso.
</t>
    </r>
    <r>
      <rPr>
        <b/>
        <sz val="12"/>
        <rFont val="Arial Narrow"/>
        <family val="2"/>
      </rPr>
      <t xml:space="preserve">31/07/2020: </t>
    </r>
    <r>
      <rPr>
        <sz val="12"/>
        <rFont val="Arial Narrow"/>
        <family val="2"/>
      </rPr>
      <t xml:space="preserve">1. Se realizó vlidación de las actividades para modificación por cada uno de los líderes de proceso, solicitando la validación y se evidencia la necesidad de emitir la versión 2 del PAAC.
2. Se hace seguimiento mensual a la matriz de publicación en el link de transparencia de la web.
</t>
    </r>
    <r>
      <rPr>
        <b/>
        <sz val="12"/>
        <rFont val="Arial Narrow"/>
        <family val="2"/>
      </rPr>
      <t>31/08/2020</t>
    </r>
    <r>
      <rPr>
        <sz val="12"/>
        <rFont val="Arial Narrow"/>
        <family val="2"/>
      </rPr>
      <t>: 1. Se hace el seguimineto a las activ idades de cumplimiento por cada uno de los procesos.
2. Se hace seguimiento mensual a la matriz de publicación en el link de transparencia de la web.</t>
    </r>
  </si>
  <si>
    <t>5/05/2020
09/09/2020</t>
  </si>
  <si>
    <r>
      <rPr>
        <b/>
        <sz val="12"/>
        <color rgb="FF000000"/>
        <rFont val="Arial Narrow"/>
        <family val="2"/>
      </rPr>
      <t>05/05/2020:</t>
    </r>
    <r>
      <rPr>
        <sz val="12"/>
        <color rgb="FF000000"/>
        <rFont val="Arial Narrow"/>
        <family val="2"/>
      </rPr>
      <t xml:space="preserve"> Se observa gestión por parte de la OAP, evidenciando el seguimiento del PAAC y sus componentes con corte abril de 2020, mediante matriz en excel.
</t>
    </r>
    <r>
      <rPr>
        <b/>
        <sz val="12"/>
        <color rgb="FF000000"/>
        <rFont val="Arial Narrow"/>
        <family val="2"/>
      </rPr>
      <t xml:space="preserve">09/09/2020: 1.  </t>
    </r>
    <r>
      <rPr>
        <sz val="12"/>
        <color rgb="FF000000"/>
        <rFont val="Arial Narrow"/>
        <family val="2"/>
      </rPr>
      <t xml:space="preserve">La OAP realiza el seguimiento a los componentes del PAAC mediante los corresos enviados  con la autoevaluación realizada por cada uno de los procesos de la unidad.
</t>
    </r>
    <r>
      <rPr>
        <b/>
        <sz val="12"/>
        <color rgb="FF000000"/>
        <rFont val="Arial Narrow"/>
        <family val="2"/>
      </rPr>
      <t xml:space="preserve">2. </t>
    </r>
    <r>
      <rPr>
        <sz val="12"/>
        <color rgb="FF000000"/>
        <rFont val="Arial Narrow"/>
        <family val="2"/>
      </rPr>
      <t xml:space="preserve"> La OAP informa que el seguimiento se realiza mediante la matriz de publicación  en el link de transparencia de la pagina web de la unidad. No obstante,  no se evidecnia la matriz.</t>
    </r>
  </si>
  <si>
    <t>Se recomienda remitir  la matriz matriz de publicación  en el link de transparencia de la pagina web de la unidad, a la OCI para verificar.</t>
  </si>
  <si>
    <t>Gestión de las Comunicaciones</t>
  </si>
  <si>
    <t>Lograr el posicionamiento y reconocimiento de la entidad en función de los diferentes grupos de interés por medio del el desarrollo de  herramientas y estrategias de comunicación</t>
  </si>
  <si>
    <r>
      <rPr>
        <b/>
        <sz val="12"/>
        <rFont val="Arial Narrow"/>
        <family val="2"/>
      </rPr>
      <t>R:1</t>
    </r>
    <r>
      <rPr>
        <sz val="12"/>
        <rFont val="Arial Narrow"/>
        <family val="2"/>
      </rPr>
      <t xml:space="preserve"> Pérdida y tergiversación de la información de la entidad en beneficio de un tercero</t>
    </r>
  </si>
  <si>
    <t>Se refiere a la manipulación o pérdida de la información para el favorecimiento de un tercero</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</si>
  <si>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</si>
  <si>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</si>
  <si>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No</t>
  </si>
  <si>
    <t xml:space="preserve">Mayor </t>
  </si>
  <si>
    <t>alto</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</si>
  <si>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</si>
  <si>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P</t>
  </si>
  <si>
    <t>1. Seguimiento y monitoreo mensual de medios de comunicación
2. Promover en el equipo de trabajo de la OAC el conocimiento de cada área y de la información que ésta genera por parte del grupo de trabajo de la Oficina de Comunicaciones.</t>
  </si>
  <si>
    <t>1. Monitoreo de medios de comunicación
2. Actas de reunión</t>
  </si>
  <si>
    <t>Jefe Oficina Asesora de Comunicaciones y Relaciones Interinstitucionales</t>
  </si>
  <si>
    <t xml:space="preserve">(No de seguimientos realizados/ No de seguimientos programados)*100
(No de actividades realizadas/No de actividades programadas)*100
</t>
  </si>
  <si>
    <t xml:space="preserve">
31/01/2020.
28/02/2020.
31/03/2020.
30/04/2020.
30/05/2020.
30/06/2020.
31/07/2020.
31/08/2020.
</t>
  </si>
  <si>
    <r>
      <rPr>
        <b/>
        <sz val="12"/>
        <rFont val="Arial Narrow"/>
        <family val="2"/>
      </rPr>
      <t>ACCION 1:</t>
    </r>
    <r>
      <rPr>
        <sz val="12"/>
        <rFont val="Arial Narrow"/>
        <family val="2"/>
      </rPr>
      <t xml:space="preserve"> Se realiza monitoreo de medios de enero a agosto de radio, prensa, television  y pagina web se cuenta con la matriz mensual correspondientey donde se calsifican las noticias como positivas megativas o neutras.
</t>
    </r>
    <r>
      <rPr>
        <b/>
        <sz val="12"/>
        <rFont val="Arial Narrow"/>
        <family val="2"/>
      </rPr>
      <t>ACCIÓN 2</t>
    </r>
    <r>
      <rPr>
        <sz val="12"/>
        <rFont val="Arial Narrow"/>
        <family val="2"/>
      </rPr>
      <t>: Se realiza la reunion de consejo editorial  de enero a agosto alli se plantean las tematicas a trabajar y en el comité primario se recalca  la importancia de conocer la misionalidad de la entidad.</t>
    </r>
  </si>
  <si>
    <t>Se observa un riesgo de corrupción con dos controles y dos acciones de seguimiento para la OACRI. El riesgo presenta seguimiento y/o autoevaluación con corte a 31/08/2020. Mediante correo electronico de fecha 05/06/2020 la OAP informa la aprobación del riesgo de corrupción y el diseño de controles, asi mismo se observa acta de comite primario de fcha 05/05/2020 donde se apruban los reisgos de corrupcion y el diseño de los controles.
ACCIÓN 1: Se observa la matriz de prensa con un total de 949  monitores a julio de 2020, 215 positivos, 38 negativos y 696 neutros.
ACCIÓN 2: Se observan las actas de comite primario y consejo editorial  a agosto de 2020, donde se plantean las tematicas a trabajar por el equipo de periodistas de la OACRI.
No se evidecnia que se haya formulado un riesgo frente a la pandemia vivida por el COVID-19.</t>
  </si>
  <si>
    <t>C:2-  El colaborador que está generando el contenido valida la información con la fuente primaria, cuando se presenten observaciones se realizan los cambios correspondientes, se evidencia por correo electrónico. (CA:1; CA:2)</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</si>
  <si>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</si>
  <si>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No Disminuye</t>
  </si>
  <si>
    <t>Misional</t>
  </si>
  <si>
    <t>Gestión Integral de Residuos Sólidos</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</si>
  <si>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</si>
  <si>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r>
      <rPr>
        <b/>
        <sz val="12"/>
        <color theme="1"/>
        <rFont val="Arial Narrow"/>
        <family val="2"/>
      </rPr>
      <t xml:space="preserve">R1. </t>
    </r>
    <r>
      <rPr>
        <sz val="12"/>
        <color theme="1"/>
        <rFont val="Arial Narrow"/>
        <family val="2"/>
      </rPr>
      <t>Autorizar el pago a los operadores y/o interventorías, sin el cumplimiento de las obligaciones contractuales.</t>
    </r>
  </si>
  <si>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</si>
  <si>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</si>
  <si>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1.  Detrimento patrimonial
2.  Deficiencias en la prestación de los servicios que garantiza la UAESP
3.  Sanciones por parte de entes de control</t>
  </si>
  <si>
    <t>Extremo</t>
  </si>
  <si>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1. Realizar seguimiento mensual a la supervisión del contrato
</t>
  </si>
  <si>
    <t xml:space="preserve">1. Realizar seguimiento mensual a la supervisión del contrato
</t>
  </si>
  <si>
    <t xml:space="preserve">Acta de reunión de Comité Primario
</t>
  </si>
  <si>
    <t>Subdirector de Recolección, Barrido y Limpieza
Subdirector de Disposición Final</t>
  </si>
  <si>
    <t>(No de seguimientos realizados/ No de seguimientos programados)*100</t>
  </si>
  <si>
    <t xml:space="preserve">SRBL - 31/07/2020
SAPROV - 31/07/2020
SDF: 31/08/2020
</t>
  </si>
  <si>
    <r>
      <rPr>
        <b/>
        <sz val="12"/>
        <rFont val="Arial Narrow"/>
        <family val="2"/>
      </rPr>
      <t xml:space="preserve">SRB: </t>
    </r>
    <r>
      <rPr>
        <sz val="12"/>
        <rFont val="Arial Narrow"/>
        <family val="2"/>
      </rPr>
      <t xml:space="preserve">El 23 de abril se realizó el comité primario de los meses de marzo y abril y el 25 de junio se realizó el comité primario de los meses de mayo y junio. Se hace el seguimiento a la supervisión del contrato de Interventoría a través de los Planes de Supervisión y Control  de 2020. Se cuenta con las actas de reunión de Comité Primario.
EL 28 de julio se realizó el comité perimario, en el cual se hace seguimiento a la supervisión del contrato de interventoría a través del seguimiento a informes de superviisón y control y a través de los temas relevantes que presenta cada profesional.
</t>
    </r>
    <r>
      <rPr>
        <b/>
        <sz val="12"/>
        <rFont val="Arial Narrow"/>
        <family val="2"/>
      </rPr>
      <t xml:space="preserve">SAPROV- </t>
    </r>
    <r>
      <rPr>
        <sz val="12"/>
        <rFont val="Arial Narrow"/>
        <family val="2"/>
      </rPr>
      <t xml:space="preserve">C:1 Seguimiento a los planes de acción institucional por dependencia asociadas al proceso: Se realizó el seguimiento a los hitos propuestos en el plan  de acción de la Subdirección de Aprovechamiento, a través del aplicativo formulado por la Oficina Asesora de Planeación y las reuniones de comité primario.  Se adjunta actas de comité primario.
C:4 Verificar la gestión del sistema documental ORFEO  de las dependencias asociadas al proceso: La Subdirección de Aprovechamiento, a través de las reuniones de Comité Primario mensuales ha verificado la gestión del sistema documental ORFEO.
C:5 Verificar los informes de supervisión y seguimiento asociados a la gestión del proceso: La Subdirección de Aprovechamiento realizó el seguimiento trimestral al plan de inclusión de la población recicladora de oficio.
se pueden consultar en el link:http://www.uaesp.gov.co/transparencia/control/informacion-poblacion-vulnerable.
31/08/2020. 
</t>
    </r>
    <r>
      <rPr>
        <b/>
        <sz val="12"/>
        <rFont val="Arial Narrow"/>
        <family val="2"/>
      </rPr>
      <t>SDF:</t>
    </r>
    <r>
      <rPr>
        <sz val="12"/>
        <rFont val="Arial Narrow"/>
        <family val="2"/>
      </rPr>
      <t xml:space="preserve"> Los días 02 de marzo,  20 de abril y 20 de mayo, 30 de junio y 30 de julio de 2020, se realizan los Comités Primarios de los meses de febrero, marzo, abril, mayo y junio de 2020, respectivamente. Se hace el seguimiento a la supervisión del contrato de Interventoría a través de los Plan de Supervisión y Control de los meses de marzo,abril, mayo y  junio de 2020. Se cuenta con las actas de reunión de Comité Primario y los Planes de Supervisión y Control de Disposicion Final... 
</t>
    </r>
  </si>
  <si>
    <t>RBL 31/08/2020
SAPROV 07/09/2020
SDF 04/09/2020</t>
  </si>
  <si>
    <r>
      <rPr>
        <b/>
        <sz val="12"/>
        <rFont val="Arial Narrow"/>
        <family val="2"/>
      </rPr>
      <t xml:space="preserve">31/08/2020 SRBL - </t>
    </r>
    <r>
      <rPr>
        <sz val="12"/>
        <rFont val="Arial Narrow"/>
        <family val="2"/>
      </rPr>
      <t>Se observa un riesgo de corrupción con un control y una acción  de seguimiento para la SRBL. El riesgo presenta seguimiento y/o autoevaluación con corte a 31/07/2020.
El control</t>
    </r>
    <r>
      <rPr>
        <b/>
        <i/>
        <sz val="12"/>
        <rFont val="Arial Narrow"/>
        <family val="2"/>
      </rPr>
      <t xml:space="preserve"> "Mensualmente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fue modificado por "1. Realizar seguimiento mensual a la supervisión del contrato".
</t>
    </r>
    <r>
      <rPr>
        <sz val="12"/>
        <rFont val="Arial Narrow"/>
        <family val="2"/>
      </rPr>
      <t>No obstante, no se evidencia acta de aprobación del riesgo de corrupción, ni del diseño del control formato FM-19 Diseño del control V1. por el lider del proceso y el equipo de trabajo. Por otra parte se observa acta de fecha 03/06/2020 en la que se evidecnia reunion con la OAP en la que se aseso a los gestores del Proceso GIRS en la elaboración del  formato FM-19 Diseño del control V1.</t>
    </r>
    <r>
      <rPr>
        <b/>
        <i/>
        <sz val="12"/>
        <rFont val="Arial Narrow"/>
        <family val="2"/>
      </rPr>
      <t xml:space="preserve">
</t>
    </r>
    <r>
      <rPr>
        <sz val="12"/>
        <rFont val="Arial Narrow"/>
        <family val="2"/>
      </rPr>
      <t xml:space="preserve">Se osberva seguimiento y supervisión mediante acta de comité primarios de julio de 2020. No se presentan mas actas.
No se evidecnia que se haya formulado un riesgo frente a la pandemia vivida por el COVID-19.
</t>
    </r>
    <r>
      <rPr>
        <b/>
        <sz val="12"/>
        <rFont val="Arial Narrow"/>
        <family val="2"/>
      </rPr>
      <t>07/09/2020 SAPROV:</t>
    </r>
    <r>
      <rPr>
        <sz val="12"/>
        <rFont val="Arial Narrow"/>
        <family val="2"/>
      </rPr>
      <t xml:space="preserve"> C-1Se evidencio el seguimiento de los hitos propuestos en el plan de accion de la Subdireccion de Aprovechamiento  a traves del aplicativo por la Oficina de Planiacio y reuniones del comite primario,se evidencia acta de comite primario.                                  
C-4 Se verifico el sistema ORFEO de las dependencias asociadas al proceso de Aprovechamiento a traves de reuniones de comite primario mensuales se verifica la gestion el sistema ORFEO.       
C-5 Se evidencia los informes de supervicion seguimiento asociados a la gestion del proceso.Aprovechamiento realizo el seguimiento trimestral al plan de inclusion de la poblacion recicladora.se consulto en el link:http://www.uaesp.gov.co/transparencia/control/informacion-poblacion-vulnerable.
 Verificada la información aportada como evidencia por parte del proceso auditado; las Actas de Comité Primario de los meses abril a junio de 2020, se observa en ellas que, en el punto “3. Seguimiento al Plan de Supervisión y Control de Disposición Final a al Plan de Acción y Seguimiento de Gestión Social” se tratan los aspectos de avance y seguimiento, adjuntando como evidencia los Planes de Supervisión y Control de la dependencia. Las Actas de Comité Primario se encuentran archivadas en el One Drive de la OCI (https://uaespdc-my.sharepoint.com/:f:/g/personal/martha_olaya_uaesp_gov_co/EoBICn6YBohEoZE9_7jA6d4BGXzHRCyDMw3Jg1wDKeLz1g?e=zjlbYv) para consulta y verificación.
</t>
    </r>
    <r>
      <rPr>
        <b/>
        <sz val="12"/>
        <rFont val="Arial Narrow"/>
        <family val="2"/>
      </rPr>
      <t>04/09/2020 SDF:</t>
    </r>
    <r>
      <rPr>
        <sz val="12"/>
        <rFont val="Arial Narrow"/>
        <family val="2"/>
      </rPr>
      <t xml:space="preserve"> Verificada la información aportada como evidencia por parte del proceso auditado; las Actas de Comité Primario de los meses abril a junio de 2020, se observa en ellas que, en el punto “3. Seguimiento al Plan de Supervisión y Control de Disposición Final a al Plan de Acción y Seguimiento de Gestión Social” se tratan los aspectos de avance y seguimiento, adjuntando como evidencia los Planes de Supervisión y Control de la dependencia. Las Actas de Comité Primario se encuentran archivadas en el One Drive de la OCI (https://uaespdc-my.sharepoint.com/:f:/g/personal/martha_olaya_uaesp_gov_co/EoBICn6YBohEoZE9_7jA6d4BGXzHRCyDMw3Jg1wDKeLz1g?e=zjlbYv) para consulta y verificación.
</t>
    </r>
  </si>
  <si>
    <r>
      <rPr>
        <b/>
        <sz val="12"/>
        <color theme="1"/>
        <rFont val="Arial Narrow"/>
        <family val="2"/>
      </rPr>
      <t>SRBL -</t>
    </r>
    <r>
      <rPr>
        <sz val="12"/>
        <color theme="1"/>
        <rFont val="Arial Narrow"/>
        <family val="2"/>
      </rPr>
      <t xml:space="preserve"> Se recomienda realizar reunión para aprobación del riesgo y diseño de controles con el equipo de trabajo y el lider del proceso.
</t>
    </r>
    <r>
      <rPr>
        <b/>
        <sz val="12"/>
        <color theme="1"/>
        <rFont val="Arial Narrow"/>
        <family val="2"/>
      </rPr>
      <t xml:space="preserve">SDF - </t>
    </r>
    <r>
      <rPr>
        <sz val="12"/>
        <color theme="1"/>
        <rFont val="Arial Narrow"/>
        <family val="2"/>
      </rPr>
      <t xml:space="preserve">Al verificar en el link: http://www.uaesp.gov.co/content/informes-supervision-disposicion-final, se pudo observar que el informe de Supervisión y Control del mes de diciembre se encuentra publicado. los informes de enero y febrero, debido a la emergencia sanitaria decretada por el gobierno, su publicación no fue posible por la falta de aprobación del subdirector de DF; sin embargo, se aporta como evidencia los informes en formato word.
</t>
    </r>
    <r>
      <rPr>
        <b/>
        <sz val="12"/>
        <color theme="1"/>
        <rFont val="Arial Narrow"/>
        <family val="2"/>
      </rPr>
      <t>SAPROV:</t>
    </r>
    <r>
      <rPr>
        <sz val="12"/>
        <color theme="1"/>
        <rFont val="Arial Narrow"/>
        <family val="2"/>
      </rPr>
      <t xml:space="preserve"> Se observa seguimiento a accione tomadas y controles pero al parecer fue un seguimiento realizado al formato anterior ya que se observa que los controles y el riesgo no coinciden con el formato publicado por OAP y el formato en el cual se realizo elseguimiento por parte de la SAPROV.  Se verifico el link enviado se evidencian actas.
</t>
    </r>
    <r>
      <rPr>
        <b/>
        <sz val="12"/>
        <color theme="1"/>
        <rFont val="Arial Narrow"/>
        <family val="2"/>
      </rPr>
      <t xml:space="preserve">04/09/2020: SDF: </t>
    </r>
    <r>
      <rPr>
        <sz val="12"/>
        <color theme="1"/>
        <rFont val="Arial Narrow"/>
        <family val="2"/>
      </rPr>
      <t>Los Seguimientos mensuales realizados a la supervisión del Contrato, deben ser evidenciados a través de los informes de Supervisión y Control, los cuales no fue posible acceder a ellos debido a que no se encuentran aprobados por el subdirector del proceso.</t>
    </r>
  </si>
  <si>
    <t>Servicios Funerarios</t>
  </si>
  <si>
    <t>Garantizar la prestación de los servicios funerarios en los cementerios de propiedad del distrito capital</t>
  </si>
  <si>
    <r>
      <rPr>
        <b/>
        <sz val="12"/>
        <color theme="1"/>
        <rFont val="Arial Narrow"/>
        <family val="2"/>
      </rPr>
      <t xml:space="preserve">R1. </t>
    </r>
    <r>
      <rPr>
        <sz val="12"/>
        <color theme="1"/>
        <rFont val="Arial Narrow"/>
        <family val="2"/>
      </rPr>
      <t>Reconocer y otorgar subsidios de los servicios funerarios prestados en los cementerios de propiedad del Distrito, a personas que no cumplan con las condiciones de vulnerabilidad.</t>
    </r>
  </si>
  <si>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</si>
  <si>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</si>
  <si>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</si>
  <si>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</si>
  <si>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CO:1 Divulgar el programa de subsidios funerarios y asesoría de trámites legales</t>
  </si>
  <si>
    <t>Registro fotográfico, piezas publicitarias e informes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</si>
  <si>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</si>
  <si>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</si>
  <si>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t>24/04/2020
30/07/2020</t>
  </si>
  <si>
    <r>
      <t xml:space="preserve">Para el primer trimestre de 2020, se realizó divulgaciones acerca del tramite de los subsidios funerarios en los cementerios de propiedad del Distrito, de forma virtualy telefonica, a raiz de la coyuntura del covid 19 se viene realizando a partir de la pagina Web de la entidad, y el correo habilitado para tal fin </t>
    </r>
    <r>
      <rPr>
        <u/>
        <sz val="11"/>
        <rFont val="Arial Narrow"/>
        <family val="2"/>
      </rPr>
      <t xml:space="preserve">subsidiosfunerarios@uaesp.gov.co, </t>
    </r>
    <r>
      <rPr>
        <sz val="11"/>
        <rFont val="Arial Narrow"/>
        <family val="2"/>
      </rPr>
      <t xml:space="preserve"> estás estrategias minimizan el riesgo de corrupción en el tr´mite de los subsidios funerarios.
Pendiente de entregar el seguimiento (con corte a agosto, Indicador de eficacia)</t>
    </r>
  </si>
  <si>
    <t>30/04/2020
09/09/2020</t>
  </si>
  <si>
    <t>Se realizó la verificación de la base de datos de los subsidios Funerarios. Se evidenció el cumplimiento del seguimiento al control formulado.
Realizado el seguimiento a la ejecución del control se observó que   no se cuenta con el registro fotográfico del que se menciona en la evidencia del control. El Proceso sugiere que la Evidencia debe ser, y presenta como soporte de la evidencia, la Base de Datos de los Subsidios Funerarios entregada por el Proceso actualizada y en la cual se relaciona la cantidad de Subsidios aprobados previo a la presentación y/o cumplimiento de los requisitos por parte del solicitante.</t>
  </si>
  <si>
    <r>
      <rPr>
        <b/>
        <sz val="12"/>
        <color theme="1"/>
        <rFont val="Arial Narrow"/>
        <family val="2"/>
      </rPr>
      <t>09/09/2020</t>
    </r>
    <r>
      <rPr>
        <sz val="12"/>
        <color theme="1"/>
        <rFont val="Arial Narrow"/>
        <family val="2"/>
      </rPr>
      <t>. Una vez verificado el Seguimiento realizado a los controles se observa, que la evidencia aportada por el proceso no está relacionada con la evidencia de la acción del control que se describe en esta matriz, lo cual refleja una falencia a la hora de Planificar la identificación de los Riesgos de Corrupción y el Diseño de los Controles.</t>
    </r>
  </si>
  <si>
    <t>Alumbrado Público</t>
  </si>
  <si>
    <t>Garantizar la prestación del alumbrado público en el Distrito Capital</t>
  </si>
  <si>
    <r>
      <rPr>
        <b/>
        <sz val="12"/>
        <color theme="1"/>
        <rFont val="Arial Narrow"/>
        <family val="2"/>
      </rPr>
      <t xml:space="preserve">R1. </t>
    </r>
    <r>
      <rPr>
        <sz val="12"/>
        <color theme="1"/>
        <rFont val="Arial Narrow"/>
        <family val="2"/>
      </rPr>
      <t>Autorización del servicio de alumbrado público sin el cumplimiento de los requisitos para el beneficio de un tercero</t>
    </r>
  </si>
  <si>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</si>
  <si>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</si>
  <si>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</si>
  <si>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</si>
  <si>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CO:1  Divulgar el trámite a los grupos de interés</t>
  </si>
  <si>
    <t xml:space="preserve">Registro fotográfico, piezas publicitarias </t>
  </si>
  <si>
    <t xml:space="preserve">Subdirector de Servicios Funerarios y Alumbrado Público </t>
  </si>
  <si>
    <t>30/92020</t>
  </si>
  <si>
    <t>Para el primer trimestre de 2020, se realizó  retroalimentación con cada uno de los constructores, como se venia haciendo en la vigencia anterior, desde el momento de la radicación del proyecto a través del VUC,  realizando asesorias para el tramite de las solicitdes con el fin que cumplan con las especificaciones tecnicas y normativas para la realizacion del proyecto, de la misma manera que se revisa la parte documental existe el análisis  técnico de la Subdirección la verificació y segumiento de las obras en terreno con el acompañamiento de la interventoria, con este acompañamiento y seguiminto se minimiza el riesgo en laautorización de los diseños fotométricos. 
Para el corte del 30  del  mes de junio de 2020 se realizó la revision y aprobación de 4 diseños fotométricos  cumpliendo con la normatividad vigente asíMODERNIZACIÓN PARQUE PM00061
MODERNIZACIÓN PARQUE 01-475 HORIZONTES 
MODERNIZACIÓN VÍA PRINCIPAL KR 111 B ENTRE CL 63 Y CL 67 B
MODERNIZACIÓN PARQUE PM00046
DISEÑOS DE ACERAS, CICLORUTAS Y CONEXIONES PEATONALES DE BOGOTÁ TRAMO 3
PARQUE URB. ARRAYANES DE FONTIBÓN
MODERNIZACIÓN PARQUE 01-405 URB. CALAMARÍ
MODERNIZACIÓN PARQUE 01-316 CONJUNTO RESIDENCIAL ICATÁ 
MODERNIZACIÓN SECTOR 6 LOC. USAQUÉN
MODERNIZACIÓN PARQUE 01-264 URB. CONJUNTO 
Para el corte del 31  del  mes de Julio de 2020 se realizó la revision y aprobación de 8 Proyectos Fotometricos así  MODERNIZACIÓN VÍA PRINCIPAL KR 123 ENTRE CL 17 Y CL 13
CANCHA SINTÉTICA PARQUE RICAURTE
REVALIDACIÓN PARQUE VECINAL CALVO SUR
REVALIDACIÓN PARQUE MIRAVALLE
REVALIDACIÓN  PARQUE METROPOLITANO EL PORVENIR
REVALIDACIÓN PUENTE CL 129 – HUMEDAL JUAN AMARILLO
REVALIDACIÓN PARQUE METROPOLITANO SANTA LUCIA
REVALIDACIÓN URB. EL PORVENIR</t>
  </si>
  <si>
    <t>4/05/2020
09/09/2020</t>
  </si>
  <si>
    <r>
      <rPr>
        <b/>
        <sz val="12"/>
        <rFont val="Arial Narrow"/>
        <family val="2"/>
      </rPr>
      <t>07/09/2020</t>
    </r>
    <r>
      <rPr>
        <sz val="12"/>
        <rFont val="Arial Narrow"/>
        <family val="2"/>
      </rPr>
      <t xml:space="preserve">. Al verificar el seguimiento realizado al control y a las acciones de este, se observa que la evidencia aportada por el proceso; Base de Datos con los expedientes y radicados de los Proyectos de Estudios Fotométricos, en la cual se relacionan las solicitudes de Proyectos aprobadas. No obstante, esta evidencia no está relacionada con la “Evidencia de la acción del control” descrita en esta Matriz. Sin embargo, si presenta relación con la Descripción del Control. Adicionalmente, la divulgación de los trámites a los grupos de Interés, si se está llevando a cabo.  </t>
    </r>
  </si>
  <si>
    <r>
      <rPr>
        <b/>
        <sz val="12"/>
        <rFont val="Arial Narrow"/>
        <family val="2"/>
      </rPr>
      <t>09/09/2020</t>
    </r>
    <r>
      <rPr>
        <sz val="12"/>
        <rFont val="Arial Narrow"/>
        <family val="2"/>
      </rPr>
      <t>. Una vez verificado el Seguimiento realizado a los controles se observa que la evidencia aportada por el proceso no está relacionada con la evidencia de la acción del control que se describe en esta matriz, lo cual refleja una falencia a la hora de Planificar la identificación de los Riesgos de Corrupción y el Diseño de los Controles.</t>
    </r>
  </si>
  <si>
    <t xml:space="preserve">Apoyo </t>
  </si>
  <si>
    <t>Gestión de Asuntos Legales</t>
  </si>
  <si>
    <t>Prestar asesoría jurídica a la UAESP para su adecuado funcionamiento</t>
  </si>
  <si>
    <r>
      <rPr>
        <b/>
        <sz val="12"/>
        <rFont val="Arial Narrow"/>
        <family val="2"/>
      </rPr>
      <t xml:space="preserve">R1. </t>
    </r>
    <r>
      <rPr>
        <sz val="12"/>
        <rFont val="Arial Narrow"/>
        <family val="2"/>
      </rPr>
      <t>Direccionamiento de la contratación para atender intereses particulares</t>
    </r>
  </si>
  <si>
    <t>Desvío de la gestión contractual favoreciendo intereses privados o particulares, en detrimento del interés público.</t>
  </si>
  <si>
    <t>CA:1- Tráfico de influencias
CA:2- Interés indebido en la celebración de contratos</t>
  </si>
  <si>
    <t>1.  Sanciones e investigaciones
2.  Pérdida de imagen hacia lo público
3. Detrimento patrimonial</t>
  </si>
  <si>
    <t xml:space="preserve">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 
</t>
  </si>
  <si>
    <t>1. Manual de contratación revisado periódicamente, documentación del proceso actualizada a la normatividad vigente y diferenciada por modalidad de contratación.
2. Acto administrativo conformando el Comité de Contratación y adopción del manual de contratación
3. Divulgación de los documentos del proceso de Gestión de Asuntos Legales</t>
  </si>
  <si>
    <t>1. Documentos aprobados en el Modelo de Transformación Organizacional (Sistema Integrado de Gestión)
2. Acto administrativo
3. Listas de asistencia, correo electrónico</t>
  </si>
  <si>
    <t>Subdirector de Asuntos Legales</t>
  </si>
  <si>
    <t>1.) Eficacia: No de documentos aprobados del proceso /Total de documentos del proceso)*100
2). Efectividad: ((No de casos de favorecimiento a proponentes presentados periodo actual- No de casos de favorecimiento a  proponentes presentados periodo anterior) / No de casos de favorecimiento a proponentes presentados periodo anterior ) x 100</t>
  </si>
  <si>
    <t>31/01/2020
29/02/2020
30/04/2020
31/05/2020
30/06/2020
31/07/2020
31/08/2020</t>
  </si>
  <si>
    <r>
      <rPr>
        <b/>
        <sz val="11"/>
        <rFont val="Arial Narrow"/>
        <family val="2"/>
      </rPr>
      <t>31/01/2010:</t>
    </r>
    <r>
      <rPr>
        <sz val="11"/>
        <rFont val="Arial Narrow"/>
        <family val="2"/>
      </rPr>
      <t xml:space="preserve"> Dando continuidad a las actividades realizadas en el curso del mes de diciembre de 2019, mediante solicitud de modificación de documentos radicada bajo el N° 20196000080593 se solicitó a la OAP revisar, aprobar y publicar a través de la Oficina de Comunicaciones de la Unidad, documentos tales como la versión 11 del Manual de Contratación, la versión inicial de las fichas azules, la versión 5 del formato de estudios previos para la prestación de servicios profesionales y de apoyo a la gestión, la versión 8 del formato de aprobación de pólizas, la versión 9 del formato de comunicación designación supervisor de contrato, el formato 11 de la hoja de control de contratación directa, entre otros. Esta solicitud está siendo evaluada por la OAP.
De otro lado, revisado el portal del SECOP II, se observa que al 31 de enero de 2020, la UAESP adelantó el proceso que dio origen al contrato UAESP-001-2020, suscrito con la firma Giraldo Olaya y Cía , para el arriendo de la sede en donde funciona el archivo activo o de gestión de la Unidad, contratación que es necesaria. Por lo anterior, no se vislumbra para este mes de enero de 2020, ningún caso de favorecimeinto a proponentes.
</t>
    </r>
    <r>
      <rPr>
        <b/>
        <sz val="11"/>
        <rFont val="Arial Narrow"/>
        <family val="2"/>
      </rPr>
      <t>29/02/2020:</t>
    </r>
    <r>
      <rPr>
        <sz val="11"/>
        <rFont val="Arial Narrow"/>
        <family val="2"/>
      </rPr>
      <t xml:space="preserve"> Teniendo en cuenta la vinculación de la nueva líder del grupo de contratación, en el curso del mes de febrero de 2020, se dio inicio a la revisión de los documentos que son objeto de ajuste o actualización.Los correspondientes documentos que han sido revisados, obran en el computador de dicha profesional.
De otro lado, no se  evidenció ningún caso de favorecimiento en el trámite de los procesos de contratación adelantados durante el curso del mes de febrero de 2020.Su trámite fue normal.
</t>
    </r>
    <r>
      <rPr>
        <b/>
        <sz val="11"/>
        <rFont val="Arial Narrow"/>
        <family val="2"/>
      </rPr>
      <t>30/04/2020:</t>
    </r>
    <r>
      <rPr>
        <sz val="11"/>
        <rFont val="Arial Narrow"/>
        <family val="2"/>
      </rPr>
      <t xml:space="preserve"> Mediante correos electrónicos cruzados entre la OAP y Jhon Escobar Cubides, de fechas 22, 23. 24 y 27 de abril de 2020,  se solicitó la publicación de los documentos ajustados en el mes de marzo de 2020, en el enlace Atención al Ciudadano, Ley de Transparencia y Acceso a la Información Pública de la página web de la Unidad,
</t>
    </r>
    <r>
      <rPr>
        <b/>
        <sz val="11"/>
        <rFont val="Arial Narrow"/>
        <family val="2"/>
      </rPr>
      <t>31/05/2020:</t>
    </r>
    <r>
      <rPr>
        <sz val="11"/>
        <rFont val="Arial Narrow"/>
        <family val="2"/>
      </rPr>
      <t xml:space="preserve"> Durante este mes, no se realizaron ajustes al manual de contratación de la Unidad ni a los documentos que los conforman. La contratación de la Unidad, se realizó, con regularidad, teniendo en cuenta el proceso de armonización que no permitirá la suscripción de contratos durante el mes de junio de 2020.
</t>
    </r>
    <r>
      <rPr>
        <b/>
        <sz val="11"/>
        <rFont val="Arial Narrow"/>
        <family val="2"/>
      </rPr>
      <t>30/06/2020:</t>
    </r>
    <r>
      <rPr>
        <sz val="11"/>
        <rFont val="Arial Narrow"/>
        <family val="2"/>
      </rPr>
      <t xml:space="preserve"> En desarrollo del principio de autogestión, con la partifcipación de profesionales del grupo de liquidaciones, del grupo de contratación y de gestión, seguimiento y calidad de la SAL, se está realizando ajustes a los siguientes documentos:  1.La solicitud de ajuste de la hoja de control contratación directa relacionada con el diligenciamiento en línea del formulario de conflictos de interés.
2. La solicitud de eliminación de la constancia de cierre de expediente contractual
3. La solicitud de creación de la versión inicial del formato constancia de archivo y/o cierre de contrato o convenio y
4. La solicitud de creación oficial (codificar y otorgar versión) del Acta de cierre y liberación de saldos del contrato de prestación de servicios profesionales o de apoyo a la gestión.
</t>
    </r>
    <r>
      <rPr>
        <b/>
        <sz val="11"/>
        <rFont val="Arial Narrow"/>
        <family val="2"/>
      </rPr>
      <t>31/07/2020:</t>
    </r>
    <r>
      <rPr>
        <sz val="11"/>
        <rFont val="Arial Narrow"/>
        <family val="2"/>
      </rPr>
      <t xml:space="preserve"> Mediante solicitud de modificación, creación o eliminación de documentos radicado bajo el Nº 20206000029443 del 6 de julio, se pidió a la OAP: 1.El ajuste de la hoja de control contratación directa relacionada con el diligenciamiento en línea del formulario de conflictos de interés.
2. La eliminación de la constancia de cierre de expediente contractual
3. La creación de la versión inicial del formato constancia de archivo y/o cierre de contrato o convenio y
4. La creación oficial (codificar y otorgar versión) del Acta de cierre y liberación de saldos del contrato de prestación de servicios profesionales o de apoyo a la gestión.
También mediante solicitud radicada bajo el Nº 20206000030813 del 15 de julio, se solicitó a la OAP, la publicación de la versión 12 del  Manual de Contratación. 
La primera solicitud ya fue tramitada en su totalidad, mientras que la segunda, está ya aprobada por la OAP, quedando pendiente la publicación de dicha versión del manual de contratación.
</t>
    </r>
    <r>
      <rPr>
        <b/>
        <sz val="11"/>
        <rFont val="Arial Narrow"/>
        <family val="2"/>
      </rPr>
      <t>31/08/2020</t>
    </r>
    <r>
      <rPr>
        <sz val="11"/>
        <rFont val="Arial Narrow"/>
        <family val="2"/>
      </rPr>
      <t>: Se proyectó resolución por la cual se adopta la versión 12 del manual de contratación de la Unidad. Esta resolución está para aprobación del Subdirector de Asuntos Legales.
Igualmente, se precisó con el abogado comisionado del grupo formal de trabajo de control disciplinario interno que el auto No. 037 del 27 de agosto de 2020, por el cual se dio apertura de la indagación preliminar No. 456 de 2020, no tiene relación con un favorecimiento de proponentes en materia de contratación.</t>
    </r>
  </si>
  <si>
    <t>06/05/2020
08/09/2020</t>
  </si>
  <si>
    <r>
      <rPr>
        <b/>
        <sz val="12"/>
        <rFont val="Arial Narrow"/>
        <family val="2"/>
      </rPr>
      <t>06/05/2020:</t>
    </r>
    <r>
      <rPr>
        <sz val="12"/>
        <rFont val="Arial Narrow"/>
        <family val="2"/>
      </rPr>
      <t xml:space="preserve"> La SAL ha venido solicitando mediante distintos correos electronicos a la OAP lrevision, aprobacion y  la publicacion de distintos documentos  como manual de contratacion, fichas azules, formato probacion de polizas entre otros. 
</t>
    </r>
    <r>
      <rPr>
        <b/>
        <sz val="12"/>
        <rFont val="Arial Narrow"/>
        <family val="2"/>
      </rPr>
      <t xml:space="preserve">08/09/2020: </t>
    </r>
    <r>
      <rPr>
        <sz val="12"/>
        <rFont val="Arial Narrow"/>
        <family val="2"/>
      </rPr>
      <t>Se observa que la SAL ha venido realizando actividades con el fin de fortalecer los controles y mitigar que se materialize cada rieso. Se evidencia solicitudes de modificacion y de documentos ( hoja de control contratacion directa relacionada con el diligenciamiento en línea del formulario de conflictos de interés, La solicitud de creación oficial (codificar y otorgar versión) del Acta de cierre y liberación de saldos del contrato de prestación de servicios profesionales o de apoyo a la gestión, entre otros. Asi como se tiene elaborada a la espera de la aprobacion del acto administrativo  por la cual se adopta la versión 12 del manual de contratación de la Unidad.</t>
    </r>
  </si>
  <si>
    <t>Continuar con las acciones previstas para fortelecer los controles con el fin de que no se materialice el riesgo.</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</si>
  <si>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</si>
  <si>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r>
      <rPr>
        <b/>
        <sz val="12"/>
        <color theme="1"/>
        <rFont val="Arial Narrow"/>
        <family val="2"/>
      </rPr>
      <t xml:space="preserve">R2. </t>
    </r>
    <r>
      <rPr>
        <sz val="12"/>
        <color theme="1"/>
        <rFont val="Arial Narrow"/>
        <family val="2"/>
      </rPr>
      <t>Ejercicio de la función disciplinaria, ya sea por omisión, por acción o por extralimitación de funciones buscando beneficio de los resultados del proceso, a favor o en contra de un tercero</t>
    </r>
  </si>
  <si>
    <t>Dilatación del proceso disciplinario mediante interpretaciones que orienten la aplicación de la normatividad</t>
  </si>
  <si>
    <t xml:space="preserve">CA:1- Manipulación de las actuaciones disciplinarias
</t>
  </si>
  <si>
    <r>
      <rPr>
        <sz val="12"/>
        <rFont val="Arial Narrow"/>
        <family val="2"/>
      </rPr>
      <t>1.  Incidencia de carácter disciplinaria, penal y fiscal.</t>
    </r>
    <r>
      <rPr>
        <sz val="12"/>
        <color rgb="FFFF0000"/>
        <rFont val="Arial Narrow"/>
        <family val="2"/>
      </rPr>
      <t xml:space="preserve">
</t>
    </r>
  </si>
  <si>
    <t xml:space="preserve">C:1- Cada vez que se radica una queja o informe relacionado con la función disciplinaria, el grupo formal de trabajo de control disciplinario interno entrega al asesor externo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</si>
  <si>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indirecto</t>
  </si>
  <si>
    <t>1. Realizar trimestralmente divulgación para la prevención y conocimiento de las políticas en materia de prevención que en ejercicio de prevención disciplinaria emita la Dirección Distrital de Asuntos Disciplinarios de la Alcaldía Mayor de Bogotá dirigido a los funcionarios de la entidad</t>
  </si>
  <si>
    <t>1. Piezas o diseños divulgados por los canales institucionales y/o listas de asistencia (trimestral) y/o registros fotográficos</t>
  </si>
  <si>
    <t>Grupo formal de trabajo de Control Disciplinario Interno</t>
  </si>
  <si>
    <t>1. Eficacia: (No de divulgaciones realizadas sobre prevención disciplinaria/ No de divulgaciones programadas sobre prevención disciplinaria)*100
2. (No indagaciones apertura das relacionadas con hechos de corrupción en el mes/No quejas recibidas por corrupción en el mes)*100</t>
  </si>
  <si>
    <t>31/01/2020
29/02/2020
31/03/2020
30/04/2020
31/05/2020
30/06/2020
31/07/2020
31/08/2020</t>
  </si>
  <si>
    <r>
      <rPr>
        <b/>
        <sz val="11"/>
        <rFont val="Arial Narrow"/>
        <family val="2"/>
      </rPr>
      <t>31/01/2020:</t>
    </r>
    <r>
      <rPr>
        <sz val="11"/>
        <rFont val="Arial Narrow"/>
        <family val="2"/>
      </rPr>
      <t xml:space="preserve">  En el mes de enero de 2020, la Dirección Distrital de Asuntos Disciplinarios de la Alcaldía Mayor de Bogotá D.C.expidió 2 directicas generando políticas para el ejercicio de la función disciplinaria en el Distrito Capital así: Directiva 008, radicada el 3 de enero de 2020 que aborda el tema de lineamientos frente a la prescripción del principio de favorabilidad en materia de prewscripción disciplianria y la Directiva 010 radicada en la UAESP en la misma fecha, mediante la cual se emite directriz para la adecuada tipificación en los eventos disciplinarios de conductas violatorias del régfimen de inhabilidades, incompatibilidades y conflictos de intereses. Se evaluará con los integrantes del grupo formal de trabajo de control disciplinario interno, la forma de divulgar estas directivas y sus políticas al interior de la UAESP.
De otro lado, señalar que en el mes de enero de 2020, ante el grupo formal de control disicplinario interno, no se radicó ninguna queja relacionada con hechos de corrupción, por lo que, en consecuencia, no se aperturó ninguna indagación por estos hechos.
</t>
    </r>
    <r>
      <rPr>
        <b/>
        <sz val="11"/>
        <rFont val="Arial Narrow"/>
        <family val="2"/>
      </rPr>
      <t>29/02/2020</t>
    </r>
    <r>
      <rPr>
        <sz val="11"/>
        <rFont val="Arial Narrow"/>
        <family val="2"/>
      </rPr>
      <t xml:space="preserve">: Divulgaciones en proceso. Por otro lado, señalar que en el mes de febrero de 2020, no se radicó ante el grupo formal de control disicplinario interno,  ninguna queja relacionada con hechos de corrupción, por lo que, en consecuencia, no se aperturó ninguna indagación por estos hechos.
</t>
    </r>
    <r>
      <rPr>
        <b/>
        <sz val="11"/>
        <rFont val="Arial Narrow"/>
        <family val="2"/>
      </rPr>
      <t>31/03/2020:</t>
    </r>
    <r>
      <rPr>
        <sz val="11"/>
        <rFont val="Arial Narrow"/>
        <family val="2"/>
      </rPr>
      <t xml:space="preserve">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ciendo revisada por el profesional comisionado de grupo formal de trabajo de control disciplinario interno.
</t>
    </r>
    <r>
      <rPr>
        <b/>
        <sz val="11"/>
        <rFont val="Arial Narrow"/>
        <family val="2"/>
      </rPr>
      <t>30/04/2020</t>
    </r>
    <r>
      <rPr>
        <sz val="11"/>
        <rFont val="Arial Narrow"/>
        <family val="2"/>
      </rPr>
      <t xml:space="preserve">: 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ciendo revisada por el profesional comisionado de grupo formal de trabajo de control disciplinario interno.
 Por otro lado, señalar que en el mes de abril de 2020, no se radicó ante el grupo formal de trabajo de control disicplinario interno,  ninguna queja relacionada con hechos de corrupción, por lo que, en consecuencia, no se aperturó ninguna indagación por estos hechos.
</t>
    </r>
    <r>
      <rPr>
        <b/>
        <sz val="11"/>
        <rFont val="Arial Narrow"/>
        <family val="2"/>
      </rPr>
      <t>31/05/2020:</t>
    </r>
    <r>
      <rPr>
        <sz val="11"/>
        <rFont val="Arial Narrow"/>
        <family val="2"/>
      </rPr>
      <t xml:space="preserve">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siendo revisada por el profesional comisionado de grupo formal de trabajo de control disciplinario interno. No está por demás señalar que el abogado comisionado para el grupo formal de trabajo de control disciplinario interno de la SAL, fue enviado a vacaciones, según resolución 240 de 2020, reincorporándose al servicio, el 1º de junio de 2020.
De oto lado, de auerdo a la informado por el profesional comisionado del Grupo Formal de Trabajo de Control Disciplinario Interno de la SAL, mediante correo del 4/06/2020, se constató que durante el curso del mes de mayo de 2020, no se presentó ninguna denuncia por hechos de corrupción, que hubiera sido objeto de apertura.
</t>
    </r>
    <r>
      <rPr>
        <b/>
        <sz val="11"/>
        <rFont val="Arial Narrow"/>
        <family val="2"/>
      </rPr>
      <t>30/06/2020</t>
    </r>
    <r>
      <rPr>
        <sz val="11"/>
        <rFont val="Arial Narrow"/>
        <family val="2"/>
      </rPr>
      <t xml:space="preserve">: el 30 de junio de 2020, fue divulgada la pieza comunicativa en materia de derecho disciplinario, - Directiva 008 de 2019 - Lineamientos frente a la prescripción del principìo de favorabilidad enmateria de prescripción displinaria.
Adicionalmente, se informa que de acuerdo al correo electrónico recibido por el grupo formal de trabajo de control disciplinario interno, durante el mes de junio de 2020, no se aperturó indagación alguna por hechos de corrupción.
</t>
    </r>
    <r>
      <rPr>
        <b/>
        <sz val="11"/>
        <rFont val="Arial Narrow"/>
        <family val="2"/>
      </rPr>
      <t>31/07/2020:</t>
    </r>
    <r>
      <rPr>
        <sz val="11"/>
        <rFont val="Arial Narrow"/>
        <family val="2"/>
      </rPr>
      <t xml:space="preserve"> Se informa que de acuerdo al correo electrónico recibido por el grupo formal de trabajo de control disciplinario interno, durante el mes de julio de 2020, no se aperturó indagación alguna por hechos de corrupción.
</t>
    </r>
    <r>
      <rPr>
        <b/>
        <sz val="11"/>
        <rFont val="Arial Narrow"/>
        <family val="2"/>
      </rPr>
      <t>31/08/2020</t>
    </r>
    <r>
      <rPr>
        <sz val="11"/>
        <rFont val="Arial Narrow"/>
        <family val="2"/>
      </rPr>
      <t>: Se informa que de acuerdo al correo electrónico recibido por el grupo formal de trabajo de control disciplinario interno, mediante auto No. 037 del 27 de agosto de 2020, se dio apertura de la indagación preliminar No. 456 de 2020, por presuntos hechos de corrupción, denunciados por ciudadano anónimo.
De otro lado, con integrantes del grupo formal de trabajo de control disciplinario interno, treniendo en cuenta las políticas emanadas por la Dirección Distrital de Control Disciplinario Interno, se está analizando el tema a sensibilizar en la segunda y última pieza comunicativa en materia disciplinaria.</t>
    </r>
  </si>
  <si>
    <r>
      <rPr>
        <b/>
        <sz val="12"/>
        <rFont val="Arial Narrow"/>
        <family val="2"/>
      </rPr>
      <t>06/05/2020:</t>
    </r>
    <r>
      <rPr>
        <sz val="12"/>
        <rFont val="Arial Narrow"/>
        <family val="2"/>
      </rPr>
      <t xml:space="preserve"> Se observa correo electronico del 03-02-2020 por parte del grupo formal de trabajo de control interno disiplinario a la SAL informando que a la fecha no se han recibido quejas por actos de corrupcion. No obstante, no se logro observar la pieza o diseño divulgados por cuanto al abrir la evidencia que el archivo no se puede abrir por que hay problemas con el contenido.
</t>
    </r>
    <r>
      <rPr>
        <b/>
        <sz val="12"/>
        <rFont val="Arial Narrow"/>
        <family val="2"/>
      </rPr>
      <t>08/09/2020</t>
    </r>
    <r>
      <rPr>
        <sz val="12"/>
        <rFont val="Arial Narrow"/>
        <family val="2"/>
      </rPr>
      <t>: Se evidencia que la SAL ha venido realizando la divulgacion mediante correos como el 30/06/2020   sobre temas disciplinarios: Lineamientos frente a la prescripción del principìo de favorabilidad enmateria de prescripción displinaria.. Asi mismo se tiene informacion que de acuerdo al correo electrónico recibido por el grupo formal de trabajo de control disciplinario interno, mediante auto No. 037 del 27 de agosto de 2020, se dio apertura de la indagación preliminar No. 456 de 2020, por presuntos hechos de corrupción, denunciados por ciudadano anónimo</t>
    </r>
  </si>
  <si>
    <t>Servicio al Ciudadano</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</si>
  <si>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</si>
  <si>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r>
      <t xml:space="preserve">
</t>
    </r>
    <r>
      <rPr>
        <b/>
        <sz val="12"/>
        <color theme="1"/>
        <rFont val="Arial Narrow"/>
        <family val="2"/>
      </rPr>
      <t xml:space="preserve">R1. </t>
    </r>
    <r>
      <rPr>
        <sz val="12"/>
        <color theme="1"/>
        <rFont val="Arial Narrow"/>
        <family val="2"/>
      </rPr>
      <t>Influenciar el desarrollo normal del proceso de Servicio al ciudadano, para el beneficio propio o de un tercero</t>
    </r>
  </si>
  <si>
    <t>Retrasar ,agilizar o no recepcionar los requerimientos ciudadanos para el beneficio propio o de un tercero</t>
  </si>
  <si>
    <t>CA:1 - Intereses propios o particulares hacia un tercero
CA:2- Falta de controles en las herramientas dispuestas para la recepción de solicitudes</t>
  </si>
  <si>
    <t xml:space="preserve">1. Sanciones e investigaciones
2. Pérdida de credibilidad de la imagen de la entidad </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</si>
  <si>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</si>
  <si>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Detectar</t>
  </si>
  <si>
    <t>1. Socializar el protocolo para gestionar las denuncias de actos de corrupción y medidas de protección al denunciante.
2. Divulgar los lineamientos de servicio al ciudadano</t>
  </si>
  <si>
    <t>1. Piezas o diseños divulgados por los canales institucionales (semestral)
2. Piezas o diseños divulgados por los canales institucionales (semestral)</t>
  </si>
  <si>
    <t>Subdirector Administrativo y Financiero / Equipo de Servicio al ciudadano</t>
  </si>
  <si>
    <t>1. Eficacia: (No de divulgaciones realizadas sobre servicio al ciudadano/ No de divulgaciones programadas sobre servicio al ciudadano)*100
2. No de casos presentados por hechos de corrupción sobre atención al ciudadano</t>
  </si>
  <si>
    <t xml:space="preserve">12/02/2020
10/03/2020
22/04/2020
10/05/2020
11/06/2020
13/07/2020
12/08/2020
</t>
  </si>
  <si>
    <r>
      <rPr>
        <b/>
        <sz val="12"/>
        <color theme="1"/>
        <rFont val="Arial Narrow"/>
        <family val="2"/>
      </rPr>
      <t>12/02/2020</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2"/>
        <color theme="1"/>
        <rFont val="Arial Narrow"/>
        <family val="2"/>
      </rPr>
      <t>10/03/2020:</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2"/>
        <color theme="1"/>
        <rFont val="Arial Narrow"/>
        <family val="2"/>
      </rPr>
      <t>22/04/2020:</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2"/>
        <color theme="1"/>
        <rFont val="Arial Narrow"/>
        <family val="2"/>
      </rPr>
      <t>10/05/2020:</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2"/>
        <color theme="1"/>
        <rFont val="Arial Narrow"/>
        <family val="2"/>
      </rPr>
      <t xml:space="preserve">11/06/2020: </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2"/>
        <color theme="1"/>
        <rFont val="Arial Narrow"/>
        <family val="2"/>
      </rPr>
      <t>13/07/2020:</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
</t>
    </r>
    <r>
      <rPr>
        <b/>
        <sz val="12"/>
        <color theme="1"/>
        <rFont val="Arial Narrow"/>
        <family val="2"/>
      </rPr>
      <t xml:space="preserve">12/08/2020: </t>
    </r>
    <r>
      <rPr>
        <sz val="12"/>
        <color theme="1"/>
        <rFont val="Arial Narrow"/>
        <family val="2"/>
      </rPr>
      <t xml:space="preserve"> No se han presentado  quejas por actos de corrupción, que se hayan identificados como tal por asuntos disciplinarios, y tampoco se han identificado riesgos por trafico de informacion de los servidores publicos deatencion al ciudadano.</t>
    </r>
  </si>
  <si>
    <t>No se logro evidenciar la socializacion el protocolo para gestionar las denuncias de actos de corrupción y medidas de protección al denunciante.</t>
  </si>
  <si>
    <t>En el seguimiento actual no se reportaron evidencias para establecer la accion del control</t>
  </si>
  <si>
    <t>Gestión Documental</t>
  </si>
  <si>
    <t>Establecer lineamientos orientados a la planificación, organización, administración, control y disposición final de la documentación recibida o producida por la Unidad, que garantice el acceso y uso a los usuarios internos y externos.</t>
  </si>
  <si>
    <r>
      <rPr>
        <b/>
        <sz val="12"/>
        <color theme="1"/>
        <rFont val="Arial Narrow"/>
        <family val="2"/>
      </rPr>
      <t xml:space="preserve">R1. </t>
    </r>
    <r>
      <rPr>
        <sz val="12"/>
        <color theme="1"/>
        <rFont val="Arial Narrow"/>
        <family val="2"/>
      </rPr>
      <t>Falsear, sustraer, ocultar y destruir documentación que afecte la memoria institucional y los objetivos de la Unidad.</t>
    </r>
  </si>
  <si>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</si>
  <si>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</si>
  <si>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1. Pérdida de credibilidad e imagen de la UAESP          
2. Acciones legales y disciplinarias en contra de servidores públicos y la Entidad.</t>
  </si>
  <si>
    <t xml:space="preserve">C:1 - La validación del trámite documental se realiza cada vez que se genera o recibe un documento a través del sistema de gestión documental y con la revisión de los servidores asignados en la ventanilla de correspondencia. Cuando hay una desviación se informa a la dependencia responsable para que realice el ajuste respectivo y la evidencia se carga en el Sistema de gestión documental.
C:2 - La verificación de la atención de los trámites en los tiempos establecidos es realizado por el equipo de servicio al ciudadano de forma mensual, enviando alertas a través de correo electrónico a la dependencia responsable para su cumplimiento. </t>
  </si>
  <si>
    <t>CO:1 -Realizar capacitación y sensibilizaciones en el manejo adecuado de la información y documentación física como en el sistema de gestión documental (semestral)</t>
  </si>
  <si>
    <t>Soportes que evidencien las sensibilizaciones de los procedimientos del proceso</t>
  </si>
  <si>
    <t>Subdirector Administrativo y Financiero / Equipo de Gestión Documental</t>
  </si>
  <si>
    <t>1. Eficacia: (No de divulgaciones realizadas sobre Gestión documental/ No de divulgaciones programadas sobre gestión documental)*100
2. No de casos presentados por hechos de corrupción sobre la gestión documental</t>
  </si>
  <si>
    <t xml:space="preserve">02/02/2020
03/03/2020
01/04/2020
04/05/2020
03/06/2020
08/07/2020
05/08/2020
</t>
  </si>
  <si>
    <r>
      <rPr>
        <b/>
        <sz val="12"/>
        <color theme="1"/>
        <rFont val="Arial Narrow"/>
        <family val="2"/>
      </rPr>
      <t>02/02/2020:</t>
    </r>
    <r>
      <rPr>
        <sz val="12"/>
        <color theme="1"/>
        <rFont val="Arial Narrow"/>
        <family val="2"/>
      </rPr>
      <t xml:space="preserve"> Durante el mes de enero no se realizó capacitación sobre el manejo adecuado de los documentos y el sistema de gestión documental, teniendo en cuenta que la entidad se encontraba en fase de transición de las administraciones entrantes y salientes. Durante el mes de enero no se materializo el riesgo. 
</t>
    </r>
    <r>
      <rPr>
        <b/>
        <sz val="12"/>
        <color theme="1"/>
        <rFont val="Arial Narrow"/>
        <family val="2"/>
      </rPr>
      <t>03/03/2020</t>
    </r>
    <r>
      <rPr>
        <sz val="12"/>
        <color theme="1"/>
        <rFont val="Arial Narrow"/>
        <family val="2"/>
      </rPr>
      <t xml:space="preserve">: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r>
    <r>
      <rPr>
        <b/>
        <sz val="12"/>
        <color theme="1"/>
        <rFont val="Arial Narrow"/>
        <family val="2"/>
      </rPr>
      <t>01/04/2020</t>
    </r>
    <r>
      <rPr>
        <sz val="12"/>
        <color theme="1"/>
        <rFont val="Arial Narrow"/>
        <family val="2"/>
      </rPr>
      <t xml:space="preserve">: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r>
    <r>
      <rPr>
        <b/>
        <sz val="12"/>
        <color theme="1"/>
        <rFont val="Arial Narrow"/>
        <family val="2"/>
      </rPr>
      <t>04/05/2020</t>
    </r>
    <r>
      <rPr>
        <sz val="12"/>
        <color theme="1"/>
        <rFont val="Arial Narrow"/>
        <family val="2"/>
      </rPr>
      <t xml:space="preserve"> Durante el mes de abril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t>
    </r>
    <r>
      <rPr>
        <b/>
        <sz val="12"/>
        <color theme="1"/>
        <rFont val="Arial Narrow"/>
        <family val="2"/>
      </rPr>
      <t>03/06/2020</t>
    </r>
    <r>
      <rPr>
        <sz val="12"/>
        <color theme="1"/>
        <rFont val="Arial Narrow"/>
        <family val="2"/>
      </rPr>
      <t xml:space="preserve"> Durante el mes de mayo no se materializo el riesgo. Se realizaron capacitaciones virtuales al personal de la entidad sobre el manejo adecuado de los documentos y el proceso de gestión documental, los días 6 y 14 de mayo de 2020.
</t>
    </r>
    <r>
      <rPr>
        <b/>
        <sz val="12"/>
        <color theme="1"/>
        <rFont val="Arial Narrow"/>
        <family val="2"/>
      </rPr>
      <t>08/07/2020</t>
    </r>
    <r>
      <rPr>
        <sz val="12"/>
        <color theme="1"/>
        <rFont val="Arial Narrow"/>
        <family val="2"/>
      </rPr>
      <t xml:space="preserve"> Durante el mes de junio no se materializo el riesgo. Se realizaron capacitaciones virtuales al personal de la entidad sobre el manejo adecuado de los documentos, Orfeo y el proceso de gestión documental, 
Se continua con la organización de los expedientes en físico y posteriormente ir digitalizándolos, se realizó reunión con la Asuntos Legales para la entrega de la documentación de los contratos de acuerdo con el numeral 7 del manual de funciones de la subdirección de Asuntos Legales 
También, se realizaron reuniones con el grupo de archivo de gestión centralizado, se digitalizaron algunos contratos para atender las consultas de los usuarios externo e internos y se continua con la organización de los expedientes en físico para posteriormente ir digitalizándolos, del mismo modo, se elaboraron oficios sobre las TRD para enviar al Archivo de Bogotá, solicitud de auditoria especial a la oficina de control interno y Organización documentación de las dependencias de la Unidad a cada uno de los jefes de las áreas de la Unidad. 
</t>
    </r>
    <r>
      <rPr>
        <b/>
        <sz val="12"/>
        <color theme="1"/>
        <rFont val="Arial Narrow"/>
        <family val="2"/>
      </rPr>
      <t>05/08/2020</t>
    </r>
    <r>
      <rPr>
        <sz val="12"/>
        <color theme="1"/>
        <rFont val="Arial Narrow"/>
        <family val="2"/>
      </rPr>
      <t xml:space="preserve">: Durante el mes de julio no se materializo el riesgo. Se realizaron capacitaciones virtuales al personal de la entidad sobre el manejo adecuado de los documentos, Orfeo y el proceso de gestión documental, del mismo modo se realizó presentación al comité interno de archivo el 6 de julio de 2020, con el fin de presentar el estado actual del archivo de gestión centralizado y el aplicativo Orfeo, para que se tomen las medidas adecuada, del mismo modo se presentó y aprobó el plan de trabajo para la organización dela documentación 2012 a 2020 de cada una de las dependencia </t>
    </r>
  </si>
  <si>
    <t xml:space="preserve">No se logro observar los soportes que evidencien las sensibilizacionesde los procedimientos del proceso. </t>
  </si>
  <si>
    <t>Gestión Financiera</t>
  </si>
  <si>
    <t>Administrar lo recursos financieros asignados al presupuesto de la UAESP</t>
  </si>
  <si>
    <r>
      <rPr>
        <b/>
        <sz val="12"/>
        <color theme="1"/>
        <rFont val="Arial Narrow"/>
        <family val="2"/>
      </rPr>
      <t xml:space="preserve">R1. </t>
    </r>
    <r>
      <rPr>
        <sz val="12"/>
        <color theme="1"/>
        <rFont val="Arial Narrow"/>
        <family val="2"/>
      </rPr>
      <t>Destinación indebido de los recursos públicos</t>
    </r>
  </si>
  <si>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</si>
  <si>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</si>
  <si>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</si>
  <si>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
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</si>
  <si>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1. - Realizar los giros institucionales de acuerdo con los procedimientos y controles establecidos</t>
  </si>
  <si>
    <t>Orden de pago, boletín de tesorería, conciliación bancaria</t>
  </si>
  <si>
    <t>Subdirector Administrativo y Financiero / Equipo de Gestión Financiera</t>
  </si>
  <si>
    <t>(No de giros realizados sin el cumplimiento de requisitos / No de giros realizados durante el mes) *100</t>
  </si>
  <si>
    <t xml:space="preserve">10/02/2020
10/03/2020
10/04/2020
08/05/2020
10/06/2020
10/07/2020
10/08/2020
</t>
  </si>
  <si>
    <r>
      <rPr>
        <b/>
        <sz val="12"/>
        <rFont val="Arial Narrow"/>
        <family val="2"/>
      </rPr>
      <t>10/02/2020</t>
    </r>
    <r>
      <rPr>
        <sz val="12"/>
        <rFont val="Arial Narrow"/>
        <family val="2"/>
      </rPr>
      <t xml:space="preserve">: Los giros se realizaron teniendo en cuenta los requisitos establecidos en los procedimientos y por los portales financieros y bancarios.
</t>
    </r>
    <r>
      <rPr>
        <b/>
        <sz val="12"/>
        <rFont val="Arial Narrow"/>
        <family val="2"/>
      </rPr>
      <t>10/03/2020:</t>
    </r>
    <r>
      <rPr>
        <sz val="12"/>
        <rFont val="Arial Narrow"/>
        <family val="2"/>
      </rPr>
      <t xml:space="preserve"> Se atienden los controles y procedimientos establecidos en los portales financieros y bancarios para los giros institucionales.
</t>
    </r>
    <r>
      <rPr>
        <b/>
        <sz val="12"/>
        <rFont val="Arial Narrow"/>
        <family val="2"/>
      </rPr>
      <t>10/04/2020:</t>
    </r>
    <r>
      <rPr>
        <sz val="12"/>
        <rFont val="Arial Narrow"/>
        <family val="2"/>
      </rPr>
      <t xml:space="preserve"> Los giros se realizan teniendo en cuenta los proceidmientos establecidos y las herramientas financieras disponibles.
</t>
    </r>
    <r>
      <rPr>
        <b/>
        <sz val="12"/>
        <rFont val="Arial Narrow"/>
        <family val="2"/>
      </rPr>
      <t>08/05/2020</t>
    </r>
    <r>
      <rPr>
        <sz val="12"/>
        <rFont val="Arial Narrow"/>
        <family val="2"/>
      </rPr>
      <t xml:space="preserve">: Se realizan los giros institucionales, teniendo en cuenta los procedimientos establecidos y los portales financieros.
</t>
    </r>
    <r>
      <rPr>
        <b/>
        <sz val="12"/>
        <rFont val="Arial Narrow"/>
        <family val="2"/>
      </rPr>
      <t>10/06/2020</t>
    </r>
    <r>
      <rPr>
        <sz val="12"/>
        <rFont val="Arial Narrow"/>
        <family val="2"/>
      </rPr>
      <t xml:space="preserve">: Los giros de la entidadse realizan de acuerdo con los controles establecidos en procedimientos y portales bancarios.
</t>
    </r>
    <r>
      <rPr>
        <b/>
        <sz val="12"/>
        <rFont val="Arial Narrow"/>
        <family val="2"/>
      </rPr>
      <t>10/07/2020</t>
    </r>
    <r>
      <rPr>
        <sz val="12"/>
        <rFont val="Arial Narrow"/>
        <family val="2"/>
      </rPr>
      <t xml:space="preserve">: Se realizan los giros de la entidad  en atención a los procedimientos establecidos y los controles de los portales financieros.
</t>
    </r>
    <r>
      <rPr>
        <b/>
        <sz val="12"/>
        <rFont val="Arial Narrow"/>
        <family val="2"/>
      </rPr>
      <t>10/08/2020</t>
    </r>
    <r>
      <rPr>
        <sz val="12"/>
        <rFont val="Arial Narrow"/>
        <family val="2"/>
      </rPr>
      <t xml:space="preserve">: Los giros institucionales se realizan teniendo en cuenta los controles establecidos por los aplicativos finacneiros y los portales bancarios
</t>
    </r>
  </si>
  <si>
    <t>Gestión de Apoyo Logístico</t>
  </si>
  <si>
    <t>Suministrar y controlar los recursos físicos y servicios de apoyo logísticos de la UAESP</t>
  </si>
  <si>
    <r>
      <t xml:space="preserve">R1. </t>
    </r>
    <r>
      <rPr>
        <sz val="12"/>
        <color theme="1"/>
        <rFont val="Arial Narrow"/>
        <family val="2"/>
      </rPr>
      <t>Uso indebido de bienes  y/o servicios de la Unidad</t>
    </r>
  </si>
  <si>
    <t>El uso de los bienes y servicios de la Entidad sean usados para el beneficio propio o de un tercero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</si>
  <si>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</si>
  <si>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Investigaciones o sanciones a la entidad y/o servidor público por parte de entes de control. 
Detrimento patrimonial</t>
  </si>
  <si>
    <t>Alto</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</si>
  <si>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</si>
  <si>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 xml:space="preserve">1. Realizar socialización con el personal del proceso de Apoyo logístico (Cuatrimestral)
</t>
  </si>
  <si>
    <t>Listas de asistencia y acta de reunión</t>
  </si>
  <si>
    <t>Subdirector Administrativo y Financiero/ Apoyo logístico</t>
  </si>
  <si>
    <t>(No de sensibilizaciones realizadas / No de sensibilizaciones programadas)*100</t>
  </si>
  <si>
    <t xml:space="preserve">10/02/2020
10/03/2020
22/04/2020
25/05/2020
18/06/2020
27/07/2020
</t>
  </si>
  <si>
    <r>
      <t xml:space="preserve">
</t>
    </r>
    <r>
      <rPr>
        <b/>
        <sz val="12"/>
        <color theme="1"/>
        <rFont val="Arial Narrow"/>
        <family val="2"/>
      </rPr>
      <t>12/02/2020</t>
    </r>
    <r>
      <rPr>
        <sz val="12"/>
        <color theme="1"/>
        <rFont val="Arial Narrow"/>
        <family val="2"/>
      </rPr>
      <t xml:space="preserve">: Se han relizado los seguimientos respectivos mediante los controles interpuestos por el area, a la fecha no se ha materializado ningun riesgo.
</t>
    </r>
    <r>
      <rPr>
        <b/>
        <sz val="12"/>
        <color theme="1"/>
        <rFont val="Arial Narrow"/>
        <family val="2"/>
      </rPr>
      <t>10/03/2020</t>
    </r>
    <r>
      <rPr>
        <sz val="12"/>
        <color theme="1"/>
        <rFont val="Arial Narrow"/>
        <family val="2"/>
      </rPr>
      <t xml:space="preserve">:Se han relizado los seguimientos respectivos mediante los controles interpuestos por el area, a la fecha no se ha materializado ningun riesgo.
</t>
    </r>
    <r>
      <rPr>
        <b/>
        <sz val="12"/>
        <color theme="1"/>
        <rFont val="Arial Narrow"/>
        <family val="2"/>
      </rPr>
      <t xml:space="preserve">22/04/2020: </t>
    </r>
    <r>
      <rPr>
        <sz val="12"/>
        <color theme="1"/>
        <rFont val="Arial Narrow"/>
        <family val="2"/>
      </rPr>
      <t xml:space="preserve"> Se han relizado los seguimientos respectivos mediante los controles interpuestos por el area, a la fecha no se ha materializado ningun riesgo.
</t>
    </r>
    <r>
      <rPr>
        <b/>
        <sz val="12"/>
        <color theme="1"/>
        <rFont val="Arial Narrow"/>
        <family val="2"/>
      </rPr>
      <t>25/05/2020:</t>
    </r>
    <r>
      <rPr>
        <sz val="12"/>
        <color theme="1"/>
        <rFont val="Arial Narrow"/>
        <family val="2"/>
      </rPr>
      <t xml:space="preserve">  Se han relizado los seguimientos respectivos mediante los controles interpuestos por el area, a la fecha no se ha materializado ningun riesgo.
</t>
    </r>
    <r>
      <rPr>
        <b/>
        <sz val="12"/>
        <color theme="1"/>
        <rFont val="Arial Narrow"/>
        <family val="2"/>
      </rPr>
      <t>18/06/2020:</t>
    </r>
    <r>
      <rPr>
        <sz val="12"/>
        <color theme="1"/>
        <rFont val="Arial Narrow"/>
        <family val="2"/>
      </rPr>
      <t xml:space="preserve">  Se han relizado los seguimientos respectivos mediante los controles interpuestos por el area, a la fecha no se ha materializado ningun riesgo.
</t>
    </r>
    <r>
      <rPr>
        <b/>
        <sz val="12"/>
        <color theme="1"/>
        <rFont val="Arial Narrow"/>
        <family val="2"/>
      </rPr>
      <t>27/07/2020:</t>
    </r>
    <r>
      <rPr>
        <sz val="12"/>
        <color theme="1"/>
        <rFont val="Arial Narrow"/>
        <family val="2"/>
      </rPr>
      <t xml:space="preserve">  Se han relizado los seguimientos respectivos mediante los controles interpuestos por el area, a la fecha no se ha materializado ningun riesgo.
</t>
    </r>
  </si>
  <si>
    <t>No se logro evidenciar soportes como listas de asistencia y acta de reunion de sensibilizacion con el personal del proceso de apoyo logistico.</t>
  </si>
  <si>
    <t>Gestión de Talento Humano</t>
  </si>
  <si>
    <t>Desarrollar las actividades de vinculación, permanencia y retiro de personal de la Unidad para el cumplimiento de la misión y objetivos institucionales</t>
  </si>
  <si>
    <r>
      <rPr>
        <b/>
        <sz val="12"/>
        <color theme="1"/>
        <rFont val="Arial Narrow"/>
        <family val="2"/>
      </rPr>
      <t xml:space="preserve">R1. </t>
    </r>
    <r>
      <rPr>
        <sz val="12"/>
        <color theme="1"/>
        <rFont val="Arial Narrow"/>
        <family val="2"/>
      </rPr>
      <t>Posibilidad de vincular personal no idóneo o que incumpla requisitos para el cargo - Tráfico de influencias</t>
    </r>
  </si>
  <si>
    <t>Falta de verificación de los requisitos establecidos en el manual de funciones, y verificación de la documentación aportada por el aspirante al cargo</t>
  </si>
  <si>
    <t>CA:1  Influencias de terceros para la vinculación en la Entidad
CA: 2 Intereses personales para el favorecimiento de un tercero</t>
  </si>
  <si>
    <t>Investigaciones o sanciones a la entidad y/o servidor público por parte de entes de control.</t>
  </si>
  <si>
    <t>si</t>
  </si>
  <si>
    <t xml:space="preserve">Cada vez que inicie un proceso de vinculación de personal, lista de verificación de requisitos del aspirante, de acuerdo con la normatividad aplicable y el manual de funciones de la entidad. Las evidencias se encuentran en el expediente laboral. Cualquier observación es solicitada al aspirante. </t>
  </si>
  <si>
    <t>1. Garantizar el uso de la lista de verificación antes del ingreso de la persona</t>
  </si>
  <si>
    <t>1.Listas de verificación diligenciadas en expedientes laborales de los funcionarios</t>
  </si>
  <si>
    <t>Subdirector Administrativo y Financiero / Equipo de Talento Humano</t>
  </si>
  <si>
    <t>(No de verificaciones realizadas/No de ingresos de funcionarios)* 100</t>
  </si>
  <si>
    <r>
      <rPr>
        <b/>
        <sz val="12"/>
        <color theme="1"/>
        <rFont val="Arial Narrow"/>
        <family val="2"/>
      </rPr>
      <t>27/04/2020:</t>
    </r>
    <r>
      <rPr>
        <sz val="12"/>
        <color theme="1"/>
        <rFont val="Arial Narrow"/>
        <family val="2"/>
      </rPr>
      <t xml:space="preserve">  Los ingresos Realizados  durante el primer trimestre  de  2020,  el área de talento humano ha realizado la Verificación de requisitos. la cuales reposan en los respectivos espediente laboral.
Enero: 5 Ingresos: 
SUBDIRECTOR TECNICO  - CARLOS ARTURO QUINTANA CASTRO
ASESOR	-INGRID LISBETH RAMIREZ MORENO
SUBDIRECTOR TECNICO - ALVARO RAUL PARRA ERAZO
JEFE DE OFICINA	- CESAR MAURICIO BELTRAN LOPEZ
ASESOR	-  FRANCISCO  JOSE AYALA SANMIGUEL
SUBDIRECTOR TECNICO -KAREN ANDREA CASTAÑEDA GARCIA
Febrero:  9 ingresos así:   SUBDIRECTOR TECNICO 	-	HERMES HUMBERTO FORERO MORENO
SUBDIRECTOR ADMINISTRATIVO 	- RUBEN DARIO PERILLA CARDENAS
CONDUCTOR	- GILMER JAIR RUEDA
SUBDIRECTOR TECNICO 		FREDY FERLEY ALDANA ARIAS
JEFE DE OFICINA	115	05	JULIAN CAMILO AMADO VELANDIA
PROFESIONAL ESPECIALIZADO	222	26	CARLOS MANUEL RIVERA PEREA
ASESOR	105	05	MONICA ANDREA BONILLA  VELASCO
PROFESIONAL ESPECIALIZADO	222	24	JOSE WILSON MACIAS GONZALEZ
PROFESIONAL UNIVERSITARIO	219	12	ANGELA MARIA MORALES SANDOVAL
Marzo: 7 funcionarios así:   JEFE DE OFICINA	- GERMAN GUILLERMO SANDOVAL PINZON
AUXILIAR ADMINISTRATIVO	- LEIDY DAYANA ROA BATSTA
PROFESIONAL UNIVERSITARIO- ELIZABETH PUERTO PATIÑO
PROFESIONAL ESPECIALIZADO - SANDRA RUBIELA RUIZ MEDELLIN
PROFESIONAL UNIVERSITARIO -	DIANA MARCELA PERDOMO BELTRAN
TECNICO OPERATIVO-DIVA YISETH RUIZ BERNAL
SECRETARIO EJECUTIVO-DIANA ANDREA CHIARI CUCAITA
Abril: Se registra  1 ingreso Así:    PROFESIONAL UNIVERSITARIO  219-12 - NATALIA LOZANO SIERRA
Mayo: Se registra 1  ingreso de: PROFESIONAL UNIVERSITARIO 219 – 10 - LUISA FERNANDA MORALES SIERRA
Junio: No se registra ingreso de  personal a  la planta de cargos de la entidad.
Julio: No se registra ingreso de  personal a  la planta de cargos de la entidad.
</t>
    </r>
  </si>
  <si>
    <t>No hay evidencias para establecer la accion del control</t>
  </si>
  <si>
    <t>Gestión de Tecnológica y de la Información</t>
  </si>
  <si>
    <t>Administrar y brindar soluciones tecnológicas asegurando la integridad, disponibilidad y confiabilidad de la información</t>
  </si>
  <si>
    <r>
      <rPr>
        <b/>
        <sz val="12"/>
        <color theme="1"/>
        <rFont val="Arial Narrow"/>
        <family val="2"/>
      </rPr>
      <t xml:space="preserve">R1. </t>
    </r>
    <r>
      <rPr>
        <sz val="12"/>
        <color theme="1"/>
        <rFont val="Arial Narrow"/>
        <family val="2"/>
      </rPr>
      <t>Uso mal intencionado por parte de los servidores públicos en el manejo de la información contenida en los Sistemas de Información de la Unidad, en favorecimiento propio o de un tercero</t>
    </r>
  </si>
  <si>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</si>
  <si>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</si>
  <si>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1. Incapacidad de efectuar el
cumplimiento de las políticas
de seguridad de la información
2. Pérdida de la información institucional
3. Sanciones por parte de entes de control
 4. Deterioro de la imagen
institucional</t>
  </si>
  <si>
    <t>Semanalmente el administrador de infraestructura de la UAESP, verifica los logs a través de las herramientas tecnológicas identificando los incidentes a los sistemas de información. Así mismo, se contemplan la implementación de las políticas de seguridad de la información. En caso que se presente algún incidente de alto impacto se reporta al Jefe de la Oficina TIC y al CSIRT Gobierno, cuando es un impacto bajo se reporta al Jefe Oficina TIC para tomar las decisiones del caso. La evidencia se encuentra en los logs y correos electrónicos (cuando aplica)</t>
  </si>
  <si>
    <t>1. Sensibilizar a los funcionarios y contratistas, acerca de la seguridad de la información</t>
  </si>
  <si>
    <t>Piezas o diseños divulgados por los canales institucionales</t>
  </si>
  <si>
    <t>Jefe Oficina TIC</t>
  </si>
  <si>
    <t>25/03/2020 
31/08/2020</t>
  </si>
  <si>
    <r>
      <rPr>
        <b/>
        <sz val="12"/>
        <color theme="1"/>
        <rFont val="Arial Narrow"/>
        <family val="2"/>
      </rPr>
      <t>25/03/2020:</t>
    </r>
    <r>
      <rPr>
        <sz val="12"/>
        <color theme="1"/>
        <rFont val="Arial Narrow"/>
        <family val="2"/>
      </rPr>
      <t xml:space="preserve"> Con la aprobación de la Politica de Seguridad de la Información, se realizaron los cambios correspondientes que se indicaban en esta y se han realizado sensibilizaciones sobre seguridad a traves del correo electronico comunicaciones@uaesp.gov.co.                                   
</t>
    </r>
    <r>
      <rPr>
        <b/>
        <sz val="12"/>
        <color theme="1"/>
        <rFont val="Arial Narrow"/>
        <family val="2"/>
      </rPr>
      <t>31/08/2020:</t>
    </r>
    <r>
      <rPr>
        <sz val="12"/>
        <color theme="1"/>
        <rFont val="Arial Narrow"/>
        <family val="2"/>
      </rPr>
      <t xml:space="preserve"> Se ha realizado mediante teams capacitaciones sobre trabajo seguro, ciberseguridad y mediante piezas comunicativas se han enviado alertas sobre incidentes ciberneticos creando una cultura cibernetica a los funcionarios y contratistas.</t>
    </r>
  </si>
  <si>
    <t>05/05/2020   07/09/2020</t>
  </si>
  <si>
    <r>
      <rPr>
        <b/>
        <sz val="12"/>
        <color rgb="FF000000"/>
        <rFont val="Arial Narrow"/>
        <family val="2"/>
      </rPr>
      <t>05/05/2020:</t>
    </r>
    <r>
      <rPr>
        <sz val="12"/>
        <color rgb="FF000000"/>
        <rFont val="Arial Narrow"/>
        <family val="2"/>
      </rPr>
      <t xml:space="preserve"> Se observa la gestión de acciones de acuerdo al control establecido, evidenciando 9 sencibilizaciones mediante piezas publicitarias divulgadas por correo electronico, durante el primer cuatrimestre del año, acerca de la seguridad de la información.                                                    
</t>
    </r>
    <r>
      <rPr>
        <b/>
        <sz val="12"/>
        <color rgb="FF000000"/>
        <rFont val="Arial Narrow"/>
        <family val="2"/>
      </rPr>
      <t>07/09/2020</t>
    </r>
    <r>
      <rPr>
        <sz val="12"/>
        <color rgb="FF000000"/>
        <rFont val="Arial Narrow"/>
        <family val="2"/>
      </rPr>
      <t xml:space="preserve"> Se evidencia mediante teams capacitaciones sobre trabajo seguro, ciberseguridad y mediante piezas comunicativas se han enviado alertas sobre incidentes ciberneticos creando una cultura cibernetica a los funcionarios y contratistas.</t>
    </r>
  </si>
  <si>
    <t>Evaluación</t>
  </si>
  <si>
    <t>Evaluación y Mejora</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</si>
  <si>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</si>
  <si>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2"/>
        <color theme="1"/>
        <rFont val="Arial Narrow"/>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</si>
  <si>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</si>
  <si>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</si>
  <si>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t>
  </si>
  <si>
    <r>
      <t>C</t>
    </r>
    <r>
      <rPr>
        <b/>
        <sz val="11"/>
        <color theme="1"/>
        <rFont val="Calibri"/>
        <family val="2"/>
        <scheme val="minor"/>
      </rPr>
      <t>:1 -</t>
    </r>
    <r>
      <rPr>
        <sz val="11"/>
        <color theme="1"/>
        <rFont val="Calibri"/>
        <family val="2"/>
        <scheme val="minor"/>
      </rPr>
      <t xml:space="preserve"> Cumplir con el Perfil de Auditor Interno definido por el Procedimiento</t>
    </r>
  </si>
  <si>
    <t>MODERADO</t>
  </si>
  <si>
    <t>Débil</t>
  </si>
  <si>
    <t>Documentar los controles frente a las especificaciones asociadas a: Descripción de la Operación , periodicidad, evidencia, niveles de desviación, responsabilidad y propósito</t>
  </si>
  <si>
    <t>Actualización del procedimiento de auditorias internas en función del fortalecimiento de la descripción de los controles asociados frente a las características solicitadas en el diseño del control</t>
  </si>
  <si>
    <t>Oficina de Control Interno</t>
  </si>
  <si>
    <t>Número  de controles documentados /Total de controles establecidos * 100</t>
  </si>
  <si>
    <t xml:space="preserve">
29/01/2020
02/02/2020
03/03/2020
30/04/2020
31/05/2020
30/06/2020
31/07/2020</t>
  </si>
  <si>
    <t xml:space="preserve"> 29/01/2020: Se reviso y aprobó el riesgo de corrupción del Proceso Evaluación y Mejora en el nuevo formato y se verifico y ajusto el riesgo de gestión, se remitió acta No. 04 del 29/01/2020 a la OAP informando de la actividad realizada.
02/02/2020:  Se  socializó avance a la documentación del control con el equipo de trabajo y el jefe de la OCI.
03/03/2020: Se programo reunión para el 19/03/2020, en comité primario del 03/03/2020 con el jefe de la OCI y el equipo de trabajo para socializar, ajustar y aprobar la documentación del control.
30/04/2020: El día 19/03/2020 el equipo auditor junto con el jefe de la OCI realizaron reunión vía TEAM herramienta utilizada para realizar teletrabajo debido a la cuarentena por la pandemia del coronavirus. En esta reunión se dio a conocer el avance de la Documentación de los riesgos del proceso Evaluación y Mejora, estableciendo compromisos para el ajuste y terminación de la documentación de los riesgos de gestión y corrupción de la OCI en el formato  FM-19 Diseño del control V1. Luego de realizados los ajustes, la revisión y aprobación por el equipo auditor y el jefe de la OCI del Diseño de los controles se remitió vía correo electrónico de fecha 25/03/2020, esta información a la OAP para la aprobación.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
31/05/2020: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30/06/2020: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31/07/2020: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t>
  </si>
  <si>
    <t>31/08/2020: Mediante correo electronico de fecha 06/04/2020, se remitio el seguimiento al riesgo de coruupción de la OCI y el Diseño de Controles en el formatoFM-19 Diseño del control V1, aclarando que el 25/03/2020, se remititio el diseño de controles a la OAP para que sea revisado y aprobado.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t>
  </si>
  <si>
    <t>Bajo proceso de autoevaluacón se presenta resultados en este campo.</t>
  </si>
  <si>
    <r>
      <rPr>
        <b/>
        <sz val="11"/>
        <color theme="1"/>
        <rFont val="Calibri"/>
        <family val="2"/>
        <scheme val="minor"/>
      </rPr>
      <t>C:2 -</t>
    </r>
    <r>
      <rPr>
        <sz val="11"/>
        <color theme="1"/>
        <rFont val="Calibri"/>
        <family val="2"/>
        <scheme val="minor"/>
      </rPr>
      <t xml:space="preserve"> Desarrollar Evaluación de Auditorias Internas y Equipo Auditor</t>
    </r>
  </si>
  <si>
    <t>D</t>
  </si>
  <si>
    <t>No_se_Investigan</t>
  </si>
  <si>
    <t>Incompleta</t>
  </si>
  <si>
    <t>Informar al CICCI el evento para tomar las medidas necesarias</t>
  </si>
  <si>
    <t>Informes de Auditoría Según plan de Auditoría vigencia 2020</t>
  </si>
  <si>
    <t>Número de casos presentados</t>
  </si>
  <si>
    <t>9/03/2020
30/03/2020
30/04/2020
31/05/2020
30/06/2020
31/07/2020</t>
  </si>
  <si>
    <t>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30/04/2020: De acuerdo a las Auditorias realizadas durante le mes de abril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de lo contrario (ampliar cuarentena) se presentará el informe correspondiente indicando las limitaciones de auditoría correspondientes.
31/05/2020: Se materializó el riesgo de incumplimiento del PAA 2020, donde no se pudieron desarrollar dos ejercicios de auditorias programadas para el mes de mayo: ( No 12. PEGIRS y  No. 8 Austeridad del gasto - 2do ciclo). Lo anterior debido a las siguientes causas: 1. No se pudo adelantar la contratación del profresional (Ing. ambiental) para la auditoria PEGIRS , dada la emergencia sanitaria actual, en la cual se prioriza otro tipo de contratación. y 2. No se ha realizado el proceso de armonización de los procesos realacionados con la Gestión Integral de residuos Solidos, con los lineamientos y politicas establecidas en el nuevo Plan de desarrollo 2020-2024.
30/06/2020: Se materializó el riesgo de incumplimiento del PAA 2020, donde no se pudieron desarrollar dos ejercicios de auditorias programadas para el mes de junio: ( No 11. SG-SST y  No. 14 Gestión Ambiental). Lo anterior debido a las siguiente causa; No se pudo adelantar la contratación del profresional (Ing. ambiental) para las auditorias de Gestión Ambiental, dada la emergencia sanitaria actual, en la cual se prioriza otro tipo de contratación.
31/07/2020: Debido a la materizalizción del riesgo de inclumplimiento del PAA 2020, con los dos ejercicios que no se desarrollaron para el mes de junio: ( No 11. SG-SST y  No. 14 Gestión Ambiental). Debido a la causa de la emergencia sanitaria, no se pudo adelantar la contratación de los profesionales para la realización de estas auditorias. Se espera que en el mes de agosto se pueda contratar el personal necesario y reprogramar la realización de las auditorias.</t>
  </si>
  <si>
    <t xml:space="preserve">
31/08/2020: De acuerdo a las Auditorias realizadas durante le mes de abril no se presentaron casos de informes de auditoras subjetivos, parcializados, ocultando y/u omitiendo información para favorecer intereses particulares. Por lo anterior no se requirió informar al CICCI.</t>
  </si>
  <si>
    <r>
      <rPr>
        <b/>
        <sz val="11"/>
        <color theme="1"/>
        <rFont val="Calibri"/>
        <family val="2"/>
        <scheme val="minor"/>
      </rPr>
      <t>C:3 -</t>
    </r>
    <r>
      <rPr>
        <sz val="11"/>
        <color theme="1"/>
        <rFont val="Calibri"/>
        <family val="2"/>
        <scheme val="minor"/>
      </rPr>
      <t xml:space="preserve"> Solicitar la suscripción de Carta de Representación </t>
    </r>
  </si>
  <si>
    <r>
      <rPr>
        <b/>
        <sz val="11"/>
        <color theme="1"/>
        <rFont val="Calibri"/>
        <family val="2"/>
        <scheme val="minor"/>
      </rPr>
      <t>C:4 -</t>
    </r>
    <r>
      <rPr>
        <sz val="11"/>
        <color theme="1"/>
        <rFont val="Calibri"/>
        <family val="2"/>
        <scheme val="minor"/>
      </rPr>
      <t xml:space="preserve"> Suscribir compromiso del Auditor Interno conforme a estatuto de auditoría vigente</t>
    </r>
  </si>
  <si>
    <r>
      <rPr>
        <b/>
        <sz val="12"/>
        <color theme="1"/>
        <rFont val="Arial Narrow"/>
        <family val="2"/>
      </rPr>
      <t>A</t>
    </r>
    <r>
      <rPr>
        <b/>
        <sz val="12"/>
        <color theme="1"/>
        <rFont val="Arial Narrow"/>
        <family val="2"/>
      </rPr>
      <t>:</t>
    </r>
    <r>
      <rPr>
        <sz val="12"/>
        <color theme="1"/>
        <rFont val="Arial Narrow"/>
        <family val="2"/>
      </rPr>
      <t xml:space="preserve"> 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30/04/2020: De acuerdo a las Auditorias realizadas durante le mes de abril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de lo contrario (ampliar cuarentena) se presentará el informe correspondiente indicando las limitaciones de auditoría correspondientes.
31/05/2020: Se materializó el riesgo de incumplimiento del PAA 2020, donde no se pudieron desarrollar dos ejercicios de auditorias programadas para el mes de mayo: ( No 12. PEGIRS y  No. 8 Austeridad del gasto - 2do ciclo). Lo anterior debido a las siguientes causas: 1. No se pudo adelantar la contratación del profresional (Ing. ambiental) para la auditoria PEGIRS , dada la emergencia sanitaria actual, en la cual se prioriza otro tipo de contratación. y 2. No se ha realizado el proceso de armonización de los procesos realacionados con la Gestión Integral de residuos Solidos, con los lineamientos y politicas establecidas en el nuevo Plan de desarrollo 2020-2024.
30/06/2020: Se materializó el riesgo de incumplimiento del PAA 2020, donde no se pudieron desarrollar dos ejercicios de auditorias programadas para el mes de junio: ( No 11. SG-SST y  No. 14 Gestión Ambiental). Lo anterior debido a las siguiente causa; No se pudo adelantar la contratación del profresional (Ing. ambiental) para las auditorias de Gestión Ambiental, dada la emergencia sanitaria actual, en la cual se prioriza otro tipo de contratación.
31/07/2020: Debido a la materizalizción del riesgo de inclumplimiento del PAA 2020, con los dos ejercicios que no se desarrollaron para el mes de junio: ( No 11. SG-SST y  No. 14 Gestión Ambiental). Debido a la causa de la emergencia sanitaria, no se pudo adelantar la contratación de los profesionales para la realización de estas auditorias. Se espera que en el mes de agosto se pueda contratar el personal necesario y reprogramar la realización de las auditorias.</t>
    </r>
  </si>
  <si>
    <t>Gestión Integral de Residuos</t>
  </si>
  <si>
    <t>Riesgo de Imagen o Reputacional</t>
  </si>
  <si>
    <t>Gestión del Talento Humano</t>
  </si>
  <si>
    <t>Riesgo de Seguridad Digital</t>
  </si>
  <si>
    <t>Gestión de Tecnologías y de la Información</t>
  </si>
  <si>
    <t>PROCESOS</t>
  </si>
  <si>
    <t xml:space="preserve">RIESGO INHERENTE </t>
  </si>
  <si>
    <t>TIPO (P o D)</t>
  </si>
  <si>
    <t>ASIGNADO</t>
  </si>
  <si>
    <t>NO_ASIGNADO</t>
  </si>
  <si>
    <t>FUNCIONES</t>
  </si>
  <si>
    <t>ADECUADO</t>
  </si>
  <si>
    <t>INADECUADO</t>
  </si>
  <si>
    <t>PERIODICIDAD</t>
  </si>
  <si>
    <t>OPORTUNA</t>
  </si>
  <si>
    <t>INOPORTUNA</t>
  </si>
  <si>
    <t>PROPÓSITO</t>
  </si>
  <si>
    <t>PREVENIR</t>
  </si>
  <si>
    <t>DETECTAR</t>
  </si>
  <si>
    <t>NO_ES_CONTROL</t>
  </si>
  <si>
    <t>EJECUCIÓN</t>
  </si>
  <si>
    <t>CONFIABLE</t>
  </si>
  <si>
    <t>NO_CONFIABLES</t>
  </si>
  <si>
    <t>DESVIACIONES</t>
  </si>
  <si>
    <t>SE_INVESTIGAN</t>
  </si>
  <si>
    <t>NO_SE_INVESTIGAN</t>
  </si>
  <si>
    <t>EVIDENCIAS</t>
  </si>
  <si>
    <t>COMPLETA</t>
  </si>
  <si>
    <t>INCOMPLETA</t>
  </si>
  <si>
    <t>NO_EXISTE</t>
  </si>
  <si>
    <t>ESTADO DE LA EJECUCIÓN DEL CONTROL</t>
  </si>
  <si>
    <t>SOLIDEZ</t>
  </si>
  <si>
    <t>DÉBIL</t>
  </si>
  <si>
    <t xml:space="preserve">Incidencia del control en la probabilidad </t>
  </si>
  <si>
    <t>Incidencia del control en el impacto</t>
  </si>
  <si>
    <t># COLUMNAS EN LA MATRIZ DE RIESGO QUE SE DESPLAZA EN ELEJE DE LA PROBABILIDAD</t>
  </si>
  <si>
    <t># COLUMNAS EN LA MATRIZ DE RIESGO QUE SE DESPLAZA EN EL EJE DE IMPACTO</t>
  </si>
  <si>
    <t>Riesgos Estratégico</t>
  </si>
  <si>
    <t>Insignificante</t>
  </si>
  <si>
    <t>Bajo</t>
  </si>
  <si>
    <t>Gestión de la Evaluación y Control</t>
  </si>
  <si>
    <t>Riesgos Gerencial</t>
  </si>
  <si>
    <t>Menor</t>
  </si>
  <si>
    <t>No_Asignado</t>
  </si>
  <si>
    <t>Inadecuado</t>
  </si>
  <si>
    <t>Inoportuna</t>
  </si>
  <si>
    <t>No_Confiable</t>
  </si>
  <si>
    <t>Gestión de la Innovación</t>
  </si>
  <si>
    <t>Riesgos Operativo</t>
  </si>
  <si>
    <t>Posible</t>
  </si>
  <si>
    <t>No_es_Control</t>
  </si>
  <si>
    <t>No_Existe</t>
  </si>
  <si>
    <t>Gestión del Conocimiento</t>
  </si>
  <si>
    <t>Riesgos Financiero</t>
  </si>
  <si>
    <t>Probable</t>
  </si>
  <si>
    <t>Riesgo Tecnológico</t>
  </si>
  <si>
    <t>Casi seguro</t>
  </si>
  <si>
    <t>Riesgo de cumplimiento</t>
  </si>
  <si>
    <t>TIPS PARA LA IDENTIFICACIÓN DEL RIESGO</t>
  </si>
  <si>
    <t>PAG 22</t>
  </si>
  <si>
    <t>IDENTIFICACIÓN DE RIESGOS</t>
  </si>
  <si>
    <t>PAG 28</t>
  </si>
  <si>
    <t>TIPOLOGIAS DE  RIESGO</t>
  </si>
  <si>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</si>
  <si>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</si>
  <si>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</si>
  <si>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</si>
  <si>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</si>
  <si>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</si>
  <si>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</si>
  <si>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</si>
  <si>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t xml:space="preserve"> IMPORTANTE</t>
  </si>
  <si>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</si>
  <si>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t>En la descripción del riesgo se deben tener en cuenta las respuestas a las preguntas arriba mencionadas.</t>
  </si>
  <si>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</si>
  <si>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</si>
  <si>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</si>
  <si>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</si>
  <si>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</si>
  <si>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</si>
  <si>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</si>
  <si>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</si>
  <si>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</si>
  <si>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</si>
  <si>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Pregúntese si el riesgo de gestión identificado está relacionado directamente con las características del objetivo. Si la respuesta es “no”, este puede ser la causa o la consecuencia.</t>
  </si>
  <si>
    <t>TIPS PARA LA VALORACIÓN DEL RIESGO</t>
  </si>
  <si>
    <t>PAG : 36</t>
  </si>
  <si>
    <t>¿EN QUÉ CONSISTE?</t>
  </si>
  <si>
    <t>HERRAMIENTAS PARA EL ANÁLISIS DE CAUSAS     -                                                               PRIORIZACIÓN DE CAUSAS</t>
  </si>
  <si>
    <t>Establecer la probabilidad de ocurrencia del riesgo y el nivel de consecuencia o impacto, con el fin de estimar la zona de riesgo inicial (RIESGO INHERENTE).</t>
  </si>
  <si>
    <t>Diagrama de Pareto</t>
  </si>
  <si>
    <t>ANÁLISIS DE RIESGO</t>
  </si>
  <si>
    <r>
      <t xml:space="preserve">• </t>
    </r>
    <r>
      <rPr>
        <sz val="12"/>
        <color theme="1"/>
        <rFont val="TimesNewRomanPSMT"/>
      </rPr>
      <t>5 porqué o 3 porqué</t>
    </r>
  </si>
  <si>
    <t>Se busca establecer la probabilidad de ocurrencia del riesgo y sus consecuencias o impacto, con el fin de estimar la zona de riesgo inicial (RIESGO INHERENTE).</t>
  </si>
  <si>
    <r>
      <t xml:space="preserve">• </t>
    </r>
    <r>
      <rPr>
        <sz val="12"/>
        <color theme="1"/>
        <rFont val="TimesNewRomanPSMT"/>
      </rPr>
      <t>Matriz de priorización</t>
    </r>
  </si>
  <si>
    <t>Aspectos a tener en cuenta:</t>
  </si>
  <si>
    <r>
      <t xml:space="preserve">• </t>
    </r>
    <r>
      <rPr>
        <sz val="12"/>
        <color theme="1"/>
        <rFont val="TimesNewRomanPSMT"/>
      </rPr>
      <t>Análisis de causa raíz RCA</t>
    </r>
  </si>
  <si>
    <r>
      <t xml:space="preserve">• </t>
    </r>
    <r>
      <rPr>
        <sz val="12"/>
        <color theme="1"/>
        <rFont val="TimesNewRomanPSMT"/>
      </rPr>
      <t>Espina de pescado</t>
    </r>
  </si>
  <si>
    <t>1. Tabla para determinar probabilidad</t>
  </si>
  <si>
    <r>
      <t xml:space="preserve">• </t>
    </r>
    <r>
      <rPr>
        <sz val="12"/>
        <color theme="0"/>
        <rFont val="TimesNewRomanPSMT"/>
      </rPr>
      <t>Tormenta de ideas</t>
    </r>
  </si>
  <si>
    <t>2. Tablas (s) para determinar el impacto o consecuencias (de acuerdo con la política de riesgos institucional)</t>
  </si>
  <si>
    <r>
      <t xml:space="preserve">• </t>
    </r>
    <r>
      <rPr>
        <sz val="12"/>
        <color theme="1"/>
        <rFont val="TimesNewRomanPSMT"/>
      </rPr>
      <t>Análisis de árbol de fallos</t>
    </r>
  </si>
  <si>
    <t>3. Matriz de evaluación de riesgos</t>
  </si>
  <si>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</si>
  <si>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</si>
  <si>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</si>
  <si>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</si>
  <si>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</si>
  <si>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</si>
  <si>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</si>
  <si>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</si>
  <si>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</si>
  <si>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</si>
  <si>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</si>
  <si>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</si>
  <si>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</si>
  <si>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</si>
  <si>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</si>
  <si>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</si>
  <si>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</si>
  <si>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</si>
  <si>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IDENTIFICACIÓN DE CONTROLES Y SU VALORACIÓN</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</si>
  <si>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</si>
  <si>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</si>
  <si>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</si>
  <si>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</si>
  <si>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</si>
  <si>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</si>
  <si>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 xml:space="preserve"> Debe establecer el cómo se realiza la actividad de control.</t>
  </si>
  <si>
    <t xml:space="preserve"> Debe indicar qué pasa con las observaciones o desviaciones resultantes de ejecutar el control.</t>
  </si>
  <si>
    <t>Debe dejar evidencia de la ejecución del control.</t>
  </si>
  <si>
    <t>Las acciones de tratamiento se agrupan en:
* Disminuir la probabilidad: acciones encaminadas a gestionar las causas del riesgo
* Disminuir el impacto: acciones encaminadas a disminuir las consecuencias del riesgo</t>
  </si>
  <si>
    <t>60,61,62</t>
  </si>
  <si>
    <t xml:space="preserve">ANÁLISIS Y EVALUACIÓN DEL DISEÑO DE LOS CONTROLES </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</si>
  <si>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</si>
  <si>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</si>
  <si>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</si>
  <si>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</si>
  <si>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</si>
  <si>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</si>
  <si>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</si>
  <si>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</si>
  <si>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NOTA 1</t>
  </si>
  <si>
    <t>Si la solidez del conjunto de los controles es débil, este no dismi- nuirá ningún cuadrante de impacto o probabilidad asociado al riesgo.</t>
  </si>
  <si>
    <t>NOTA 2</t>
  </si>
  <si>
    <t>Tratándose de riesgos de corrupción únicamente hay disminución de pro- babilidad. Es decir, para el impacto no opera el desplazamiento.</t>
  </si>
  <si>
    <t xml:space="preserve">Solidez del conjunto de controles </t>
  </si>
  <si>
    <t>CANT CONTROLES</t>
  </si>
  <si>
    <t>Controles Directamente</t>
  </si>
  <si>
    <t>No disminuye</t>
  </si>
  <si>
    <t>Resultado</t>
  </si>
  <si>
    <t>Nivel de aceptación</t>
  </si>
  <si>
    <t>Desplazamiento en Probabilidad</t>
  </si>
  <si>
    <t>Desplazamiento en Impacto</t>
  </si>
  <si>
    <r>
      <rPr>
        <b/>
        <sz val="12"/>
        <rFont val="Arial Narrow"/>
        <family val="2"/>
      </rPr>
      <t>C:1 -</t>
    </r>
    <r>
      <rPr>
        <sz val="12"/>
        <rFont val="Arial Narrow"/>
        <family val="2"/>
      </rPr>
      <t xml:space="preserve"> El administrador del MTO,  envía a través de correo electrónico al líder del proceso  la novedades del seguimiento, con el fin de revisar el cumplimiento de las actividades de los planes de tratamiento asociados a riesgos de corrupción.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</si>
</sst>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sz val="11"/>
      <color indexed="8"/>
      <name val="Calibri"/>
      <family val="2"/>
    </font>
    <font>
      <b/>
      <sz val="11"/>
      <color theme="1"/>
      <name val="Calibri"/>
      <family val="2"/>
      <scheme val="minor"/>
    </font>
    <font>
      <b/>
      <u/>
      <sz val="11"/>
      <color theme="1"/>
      <name val="Calibri"/>
      <family val="2"/>
      <scheme val="minor"/>
    </font>
    <font>
      <sz val="11"/>
      <color theme="0"/>
      <name val="Calibri"/>
      <family val="2"/>
      <scheme val="minor"/>
    </font>
    <font>
      <sz val="18"/>
      <color theme="1"/>
      <name val="Calibri (Cuerpo)_x0000_"/>
    </font>
    <font>
      <b/>
      <sz val="11"/>
      <color theme="0"/>
      <name val="Calibri"/>
      <family val="2"/>
      <scheme val="minor"/>
    </font>
    <font>
      <sz val="12"/>
      <color theme="1"/>
      <name val="Calibri Light"/>
      <family val="2"/>
      <scheme val="major"/>
    </font>
    <font>
      <b/>
      <sz val="12"/>
      <color theme="1"/>
      <name val="Calibri Light"/>
      <family val="2"/>
      <scheme val="major"/>
    </font>
    <font>
      <sz val="12"/>
      <color theme="1"/>
      <name val="Calibri"/>
      <family val="2"/>
      <scheme val="minor"/>
    </font>
    <font>
      <sz val="11"/>
      <color rgb="FFFF0000"/>
      <name val="Calibri (Cuerpo)_x0000_"/>
    </font>
    <font>
      <b/>
      <sz val="11"/>
      <color rgb="FFFF0000"/>
      <name val="Calibri (Cuerpo)_x0000_"/>
    </font>
    <font>
      <sz val="12"/>
      <color theme="1"/>
      <name val="TimesNewRomanPSMT"/>
    </font>
    <font>
      <sz val="12"/>
      <color theme="0"/>
      <name val="TimesNewRomanPSMT"/>
    </font>
    <font>
      <sz val="11"/>
      <color rgb="FF383A35"/>
      <name val="Flama"/>
    </font>
    <font>
      <b/>
      <sz val="22"/>
      <color theme="7"/>
      <name val="Calibri"/>
      <family val="2"/>
      <scheme val="minor"/>
    </font>
    <font>
      <u/>
      <sz val="12"/>
      <color theme="1"/>
      <name val="Calibri"/>
      <family val="2"/>
      <scheme val="minor"/>
    </font>
    <font>
      <u/>
      <sz val="11"/>
      <color theme="1"/>
      <name val="Calibri"/>
      <family val="2"/>
      <scheme val="minor"/>
    </font>
    <font>
      <b/>
      <sz val="11"/>
      <color theme="7"/>
      <name val="Calibri"/>
      <family val="2"/>
      <scheme val="minor"/>
    </font>
    <font>
      <sz val="10"/>
      <color rgb="FF000000"/>
      <name val="Tahoma"/>
      <family val="2"/>
    </font>
    <font>
      <b/>
      <sz val="10"/>
      <color rgb="FF000000"/>
      <name val="Tahoma"/>
      <family val="2"/>
    </font>
    <font>
      <b/>
      <sz val="10"/>
      <color theme="1"/>
      <name val="Calibri"/>
      <family val="2"/>
      <scheme val="minor"/>
    </font>
    <font>
      <sz val="8"/>
      <color theme="0"/>
      <name val="Calibri"/>
      <family val="2"/>
      <scheme val="minor"/>
    </font>
    <font>
      <b/>
      <sz val="11"/>
      <color theme="9"/>
      <name val="Calibri (Cuerpo)_x0000_"/>
    </font>
    <font>
      <sz val="14"/>
      <color theme="1"/>
      <name val="Calibri"/>
      <family val="2"/>
      <scheme val="minor"/>
    </font>
    <font>
      <sz val="14"/>
      <color rgb="FFFF0000"/>
      <name val="Calibri (Cuerpo)_x0000_"/>
    </font>
    <font>
      <sz val="11"/>
      <color rgb="FF000000"/>
      <name val="Calibri"/>
      <family val="2"/>
      <scheme val="minor"/>
    </font>
    <font>
      <b/>
      <sz val="18"/>
      <color rgb="FF000000"/>
      <name val="Calibri"/>
      <family val="2"/>
    </font>
    <font>
      <sz val="18"/>
      <color rgb="FF000000"/>
      <name val="Calibri"/>
      <family val="2"/>
    </font>
    <font>
      <sz val="10"/>
      <color rgb="FF000000"/>
      <name val="Calibri"/>
      <family val="2"/>
    </font>
    <font>
      <sz val="12"/>
      <name val="Calibri"/>
      <family val="2"/>
      <scheme val="minor"/>
    </font>
    <font>
      <sz val="12"/>
      <name val="Arial Narrow"/>
      <family val="2"/>
    </font>
    <font>
      <b/>
      <sz val="12"/>
      <color theme="1"/>
      <name val="Arial Narrow"/>
      <family val="2"/>
    </font>
    <font>
      <sz val="12"/>
      <color theme="1"/>
      <name val="Arial Narrow"/>
      <family val="2"/>
    </font>
    <font>
      <sz val="12"/>
      <color theme="0"/>
      <name val="Arial Narrow"/>
      <family val="2"/>
    </font>
    <font>
      <b/>
      <sz val="12"/>
      <color theme="0"/>
      <name val="Arial Narrow"/>
      <family val="2"/>
    </font>
    <font>
      <b/>
      <sz val="12"/>
      <name val="Arial Narrow"/>
      <family val="2"/>
    </font>
    <font>
      <sz val="12"/>
      <color rgb="FFFF0000"/>
      <name val="Arial Narrow"/>
      <family val="2"/>
    </font>
    <font>
      <sz val="11"/>
      <name val="Arial Narrow"/>
      <family val="2"/>
    </font>
    <font>
      <sz val="11"/>
      <color rgb="FFFF0000"/>
      <name val="Arial Narrow"/>
      <family val="2"/>
    </font>
    <font>
      <u/>
      <sz val="11"/>
      <name val="Arial Narrow"/>
      <family val="2"/>
    </font>
    <font>
      <sz val="12"/>
      <color rgb="FF000000"/>
      <name val="Arial Narrow"/>
      <family val="2"/>
    </font>
    <font>
      <b/>
      <sz val="12"/>
      <color rgb="FF000000"/>
      <name val="Arial Narrow"/>
      <family val="2"/>
    </font>
    <font>
      <b/>
      <sz val="11"/>
      <name val="Arial Narrow"/>
      <family val="2"/>
    </font>
    <font>
      <b/>
      <i/>
      <sz val="12"/>
      <name val="Arial Narrow"/>
      <family val="2"/>
    </font>
  </fonts>
  <fills count="19">
    <fill>
      <patternFill patternType="none"/>
    </fill>
    <fill>
      <patternFill patternType="gray125"/>
    </fill>
    <fill>
      <patternFill patternType="solid">
        <fgColor theme="4"/>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
      <patternFill patternType="solid">
        <fgColor rgb="FFFFFD78"/>
        <bgColor indexed="64"/>
      </patternFill>
    </fill>
    <fill>
      <patternFill patternType="solid">
        <fgColor rgb="FFFF7E79"/>
        <bgColor indexed="64"/>
      </patternFill>
    </fill>
    <fill>
      <patternFill patternType="solid">
        <fgColor rgb="FFFFFFFF"/>
        <bgColor indexed="64"/>
      </patternFill>
    </fill>
    <fill>
      <patternFill patternType="solid">
        <fgColor theme="5" tint="-0.249977111117893"/>
        <bgColor indexed="64"/>
      </patternFill>
    </fill>
  </fills>
  <borders count="15">
    <border>
      <left/>
      <right/>
      <top/>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right style="double">
        <color theme="0" tint="-4.9989318521683403E-2"/>
      </right>
      <top/>
      <bottom/>
      <diagonal/>
    </border>
    <border>
      <left/>
      <right/>
      <top style="double">
        <color theme="0" tint="-0.14996795556505021"/>
      </top>
      <bottom style="double">
        <color theme="0" tint="-0.14996795556505021"/>
      </bottom>
      <diagonal/>
    </border>
    <border>
      <left style="double">
        <color theme="0" tint="-4.9989318521683403E-2"/>
      </left>
      <right style="double">
        <color theme="0" tint="-4.9989318521683403E-2"/>
      </right>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double">
        <color theme="0" tint="-4.9989318521683403E-2"/>
      </left>
      <right style="double">
        <color theme="0" tint="-4.9989318521683403E-2"/>
      </right>
      <top/>
      <bottom style="double">
        <color theme="0" tint="-4.9989318521683403E-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9" fillId="0" borderId="0"/>
    <xf numFmtId="0" fontId="8" fillId="0" borderId="0"/>
    <xf numFmtId="9" fontId="17" fillId="0" borderId="0" applyFont="0" applyFill="0" applyBorder="0" applyAlignment="0" applyProtection="0"/>
    <xf numFmtId="0" fontId="3" fillId="0" borderId="0"/>
    <xf numFmtId="0" fontId="17" fillId="0" borderId="0"/>
  </cellStyleXfs>
  <cellXfs count="232">
    <xf numFmtId="0" fontId="0" fillId="0" borderId="0" xfId="0"/>
    <xf numFmtId="0" fontId="0" fillId="0" borderId="0" xfId="0" applyFont="1" applyAlignment="1">
      <alignment wrapText="1"/>
    </xf>
    <xf numFmtId="0" fontId="7"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Border="1"/>
    <xf numFmtId="0" fontId="4" fillId="3" borderId="1"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14" fillId="2" borderId="0" xfId="0" applyFont="1" applyFill="1" applyBorder="1" applyAlignment="1">
      <alignment horizontal="left" vertical="center"/>
    </xf>
    <xf numFmtId="0" fontId="14" fillId="2" borderId="0" xfId="0" applyFont="1" applyFill="1" applyBorder="1" applyAlignment="1">
      <alignment vertical="center"/>
    </xf>
    <xf numFmtId="0" fontId="0" fillId="0" borderId="0" xfId="0" applyBorder="1" applyAlignment="1">
      <alignment wrapText="1"/>
    </xf>
    <xf numFmtId="0" fontId="0" fillId="0" borderId="0" xfId="0" applyBorder="1" applyAlignment="1">
      <alignment vertical="center" wrapText="1"/>
    </xf>
    <xf numFmtId="0" fontId="12" fillId="10" borderId="0" xfId="0" applyFont="1" applyFill="1" applyBorder="1" applyAlignment="1">
      <alignment horizontal="center" vertical="center" wrapText="1"/>
    </xf>
    <xf numFmtId="0" fontId="5" fillId="0" borderId="0" xfId="0" applyFont="1" applyBorder="1" applyAlignment="1">
      <alignment horizontal="center" vertical="center"/>
    </xf>
    <xf numFmtId="0" fontId="6" fillId="0" borderId="0" xfId="0" applyFont="1" applyBorder="1"/>
    <xf numFmtId="0" fontId="0" fillId="0" borderId="0" xfId="0" applyBorder="1" applyAlignment="1">
      <alignment horizontal="left" wrapText="1"/>
    </xf>
    <xf numFmtId="0" fontId="5" fillId="0" borderId="0" xfId="0" applyFont="1" applyBorder="1" applyAlignment="1">
      <alignment horizontal="center" vertical="center" wrapText="1"/>
    </xf>
    <xf numFmtId="0" fontId="0" fillId="6" borderId="0" xfId="0" applyFill="1" applyBorder="1"/>
    <xf numFmtId="0" fontId="0" fillId="6" borderId="0" xfId="0" applyFill="1" applyBorder="1" applyAlignment="1">
      <alignment wrapText="1"/>
    </xf>
    <xf numFmtId="0" fontId="0" fillId="6" borderId="0" xfId="0" applyFont="1" applyFill="1" applyBorder="1" applyAlignment="1">
      <alignment vertical="center" wrapText="1"/>
    </xf>
    <xf numFmtId="0" fontId="0" fillId="6" borderId="3" xfId="0" applyFill="1" applyBorder="1" applyAlignment="1">
      <alignment vertical="center" wrapText="1"/>
    </xf>
    <xf numFmtId="0" fontId="8" fillId="0" borderId="0" xfId="2"/>
    <xf numFmtId="0" fontId="10" fillId="0" borderId="0" xfId="2" applyFont="1" applyAlignment="1">
      <alignment vertical="center"/>
    </xf>
    <xf numFmtId="0" fontId="8" fillId="0" borderId="0" xfId="2" applyAlignment="1">
      <alignment wrapText="1"/>
    </xf>
    <xf numFmtId="0" fontId="12" fillId="10" borderId="0" xfId="2" applyFont="1" applyFill="1"/>
    <xf numFmtId="0" fontId="20" fillId="0" borderId="0" xfId="2" applyFont="1"/>
    <xf numFmtId="0" fontId="17" fillId="0" borderId="0" xfId="2" applyFont="1"/>
    <xf numFmtId="0" fontId="22" fillId="0" borderId="0" xfId="2" applyFont="1"/>
    <xf numFmtId="0" fontId="24" fillId="6" borderId="0" xfId="0" applyFont="1" applyFill="1" applyBorder="1" applyAlignment="1">
      <alignment horizontal="center" vertical="center"/>
    </xf>
    <xf numFmtId="0" fontId="25" fillId="0" borderId="0" xfId="2" applyFont="1" applyAlignment="1">
      <alignment horizontal="center" vertical="center"/>
    </xf>
    <xf numFmtId="0" fontId="10" fillId="0" borderId="0" xfId="2" applyFont="1" applyAlignment="1">
      <alignment horizontal="center" vertical="center"/>
    </xf>
    <xf numFmtId="0" fontId="8" fillId="0" borderId="0" xfId="2" applyAlignment="1">
      <alignment horizontal="justify"/>
    </xf>
    <xf numFmtId="0" fontId="22" fillId="0" borderId="0" xfId="2" applyFont="1" applyAlignment="1">
      <alignment horizontal="justify"/>
    </xf>
    <xf numFmtId="0" fontId="0" fillId="0" borderId="0" xfId="0" applyAlignment="1">
      <alignment vertical="center"/>
    </xf>
    <xf numFmtId="0" fontId="4" fillId="3" borderId="4" xfId="0" applyFont="1" applyFill="1" applyBorder="1" applyAlignment="1">
      <alignment horizontal="center" vertical="center" wrapText="1"/>
    </xf>
    <xf numFmtId="0" fontId="7" fillId="2" borderId="0" xfId="2" applyFont="1" applyFill="1" applyAlignment="1"/>
    <xf numFmtId="0" fontId="3" fillId="0" borderId="0" xfId="4" applyAlignment="1">
      <alignment horizontal="center" vertical="center"/>
    </xf>
    <xf numFmtId="0" fontId="14" fillId="2" borderId="0" xfId="4" applyFont="1" applyFill="1" applyAlignment="1">
      <alignment horizontal="left" vertical="center"/>
    </xf>
    <xf numFmtId="0" fontId="3" fillId="2" borderId="0" xfId="4" applyFill="1"/>
    <xf numFmtId="0" fontId="3" fillId="0" borderId="0" xfId="4"/>
    <xf numFmtId="0" fontId="3" fillId="0" borderId="0" xfId="4" applyAlignment="1">
      <alignment horizontal="left" vertical="center"/>
    </xf>
    <xf numFmtId="0" fontId="3" fillId="0" borderId="0" xfId="4" applyAlignment="1">
      <alignment vertical="center"/>
    </xf>
    <xf numFmtId="0" fontId="12" fillId="10" borderId="0" xfId="4" applyFont="1" applyFill="1" applyAlignment="1">
      <alignment vertical="center"/>
    </xf>
    <xf numFmtId="0" fontId="3" fillId="10" borderId="0" xfId="4" applyFill="1"/>
    <xf numFmtId="0" fontId="3" fillId="10" borderId="0" xfId="4" applyFill="1" applyAlignment="1">
      <alignment vertical="center"/>
    </xf>
    <xf numFmtId="0" fontId="34" fillId="0" borderId="0" xfId="4" applyFont="1" applyAlignment="1">
      <alignment horizontal="center" vertical="center"/>
    </xf>
    <xf numFmtId="0" fontId="34" fillId="12" borderId="0" xfId="4" applyFont="1" applyFill="1"/>
    <xf numFmtId="0" fontId="3" fillId="0" borderId="0" xfId="4" applyAlignment="1">
      <alignment vertical="center" wrapText="1"/>
    </xf>
    <xf numFmtId="0" fontId="3" fillId="0" borderId="0" xfId="4" applyAlignment="1">
      <alignment horizontal="center"/>
    </xf>
    <xf numFmtId="0" fontId="11" fillId="0" borderId="0" xfId="4" applyFont="1" applyAlignment="1">
      <alignment vertical="center"/>
    </xf>
    <xf numFmtId="0" fontId="10" fillId="11" borderId="0" xfId="4" applyFont="1" applyFill="1" applyBorder="1" applyAlignment="1">
      <alignment horizontal="center" vertical="center"/>
    </xf>
    <xf numFmtId="0" fontId="30" fillId="2" borderId="6"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 xfId="4" applyFont="1" applyFill="1" applyBorder="1" applyAlignment="1">
      <alignment horizontal="center" vertical="center"/>
    </xf>
    <xf numFmtId="0" fontId="3" fillId="0" borderId="6" xfId="4" applyBorder="1" applyAlignment="1">
      <alignment horizontal="center" vertical="center"/>
    </xf>
    <xf numFmtId="0" fontId="14" fillId="2" borderId="6" xfId="4" applyFont="1" applyFill="1" applyBorder="1" applyAlignment="1">
      <alignment horizontal="center" vertical="center"/>
    </xf>
    <xf numFmtId="0" fontId="3" fillId="4" borderId="6" xfId="4" applyFill="1" applyBorder="1" applyAlignment="1">
      <alignment horizontal="center" vertical="center"/>
    </xf>
    <xf numFmtId="0" fontId="14" fillId="8" borderId="6" xfId="4" applyFont="1" applyFill="1" applyBorder="1" applyAlignment="1">
      <alignment horizontal="center" vertical="center"/>
    </xf>
    <xf numFmtId="0" fontId="14" fillId="10" borderId="6" xfId="4" applyFont="1" applyFill="1" applyBorder="1" applyAlignment="1">
      <alignment horizontal="center" vertical="center"/>
    </xf>
    <xf numFmtId="0" fontId="0" fillId="0" borderId="7" xfId="0" applyBorder="1"/>
    <xf numFmtId="0" fontId="0" fillId="4" borderId="8" xfId="0" applyFont="1" applyFill="1" applyBorder="1" applyAlignment="1">
      <alignment horizontal="center" vertical="center" wrapText="1"/>
    </xf>
    <xf numFmtId="0" fontId="38" fillId="0" borderId="0" xfId="0" applyFont="1"/>
    <xf numFmtId="0" fontId="0" fillId="6" borderId="7" xfId="0" applyFill="1" applyBorder="1" applyAlignment="1">
      <alignment horizontal="center" vertical="center"/>
    </xf>
    <xf numFmtId="0" fontId="41" fillId="0" borderId="7" xfId="0" applyFont="1" applyBorder="1" applyAlignment="1">
      <alignment horizontal="center" vertical="center" wrapText="1"/>
    </xf>
    <xf numFmtId="0" fontId="40" fillId="5" borderId="7" xfId="0" applyFont="1" applyFill="1" applyBorder="1" applyAlignment="1">
      <alignment vertical="center" textRotation="90"/>
    </xf>
    <xf numFmtId="0" fontId="41" fillId="5" borderId="7" xfId="0" applyFont="1" applyFill="1" applyBorder="1" applyAlignment="1">
      <alignment vertical="center" textRotation="90"/>
    </xf>
    <xf numFmtId="0" fontId="41" fillId="0" borderId="7" xfId="0" applyFont="1" applyBorder="1" applyAlignment="1">
      <alignment horizontal="center" vertical="center" textRotation="90"/>
    </xf>
    <xf numFmtId="14" fontId="39" fillId="6" borderId="7" xfId="0" applyNumberFormat="1" applyFont="1" applyFill="1" applyBorder="1" applyAlignment="1">
      <alignment horizontal="center" vertical="center"/>
    </xf>
    <xf numFmtId="0" fontId="41" fillId="6" borderId="7" xfId="0" applyFont="1" applyFill="1" applyBorder="1" applyAlignment="1">
      <alignment vertical="center" wrapText="1"/>
    </xf>
    <xf numFmtId="0" fontId="41" fillId="6" borderId="7" xfId="0" applyFont="1" applyFill="1" applyBorder="1"/>
    <xf numFmtId="0" fontId="40" fillId="0" borderId="7" xfId="0" applyFont="1" applyBorder="1" applyAlignment="1">
      <alignment horizontal="center" vertical="center" textRotation="90"/>
    </xf>
    <xf numFmtId="0" fontId="41" fillId="0" borderId="7" xfId="0" applyFont="1" applyFill="1" applyBorder="1" applyAlignment="1">
      <alignment horizontal="center" vertical="center" wrapText="1"/>
    </xf>
    <xf numFmtId="0" fontId="39" fillId="0" borderId="7" xfId="0" applyFont="1" applyBorder="1" applyAlignment="1">
      <alignment horizontal="center" vertical="center" wrapText="1"/>
    </xf>
    <xf numFmtId="0" fontId="40" fillId="0" borderId="7" xfId="0" applyFont="1" applyFill="1" applyBorder="1" applyAlignment="1">
      <alignment horizontal="center" vertical="center"/>
    </xf>
    <xf numFmtId="0" fontId="41" fillId="0" borderId="7" xfId="0" applyFont="1" applyBorder="1" applyAlignment="1">
      <alignment horizontal="justify" vertical="center" wrapText="1"/>
    </xf>
    <xf numFmtId="0" fontId="41" fillId="0" borderId="7" xfId="0" applyFont="1" applyBorder="1" applyAlignment="1">
      <alignment horizontal="left" vertical="center" wrapText="1"/>
    </xf>
    <xf numFmtId="164" fontId="39" fillId="6" borderId="7" xfId="0" applyNumberFormat="1" applyFont="1" applyFill="1" applyBorder="1" applyAlignment="1">
      <alignment horizontal="center" vertical="center" wrapText="1"/>
    </xf>
    <xf numFmtId="0" fontId="45" fillId="6" borderId="7" xfId="0" applyFont="1" applyFill="1" applyBorder="1" applyAlignment="1">
      <alignment horizontal="justify" vertical="center" wrapText="1"/>
    </xf>
    <xf numFmtId="0" fontId="42" fillId="2" borderId="7"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9" borderId="7" xfId="0" applyFont="1" applyFill="1" applyBorder="1" applyAlignment="1">
      <alignment horizontal="center" vertical="center" wrapText="1"/>
    </xf>
    <xf numFmtId="0" fontId="40" fillId="0" borderId="7" xfId="0" applyFont="1" applyBorder="1" applyAlignment="1">
      <alignment horizontal="center" vertical="center" textRotation="90" wrapText="1"/>
    </xf>
    <xf numFmtId="0" fontId="40" fillId="5" borderId="7"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4" fillId="5" borderId="7" xfId="0" applyFont="1" applyFill="1" applyBorder="1" applyAlignment="1">
      <alignment horizontal="center" vertical="center" wrapText="1"/>
    </xf>
    <xf numFmtId="0" fontId="39" fillId="11" borderId="7" xfId="0" applyFont="1" applyFill="1" applyBorder="1" applyAlignment="1">
      <alignment horizontal="center" vertical="center" wrapText="1"/>
    </xf>
    <xf numFmtId="0" fontId="39" fillId="6" borderId="7" xfId="0" applyFont="1" applyFill="1" applyBorder="1" applyAlignment="1">
      <alignment horizontal="justify" wrapText="1"/>
    </xf>
    <xf numFmtId="0" fontId="39" fillId="15" borderId="7" xfId="0" applyFont="1" applyFill="1" applyBorder="1" applyAlignment="1">
      <alignment horizontal="center" vertical="center"/>
    </xf>
    <xf numFmtId="0" fontId="41" fillId="6" borderId="7" xfId="0" applyFont="1" applyFill="1" applyBorder="1" applyAlignment="1">
      <alignment horizontal="justify" vertical="center"/>
    </xf>
    <xf numFmtId="0" fontId="41" fillId="6" borderId="7" xfId="0" applyFont="1" applyFill="1" applyBorder="1" applyAlignment="1">
      <alignment horizontal="justify" wrapText="1"/>
    </xf>
    <xf numFmtId="0" fontId="0" fillId="0" borderId="7" xfId="0" applyBorder="1" applyAlignment="1">
      <alignment horizontal="center"/>
    </xf>
    <xf numFmtId="0" fontId="0" fillId="0" borderId="0" xfId="0" applyAlignment="1">
      <alignment horizontal="center"/>
    </xf>
    <xf numFmtId="0" fontId="43" fillId="2" borderId="7" xfId="0" applyFont="1" applyFill="1" applyBorder="1" applyAlignment="1">
      <alignment horizontal="center" vertical="center" textRotation="90" wrapText="1"/>
    </xf>
    <xf numFmtId="0" fontId="39" fillId="6" borderId="7" xfId="0" applyFont="1" applyFill="1" applyBorder="1" applyAlignment="1">
      <alignment horizontal="center" vertical="center" textRotation="90"/>
    </xf>
    <xf numFmtId="0" fontId="0" fillId="0" borderId="7" xfId="0" applyBorder="1" applyAlignment="1">
      <alignment vertical="center" textRotation="90"/>
    </xf>
    <xf numFmtId="0" fontId="41" fillId="6" borderId="7" xfId="0" applyFont="1" applyFill="1" applyBorder="1" applyAlignment="1">
      <alignment vertical="center" textRotation="90"/>
    </xf>
    <xf numFmtId="0" fontId="0" fillId="0" borderId="0" xfId="0" applyAlignment="1">
      <alignment vertical="center" textRotation="90"/>
    </xf>
    <xf numFmtId="0" fontId="41" fillId="0" borderId="7" xfId="0" applyFont="1" applyBorder="1" applyAlignment="1">
      <alignment vertical="center" textRotation="90"/>
    </xf>
    <xf numFmtId="0" fontId="41" fillId="0" borderId="7" xfId="0" applyFont="1" applyBorder="1" applyAlignment="1">
      <alignment horizontal="center" vertical="center" textRotation="90" wrapText="1"/>
    </xf>
    <xf numFmtId="0" fontId="41" fillId="0" borderId="7" xfId="0" applyFont="1" applyBorder="1" applyAlignment="1">
      <alignment vertical="center" textRotation="90" wrapText="1"/>
    </xf>
    <xf numFmtId="0" fontId="39" fillId="0" borderId="7" xfId="0" applyFont="1" applyFill="1" applyBorder="1" applyAlignment="1">
      <alignment horizontal="center" vertical="center" textRotation="90" wrapText="1"/>
    </xf>
    <xf numFmtId="0" fontId="39" fillId="0" borderId="7" xfId="0" applyFont="1" applyFill="1" applyBorder="1" applyAlignment="1">
      <alignment horizontal="center" vertical="center" wrapText="1"/>
    </xf>
    <xf numFmtId="164" fontId="39" fillId="0" borderId="7" xfId="0" applyNumberFormat="1" applyFont="1" applyFill="1" applyBorder="1" applyAlignment="1">
      <alignment horizontal="center" vertical="center" wrapText="1"/>
    </xf>
    <xf numFmtId="0" fontId="39" fillId="0" borderId="7" xfId="0" applyFont="1" applyFill="1" applyBorder="1" applyAlignment="1">
      <alignment vertical="center" wrapText="1"/>
    </xf>
    <xf numFmtId="0" fontId="39" fillId="0" borderId="7" xfId="0" applyFont="1" applyBorder="1" applyAlignment="1">
      <alignment vertical="center" textRotation="90"/>
    </xf>
    <xf numFmtId="0" fontId="10" fillId="4" borderId="8"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6" fillId="0" borderId="7" xfId="0" applyFont="1" applyBorder="1" applyAlignment="1">
      <alignment horizontal="center"/>
    </xf>
    <xf numFmtId="0" fontId="6" fillId="0" borderId="0" xfId="0" applyFont="1" applyAlignment="1">
      <alignment horizontal="center"/>
    </xf>
    <xf numFmtId="0" fontId="0" fillId="0" borderId="0" xfId="0" applyAlignment="1">
      <alignment horizontal="center" vertical="center"/>
    </xf>
    <xf numFmtId="0" fontId="39" fillId="6" borderId="7" xfId="0" applyFont="1" applyFill="1" applyBorder="1" applyAlignment="1">
      <alignment horizontal="justify" vertical="top" wrapText="1"/>
    </xf>
    <xf numFmtId="0" fontId="40" fillId="17" borderId="7" xfId="0" applyFont="1" applyFill="1" applyBorder="1" applyAlignment="1">
      <alignment horizontal="center" vertical="center" wrapText="1"/>
    </xf>
    <xf numFmtId="0" fontId="0" fillId="18" borderId="7" xfId="0" applyFill="1" applyBorder="1"/>
    <xf numFmtId="0" fontId="43" fillId="18" borderId="7" xfId="0" applyFont="1" applyFill="1" applyBorder="1" applyAlignment="1">
      <alignment horizontal="center" vertical="center" wrapText="1"/>
    </xf>
    <xf numFmtId="0" fontId="0" fillId="0" borderId="9" xfId="0" applyBorder="1"/>
    <xf numFmtId="0" fontId="43" fillId="9" borderId="9" xfId="0" applyFont="1" applyFill="1" applyBorder="1" applyAlignment="1">
      <alignment horizontal="center" vertical="center" wrapText="1"/>
    </xf>
    <xf numFmtId="0" fontId="0" fillId="18" borderId="13" xfId="0" applyFill="1" applyBorder="1" applyAlignment="1">
      <alignment horizontal="center" vertical="center"/>
    </xf>
    <xf numFmtId="0" fontId="0" fillId="18" borderId="14" xfId="0" applyFill="1" applyBorder="1"/>
    <xf numFmtId="0" fontId="43" fillId="18" borderId="13" xfId="0" applyFont="1" applyFill="1" applyBorder="1" applyAlignment="1">
      <alignment horizontal="center" vertical="center" wrapText="1"/>
    </xf>
    <xf numFmtId="0" fontId="43" fillId="18" borderId="14" xfId="0" applyFont="1" applyFill="1" applyBorder="1" applyAlignment="1">
      <alignment horizontal="center" vertical="center" wrapText="1"/>
    </xf>
    <xf numFmtId="14" fontId="40" fillId="6" borderId="7" xfId="0" applyNumberFormat="1" applyFont="1" applyFill="1" applyBorder="1" applyAlignment="1">
      <alignment horizontal="center" vertical="center" wrapText="1"/>
    </xf>
    <xf numFmtId="0" fontId="49" fillId="6" borderId="7" xfId="0" applyFont="1" applyFill="1" applyBorder="1" applyAlignment="1">
      <alignment vertical="center" wrapText="1"/>
    </xf>
    <xf numFmtId="14" fontId="41" fillId="6" borderId="7" xfId="0" applyNumberFormat="1" applyFont="1" applyFill="1" applyBorder="1" applyAlignment="1">
      <alignment horizontal="center" vertical="center" wrapText="1"/>
    </xf>
    <xf numFmtId="0" fontId="49" fillId="17" borderId="7" xfId="0" applyFont="1" applyFill="1" applyBorder="1" applyAlignment="1">
      <alignment vertical="center" wrapText="1"/>
    </xf>
    <xf numFmtId="0" fontId="41" fillId="0" borderId="7" xfId="0" applyFont="1" applyBorder="1" applyAlignment="1">
      <alignment vertical="top" wrapText="1"/>
    </xf>
    <xf numFmtId="0" fontId="39" fillId="6" borderId="7" xfId="0" applyFont="1" applyFill="1" applyBorder="1" applyAlignment="1">
      <alignment vertical="center" wrapText="1"/>
    </xf>
    <xf numFmtId="14" fontId="40" fillId="17" borderId="7" xfId="0" applyNumberFormat="1" applyFont="1" applyFill="1" applyBorder="1" applyAlignment="1">
      <alignment horizontal="center" vertical="center"/>
    </xf>
    <xf numFmtId="14" fontId="44" fillId="6" borderId="7" xfId="0" applyNumberFormat="1" applyFont="1" applyFill="1" applyBorder="1" applyAlignment="1">
      <alignment horizontal="left" vertical="center" wrapText="1"/>
    </xf>
    <xf numFmtId="14" fontId="6" fillId="17" borderId="7" xfId="0" applyNumberFormat="1" applyFont="1" applyFill="1" applyBorder="1" applyAlignment="1">
      <alignment horizontal="center" vertical="center" wrapText="1"/>
    </xf>
    <xf numFmtId="14" fontId="50" fillId="6" borderId="7" xfId="0" applyNumberFormat="1" applyFont="1" applyFill="1" applyBorder="1" applyAlignment="1">
      <alignment horizontal="center" vertical="center" wrapText="1"/>
    </xf>
    <xf numFmtId="0" fontId="46" fillId="17" borderId="7" xfId="0" applyFont="1" applyFill="1" applyBorder="1" applyAlignment="1">
      <alignment vertical="center" wrapText="1"/>
    </xf>
    <xf numFmtId="0" fontId="41" fillId="17" borderId="7" xfId="0" applyFont="1" applyFill="1" applyBorder="1" applyAlignment="1">
      <alignment vertical="center" wrapText="1"/>
    </xf>
    <xf numFmtId="0" fontId="46" fillId="17" borderId="7" xfId="0" applyFont="1" applyFill="1" applyBorder="1" applyAlignment="1">
      <alignment horizontal="justify" vertical="center" wrapText="1"/>
    </xf>
    <xf numFmtId="14" fontId="50" fillId="17" borderId="7" xfId="0" applyNumberFormat="1" applyFont="1" applyFill="1" applyBorder="1" applyAlignment="1">
      <alignment horizontal="center" vertical="center"/>
    </xf>
    <xf numFmtId="14" fontId="44" fillId="17" borderId="7" xfId="0" applyNumberFormat="1" applyFon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41" fillId="17" borderId="7" xfId="0" applyFont="1" applyFill="1" applyBorder="1" applyAlignment="1">
      <alignment vertical="top" wrapText="1"/>
    </xf>
    <xf numFmtId="0" fontId="39" fillId="6" borderId="7" xfId="0" applyFont="1" applyFill="1" applyBorder="1" applyAlignment="1">
      <alignment horizontal="left" vertical="center" wrapText="1"/>
    </xf>
    <xf numFmtId="0" fontId="39" fillId="6" borderId="7" xfId="0" applyFont="1" applyFill="1" applyBorder="1" applyAlignment="1">
      <alignment horizontal="center" vertical="center" wrapText="1"/>
    </xf>
    <xf numFmtId="0" fontId="45" fillId="6" borderId="7" xfId="0" applyFont="1" applyFill="1" applyBorder="1" applyAlignment="1">
      <alignment horizontal="center" vertical="center" wrapText="1"/>
    </xf>
    <xf numFmtId="14" fontId="41" fillId="0" borderId="7" xfId="0" applyNumberFormat="1" applyFont="1" applyBorder="1" applyAlignment="1">
      <alignment horizontal="center" vertical="center" wrapText="1"/>
    </xf>
    <xf numFmtId="0" fontId="44" fillId="6"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0" fontId="40" fillId="6" borderId="7" xfId="0" applyFont="1" applyFill="1" applyBorder="1" applyAlignment="1">
      <alignment horizontal="center" vertical="center"/>
    </xf>
    <xf numFmtId="0" fontId="39" fillId="6" borderId="7" xfId="0" applyFont="1" applyFill="1" applyBorder="1" applyAlignment="1">
      <alignment horizontal="justify" vertical="center" wrapText="1"/>
    </xf>
    <xf numFmtId="0" fontId="41" fillId="6" borderId="7" xfId="0" applyFont="1" applyFill="1" applyBorder="1" applyAlignment="1">
      <alignment horizontal="justify" vertical="center" wrapText="1"/>
    </xf>
    <xf numFmtId="0" fontId="41" fillId="0" borderId="7" xfId="0" applyFont="1" applyFill="1" applyBorder="1" applyAlignment="1">
      <alignment horizontal="center" vertical="center" textRotation="90" wrapText="1"/>
    </xf>
    <xf numFmtId="0" fontId="41" fillId="6" borderId="7" xfId="0" applyFont="1" applyFill="1" applyBorder="1" applyAlignment="1">
      <alignment horizontal="center" vertical="center"/>
    </xf>
    <xf numFmtId="0" fontId="41" fillId="6" borderId="7" xfId="0" applyFont="1" applyFill="1" applyBorder="1" applyAlignment="1">
      <alignment horizontal="center" vertical="center" wrapText="1"/>
    </xf>
    <xf numFmtId="0" fontId="41" fillId="6" borderId="7" xfId="0" applyFont="1" applyFill="1" applyBorder="1" applyAlignment="1">
      <alignment horizontal="left" vertical="center" wrapText="1"/>
    </xf>
    <xf numFmtId="0" fontId="39" fillId="17" borderId="7" xfId="0" applyFont="1" applyFill="1" applyBorder="1" applyAlignment="1">
      <alignment vertical="center" wrapText="1"/>
    </xf>
    <xf numFmtId="0" fontId="39" fillId="17" borderId="7" xfId="0" applyFont="1" applyFill="1" applyBorder="1" applyAlignment="1">
      <alignment horizontal="left" vertical="center" wrapText="1"/>
    </xf>
    <xf numFmtId="14" fontId="44" fillId="17" borderId="7" xfId="0" applyNumberFormat="1" applyFont="1" applyFill="1" applyBorder="1" applyAlignment="1">
      <alignment horizontal="center" vertical="center" wrapText="1"/>
    </xf>
    <xf numFmtId="0" fontId="40" fillId="6" borderId="7" xfId="0" applyFont="1" applyFill="1" applyBorder="1" applyAlignment="1">
      <alignment horizontal="justify" vertical="center" wrapText="1"/>
    </xf>
    <xf numFmtId="0" fontId="40" fillId="6" borderId="7" xfId="0" applyFont="1" applyFill="1" applyBorder="1" applyAlignment="1">
      <alignment horizontal="center" vertical="center" wrapText="1"/>
    </xf>
    <xf numFmtId="0" fontId="41" fillId="0" borderId="7" xfId="0" applyFont="1" applyBorder="1" applyAlignment="1">
      <alignment horizontal="center" vertical="center"/>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8" fillId="0" borderId="0" xfId="2" applyAlignment="1">
      <alignment horizontal="justify"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0" fontId="39" fillId="6" borderId="7" xfId="5" applyFont="1" applyFill="1" applyBorder="1" applyAlignment="1">
      <alignment vertical="center" wrapText="1"/>
    </xf>
    <xf numFmtId="0" fontId="44" fillId="6" borderId="7" xfId="5" applyFont="1" applyFill="1" applyBorder="1" applyAlignment="1">
      <alignment horizontal="center" vertical="center" wrapText="1"/>
    </xf>
    <xf numFmtId="0" fontId="2" fillId="0" borderId="0" xfId="0" applyFont="1" applyAlignment="1">
      <alignment horizontal="center" vertical="center"/>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0" borderId="0" xfId="2" applyFont="1" applyAlignment="1">
      <alignment vertical="center"/>
    </xf>
    <xf numFmtId="0" fontId="2" fillId="0" borderId="0" xfId="2" applyFont="1"/>
    <xf numFmtId="0" fontId="2" fillId="0" borderId="0" xfId="4" applyFont="1" applyAlignment="1">
      <alignment horizontal="left" vertical="center" wrapText="1"/>
    </xf>
    <xf numFmtId="9" fontId="2" fillId="0" borderId="6" xfId="3" applyFont="1" applyBorder="1" applyAlignment="1">
      <alignment vertical="center"/>
    </xf>
    <xf numFmtId="9" fontId="2" fillId="4" borderId="6" xfId="3" applyFont="1" applyFill="1" applyBorder="1" applyAlignment="1">
      <alignment vertical="center"/>
    </xf>
    <xf numFmtId="0" fontId="39" fillId="6" borderId="7" xfId="0" applyFont="1" applyFill="1" applyBorder="1" applyAlignment="1">
      <alignment horizontal="left" vertical="center" wrapText="1"/>
    </xf>
    <xf numFmtId="0" fontId="39" fillId="6" borderId="7" xfId="0" applyFont="1" applyFill="1" applyBorder="1" applyAlignment="1">
      <alignment horizontal="center" vertical="center" wrapText="1"/>
    </xf>
    <xf numFmtId="0" fontId="45" fillId="6" borderId="7" xfId="0" applyFont="1" applyFill="1" applyBorder="1" applyAlignment="1">
      <alignment horizontal="center" vertical="center" wrapText="1"/>
    </xf>
    <xf numFmtId="14" fontId="41" fillId="0" borderId="7" xfId="0" applyNumberFormat="1" applyFont="1" applyBorder="1" applyAlignment="1">
      <alignment horizontal="center" vertical="center" wrapText="1"/>
    </xf>
    <xf numFmtId="14" fontId="44" fillId="6" borderId="7" xfId="0" applyNumberFormat="1" applyFont="1" applyFill="1" applyBorder="1" applyAlignment="1">
      <alignment horizontal="center" vertical="center" wrapText="1"/>
    </xf>
    <xf numFmtId="0" fontId="44" fillId="6"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4" fillId="18" borderId="12"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0" fontId="40" fillId="5" borderId="7" xfId="0" applyFont="1" applyFill="1" applyBorder="1" applyAlignment="1">
      <alignment horizontal="center" vertical="center" textRotation="90"/>
    </xf>
    <xf numFmtId="0" fontId="41" fillId="5" borderId="7" xfId="0" applyFont="1" applyFill="1" applyBorder="1" applyAlignment="1">
      <alignment horizontal="center" vertical="center" textRotation="90"/>
    </xf>
    <xf numFmtId="0" fontId="7" fillId="2" borderId="7" xfId="0" applyFont="1" applyFill="1" applyBorder="1" applyAlignment="1">
      <alignment horizontal="center" vertical="center"/>
    </xf>
    <xf numFmtId="14" fontId="39" fillId="6" borderId="7" xfId="0" applyNumberFormat="1" applyFont="1" applyFill="1" applyBorder="1" applyAlignment="1">
      <alignment horizontal="center" vertical="center" wrapText="1"/>
    </xf>
    <xf numFmtId="0" fontId="40" fillId="6" borderId="7" xfId="0" applyFont="1" applyFill="1" applyBorder="1" applyAlignment="1">
      <alignment horizontal="center" vertical="center"/>
    </xf>
    <xf numFmtId="0" fontId="39" fillId="6" borderId="7" xfId="0" applyFont="1" applyFill="1" applyBorder="1" applyAlignment="1">
      <alignment horizontal="justify" vertical="center" wrapText="1"/>
    </xf>
    <xf numFmtId="0" fontId="44" fillId="11" borderId="7" xfId="0" applyFont="1" applyFill="1" applyBorder="1" applyAlignment="1">
      <alignment horizontal="center" vertical="center" wrapText="1"/>
    </xf>
    <xf numFmtId="0" fontId="41" fillId="6" borderId="7" xfId="0" applyFont="1" applyFill="1" applyBorder="1" applyAlignment="1">
      <alignment horizontal="justify" vertical="center" wrapText="1"/>
    </xf>
    <xf numFmtId="0" fontId="41" fillId="0" borderId="7" xfId="0" applyFont="1" applyFill="1" applyBorder="1" applyAlignment="1">
      <alignment horizontal="center" vertical="center" textRotation="90" wrapText="1"/>
    </xf>
    <xf numFmtId="0" fontId="41" fillId="6" borderId="7" xfId="0" applyFont="1" applyFill="1" applyBorder="1" applyAlignment="1">
      <alignment horizontal="center"/>
    </xf>
    <xf numFmtId="0" fontId="41" fillId="6" borderId="7" xfId="0" applyFont="1" applyFill="1" applyBorder="1" applyAlignment="1">
      <alignment horizontal="center" vertical="center"/>
    </xf>
    <xf numFmtId="0" fontId="41" fillId="6" borderId="7" xfId="0" applyFont="1" applyFill="1" applyBorder="1" applyAlignment="1">
      <alignment horizontal="center" vertical="center" textRotation="90"/>
    </xf>
    <xf numFmtId="0" fontId="41" fillId="6" borderId="7" xfId="0" applyFont="1" applyFill="1" applyBorder="1" applyAlignment="1">
      <alignment horizontal="center" vertical="center" wrapText="1"/>
    </xf>
    <xf numFmtId="0" fontId="41" fillId="6" borderId="7" xfId="0" applyFont="1" applyFill="1" applyBorder="1" applyAlignment="1">
      <alignment horizontal="left" vertical="center" wrapText="1"/>
    </xf>
    <xf numFmtId="0" fontId="39" fillId="17" borderId="7" xfId="0" applyFont="1" applyFill="1" applyBorder="1" applyAlignment="1">
      <alignment vertical="center" wrapText="1"/>
    </xf>
    <xf numFmtId="0" fontId="39" fillId="17" borderId="7" xfId="0" applyFont="1" applyFill="1" applyBorder="1" applyAlignment="1">
      <alignment horizontal="left" vertical="center" wrapText="1"/>
    </xf>
    <xf numFmtId="14" fontId="44" fillId="17" borderId="7" xfId="0" applyNumberFormat="1" applyFont="1" applyFill="1" applyBorder="1" applyAlignment="1">
      <alignment horizontal="center" vertical="center" wrapText="1"/>
    </xf>
    <xf numFmtId="14" fontId="46" fillId="17" borderId="7" xfId="0" applyNumberFormat="1" applyFont="1" applyFill="1" applyBorder="1" applyAlignment="1">
      <alignment horizontal="justify" vertical="center" wrapText="1"/>
    </xf>
    <xf numFmtId="0" fontId="47" fillId="17" borderId="7" xfId="0" applyFont="1" applyFill="1" applyBorder="1" applyAlignment="1">
      <alignment horizontal="justify" vertical="center" wrapText="1"/>
    </xf>
    <xf numFmtId="0" fontId="44" fillId="17" borderId="7" xfId="0" applyFont="1" applyFill="1" applyBorder="1" applyAlignment="1">
      <alignment horizontal="center" vertical="center" wrapText="1"/>
    </xf>
    <xf numFmtId="0" fontId="40" fillId="6" borderId="7" xfId="0" applyFont="1" applyFill="1" applyBorder="1" applyAlignment="1">
      <alignment horizontal="justify" vertical="center" wrapText="1"/>
    </xf>
    <xf numFmtId="0" fontId="40" fillId="6" borderId="7" xfId="0" applyFont="1" applyFill="1" applyBorder="1" applyAlignment="1">
      <alignment horizontal="center" vertical="center" wrapText="1"/>
    </xf>
    <xf numFmtId="0" fontId="29" fillId="16" borderId="7" xfId="0" applyFont="1" applyFill="1" applyBorder="1" applyAlignment="1">
      <alignment horizontal="center" vertical="center" wrapText="1"/>
    </xf>
    <xf numFmtId="0" fontId="41" fillId="0" borderId="7" xfId="0" applyFont="1" applyBorder="1" applyAlignment="1">
      <alignment horizontal="center" vertical="center"/>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26" fillId="2" borderId="0" xfId="2" applyFont="1" applyFill="1" applyAlignment="1">
      <alignment horizontal="center" vertical="center"/>
    </xf>
    <xf numFmtId="0" fontId="22" fillId="0" borderId="0" xfId="2" applyFont="1" applyAlignment="1">
      <alignment horizontal="center" vertical="center" wrapText="1"/>
    </xf>
    <xf numFmtId="0" fontId="8" fillId="0" borderId="0" xfId="2" applyAlignment="1">
      <alignment horizontal="justify" vertical="center" wrapText="1"/>
    </xf>
    <xf numFmtId="0" fontId="8" fillId="0" borderId="0" xfId="2" applyAlignment="1">
      <alignment horizontal="left" vertical="center" wrapText="1"/>
    </xf>
    <xf numFmtId="0" fontId="3" fillId="0" borderId="0" xfId="4" applyAlignment="1">
      <alignment horizontal="center" vertical="center" wrapText="1"/>
    </xf>
    <xf numFmtId="0" fontId="2" fillId="0" borderId="0" xfId="4" applyFont="1" applyAlignment="1">
      <alignment horizontal="left" vertical="center" wrapText="1"/>
    </xf>
    <xf numFmtId="0" fontId="3" fillId="0" borderId="0" xfId="4" applyAlignment="1">
      <alignment horizontal="left" vertical="center" wrapText="1"/>
    </xf>
    <xf numFmtId="0" fontId="32" fillId="0" borderId="0" xfId="4" applyFont="1" applyAlignment="1">
      <alignment horizontal="center"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0" fontId="10" fillId="13" borderId="5" xfId="4" applyFont="1" applyFill="1" applyBorder="1" applyAlignment="1">
      <alignment horizontal="center" vertical="center"/>
    </xf>
    <xf numFmtId="0" fontId="10" fillId="11" borderId="5" xfId="4" applyFont="1" applyFill="1" applyBorder="1" applyAlignment="1">
      <alignment horizontal="center" vertical="center"/>
    </xf>
    <xf numFmtId="0" fontId="10" fillId="14" borderId="5" xfId="4" applyFont="1" applyFill="1" applyBorder="1" applyAlignment="1">
      <alignment horizontal="center" vertical="center"/>
    </xf>
    <xf numFmtId="0" fontId="3" fillId="10" borderId="0" xfId="4" applyFill="1" applyAlignment="1">
      <alignment horizontal="center" vertical="center"/>
    </xf>
  </cellXfs>
  <cellStyles count="6">
    <cellStyle name="Normal" xfId="0" builtinId="0"/>
    <cellStyle name="Normal 2" xfId="1" xr:uid="{00000000-0005-0000-0000-000001000000}"/>
    <cellStyle name="Normal 2 2" xfId="2" xr:uid="{00000000-0005-0000-0000-000002000000}"/>
    <cellStyle name="Normal 2 2 2" xfId="4" xr:uid="{00000000-0005-0000-0000-000003000000}"/>
    <cellStyle name="Normal 3" xfId="5" xr:uid="{00000000-0005-0000-0000-000004000000}"/>
    <cellStyle name="Porcentaje" xfId="3" builtinId="5"/>
  </cellStyles>
  <dxfs count="181">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5"/>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colors>
    <mruColors>
      <color rgb="FFFF7E79"/>
      <color rgb="FFFFFD78"/>
      <color rgb="FF73FB79"/>
      <color rgb="FF0087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customXml" Target="../customXml/item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52EA48B5-E34F-D548-8B38-B0C0EB26407E}"/>
            </a:ext>
          </a:extLst>
        </xdr:cNvPr>
        <xdr:cNvPicPr>
          <a:picLocks noChangeAspect="1"/>
        </xdr:cNvPicPr>
      </xdr:nvPicPr>
      <xdr:blipFill>
        <a:blip xmlns:r="http://schemas.openxmlformats.org/officeDocument/2006/relationships" r:embed="rId1"/>
        <a:stretch>
          <a:fillRect/>
        </a:stretch>
      </xdr:blipFill>
      <xdr:spPr>
        <a:xfrm>
          <a:off x="14224000" y="876300"/>
          <a:ext cx="3022600" cy="3215943"/>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766CA242-EEB6-974A-BAD2-8C6C3944B8A4}"/>
            </a:ext>
          </a:extLst>
        </xdr:cNvPr>
        <xdr:cNvPicPr>
          <a:picLocks noChangeAspect="1"/>
        </xdr:cNvPicPr>
      </xdr:nvPicPr>
      <xdr:blipFill>
        <a:blip xmlns:r="http://schemas.openxmlformats.org/officeDocument/2006/relationships" r:embed="rId2"/>
        <a:stretch>
          <a:fillRect/>
        </a:stretch>
      </xdr:blipFill>
      <xdr:spPr>
        <a:xfrm>
          <a:off x="8356600" y="7378700"/>
          <a:ext cx="4636248" cy="27178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C879C9C6-1E74-544D-8AB6-718DABCA8442}"/>
            </a:ext>
          </a:extLst>
        </xdr:cNvPr>
        <xdr:cNvPicPr>
          <a:picLocks noChangeAspect="1"/>
        </xdr:cNvPicPr>
      </xdr:nvPicPr>
      <xdr:blipFill>
        <a:blip xmlns:r="http://schemas.openxmlformats.org/officeDocument/2006/relationships" r:embed="rId3"/>
        <a:stretch>
          <a:fillRect/>
        </a:stretch>
      </xdr:blipFill>
      <xdr:spPr>
        <a:xfrm>
          <a:off x="8283743" y="4800600"/>
          <a:ext cx="4809957" cy="2667000"/>
        </a:xfrm>
        <a:prstGeom prst="rect">
          <a:avLst/>
        </a:prstGeom>
      </xdr:spPr>
    </xdr:pic>
    <xdr:clientData/>
  </xdr:twoCellAnchor>
  <xdr:twoCellAnchor editAs="oneCell">
    <xdr:from>
      <xdr:col>0</xdr:col>
      <xdr:colOff>740380</xdr:colOff>
      <xdr:row>44</xdr:row>
      <xdr:rowOff>25400</xdr:rowOff>
    </xdr:from>
    <xdr:to>
      <xdr:col>1</xdr:col>
      <xdr:colOff>4546600</xdr:colOff>
      <xdr:row>67</xdr:row>
      <xdr:rowOff>139700</xdr:rowOff>
    </xdr:to>
    <xdr:pic>
      <xdr:nvPicPr>
        <xdr:cNvPr id="5" name="Imagen 4">
          <a:extLst>
            <a:ext uri="{FF2B5EF4-FFF2-40B4-BE49-F238E27FC236}">
              <a16:creationId xmlns:a16="http://schemas.microsoft.com/office/drawing/2014/main" id="{F0A2F7E4-BEFF-964E-9885-289608B492EB}"/>
            </a:ext>
          </a:extLst>
        </xdr:cNvPr>
        <xdr:cNvPicPr>
          <a:picLocks noChangeAspect="1"/>
        </xdr:cNvPicPr>
      </xdr:nvPicPr>
      <xdr:blipFill>
        <a:blip xmlns:r="http://schemas.openxmlformats.org/officeDocument/2006/relationships" r:embed="rId4"/>
        <a:stretch>
          <a:fillRect/>
        </a:stretch>
      </xdr:blipFill>
      <xdr:spPr>
        <a:xfrm>
          <a:off x="740380" y="11061700"/>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FA50123B-5F9D-F84F-A3BB-DA46E3D6AACA}"/>
            </a:ext>
          </a:extLst>
        </xdr:cNvPr>
        <xdr:cNvPicPr>
          <a:picLocks noChangeAspect="1"/>
        </xdr:cNvPicPr>
      </xdr:nvPicPr>
      <xdr:blipFill rotWithShape="1">
        <a:blip xmlns:r="http://schemas.openxmlformats.org/officeDocument/2006/relationships" r:embed="rId5"/>
        <a:srcRect r="3935" b="38542"/>
        <a:stretch/>
      </xdr:blipFill>
      <xdr:spPr>
        <a:xfrm>
          <a:off x="5143501" y="11004169"/>
          <a:ext cx="5079999"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ED05E71F-A38B-7443-9C49-28C18A9402BE}"/>
            </a:ext>
          </a:extLst>
        </xdr:cNvPr>
        <xdr:cNvPicPr>
          <a:picLocks noChangeAspect="1"/>
        </xdr:cNvPicPr>
      </xdr:nvPicPr>
      <xdr:blipFill>
        <a:blip xmlns:r="http://schemas.openxmlformats.org/officeDocument/2006/relationships" r:embed="rId6"/>
        <a:stretch>
          <a:fillRect/>
        </a:stretch>
      </xdr:blipFill>
      <xdr:spPr>
        <a:xfrm>
          <a:off x="2241130" y="15176500"/>
          <a:ext cx="6090069" cy="40386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9" name="Imagen 8">
          <a:extLst>
            <a:ext uri="{FF2B5EF4-FFF2-40B4-BE49-F238E27FC236}">
              <a16:creationId xmlns:a16="http://schemas.microsoft.com/office/drawing/2014/main" id="{E00194FF-82FF-F247-A9B1-170633CECE93}"/>
            </a:ext>
          </a:extLst>
        </xdr:cNvPr>
        <xdr:cNvPicPr>
          <a:picLocks noChangeAspect="1"/>
        </xdr:cNvPicPr>
      </xdr:nvPicPr>
      <xdr:blipFill rotWithShape="1">
        <a:blip xmlns:r="http://schemas.openxmlformats.org/officeDocument/2006/relationships" r:embed="rId5"/>
        <a:srcRect l="5093" t="3741" r="5092" b="90203"/>
        <a:stretch/>
      </xdr:blipFill>
      <xdr:spPr>
        <a:xfrm>
          <a:off x="10325101" y="11239500"/>
          <a:ext cx="492760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10" name="Imagen 9">
          <a:extLst>
            <a:ext uri="{FF2B5EF4-FFF2-40B4-BE49-F238E27FC236}">
              <a16:creationId xmlns:a16="http://schemas.microsoft.com/office/drawing/2014/main" id="{D2BDB03D-AFB6-3445-AEF4-CCB120A68596}"/>
            </a:ext>
          </a:extLst>
        </xdr:cNvPr>
        <xdr:cNvPicPr>
          <a:picLocks noChangeAspect="1"/>
        </xdr:cNvPicPr>
      </xdr:nvPicPr>
      <xdr:blipFill rotWithShape="1">
        <a:blip xmlns:r="http://schemas.openxmlformats.org/officeDocument/2006/relationships" r:embed="rId5"/>
        <a:srcRect l="5092" t="61279" r="4861"/>
        <a:stretch/>
      </xdr:blipFill>
      <xdr:spPr>
        <a:xfrm>
          <a:off x="10325099" y="11633200"/>
          <a:ext cx="494030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1" name="Imagen 10">
          <a:extLst>
            <a:ext uri="{FF2B5EF4-FFF2-40B4-BE49-F238E27FC236}">
              <a16:creationId xmlns:a16="http://schemas.microsoft.com/office/drawing/2014/main" id="{857B403B-368B-5A44-9346-8A123D39DE9B}"/>
            </a:ext>
          </a:extLst>
        </xdr:cNvPr>
        <xdr:cNvPicPr>
          <a:picLocks noChangeAspect="1"/>
        </xdr:cNvPicPr>
      </xdr:nvPicPr>
      <xdr:blipFill>
        <a:blip xmlns:r="http://schemas.openxmlformats.org/officeDocument/2006/relationships" r:embed="rId7"/>
        <a:stretch>
          <a:fillRect/>
        </a:stretch>
      </xdr:blipFill>
      <xdr:spPr>
        <a:xfrm>
          <a:off x="457200" y="15557500"/>
          <a:ext cx="2019300" cy="23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3B8DE810-F49B-4A66-B8EF-1EE0A77B4F17}"/>
            </a:ext>
          </a:extLst>
        </xdr:cNvPr>
        <xdr:cNvPicPr>
          <a:picLocks noChangeAspect="1"/>
        </xdr:cNvPicPr>
      </xdr:nvPicPr>
      <xdr:blipFill>
        <a:blip xmlns:r="http://schemas.openxmlformats.org/officeDocument/2006/relationships" r:embed="rId1"/>
        <a:stretch>
          <a:fillRect/>
        </a:stretch>
      </xdr:blipFill>
      <xdr:spPr>
        <a:xfrm>
          <a:off x="1028700" y="5454650"/>
          <a:ext cx="5355075" cy="5580476"/>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24BFCDF4-64FB-47FA-ABED-7ED84FE965CD}"/>
            </a:ext>
          </a:extLst>
        </xdr:cNvPr>
        <xdr:cNvPicPr>
          <a:picLocks noChangeAspect="1"/>
        </xdr:cNvPicPr>
      </xdr:nvPicPr>
      <xdr:blipFill>
        <a:blip xmlns:r="http://schemas.openxmlformats.org/officeDocument/2006/relationships" r:embed="rId2"/>
        <a:stretch>
          <a:fillRect/>
        </a:stretch>
      </xdr:blipFill>
      <xdr:spPr>
        <a:xfrm>
          <a:off x="10922000" y="5524500"/>
          <a:ext cx="4292600" cy="5818867"/>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999FF323-C700-4EE2-9140-044637A9E57E}"/>
            </a:ext>
          </a:extLst>
        </xdr:cNvPr>
        <xdr:cNvPicPr>
          <a:picLocks noChangeAspect="1"/>
        </xdr:cNvPicPr>
      </xdr:nvPicPr>
      <xdr:blipFill>
        <a:blip xmlns:r="http://schemas.openxmlformats.org/officeDocument/2006/relationships" r:embed="rId3"/>
        <a:stretch>
          <a:fillRect/>
        </a:stretch>
      </xdr:blipFill>
      <xdr:spPr>
        <a:xfrm>
          <a:off x="6495258" y="5575300"/>
          <a:ext cx="4121942" cy="17780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96E6B048-EC46-464B-AEEE-547BCAB254D6}"/>
            </a:ext>
          </a:extLst>
        </xdr:cNvPr>
        <xdr:cNvPicPr>
          <a:picLocks noChangeAspect="1"/>
        </xdr:cNvPicPr>
      </xdr:nvPicPr>
      <xdr:blipFill>
        <a:blip xmlns:r="http://schemas.openxmlformats.org/officeDocument/2006/relationships" r:embed="rId4"/>
        <a:stretch>
          <a:fillRect/>
        </a:stretch>
      </xdr:blipFill>
      <xdr:spPr>
        <a:xfrm>
          <a:off x="8051800" y="11842750"/>
          <a:ext cx="5207000" cy="16112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1104026E-42B3-4C98-951A-FD1469274834}"/>
            </a:ext>
          </a:extLst>
        </xdr:cNvPr>
        <xdr:cNvPicPr>
          <a:picLocks noChangeAspect="1"/>
        </xdr:cNvPicPr>
      </xdr:nvPicPr>
      <xdr:blipFill>
        <a:blip xmlns:r="http://schemas.openxmlformats.org/officeDocument/2006/relationships" r:embed="rId5"/>
        <a:stretch>
          <a:fillRect/>
        </a:stretch>
      </xdr:blipFill>
      <xdr:spPr>
        <a:xfrm>
          <a:off x="8043787" y="14204950"/>
          <a:ext cx="5138812" cy="35736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A61085F6-40E5-4A58-8399-5BF78E3E7B36}"/>
            </a:ext>
          </a:extLst>
        </xdr:cNvPr>
        <xdr:cNvPicPr>
          <a:picLocks noChangeAspect="1"/>
        </xdr:cNvPicPr>
      </xdr:nvPicPr>
      <xdr:blipFill>
        <a:blip xmlns:r="http://schemas.openxmlformats.org/officeDocument/2006/relationships" r:embed="rId6"/>
        <a:stretch>
          <a:fillRect/>
        </a:stretch>
      </xdr:blipFill>
      <xdr:spPr>
        <a:xfrm>
          <a:off x="874486" y="18859501"/>
          <a:ext cx="6262914" cy="26035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5B265D88-23AA-48AD-8B32-D49C41EA72AD}"/>
            </a:ext>
          </a:extLst>
        </xdr:cNvPr>
        <xdr:cNvPicPr>
          <a:picLocks noChangeAspect="1"/>
        </xdr:cNvPicPr>
      </xdr:nvPicPr>
      <xdr:blipFill>
        <a:blip xmlns:r="http://schemas.openxmlformats.org/officeDocument/2006/relationships" r:embed="rId7"/>
        <a:stretch>
          <a:fillRect/>
        </a:stretch>
      </xdr:blipFill>
      <xdr:spPr>
        <a:xfrm>
          <a:off x="7493000" y="18850946"/>
          <a:ext cx="5753100" cy="2547113"/>
        </a:xfrm>
        <a:prstGeom prst="rect">
          <a:avLst/>
        </a:prstGeom>
      </xdr:spPr>
    </xdr:pic>
    <xdr:clientData/>
  </xdr:twoCellAnchor>
  <xdr:twoCellAnchor editAs="oneCell">
    <xdr:from>
      <xdr:col>1</xdr:col>
      <xdr:colOff>533400</xdr:colOff>
      <xdr:row>94</xdr:row>
      <xdr:rowOff>171183</xdr:rowOff>
    </xdr:from>
    <xdr:to>
      <xdr:col>1</xdr:col>
      <xdr:colOff>5270500</xdr:colOff>
      <xdr:row>107</xdr:row>
      <xdr:rowOff>218439</xdr:rowOff>
    </xdr:to>
    <xdr:pic>
      <xdr:nvPicPr>
        <xdr:cNvPr id="9" name="Imagen 8">
          <a:extLst>
            <a:ext uri="{FF2B5EF4-FFF2-40B4-BE49-F238E27FC236}">
              <a16:creationId xmlns:a16="http://schemas.microsoft.com/office/drawing/2014/main" id="{0406FE47-DE10-40A5-AA38-84D906D45078}"/>
            </a:ext>
          </a:extLst>
        </xdr:cNvPr>
        <xdr:cNvPicPr>
          <a:picLocks noChangeAspect="1"/>
        </xdr:cNvPicPr>
      </xdr:nvPicPr>
      <xdr:blipFill>
        <a:blip xmlns:r="http://schemas.openxmlformats.org/officeDocument/2006/relationships" r:embed="rId8"/>
        <a:stretch>
          <a:fillRect/>
        </a:stretch>
      </xdr:blipFill>
      <xdr:spPr>
        <a:xfrm>
          <a:off x="1358900" y="22243783"/>
          <a:ext cx="4737100" cy="2784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lo.uaesp.gov.co\uaesp_docs\apolo\UAESP_Docs\lsantiago\Mis%20documentos\Luisa%20Santiago\Planeaci&#243;n\Plan%20anticorrupci&#243;n%20y%20atenci&#243;n%20al%20ciudadano\Vigencia%202019\Construcci&#243;n\Proyecto%20PAAC%202019%2017.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uaesp.gov.co\uaesp_docs\Users\jdavila\Downloads\MAPA%20DE%20RIESGO%20UAESP_26_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olo.uaesp.gov.co\uaesp_docs\apolo\0-Jaime\Inter%20Rapidisimo\Guias\00%20Guia%20de%20Auditoria_Res%202702_PDN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olo.uaesp.gov.co\uaesp_docs\apolo\0-Trabajos\77-Mincomercio\Trabajos\SAR-9\SAR-9-3.%20Ejecuci&#243;n\ENT-1%20MCIT\1-Instrumentos%20de%20Diagn&#243;stico\4-Riesgos\Mapa%20de%20Riesgos%20del%20Proceso-MC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AAC%202019\Construcci&#243;n\Proyecto%20PAAC%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olo.uaesp.gov.co\uaesp_docs\Users\Oscar\Desktop\PROYECTOS\5.Uaesp\Uaesp_2019\riesgos%20uaesp\PROYECTOS\14.UAESP_2018\Informes%20de%20Pago\10.Octubre%202018\ACTIVIDADES%20NOVIEMBRE%20G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201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UREZ CONTRO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Riesgo Inheren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DK1048569"/>
  <sheetViews>
    <sheetView showGridLines="0" tabSelected="1" zoomScale="55" zoomScaleNormal="55" workbookViewId="0">
      <pane xSplit="1" ySplit="4" topLeftCell="BY5" activePane="bottomRight" state="frozen"/>
      <selection pane="topRight" activeCell="B1" sqref="B1"/>
      <selection pane="bottomLeft" activeCell="A5" sqref="A5"/>
      <selection pane="bottomRight" activeCell="BZ5" sqref="BZ5"/>
    </sheetView>
  </sheetViews>
  <sheetFormatPr baseColWidth="10" defaultColWidth="11" defaultRowHeight="15.75"/>
  <cols>
    <col min="1" max="1" width="3" customWidth="1"/>
    <col min="2" max="2" width="17.125" customWidth="1"/>
    <col min="3" max="3" width="21.375" customWidth="1"/>
    <col min="4" max="4" width="38.375" customWidth="1"/>
    <col min="5" max="5" width="28" customWidth="1"/>
    <col min="6" max="6" width="32.875" customWidth="1"/>
    <col min="7" max="7" width="12.5" customWidth="1"/>
    <col min="8" max="8" width="40.375" customWidth="1"/>
    <col min="9" max="9" width="30.875" customWidth="1"/>
    <col min="10" max="10" width="14" customWidth="1"/>
    <col min="11" max="11" width="17.375" customWidth="1"/>
    <col min="12" max="12" width="13.875" customWidth="1"/>
    <col min="13" max="13" width="14.875" customWidth="1"/>
    <col min="14" max="14" width="15.625" customWidth="1"/>
    <col min="15" max="15" width="12.625" customWidth="1"/>
    <col min="16" max="16" width="11.625" customWidth="1"/>
    <col min="17" max="17" width="17.625" customWidth="1"/>
    <col min="18" max="18" width="12.5" customWidth="1"/>
    <col min="19" max="19" width="17.125" customWidth="1"/>
    <col min="20" max="21" width="12.125" customWidth="1"/>
    <col min="22" max="22" width="12.625" customWidth="1"/>
    <col min="23" max="23" width="12.125" customWidth="1"/>
    <col min="24" max="24" width="13.125" customWidth="1"/>
    <col min="25" max="25" width="12.875" customWidth="1"/>
    <col min="26" max="26" width="9.125" customWidth="1"/>
    <col min="27" max="27" width="13.125" customWidth="1"/>
    <col min="28" max="28" width="11.125" customWidth="1"/>
    <col min="29" max="29" width="11.875" customWidth="1"/>
    <col min="30" max="31" width="7.625" customWidth="1"/>
    <col min="32" max="32" width="8.5" customWidth="1"/>
    <col min="33" max="33" width="48" customWidth="1"/>
    <col min="34" max="34" width="10.5" customWidth="1"/>
    <col min="35" max="35" width="11.625" customWidth="1"/>
    <col min="36" max="36" width="3" customWidth="1"/>
    <col min="38" max="38" width="2.625" customWidth="1"/>
    <col min="40" max="40" width="2.625" customWidth="1"/>
    <col min="41" max="41" width="10.625" customWidth="1"/>
    <col min="42" max="42" width="2.5" customWidth="1"/>
    <col min="44" max="44" width="2.625" customWidth="1"/>
    <col min="45" max="45" width="11.875" customWidth="1"/>
    <col min="46" max="46" width="2.625" customWidth="1"/>
    <col min="47" max="47" width="11.875" customWidth="1"/>
    <col min="48" max="48" width="2.625" customWidth="1"/>
    <col min="49" max="49" width="8.5" customWidth="1"/>
    <col min="50" max="50" width="14.625" customWidth="1"/>
    <col min="51" max="51" width="16.5" customWidth="1"/>
    <col min="52" max="52" width="17.125" customWidth="1"/>
    <col min="53" max="53" width="4" hidden="1" customWidth="1"/>
    <col min="54" max="54" width="14.875" customWidth="1"/>
    <col min="55" max="55" width="17.25" customWidth="1"/>
    <col min="56" max="56" width="3.375" hidden="1" customWidth="1"/>
    <col min="57" max="57" width="15" customWidth="1"/>
    <col min="58" max="58" width="5.375" hidden="1" customWidth="1"/>
    <col min="59" max="59" width="3.625" hidden="1" customWidth="1"/>
    <col min="60" max="60" width="15" customWidth="1"/>
    <col min="61" max="61" width="6.625" hidden="1" customWidth="1"/>
    <col min="62" max="62" width="4.625" style="96" customWidth="1"/>
    <col min="63" max="63" width="13.375" customWidth="1"/>
    <col min="64" max="64" width="13.5" customWidth="1"/>
    <col min="65" max="66" width="7.625" customWidth="1"/>
    <col min="67" max="67" width="8.5" customWidth="1"/>
    <col min="68" max="68" width="10.875" customWidth="1"/>
    <col min="69" max="69" width="44.875" customWidth="1"/>
    <col min="70" max="70" width="36.125" customWidth="1"/>
    <col min="71" max="71" width="26" style="91" customWidth="1"/>
    <col min="72" max="73" width="14.875" customWidth="1"/>
    <col min="74" max="74" width="39.625" customWidth="1"/>
    <col min="75" max="75" width="18.125" style="108" customWidth="1"/>
    <col min="76" max="76" width="144.5" customWidth="1"/>
    <col min="77" max="77" width="18.125" style="109" customWidth="1"/>
    <col min="78" max="78" width="115.875" customWidth="1"/>
    <col min="79" max="79" width="43.875" customWidth="1"/>
    <col min="80" max="81" width="10.625" customWidth="1"/>
    <col min="82" max="82" width="14" customWidth="1"/>
    <col min="88" max="88" width="13.5" customWidth="1"/>
    <col min="91" max="91" width="13.5" customWidth="1"/>
    <col min="105" max="105" width="13.375" customWidth="1"/>
    <col min="106" max="106" width="19.875" customWidth="1"/>
    <col min="111" max="111" width="15" customWidth="1"/>
    <col min="112" max="112" width="13.625" customWidth="1"/>
  </cols>
  <sheetData>
    <row r="1" spans="2:88" ht="16.5" thickBot="1"/>
    <row r="2" spans="2:88" s="33" customFormat="1" ht="29.1" customHeight="1">
      <c r="B2" s="194" t="s">
        <v>0</v>
      </c>
      <c r="C2" s="194"/>
      <c r="D2" s="194"/>
      <c r="E2" s="194" t="s">
        <v>1</v>
      </c>
      <c r="F2" s="194"/>
      <c r="G2" s="194"/>
      <c r="H2" s="194"/>
      <c r="I2" s="194"/>
      <c r="J2" s="194" t="s">
        <v>2</v>
      </c>
      <c r="K2" s="194"/>
      <c r="L2" s="194"/>
      <c r="M2" s="194"/>
      <c r="N2" s="194"/>
      <c r="O2" s="194"/>
      <c r="P2" s="194"/>
      <c r="Q2" s="194"/>
      <c r="R2" s="194"/>
      <c r="S2" s="194"/>
      <c r="T2" s="194"/>
      <c r="U2" s="194"/>
      <c r="V2" s="194"/>
      <c r="W2" s="194"/>
      <c r="X2" s="194"/>
      <c r="Y2" s="194"/>
      <c r="Z2" s="194"/>
      <c r="AA2" s="194"/>
      <c r="AB2" s="194"/>
      <c r="AC2" s="194"/>
      <c r="AD2" s="194" t="s">
        <v>3</v>
      </c>
      <c r="AE2" s="194"/>
      <c r="AF2" s="194"/>
      <c r="AG2" s="194" t="s">
        <v>4</v>
      </c>
      <c r="AH2" s="194"/>
      <c r="AI2" s="194"/>
      <c r="AJ2" s="194"/>
      <c r="AK2" s="194"/>
      <c r="AL2" s="194"/>
      <c r="AM2" s="194"/>
      <c r="AN2" s="194"/>
      <c r="AO2" s="194"/>
      <c r="AP2" s="194"/>
      <c r="AQ2" s="194"/>
      <c r="AR2" s="194"/>
      <c r="AS2" s="194"/>
      <c r="AT2" s="194"/>
      <c r="AU2" s="194"/>
      <c r="AV2" s="194"/>
      <c r="AW2" s="194"/>
      <c r="AX2" s="194" t="s">
        <v>5</v>
      </c>
      <c r="AY2" s="194"/>
      <c r="AZ2" s="194"/>
      <c r="BA2" s="194"/>
      <c r="BB2" s="194"/>
      <c r="BC2" s="194"/>
      <c r="BD2" s="194"/>
      <c r="BE2" s="194"/>
      <c r="BF2" s="194"/>
      <c r="BG2" s="194"/>
      <c r="BH2" s="194"/>
      <c r="BI2" s="194"/>
      <c r="BJ2" s="194"/>
      <c r="BK2" s="194"/>
      <c r="BL2" s="194"/>
      <c r="BM2" s="194" t="s">
        <v>3</v>
      </c>
      <c r="BN2" s="194"/>
      <c r="BO2" s="194"/>
      <c r="BP2" s="183" t="s">
        <v>6</v>
      </c>
      <c r="BQ2" s="183"/>
      <c r="BR2" s="183"/>
      <c r="BS2" s="183"/>
      <c r="BT2" s="183" t="s">
        <v>7</v>
      </c>
      <c r="BU2" s="183"/>
      <c r="BV2" s="183"/>
      <c r="BW2" s="184" t="s">
        <v>8</v>
      </c>
      <c r="BX2" s="185"/>
      <c r="BY2" s="186" t="s">
        <v>9</v>
      </c>
      <c r="BZ2" s="187"/>
      <c r="CA2" s="188"/>
    </row>
    <row r="3" spans="2:88" ht="3" customHeight="1">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94"/>
      <c r="BK3" s="59"/>
      <c r="BL3" s="59"/>
      <c r="BM3" s="59"/>
      <c r="BN3" s="59"/>
      <c r="BO3" s="59"/>
      <c r="BP3" s="59"/>
      <c r="BQ3" s="59"/>
      <c r="BR3" s="59"/>
      <c r="BS3" s="90"/>
      <c r="BT3" s="59"/>
      <c r="BU3" s="59"/>
      <c r="BV3" s="59"/>
      <c r="BW3" s="107"/>
      <c r="BX3" s="114"/>
      <c r="BY3" s="116"/>
      <c r="BZ3" s="112"/>
      <c r="CA3" s="117"/>
    </row>
    <row r="4" spans="2:88" s="1" customFormat="1" ht="60.95" customHeight="1">
      <c r="B4" s="78" t="s">
        <v>10</v>
      </c>
      <c r="C4" s="78" t="s">
        <v>11</v>
      </c>
      <c r="D4" s="78" t="s">
        <v>12</v>
      </c>
      <c r="E4" s="78" t="s">
        <v>13</v>
      </c>
      <c r="F4" s="78" t="s">
        <v>1</v>
      </c>
      <c r="G4" s="78" t="s">
        <v>14</v>
      </c>
      <c r="H4" s="78" t="s">
        <v>15</v>
      </c>
      <c r="I4" s="78" t="s">
        <v>16</v>
      </c>
      <c r="J4" s="78" t="s">
        <v>17</v>
      </c>
      <c r="K4" s="78" t="s">
        <v>18</v>
      </c>
      <c r="L4" s="78" t="s">
        <v>19</v>
      </c>
      <c r="M4" s="78" t="s">
        <v>20</v>
      </c>
      <c r="N4" s="78" t="s">
        <v>21</v>
      </c>
      <c r="O4" s="78" t="s">
        <v>22</v>
      </c>
      <c r="P4" s="78" t="s">
        <v>23</v>
      </c>
      <c r="Q4" s="78" t="s">
        <v>24</v>
      </c>
      <c r="R4" s="78" t="s">
        <v>25</v>
      </c>
      <c r="S4" s="78" t="s">
        <v>26</v>
      </c>
      <c r="T4" s="78" t="s">
        <v>27</v>
      </c>
      <c r="U4" s="78" t="s">
        <v>28</v>
      </c>
      <c r="V4" s="78" t="s">
        <v>29</v>
      </c>
      <c r="W4" s="78" t="s">
        <v>30</v>
      </c>
      <c r="X4" s="78" t="s">
        <v>31</v>
      </c>
      <c r="Y4" s="78" t="s">
        <v>32</v>
      </c>
      <c r="Z4" s="78" t="s">
        <v>33</v>
      </c>
      <c r="AA4" s="78" t="s">
        <v>34</v>
      </c>
      <c r="AB4" s="78" t="s">
        <v>35</v>
      </c>
      <c r="AC4" s="78" t="s">
        <v>36</v>
      </c>
      <c r="AD4" s="78" t="s">
        <v>37</v>
      </c>
      <c r="AE4" s="78" t="s">
        <v>38</v>
      </c>
      <c r="AF4" s="78" t="s">
        <v>39</v>
      </c>
      <c r="AG4" s="78" t="s">
        <v>40</v>
      </c>
      <c r="AH4" s="78" t="s">
        <v>41</v>
      </c>
      <c r="AI4" s="78" t="s">
        <v>42</v>
      </c>
      <c r="AJ4" s="78"/>
      <c r="AK4" s="78" t="s">
        <v>42</v>
      </c>
      <c r="AL4" s="78"/>
      <c r="AM4" s="78" t="s">
        <v>43</v>
      </c>
      <c r="AN4" s="78"/>
      <c r="AO4" s="78" t="s">
        <v>44</v>
      </c>
      <c r="AP4" s="78"/>
      <c r="AQ4" s="78" t="s">
        <v>45</v>
      </c>
      <c r="AR4" s="78"/>
      <c r="AS4" s="78" t="s">
        <v>46</v>
      </c>
      <c r="AT4" s="78"/>
      <c r="AU4" s="78" t="s">
        <v>47</v>
      </c>
      <c r="AV4" s="78"/>
      <c r="AW4" s="78" t="s">
        <v>48</v>
      </c>
      <c r="AX4" s="78" t="s">
        <v>49</v>
      </c>
      <c r="AY4" s="79" t="s">
        <v>50</v>
      </c>
      <c r="AZ4" s="79" t="s">
        <v>51</v>
      </c>
      <c r="BA4" s="78"/>
      <c r="BB4" s="78" t="s">
        <v>52</v>
      </c>
      <c r="BC4" s="79" t="s">
        <v>53</v>
      </c>
      <c r="BD4" s="78"/>
      <c r="BE4" s="79" t="s">
        <v>54</v>
      </c>
      <c r="BF4" s="79"/>
      <c r="BG4" s="79"/>
      <c r="BH4" s="79" t="s">
        <v>55</v>
      </c>
      <c r="BI4" s="79"/>
      <c r="BJ4" s="92"/>
      <c r="BK4" s="78" t="s">
        <v>56</v>
      </c>
      <c r="BL4" s="78" t="s">
        <v>57</v>
      </c>
      <c r="BM4" s="78" t="s">
        <v>37</v>
      </c>
      <c r="BN4" s="78" t="s">
        <v>38</v>
      </c>
      <c r="BO4" s="78" t="s">
        <v>58</v>
      </c>
      <c r="BP4" s="79" t="s">
        <v>59</v>
      </c>
      <c r="BQ4" s="79" t="s">
        <v>60</v>
      </c>
      <c r="BR4" s="79" t="s">
        <v>61</v>
      </c>
      <c r="BS4" s="79" t="s">
        <v>62</v>
      </c>
      <c r="BT4" s="79" t="s">
        <v>63</v>
      </c>
      <c r="BU4" s="79" t="s">
        <v>64</v>
      </c>
      <c r="BV4" s="79" t="s">
        <v>65</v>
      </c>
      <c r="BW4" s="80" t="s">
        <v>66</v>
      </c>
      <c r="BX4" s="115" t="s">
        <v>67</v>
      </c>
      <c r="BY4" s="118" t="s">
        <v>66</v>
      </c>
      <c r="BZ4" s="113" t="s">
        <v>67</v>
      </c>
      <c r="CA4" s="119" t="s">
        <v>68</v>
      </c>
    </row>
    <row r="5" spans="2:88" s="4" customFormat="1" ht="169.5" customHeight="1">
      <c r="B5" s="145" t="s">
        <v>69</v>
      </c>
      <c r="C5" s="147" t="s">
        <v>70</v>
      </c>
      <c r="D5" s="147" t="s">
        <v>71</v>
      </c>
      <c r="E5" s="146" t="s">
        <v>72</v>
      </c>
      <c r="F5" s="146" t="s">
        <v>73</v>
      </c>
      <c r="G5" s="146" t="s">
        <v>74</v>
      </c>
      <c r="H5" s="146" t="s">
        <v>75</v>
      </c>
      <c r="I5" s="146" t="s">
        <v>76</v>
      </c>
      <c r="J5" s="139" t="s">
        <v>77</v>
      </c>
      <c r="K5" s="139" t="s">
        <v>77</v>
      </c>
      <c r="L5" s="139" t="s">
        <v>77</v>
      </c>
      <c r="M5" s="139" t="s">
        <v>77</v>
      </c>
      <c r="N5" s="139" t="s">
        <v>77</v>
      </c>
      <c r="O5" s="139" t="s">
        <v>77</v>
      </c>
      <c r="P5" s="139" t="s">
        <v>77</v>
      </c>
      <c r="Q5" s="139" t="s">
        <v>77</v>
      </c>
      <c r="R5" s="139" t="s">
        <v>77</v>
      </c>
      <c r="S5" s="139" t="s">
        <v>77</v>
      </c>
      <c r="T5" s="139" t="s">
        <v>77</v>
      </c>
      <c r="U5" s="139" t="s">
        <v>77</v>
      </c>
      <c r="V5" s="139" t="s">
        <v>77</v>
      </c>
      <c r="W5" s="139" t="s">
        <v>77</v>
      </c>
      <c r="X5" s="139" t="s">
        <v>77</v>
      </c>
      <c r="Y5" s="139" t="s">
        <v>77</v>
      </c>
      <c r="Z5" s="139" t="s">
        <v>77</v>
      </c>
      <c r="AA5" s="139" t="s">
        <v>78</v>
      </c>
      <c r="AB5" s="139" t="s">
        <v>78</v>
      </c>
      <c r="AC5" s="139">
        <v>17</v>
      </c>
      <c r="AD5" s="81" t="s">
        <v>79</v>
      </c>
      <c r="AE5" s="81" t="s">
        <v>80</v>
      </c>
      <c r="AF5" s="81" t="str">
        <f>_xlfn.IFS(AND(AD5=$CB$124,AE5=$CC$124),$CD$124,AND(AD5=$CB$124,AE5=$CC$125),$CD$124,AND(AD5=$CB$124,AE5=$CC$126),$CD$125,AND(AD5=$CB$124,AE5=$CC$127),$CD$126,AND(AD5=$CB$124,AE5=$CC$128),$CD$127,AND(AD5=$CB$125,AE5=$CC$124),$CD$124,AND(AD5=$CB$125,AE5=$CC$125),$CD$124,AND(AD5=$CB$125,AE5=$CC$126),$CD$125,AND(AD5=$CB$125,AE5=$CC$127),$CD$126,AND(AD5=$CB$125,AE5=$CC$128),$CD$127,AND(AD5=$CB$126,AE5=$CC$124),$CD$124,AND(AD5=$CB$126,AE5=$CC$125),$CD$125,AND(AD5=$CB$126,AE5=$CC$126),$CD$126,AND(AD5=$CB$126,AE5=$CC$127),$CD$127,AND(AD5=$CB$126,AE5=$CC$128),$CD$127,AND(AD5=$CB$127,AE5=$CC$124),$CD$125,AND(AD5=$CB$127,AE5=$CC$125),$CD$126,AND(AD5=$CB$127,AE5=$CC$126),$CD$126,AND(AD5=$CB$127,AE5=$CC$127),$CD$127,AND(AD5=$CB$127,AE5=$CC$128),$CD$127,AND(AD5=$CB$128,AE5=$CC$124),$CD$126,AND(AD5=$CB$128,AE5=$CC$125),$CD$126,AND(AD5=$CB$128,AE5=$CC$126),$CD$127,AND(AD5=$CB$128,AE5=$CC$127),$CD$127,AND(AD5=$CB$128,AE5=$CC$128),$CD$127)</f>
        <v>Extremo</v>
      </c>
      <c r="AG5" s="146" t="s">
        <v>476</v>
      </c>
      <c r="AH5" s="139" t="s">
        <v>81</v>
      </c>
      <c r="AI5" s="139" t="s">
        <v>82</v>
      </c>
      <c r="AJ5" s="139">
        <f>IF(AI5=$CF$124,ASIGNADO,IF(AI5=$CF$125,NO_ASIGNADO,""))</f>
        <v>15</v>
      </c>
      <c r="AK5" s="139" t="s">
        <v>83</v>
      </c>
      <c r="AL5" s="139">
        <f>IF(AK5=$CI$124,ADECUADO,IF(AK5=$CI$125,INADECUADO,""))</f>
        <v>15</v>
      </c>
      <c r="AM5" s="139" t="s">
        <v>84</v>
      </c>
      <c r="AN5" s="139">
        <f>IF(AM5=$CL$124,ASIGNADO,IF(AM5=$CL$125,NO_ASIGNADO,""))</f>
        <v>15</v>
      </c>
      <c r="AO5" s="139" t="s">
        <v>85</v>
      </c>
      <c r="AP5" s="139">
        <f>IF(AO5=$CO$124,PREVENIR,IF(AO5=$CO$125,DETECTAR,IF(AO5=$CO$126,NO_ES_CONTROL,"")))</f>
        <v>15</v>
      </c>
      <c r="AQ5" s="139" t="s">
        <v>86</v>
      </c>
      <c r="AR5" s="139">
        <f>IF(AQ5=$CS$124,CONFIABLE,IF(AQ5=$CS$125,NO_CONFIABLE,""))</f>
        <v>15</v>
      </c>
      <c r="AS5" s="139" t="s">
        <v>87</v>
      </c>
      <c r="AT5" s="139">
        <f>IF(AS5=$CV$124,SE_INVESTIGAN,IF(AS5=$CV$125,NO_SE_INVESTIGAN,""))</f>
        <v>15</v>
      </c>
      <c r="AU5" s="139" t="s">
        <v>88</v>
      </c>
      <c r="AV5" s="139">
        <f>IF(AU5=$CY$124,COMPLETA,IF(AU5=$CY$125,INCOMPLETA,IF(AU5=$CY$126,NO_EXISTE,"")))</f>
        <v>10</v>
      </c>
      <c r="AW5" s="139">
        <f t="shared" ref="AW5:AW6" si="0">IFERROR(AJ5+AL5+AN5+AP5+AR5+AT5+AV5," ")</f>
        <v>100</v>
      </c>
      <c r="AX5" s="82" t="str">
        <f t="shared" ref="AX5:AY14" si="1">IF(AND(AW5&gt;=86,AW5&lt;=95),"MODERADO",IF(AND(AW5&gt;=96), "FUERTE",IF(AND(AW5&lt;=85), "DEBIL")))</f>
        <v>FUERTE</v>
      </c>
      <c r="AY5" s="82" t="s">
        <v>89</v>
      </c>
      <c r="AZ5" s="82" t="str">
        <f>IFERROR((_xlfn.IFS(AND(AX5=$DC$124,AY5=$DC$124),$DC$124,AND(AX5=$DC$124,AY5=$DC$125),$DC$125,AND(AX5=$DC$124,AY5=$DC$126),$DC$126,AND(AX5=$DC$125,AY5=$DC$124),$DC$125,AND(AX5=$DC$125,AY5=$DC$125),$DC$125,AND(AX5=$DC$125,AY5=$DC$126),$DC$126,AND(AX5=$DC$126,AY5=$DC$124),$DC$126,AND(AX5=$DC$126,AY5=$DC$125),$DC$126,AND(AX5=$DC$126,AY5=$DC$126),$DC$126)),"")</f>
        <v>FUERTE</v>
      </c>
      <c r="BA5" s="83">
        <f>_xlfn.IFS(AZ5=$DD$124,FUERTE,AZ5=$DD$125,MODERADO,AZ5=$DD$126,DEBIL)</f>
        <v>100</v>
      </c>
      <c r="BB5" s="101" t="str">
        <f>IF(AND(BA5=100),"NO",IF(AND(BA5&lt;100), "SI",0))</f>
        <v>NO</v>
      </c>
      <c r="BC5" s="84" t="str">
        <f>IF(AND(BD5&gt;=50,BD5&lt;=99),"MODERADO",IF(AND(BD5=100), "FUERTE",IF(AND(BD5&lt;50), "DEBIL")))</f>
        <v>FUERTE</v>
      </c>
      <c r="BD5" s="85">
        <f>+SUM(BA5:BA5)/(COUNT(BA5:BA5))</f>
        <v>100</v>
      </c>
      <c r="BE5" s="101" t="s">
        <v>90</v>
      </c>
      <c r="BF5" s="102">
        <f>IF(BE5="Directamente",100/COUNTA(BE5:BE5),0)</f>
        <v>100</v>
      </c>
      <c r="BG5" s="100" t="str">
        <f>IF(SUM(BF5:BF5)&gt;67,"Directamente","No Disminuye")</f>
        <v>Directamente</v>
      </c>
      <c r="BH5" s="101" t="s">
        <v>91</v>
      </c>
      <c r="BI5" s="101">
        <f>IFERROR(_xlfn.IFS(BH5="Directamente",10,BH5="Indirectamente",9.9,BH5="No Disminuye",0)," ")</f>
        <v>9.9</v>
      </c>
      <c r="BJ5" s="100" t="s">
        <v>90</v>
      </c>
      <c r="BK5" s="101">
        <f>IFERROR(_xlfn.IFS(AND(BC5="MODERADO",BG5="Directamente"),1,AND(BC5="FUERTE",BG5="Directamente"),2),"")</f>
        <v>2</v>
      </c>
      <c r="BL5" s="101">
        <v>2</v>
      </c>
      <c r="BM5" s="98" t="s">
        <v>92</v>
      </c>
      <c r="BN5" s="66" t="s">
        <v>93</v>
      </c>
      <c r="BO5" s="66" t="s">
        <v>93</v>
      </c>
      <c r="BP5" s="103" t="s">
        <v>94</v>
      </c>
      <c r="BQ5" s="138" t="s">
        <v>95</v>
      </c>
      <c r="BR5" s="139" t="s">
        <v>96</v>
      </c>
      <c r="BS5" s="139" t="s">
        <v>97</v>
      </c>
      <c r="BT5" s="122">
        <v>43832</v>
      </c>
      <c r="BU5" s="122">
        <v>44196</v>
      </c>
      <c r="BV5" s="139" t="s">
        <v>98</v>
      </c>
      <c r="BW5" s="164" t="s">
        <v>99</v>
      </c>
      <c r="BX5" s="163" t="s">
        <v>100</v>
      </c>
      <c r="BY5" s="129" t="s">
        <v>101</v>
      </c>
      <c r="BZ5" s="121" t="s">
        <v>102</v>
      </c>
      <c r="CA5" s="121" t="s">
        <v>103</v>
      </c>
      <c r="CB5" s="165"/>
      <c r="CC5" s="165"/>
      <c r="CD5" s="165"/>
      <c r="CE5" s="165"/>
      <c r="CF5" s="165"/>
      <c r="CG5" s="165"/>
      <c r="CH5" s="165"/>
      <c r="CI5" s="165"/>
      <c r="CJ5" s="165"/>
    </row>
    <row r="6" spans="2:88" ht="44.25" customHeight="1">
      <c r="B6" s="196" t="s">
        <v>69</v>
      </c>
      <c r="C6" s="199" t="s">
        <v>104</v>
      </c>
      <c r="D6" s="199" t="s">
        <v>105</v>
      </c>
      <c r="E6" s="197" t="s">
        <v>106</v>
      </c>
      <c r="F6" s="197" t="s">
        <v>107</v>
      </c>
      <c r="G6" s="197" t="s">
        <v>74</v>
      </c>
      <c r="H6" s="197" t="s">
        <v>108</v>
      </c>
      <c r="I6" s="197" t="s">
        <v>109</v>
      </c>
      <c r="J6" s="178" t="s">
        <v>77</v>
      </c>
      <c r="K6" s="178" t="s">
        <v>77</v>
      </c>
      <c r="L6" s="178" t="s">
        <v>110</v>
      </c>
      <c r="M6" s="178" t="s">
        <v>110</v>
      </c>
      <c r="N6" s="178" t="s">
        <v>77</v>
      </c>
      <c r="O6" s="178" t="s">
        <v>77</v>
      </c>
      <c r="P6" s="178" t="s">
        <v>110</v>
      </c>
      <c r="Q6" s="178" t="s">
        <v>110</v>
      </c>
      <c r="R6" s="178" t="s">
        <v>77</v>
      </c>
      <c r="S6" s="178" t="s">
        <v>77</v>
      </c>
      <c r="T6" s="178" t="s">
        <v>77</v>
      </c>
      <c r="U6" s="178" t="s">
        <v>77</v>
      </c>
      <c r="V6" s="178" t="s">
        <v>77</v>
      </c>
      <c r="W6" s="178" t="s">
        <v>77</v>
      </c>
      <c r="X6" s="178" t="s">
        <v>77</v>
      </c>
      <c r="Y6" s="178" t="s">
        <v>110</v>
      </c>
      <c r="Z6" s="178" t="s">
        <v>110</v>
      </c>
      <c r="AA6" s="178" t="s">
        <v>110</v>
      </c>
      <c r="AB6" s="178" t="s">
        <v>110</v>
      </c>
      <c r="AC6" s="178">
        <v>11</v>
      </c>
      <c r="AD6" s="192" t="s">
        <v>92</v>
      </c>
      <c r="AE6" s="193" t="s">
        <v>111</v>
      </c>
      <c r="AF6" s="193" t="s">
        <v>112</v>
      </c>
      <c r="AG6" s="110" t="s">
        <v>113</v>
      </c>
      <c r="AH6" s="139" t="s">
        <v>114</v>
      </c>
      <c r="AI6" s="139" t="s">
        <v>82</v>
      </c>
      <c r="AJ6" s="139">
        <f>IF(AI6=$CF$124,ASIGNADO,IF(AI6=$CF$125,NO_ASIGNADO,""))</f>
        <v>15</v>
      </c>
      <c r="AK6" s="139" t="s">
        <v>83</v>
      </c>
      <c r="AL6" s="139">
        <f>IF(AK6=$CI$124,ADECUADO,IF(AK6=$CI$125,INADECUADO,""))</f>
        <v>15</v>
      </c>
      <c r="AM6" s="139" t="s">
        <v>84</v>
      </c>
      <c r="AN6" s="139">
        <f>IF(AM6=$CL$124,ASIGNADO,IF(AM6=$CL$125,NO_ASIGNADO,""))</f>
        <v>15</v>
      </c>
      <c r="AO6" s="139" t="s">
        <v>85</v>
      </c>
      <c r="AP6" s="139">
        <f>IF(AO6=$CO$124,PREVENIR,IF(AO6=$CO$125,DETECTAR,IF(AO6=$CO$126,NO_ES_CONTROL,"")))</f>
        <v>15</v>
      </c>
      <c r="AQ6" s="139" t="s">
        <v>86</v>
      </c>
      <c r="AR6" s="139">
        <f>IF(AQ6=$CS$124,CONFIABLE,IF(AQ6=$CS$125,NO_CONFIABLE,""))</f>
        <v>15</v>
      </c>
      <c r="AS6" s="139" t="s">
        <v>87</v>
      </c>
      <c r="AT6" s="139">
        <f>IF(AS6=$CV$124,SE_INVESTIGAN,IF(AS6=$CV$125,NO_SE_INVESTIGAN,""))</f>
        <v>15</v>
      </c>
      <c r="AU6" s="139" t="s">
        <v>88</v>
      </c>
      <c r="AV6" s="139">
        <f>IF(AU6=$CY$124,COMPLETA,IF(AU6=$CY$125,INCOMPLETA,IF(AU6=$CY$126,NO_EXISTE,"")))</f>
        <v>10</v>
      </c>
      <c r="AW6" s="139">
        <f t="shared" si="0"/>
        <v>100</v>
      </c>
      <c r="AX6" s="82" t="str">
        <f t="shared" si="1"/>
        <v>FUERTE</v>
      </c>
      <c r="AY6" s="82" t="str">
        <f t="shared" si="1"/>
        <v>FUERTE</v>
      </c>
      <c r="AZ6" s="82" t="str">
        <f>IFERROR((_xlfn.IFS(AND(AX6=$DC$124,AY6=$DC$124),$DC$124,AND(AX6=$DC$124,AY6=$DC$125),$DC$125,AND(AX6=$DC$124,AY6=$DC$126),$DC$126,AND(AX6=$DC$125,AY6=$DC$124),$DC$125,AND(AX6=$DC$125,AY6=$DC$125),$DC$125,AND(AX6=$DC$125,AY6=$DC$126),$DC$126,AND(AX6=$DC$126,AY6=$DC$124),$DC$126,AND(AX6=$DC$126,AY6=$DC$125),$DC$126,AND(AX6=$DC$126,AY6=$DC$126),$DC$126)),"")</f>
        <v>FUERTE</v>
      </c>
      <c r="BA6" s="83">
        <f>_xlfn.IFS(AZ6=$DD$124,FUERTE,AZ6=$DD$125,MODERADO,AZ6=$DD$126,DEBIL)</f>
        <v>100</v>
      </c>
      <c r="BB6" s="139" t="str">
        <f t="shared" ref="BB6:BB8" si="2">IF(AND(BA6=100),"NO",IF(AND(BA6&lt;100), "SI",0))</f>
        <v>NO</v>
      </c>
      <c r="BC6" s="198" t="str">
        <f>IF(AND(BD6&gt;=50,BD6&lt;=99),"MODERADO",IF(AND(BD6=100), "FUERTE",IF(AND(BD6&lt;50), "DEBIL")))</f>
        <v>FUERTE</v>
      </c>
      <c r="BD6" s="178">
        <f>+SUM(BA6:BA8)/(COUNT(BA6:BA8))</f>
        <v>100</v>
      </c>
      <c r="BE6" s="139" t="s">
        <v>90</v>
      </c>
      <c r="BF6" s="76">
        <f>IF(BE6="Directamente",100/COUNTA($BE$5:$BE$5),0)</f>
        <v>100</v>
      </c>
      <c r="BG6" s="190" t="s">
        <v>90</v>
      </c>
      <c r="BH6" s="139" t="s">
        <v>90</v>
      </c>
      <c r="BI6" s="139">
        <f t="shared" ref="BI6:BI8" si="3">IFERROR(_xlfn.IFS(BH6="Directamente",10,BH6="Indirectamente",9.9,BH6="No Disminuye",0)," ")</f>
        <v>10</v>
      </c>
      <c r="BJ6" s="190" t="s">
        <v>90</v>
      </c>
      <c r="BK6" s="191">
        <v>2</v>
      </c>
      <c r="BL6" s="191">
        <v>0</v>
      </c>
      <c r="BM6" s="192" t="s">
        <v>92</v>
      </c>
      <c r="BN6" s="193" t="s">
        <v>93</v>
      </c>
      <c r="BO6" s="193" t="s">
        <v>93</v>
      </c>
      <c r="BP6" s="178" t="s">
        <v>94</v>
      </c>
      <c r="BQ6" s="177" t="s">
        <v>115</v>
      </c>
      <c r="BR6" s="178" t="s">
        <v>116</v>
      </c>
      <c r="BS6" s="178" t="s">
        <v>117</v>
      </c>
      <c r="BT6" s="180">
        <v>43832</v>
      </c>
      <c r="BU6" s="180">
        <v>44196</v>
      </c>
      <c r="BV6" s="178" t="s">
        <v>118</v>
      </c>
      <c r="BW6" s="181" t="s">
        <v>119</v>
      </c>
      <c r="BX6" s="177" t="s">
        <v>120</v>
      </c>
      <c r="BY6" s="181">
        <v>44074</v>
      </c>
      <c r="BZ6" s="177" t="s">
        <v>121</v>
      </c>
      <c r="CA6" s="177"/>
    </row>
    <row r="7" spans="2:88" ht="62.25" customHeight="1">
      <c r="B7" s="196"/>
      <c r="C7" s="199"/>
      <c r="D7" s="199"/>
      <c r="E7" s="197"/>
      <c r="F7" s="197"/>
      <c r="G7" s="197"/>
      <c r="H7" s="197"/>
      <c r="I7" s="197"/>
      <c r="J7" s="178"/>
      <c r="K7" s="178"/>
      <c r="L7" s="178"/>
      <c r="M7" s="178"/>
      <c r="N7" s="178"/>
      <c r="O7" s="178"/>
      <c r="P7" s="178"/>
      <c r="Q7" s="178"/>
      <c r="R7" s="178"/>
      <c r="S7" s="178"/>
      <c r="T7" s="178"/>
      <c r="U7" s="178"/>
      <c r="V7" s="178"/>
      <c r="W7" s="178"/>
      <c r="X7" s="178"/>
      <c r="Y7" s="178"/>
      <c r="Z7" s="178"/>
      <c r="AA7" s="178"/>
      <c r="AB7" s="178"/>
      <c r="AC7" s="178"/>
      <c r="AD7" s="192"/>
      <c r="AE7" s="193"/>
      <c r="AF7" s="193"/>
      <c r="AG7" s="146" t="s">
        <v>122</v>
      </c>
      <c r="AH7" s="139" t="s">
        <v>114</v>
      </c>
      <c r="AI7" s="139" t="s">
        <v>82</v>
      </c>
      <c r="AJ7" s="139">
        <f>IF(AI7=$CF$124,ASIGNADO,IF(AI7=$CF$125,NO_ASIGNADO,""))</f>
        <v>15</v>
      </c>
      <c r="AK7" s="139" t="s">
        <v>83</v>
      </c>
      <c r="AL7" s="139">
        <f>IF(AK7=$CI$124,ADECUADO,IF(AK7=$CI$125,INADECUADO,""))</f>
        <v>15</v>
      </c>
      <c r="AM7" s="139" t="s">
        <v>84</v>
      </c>
      <c r="AN7" s="139">
        <f>IF(AM7=$CL$124,ASIGNADO,IF(AM7=$CL$125,NO_ASIGNADO,""))</f>
        <v>15</v>
      </c>
      <c r="AO7" s="139" t="s">
        <v>85</v>
      </c>
      <c r="AP7" s="139">
        <f>IF(AO7=$CO$124,PREVENIR,IF(AO7=$CO$125,DETECTAR,IF(AO7=$CO$126,NO_ES_CONTROL,"")))</f>
        <v>15</v>
      </c>
      <c r="AQ7" s="139" t="s">
        <v>86</v>
      </c>
      <c r="AR7" s="139">
        <f>IF(AQ7=$CS$124,CONFIABLE,IF(AQ7=$CS$125,NO_CONFIABLE,""))</f>
        <v>15</v>
      </c>
      <c r="AS7" s="139" t="s">
        <v>87</v>
      </c>
      <c r="AT7" s="139">
        <f>IF(AS7=$CV$124,SE_INVESTIGAN,IF(AS7=$CV$125,NO_SE_INVESTIGAN,""))</f>
        <v>15</v>
      </c>
      <c r="AU7" s="139" t="s">
        <v>88</v>
      </c>
      <c r="AV7" s="139">
        <f>IF(AU7=$CY$124,COMPLETA,IF(AU7=$CY$125,INCOMPLETA,IF(AU7=$CY$126,NO_EXISTE,"")))</f>
        <v>10</v>
      </c>
      <c r="AW7" s="139">
        <f t="shared" ref="AW7:AW8" si="4">IFERROR(AJ7+AL7+AN7+AP7+AR7+AT7+AV7," ")</f>
        <v>100</v>
      </c>
      <c r="AX7" s="82" t="str">
        <f t="shared" si="1"/>
        <v>FUERTE</v>
      </c>
      <c r="AY7" s="82" t="str">
        <f t="shared" si="1"/>
        <v>FUERTE</v>
      </c>
      <c r="AZ7" s="82" t="str">
        <f>IFERROR((_xlfn.IFS(AND(AX7=$DC$124,AY7=$DC$124),$DC$124,AND(AX7=$DC$124,AY7=$DC$125),$DC$125,AND(AX7=$DC$124,AY7=$DC$126),$DC$126,AND(AX7=$DC$125,AY7=$DC$124),$DC$125,AND(AX7=$DC$125,AY7=$DC$125),$DC$125,AND(AX7=$DC$125,AY7=$DC$126),$DC$126,AND(AX7=$DC$126,AY7=$DC$124),$DC$126,AND(AX7=$DC$126,AY7=$DC$125),$DC$126,AND(AX7=$DC$126,AY7=$DC$126),$DC$126)),"")</f>
        <v>FUERTE</v>
      </c>
      <c r="BA7" s="83">
        <f>_xlfn.IFS(AZ7=$DD$124,FUERTE,AZ7=$DD$125,MODERADO,AZ7=$DD$126,DEBIL)</f>
        <v>100</v>
      </c>
      <c r="BB7" s="139" t="str">
        <f t="shared" si="2"/>
        <v>NO</v>
      </c>
      <c r="BC7" s="198"/>
      <c r="BD7" s="178"/>
      <c r="BE7" s="139" t="s">
        <v>90</v>
      </c>
      <c r="BF7" s="76">
        <f>IF(BE7="Directamente",100/COUNTA($BE$5:$BE$5),0)</f>
        <v>100</v>
      </c>
      <c r="BG7" s="190"/>
      <c r="BH7" s="139" t="s">
        <v>91</v>
      </c>
      <c r="BI7" s="139">
        <f t="shared" si="3"/>
        <v>9.9</v>
      </c>
      <c r="BJ7" s="190"/>
      <c r="BK7" s="191"/>
      <c r="BL7" s="191"/>
      <c r="BM7" s="192"/>
      <c r="BN7" s="193"/>
      <c r="BO7" s="193"/>
      <c r="BP7" s="178"/>
      <c r="BQ7" s="177"/>
      <c r="BR7" s="178"/>
      <c r="BS7" s="178"/>
      <c r="BT7" s="180"/>
      <c r="BU7" s="180"/>
      <c r="BV7" s="179"/>
      <c r="BW7" s="182"/>
      <c r="BX7" s="177"/>
      <c r="BY7" s="182"/>
      <c r="BZ7" s="177"/>
      <c r="CA7" s="177"/>
    </row>
    <row r="8" spans="2:88" ht="59.25" customHeight="1">
      <c r="B8" s="196"/>
      <c r="C8" s="199"/>
      <c r="D8" s="199"/>
      <c r="E8" s="197"/>
      <c r="F8" s="197"/>
      <c r="G8" s="197"/>
      <c r="H8" s="197"/>
      <c r="I8" s="197"/>
      <c r="J8" s="178"/>
      <c r="K8" s="178"/>
      <c r="L8" s="178"/>
      <c r="M8" s="178"/>
      <c r="N8" s="178"/>
      <c r="O8" s="178"/>
      <c r="P8" s="178"/>
      <c r="Q8" s="178"/>
      <c r="R8" s="178"/>
      <c r="S8" s="178"/>
      <c r="T8" s="178"/>
      <c r="U8" s="178"/>
      <c r="V8" s="178"/>
      <c r="W8" s="178"/>
      <c r="X8" s="178"/>
      <c r="Y8" s="178"/>
      <c r="Z8" s="178"/>
      <c r="AA8" s="178"/>
      <c r="AB8" s="178"/>
      <c r="AC8" s="178"/>
      <c r="AD8" s="192"/>
      <c r="AE8" s="193"/>
      <c r="AF8" s="193"/>
      <c r="AG8" s="146" t="s">
        <v>123</v>
      </c>
      <c r="AH8" s="139" t="s">
        <v>114</v>
      </c>
      <c r="AI8" s="139" t="s">
        <v>82</v>
      </c>
      <c r="AJ8" s="139">
        <f>IF(AI8=$CF$124,ASIGNADO,IF(AI8=$CF$125,NO_ASIGNADO,""))</f>
        <v>15</v>
      </c>
      <c r="AK8" s="139" t="s">
        <v>83</v>
      </c>
      <c r="AL8" s="139">
        <f>IF(AK8=$CI$124,ADECUADO,IF(AK8=$CI$125,INADECUADO,""))</f>
        <v>15</v>
      </c>
      <c r="AM8" s="139" t="s">
        <v>84</v>
      </c>
      <c r="AN8" s="139">
        <f>IF(AM8=$CL$124,ASIGNADO,IF(AM8=$CL$125,NO_ASIGNADO,""))</f>
        <v>15</v>
      </c>
      <c r="AO8" s="139" t="s">
        <v>85</v>
      </c>
      <c r="AP8" s="139">
        <f>IF(AO8=$CO$124,PREVENIR,IF(AO8=$CO$125,DETECTAR,IF(AO8=$CO$126,NO_ES_CONTROL,"")))</f>
        <v>15</v>
      </c>
      <c r="AQ8" s="139" t="s">
        <v>86</v>
      </c>
      <c r="AR8" s="139">
        <f>IF(AQ8=$CS$124,CONFIABLE,IF(AQ8=$CS$125,NO_CONFIABLE,""))</f>
        <v>15</v>
      </c>
      <c r="AS8" s="139" t="s">
        <v>87</v>
      </c>
      <c r="AT8" s="139">
        <f>IF(AS8=$CV$124,SE_INVESTIGAN,IF(AS8=$CV$125,NO_SE_INVESTIGAN,""))</f>
        <v>15</v>
      </c>
      <c r="AU8" s="139" t="s">
        <v>88</v>
      </c>
      <c r="AV8" s="139">
        <f>IF(AU8=$CY$124,COMPLETA,IF(AU8=$CY$125,INCOMPLETA,IF(AU8=$CY$126,NO_EXISTE,"")))</f>
        <v>10</v>
      </c>
      <c r="AW8" s="139">
        <f t="shared" si="4"/>
        <v>100</v>
      </c>
      <c r="AX8" s="82" t="str">
        <f t="shared" si="1"/>
        <v>FUERTE</v>
      </c>
      <c r="AY8" s="82" t="str">
        <f t="shared" si="1"/>
        <v>FUERTE</v>
      </c>
      <c r="AZ8" s="82" t="str">
        <f>IFERROR((_xlfn.IFS(AND(AX8=$DC$124,AY8=$DC$124),$DC$124,AND(AX8=$DC$124,AY8=$DC$125),$DC$125,AND(AX8=$DC$124,AY8=$DC$126),$DC$126,AND(AX8=$DC$125,AY8=$DC$124),$DC$125,AND(AX8=$DC$125,AY8=$DC$125),$DC$125,AND(AX8=$DC$125,AY8=$DC$126),$DC$126,AND(AX8=$DC$126,AY8=$DC$124),$DC$126,AND(AX8=$DC$126,AY8=$DC$125),$DC$126,AND(AX8=$DC$126,AY8=$DC$126),$DC$126)),"")</f>
        <v>FUERTE</v>
      </c>
      <c r="BA8" s="83">
        <f>_xlfn.IFS(AZ8=$DD$124,FUERTE,AZ8=$DD$125,MODERADO,AZ8=$DD$126,DEBIL)</f>
        <v>100</v>
      </c>
      <c r="BB8" s="139" t="str">
        <f t="shared" si="2"/>
        <v>NO</v>
      </c>
      <c r="BC8" s="198"/>
      <c r="BD8" s="178"/>
      <c r="BE8" s="139" t="s">
        <v>124</v>
      </c>
      <c r="BF8" s="76">
        <f>IF(BE8="Directamente",100/COUNTA($BE$5:$BE$5),0)</f>
        <v>0</v>
      </c>
      <c r="BG8" s="190"/>
      <c r="BH8" s="139" t="s">
        <v>90</v>
      </c>
      <c r="BI8" s="139">
        <f t="shared" si="3"/>
        <v>10</v>
      </c>
      <c r="BJ8" s="190"/>
      <c r="BK8" s="191"/>
      <c r="BL8" s="191"/>
      <c r="BM8" s="192"/>
      <c r="BN8" s="193"/>
      <c r="BO8" s="193"/>
      <c r="BP8" s="178"/>
      <c r="BQ8" s="177"/>
      <c r="BR8" s="178"/>
      <c r="BS8" s="178"/>
      <c r="BT8" s="180"/>
      <c r="BU8" s="180"/>
      <c r="BV8" s="179"/>
      <c r="BW8" s="182"/>
      <c r="BX8" s="177"/>
      <c r="BY8" s="182"/>
      <c r="BZ8" s="177"/>
      <c r="CA8" s="177"/>
    </row>
    <row r="9" spans="2:88" ht="390.75" customHeight="1">
      <c r="B9" s="73" t="s">
        <v>125</v>
      </c>
      <c r="C9" s="147" t="s">
        <v>126</v>
      </c>
      <c r="D9" s="147" t="s">
        <v>127</v>
      </c>
      <c r="E9" s="147" t="s">
        <v>128</v>
      </c>
      <c r="F9" s="74" t="s">
        <v>129</v>
      </c>
      <c r="G9" s="74" t="s">
        <v>74</v>
      </c>
      <c r="H9" s="74" t="s">
        <v>130</v>
      </c>
      <c r="I9" s="74" t="s">
        <v>131</v>
      </c>
      <c r="J9" s="157" t="s">
        <v>77</v>
      </c>
      <c r="K9" s="157" t="s">
        <v>77</v>
      </c>
      <c r="L9" s="157" t="s">
        <v>77</v>
      </c>
      <c r="M9" s="157" t="s">
        <v>110</v>
      </c>
      <c r="N9" s="157" t="s">
        <v>77</v>
      </c>
      <c r="O9" s="157" t="s">
        <v>77</v>
      </c>
      <c r="P9" s="157" t="s">
        <v>77</v>
      </c>
      <c r="Q9" s="157" t="s">
        <v>77</v>
      </c>
      <c r="R9" s="157" t="s">
        <v>110</v>
      </c>
      <c r="S9" s="157" t="s">
        <v>77</v>
      </c>
      <c r="T9" s="157" t="s">
        <v>77</v>
      </c>
      <c r="U9" s="157" t="s">
        <v>77</v>
      </c>
      <c r="V9" s="157" t="s">
        <v>77</v>
      </c>
      <c r="W9" s="157" t="s">
        <v>77</v>
      </c>
      <c r="X9" s="157" t="s">
        <v>110</v>
      </c>
      <c r="Y9" s="157" t="s">
        <v>110</v>
      </c>
      <c r="Z9" s="157" t="s">
        <v>77</v>
      </c>
      <c r="AA9" s="157" t="s">
        <v>110</v>
      </c>
      <c r="AB9" s="157" t="s">
        <v>77</v>
      </c>
      <c r="AC9" s="157">
        <v>14</v>
      </c>
      <c r="AD9" s="98" t="s">
        <v>92</v>
      </c>
      <c r="AE9" s="98" t="s">
        <v>80</v>
      </c>
      <c r="AF9" s="98" t="s">
        <v>132</v>
      </c>
      <c r="AG9" s="147" t="s">
        <v>133</v>
      </c>
      <c r="AH9" s="144" t="s">
        <v>114</v>
      </c>
      <c r="AI9" s="139" t="s">
        <v>82</v>
      </c>
      <c r="AJ9" s="139">
        <v>15</v>
      </c>
      <c r="AK9" s="139" t="s">
        <v>83</v>
      </c>
      <c r="AL9" s="139">
        <v>15</v>
      </c>
      <c r="AM9" s="139" t="s">
        <v>84</v>
      </c>
      <c r="AN9" s="139">
        <v>15</v>
      </c>
      <c r="AO9" s="139" t="s">
        <v>85</v>
      </c>
      <c r="AP9" s="139">
        <v>15</v>
      </c>
      <c r="AQ9" s="139" t="s">
        <v>86</v>
      </c>
      <c r="AR9" s="139">
        <v>15</v>
      </c>
      <c r="AS9" s="139" t="s">
        <v>87</v>
      </c>
      <c r="AT9" s="139">
        <v>15</v>
      </c>
      <c r="AU9" s="139" t="s">
        <v>88</v>
      </c>
      <c r="AV9" s="139">
        <v>15</v>
      </c>
      <c r="AW9" s="139">
        <v>100</v>
      </c>
      <c r="AX9" s="145" t="s">
        <v>89</v>
      </c>
      <c r="AY9" s="145" t="s">
        <v>89</v>
      </c>
      <c r="AZ9" s="145" t="s">
        <v>89</v>
      </c>
      <c r="BA9" s="149"/>
      <c r="BB9" s="149" t="s">
        <v>78</v>
      </c>
      <c r="BC9" s="145" t="s">
        <v>89</v>
      </c>
      <c r="BD9" s="69"/>
      <c r="BE9" s="149" t="s">
        <v>90</v>
      </c>
      <c r="BF9" s="69"/>
      <c r="BG9" s="69"/>
      <c r="BH9" s="149" t="s">
        <v>90</v>
      </c>
      <c r="BI9" s="69"/>
      <c r="BJ9" s="95" t="s">
        <v>90</v>
      </c>
      <c r="BK9" s="149">
        <v>2</v>
      </c>
      <c r="BL9" s="149">
        <v>2</v>
      </c>
      <c r="BM9" s="98" t="s">
        <v>92</v>
      </c>
      <c r="BN9" s="98" t="s">
        <v>93</v>
      </c>
      <c r="BO9" s="98" t="s">
        <v>93</v>
      </c>
      <c r="BP9" s="63" t="s">
        <v>94</v>
      </c>
      <c r="BQ9" s="75" t="s">
        <v>134</v>
      </c>
      <c r="BR9" s="63" t="s">
        <v>135</v>
      </c>
      <c r="BS9" s="63" t="s">
        <v>136</v>
      </c>
      <c r="BT9" s="141">
        <v>43832</v>
      </c>
      <c r="BU9" s="141">
        <v>44196</v>
      </c>
      <c r="BV9" s="63" t="s">
        <v>137</v>
      </c>
      <c r="BW9" s="127" t="s">
        <v>138</v>
      </c>
      <c r="BX9" s="125" t="s">
        <v>139</v>
      </c>
      <c r="BY9" s="120" t="s">
        <v>140</v>
      </c>
      <c r="BZ9" s="125" t="s">
        <v>141</v>
      </c>
      <c r="CA9" s="68" t="s">
        <v>142</v>
      </c>
    </row>
    <row r="10" spans="2:88" ht="264" customHeight="1">
      <c r="B10" s="145" t="s">
        <v>125</v>
      </c>
      <c r="C10" s="147" t="s">
        <v>143</v>
      </c>
      <c r="D10" s="147" t="s">
        <v>144</v>
      </c>
      <c r="E10" s="147" t="s">
        <v>145</v>
      </c>
      <c r="F10" s="147" t="s">
        <v>146</v>
      </c>
      <c r="G10" s="147" t="s">
        <v>74</v>
      </c>
      <c r="H10" s="147" t="s">
        <v>147</v>
      </c>
      <c r="I10" s="147" t="s">
        <v>148</v>
      </c>
      <c r="J10" s="150" t="s">
        <v>77</v>
      </c>
      <c r="K10" s="150" t="s">
        <v>110</v>
      </c>
      <c r="L10" s="150" t="s">
        <v>77</v>
      </c>
      <c r="M10" s="150" t="s">
        <v>77</v>
      </c>
      <c r="N10" s="150" t="s">
        <v>77</v>
      </c>
      <c r="O10" s="150" t="s">
        <v>77</v>
      </c>
      <c r="P10" s="150" t="s">
        <v>110</v>
      </c>
      <c r="Q10" s="150" t="s">
        <v>77</v>
      </c>
      <c r="R10" s="150" t="s">
        <v>110</v>
      </c>
      <c r="S10" s="150" t="s">
        <v>77</v>
      </c>
      <c r="T10" s="150" t="s">
        <v>77</v>
      </c>
      <c r="U10" s="150" t="s">
        <v>77</v>
      </c>
      <c r="V10" s="150" t="s">
        <v>77</v>
      </c>
      <c r="W10" s="150" t="s">
        <v>110</v>
      </c>
      <c r="X10" s="150" t="s">
        <v>77</v>
      </c>
      <c r="Y10" s="150" t="s">
        <v>110</v>
      </c>
      <c r="Z10" s="150" t="s">
        <v>77</v>
      </c>
      <c r="AA10" s="150" t="s">
        <v>110</v>
      </c>
      <c r="AB10" s="150" t="s">
        <v>110</v>
      </c>
      <c r="AC10" s="149">
        <v>12</v>
      </c>
      <c r="AD10" s="148" t="s">
        <v>92</v>
      </c>
      <c r="AE10" s="148" t="s">
        <v>80</v>
      </c>
      <c r="AF10" s="148" t="s">
        <v>132</v>
      </c>
      <c r="AG10" s="146" t="s">
        <v>149</v>
      </c>
      <c r="AH10" s="139" t="s">
        <v>114</v>
      </c>
      <c r="AI10" s="139" t="s">
        <v>82</v>
      </c>
      <c r="AJ10" s="139">
        <v>15</v>
      </c>
      <c r="AK10" s="139" t="s">
        <v>83</v>
      </c>
      <c r="AL10" s="139">
        <v>15</v>
      </c>
      <c r="AM10" s="139" t="s">
        <v>84</v>
      </c>
      <c r="AN10" s="139">
        <v>15</v>
      </c>
      <c r="AO10" s="139" t="s">
        <v>85</v>
      </c>
      <c r="AP10" s="139">
        <v>15</v>
      </c>
      <c r="AQ10" s="139" t="s">
        <v>86</v>
      </c>
      <c r="AR10" s="139">
        <v>15</v>
      </c>
      <c r="AS10" s="139" t="s">
        <v>87</v>
      </c>
      <c r="AT10" s="139">
        <v>15</v>
      </c>
      <c r="AU10" s="139" t="s">
        <v>88</v>
      </c>
      <c r="AV10" s="139">
        <v>15</v>
      </c>
      <c r="AW10" s="139">
        <v>100</v>
      </c>
      <c r="AX10" s="156" t="str">
        <f>IF(AND(AW10&gt;=86,AW10&lt;=95),"MODERADO",IF(AND(AW10&gt;=96), "FUERTE",IF(AND(AW10&lt;=85), "DEBIL")))</f>
        <v>FUERTE</v>
      </c>
      <c r="AY10" s="156" t="s">
        <v>89</v>
      </c>
      <c r="AZ10" s="156" t="s">
        <v>89</v>
      </c>
      <c r="BA10" s="139">
        <v>100</v>
      </c>
      <c r="BB10" s="139" t="s">
        <v>110</v>
      </c>
      <c r="BC10" s="145" t="s">
        <v>89</v>
      </c>
      <c r="BD10" s="144"/>
      <c r="BE10" s="144" t="s">
        <v>90</v>
      </c>
      <c r="BF10" s="144"/>
      <c r="BG10" s="144"/>
      <c r="BH10" s="139" t="s">
        <v>90</v>
      </c>
      <c r="BI10" s="144"/>
      <c r="BJ10" s="93" t="s">
        <v>90</v>
      </c>
      <c r="BK10" s="144">
        <v>2</v>
      </c>
      <c r="BL10" s="144">
        <v>2</v>
      </c>
      <c r="BM10" s="97" t="s">
        <v>92</v>
      </c>
      <c r="BN10" s="97" t="s">
        <v>93</v>
      </c>
      <c r="BO10" s="97" t="s">
        <v>93</v>
      </c>
      <c r="BP10" s="63" t="s">
        <v>94</v>
      </c>
      <c r="BQ10" s="138" t="s">
        <v>150</v>
      </c>
      <c r="BR10" s="139" t="s">
        <v>151</v>
      </c>
      <c r="BS10" s="139" t="s">
        <v>152</v>
      </c>
      <c r="BT10" s="67">
        <v>43832</v>
      </c>
      <c r="BU10" s="67">
        <v>44165</v>
      </c>
      <c r="BV10" s="139" t="s">
        <v>153</v>
      </c>
      <c r="BW10" s="128" t="s">
        <v>154</v>
      </c>
      <c r="BX10" s="130" t="s">
        <v>155</v>
      </c>
      <c r="BY10" s="154" t="s">
        <v>156</v>
      </c>
      <c r="BZ10" s="153" t="s">
        <v>157</v>
      </c>
      <c r="CA10" s="131" t="s">
        <v>158</v>
      </c>
    </row>
    <row r="11" spans="2:88" ht="227.25" customHeight="1">
      <c r="B11" s="145" t="s">
        <v>125</v>
      </c>
      <c r="C11" s="147" t="s">
        <v>159</v>
      </c>
      <c r="D11" s="147" t="s">
        <v>160</v>
      </c>
      <c r="E11" s="147" t="s">
        <v>161</v>
      </c>
      <c r="F11" s="147" t="s">
        <v>162</v>
      </c>
      <c r="G11" s="147" t="s">
        <v>74</v>
      </c>
      <c r="H11" s="146" t="s">
        <v>163</v>
      </c>
      <c r="I11" s="146" t="s">
        <v>164</v>
      </c>
      <c r="J11" s="146" t="s">
        <v>77</v>
      </c>
      <c r="K11" s="139" t="s">
        <v>77</v>
      </c>
      <c r="L11" s="139" t="s">
        <v>77</v>
      </c>
      <c r="M11" s="139" t="s">
        <v>77</v>
      </c>
      <c r="N11" s="139" t="s">
        <v>77</v>
      </c>
      <c r="O11" s="139" t="s">
        <v>77</v>
      </c>
      <c r="P11" s="139" t="s">
        <v>77</v>
      </c>
      <c r="Q11" s="139" t="s">
        <v>77</v>
      </c>
      <c r="R11" s="139" t="s">
        <v>77</v>
      </c>
      <c r="S11" s="139" t="s">
        <v>77</v>
      </c>
      <c r="T11" s="139" t="s">
        <v>77</v>
      </c>
      <c r="U11" s="139" t="s">
        <v>77</v>
      </c>
      <c r="V11" s="139" t="s">
        <v>77</v>
      </c>
      <c r="W11" s="139" t="s">
        <v>77</v>
      </c>
      <c r="X11" s="139" t="s">
        <v>77</v>
      </c>
      <c r="Y11" s="139" t="s">
        <v>110</v>
      </c>
      <c r="Z11" s="139" t="s">
        <v>77</v>
      </c>
      <c r="AA11" s="139" t="s">
        <v>110</v>
      </c>
      <c r="AB11" s="139" t="s">
        <v>110</v>
      </c>
      <c r="AC11" s="144">
        <v>16</v>
      </c>
      <c r="AD11" s="100" t="s">
        <v>92</v>
      </c>
      <c r="AE11" s="100" t="s">
        <v>80</v>
      </c>
      <c r="AF11" s="100" t="s">
        <v>132</v>
      </c>
      <c r="AG11" s="146" t="s">
        <v>165</v>
      </c>
      <c r="AH11" s="139" t="s">
        <v>81</v>
      </c>
      <c r="AI11" s="139" t="s">
        <v>82</v>
      </c>
      <c r="AJ11" s="139">
        <v>15</v>
      </c>
      <c r="AK11" s="139" t="s">
        <v>83</v>
      </c>
      <c r="AL11" s="139">
        <v>15</v>
      </c>
      <c r="AM11" s="139" t="s">
        <v>84</v>
      </c>
      <c r="AN11" s="139">
        <v>15</v>
      </c>
      <c r="AO11" s="139" t="s">
        <v>85</v>
      </c>
      <c r="AP11" s="139">
        <v>15</v>
      </c>
      <c r="AQ11" s="139" t="s">
        <v>86</v>
      </c>
      <c r="AR11" s="139">
        <v>15</v>
      </c>
      <c r="AS11" s="139" t="s">
        <v>87</v>
      </c>
      <c r="AT11" s="139">
        <v>15</v>
      </c>
      <c r="AU11" s="139" t="s">
        <v>88</v>
      </c>
      <c r="AV11" s="139">
        <v>15</v>
      </c>
      <c r="AW11" s="139">
        <v>100</v>
      </c>
      <c r="AX11" s="142" t="str">
        <f>IF(AND(AW11&gt;=86,AW11&lt;=95),"MODERADO",IF(AND(AW11&gt;=96), "FUERTE",IF(AND(AW11&lt;=85), "DEBIL")))</f>
        <v>FUERTE</v>
      </c>
      <c r="AY11" s="142" t="s">
        <v>89</v>
      </c>
      <c r="AZ11" s="156" t="s">
        <v>89</v>
      </c>
      <c r="BA11" s="139">
        <v>100</v>
      </c>
      <c r="BB11" s="139" t="s">
        <v>78</v>
      </c>
      <c r="BC11" s="145" t="s">
        <v>89</v>
      </c>
      <c r="BD11" s="144"/>
      <c r="BE11" s="144" t="s">
        <v>90</v>
      </c>
      <c r="BF11" s="144"/>
      <c r="BG11" s="144"/>
      <c r="BH11" s="139" t="s">
        <v>90</v>
      </c>
      <c r="BI11" s="144"/>
      <c r="BJ11" s="93" t="s">
        <v>90</v>
      </c>
      <c r="BK11" s="144">
        <v>2</v>
      </c>
      <c r="BL11" s="144">
        <v>2</v>
      </c>
      <c r="BM11" s="104" t="s">
        <v>92</v>
      </c>
      <c r="BN11" s="104" t="s">
        <v>93</v>
      </c>
      <c r="BO11" s="104" t="s">
        <v>93</v>
      </c>
      <c r="BP11" s="72" t="s">
        <v>94</v>
      </c>
      <c r="BQ11" s="138" t="s">
        <v>166</v>
      </c>
      <c r="BR11" s="139" t="s">
        <v>167</v>
      </c>
      <c r="BS11" s="139" t="s">
        <v>168</v>
      </c>
      <c r="BT11" s="67">
        <v>43832</v>
      </c>
      <c r="BU11" s="67" t="s">
        <v>169</v>
      </c>
      <c r="BV11" s="139" t="s">
        <v>153</v>
      </c>
      <c r="BW11" s="128" t="s">
        <v>154</v>
      </c>
      <c r="BX11" s="130" t="s">
        <v>170</v>
      </c>
      <c r="BY11" s="154" t="s">
        <v>171</v>
      </c>
      <c r="BZ11" s="153" t="s">
        <v>172</v>
      </c>
      <c r="CA11" s="153" t="s">
        <v>173</v>
      </c>
      <c r="CB11" s="61"/>
      <c r="CC11" s="61"/>
      <c r="CD11" s="61"/>
      <c r="CE11" s="61"/>
      <c r="CF11" s="61"/>
      <c r="CG11" s="61"/>
      <c r="CH11" s="61"/>
      <c r="CI11" s="61"/>
      <c r="CJ11" s="61"/>
    </row>
    <row r="12" spans="2:88" ht="126.6" customHeight="1">
      <c r="B12" s="196" t="s">
        <v>174</v>
      </c>
      <c r="C12" s="199" t="s">
        <v>175</v>
      </c>
      <c r="D12" s="199" t="s">
        <v>176</v>
      </c>
      <c r="E12" s="197" t="s">
        <v>177</v>
      </c>
      <c r="F12" s="197" t="s">
        <v>178</v>
      </c>
      <c r="G12" s="197" t="s">
        <v>74</v>
      </c>
      <c r="H12" s="197" t="s">
        <v>179</v>
      </c>
      <c r="I12" s="197" t="s">
        <v>180</v>
      </c>
      <c r="J12" s="178" t="s">
        <v>77</v>
      </c>
      <c r="K12" s="178" t="s">
        <v>77</v>
      </c>
      <c r="L12" s="178" t="s">
        <v>77</v>
      </c>
      <c r="M12" s="178" t="s">
        <v>110</v>
      </c>
      <c r="N12" s="178" t="s">
        <v>77</v>
      </c>
      <c r="O12" s="178" t="s">
        <v>77</v>
      </c>
      <c r="P12" s="178" t="s">
        <v>77</v>
      </c>
      <c r="Q12" s="178" t="s">
        <v>110</v>
      </c>
      <c r="R12" s="178" t="s">
        <v>110</v>
      </c>
      <c r="S12" s="178" t="s">
        <v>77</v>
      </c>
      <c r="T12" s="178" t="s">
        <v>77</v>
      </c>
      <c r="U12" s="178" t="s">
        <v>77</v>
      </c>
      <c r="V12" s="178" t="s">
        <v>77</v>
      </c>
      <c r="W12" s="178" t="s">
        <v>77</v>
      </c>
      <c r="X12" s="178" t="s">
        <v>77</v>
      </c>
      <c r="Y12" s="178" t="s">
        <v>110</v>
      </c>
      <c r="Z12" s="178" t="s">
        <v>110</v>
      </c>
      <c r="AA12" s="178" t="s">
        <v>110</v>
      </c>
      <c r="AB12" s="178" t="s">
        <v>77</v>
      </c>
      <c r="AC12" s="178">
        <v>13</v>
      </c>
      <c r="AD12" s="192" t="s">
        <v>92</v>
      </c>
      <c r="AE12" s="193" t="s">
        <v>80</v>
      </c>
      <c r="AF12" s="193" t="str">
        <f>_xlfn.IFS(AND(AD12=$CB$124,AE12=$CC$124),$CD$124,AND(AD12=$CB$124,AE12=$CC$125),$CD$124,AND(AD12=$CB$124,AE12=$CC$126),$CD$125,AND(AD12=$CB$124,AE12=$CC$127),$CD$126,AND(AD12=$CB$124,AE12=$CC$128),$CD$127,AND(AD12=$CB$125,AE12=$CC$124),$CD$124,AND(AD12=$CB$125,AE12=$CC$125),$CD$124,AND(AD12=$CB$125,AE12=$CC$126),$CD$125,AND(AD12=$CB$125,AE12=$CC$127),$CD$126,AND(AD12=$CB$125,AE12=$CC$128),$CD$127,AND(AD12=$CB$126,AE12=$CC$124),$CD$124,AND(AD12=$CB$126,AE12=$CC$125),$CD$125,AND(AD12=$CB$126,AE12=$CC$126),$CD$126,AND(AD12=$CB$126,AE12=$CC$127),$CD$127,AND(AD12=$CB$126,AE12=$CC$128),$CD$127,AND(AD12=$CB$127,AE12=$CC$124),$CD$125,AND(AD12=$CB$127,AE12=$CC$125),$CD$126,AND(AD12=$CB$127,AE12=$CC$126),$CD$126,AND(AD12=$CB$127,AE12=$CC$127),$CD$127,AND(AD12=$CB$127,AE12=$CC$128),$CD$127,AND(AD12=$CB$128,AE12=$CC$124),$CD$126,AND(AD12=$CB$128,AE12=$CC$125),$CD$126,AND(AD12=$CB$128,AE12=$CC$126),$CD$127,AND(AD12=$CB$128,AE12=$CC$127),$CD$127,AND(AD12=$CB$128,AE12=$CC$128),$CD$127)</f>
        <v>Extremo</v>
      </c>
      <c r="AG12" s="146" t="s">
        <v>181</v>
      </c>
      <c r="AH12" s="139" t="s">
        <v>114</v>
      </c>
      <c r="AI12" s="139" t="s">
        <v>82</v>
      </c>
      <c r="AJ12" s="139">
        <v>15</v>
      </c>
      <c r="AK12" s="139" t="s">
        <v>83</v>
      </c>
      <c r="AL12" s="139">
        <v>15</v>
      </c>
      <c r="AM12" s="139" t="s">
        <v>84</v>
      </c>
      <c r="AN12" s="139">
        <v>15</v>
      </c>
      <c r="AO12" s="139" t="s">
        <v>85</v>
      </c>
      <c r="AP12" s="139">
        <v>15</v>
      </c>
      <c r="AQ12" s="139" t="s">
        <v>86</v>
      </c>
      <c r="AR12" s="139">
        <v>15</v>
      </c>
      <c r="AS12" s="139" t="s">
        <v>87</v>
      </c>
      <c r="AT12" s="139">
        <v>15</v>
      </c>
      <c r="AU12" s="139" t="s">
        <v>88</v>
      </c>
      <c r="AV12" s="139">
        <v>10</v>
      </c>
      <c r="AW12" s="139">
        <f>+AJ12+AL12+AN12+AP12+AR12+AT12+AV12</f>
        <v>100</v>
      </c>
      <c r="AX12" s="156" t="str">
        <f t="shared" si="1"/>
        <v>FUERTE</v>
      </c>
      <c r="AY12" s="156" t="s">
        <v>89</v>
      </c>
      <c r="AZ12" s="156" t="s">
        <v>89</v>
      </c>
      <c r="BA12" s="140">
        <v>100</v>
      </c>
      <c r="BB12" s="139" t="s">
        <v>110</v>
      </c>
      <c r="BC12" s="189" t="s">
        <v>89</v>
      </c>
      <c r="BD12" s="178">
        <v>100</v>
      </c>
      <c r="BE12" s="139" t="s">
        <v>90</v>
      </c>
      <c r="BF12" s="76">
        <v>50</v>
      </c>
      <c r="BG12" s="190" t="s">
        <v>90</v>
      </c>
      <c r="BH12" s="139" t="s">
        <v>90</v>
      </c>
      <c r="BI12" s="139">
        <v>50</v>
      </c>
      <c r="BJ12" s="190" t="s">
        <v>90</v>
      </c>
      <c r="BK12" s="191">
        <v>2</v>
      </c>
      <c r="BL12" s="191">
        <v>2</v>
      </c>
      <c r="BM12" s="192" t="s">
        <v>92</v>
      </c>
      <c r="BN12" s="193" t="s">
        <v>93</v>
      </c>
      <c r="BO12" s="193" t="s">
        <v>93</v>
      </c>
      <c r="BP12" s="205" t="s">
        <v>94</v>
      </c>
      <c r="BQ12" s="177" t="s">
        <v>182</v>
      </c>
      <c r="BR12" s="178" t="s">
        <v>183</v>
      </c>
      <c r="BS12" s="178" t="s">
        <v>184</v>
      </c>
      <c r="BT12" s="195">
        <v>43719</v>
      </c>
      <c r="BU12" s="195">
        <v>43830</v>
      </c>
      <c r="BV12" s="178" t="s">
        <v>185</v>
      </c>
      <c r="BW12" s="208" t="s">
        <v>186</v>
      </c>
      <c r="BX12" s="209" t="s">
        <v>187</v>
      </c>
      <c r="BY12" s="208" t="s">
        <v>188</v>
      </c>
      <c r="BZ12" s="207" t="s">
        <v>189</v>
      </c>
      <c r="CA12" s="206" t="s">
        <v>190</v>
      </c>
    </row>
    <row r="13" spans="2:88" ht="158.25" customHeight="1">
      <c r="B13" s="196"/>
      <c r="C13" s="199"/>
      <c r="D13" s="199"/>
      <c r="E13" s="197"/>
      <c r="F13" s="197"/>
      <c r="G13" s="197"/>
      <c r="H13" s="197"/>
      <c r="I13" s="197"/>
      <c r="J13" s="178"/>
      <c r="K13" s="178"/>
      <c r="L13" s="178"/>
      <c r="M13" s="178"/>
      <c r="N13" s="178"/>
      <c r="O13" s="178"/>
      <c r="P13" s="178"/>
      <c r="Q13" s="178"/>
      <c r="R13" s="178"/>
      <c r="S13" s="178"/>
      <c r="T13" s="178"/>
      <c r="U13" s="178"/>
      <c r="V13" s="178"/>
      <c r="W13" s="178"/>
      <c r="X13" s="178"/>
      <c r="Y13" s="178"/>
      <c r="Z13" s="178"/>
      <c r="AA13" s="178"/>
      <c r="AB13" s="178"/>
      <c r="AC13" s="178"/>
      <c r="AD13" s="192"/>
      <c r="AE13" s="193"/>
      <c r="AF13" s="193"/>
      <c r="AG13" s="146" t="s">
        <v>191</v>
      </c>
      <c r="AH13" s="139" t="s">
        <v>114</v>
      </c>
      <c r="AI13" s="139" t="s">
        <v>82</v>
      </c>
      <c r="AJ13" s="139">
        <v>15</v>
      </c>
      <c r="AK13" s="139" t="s">
        <v>83</v>
      </c>
      <c r="AL13" s="139">
        <v>15</v>
      </c>
      <c r="AM13" s="139" t="s">
        <v>84</v>
      </c>
      <c r="AN13" s="139">
        <v>15</v>
      </c>
      <c r="AO13" s="139" t="s">
        <v>85</v>
      </c>
      <c r="AP13" s="139">
        <v>15</v>
      </c>
      <c r="AQ13" s="139" t="s">
        <v>86</v>
      </c>
      <c r="AR13" s="139">
        <v>15</v>
      </c>
      <c r="AS13" s="139" t="s">
        <v>87</v>
      </c>
      <c r="AT13" s="139">
        <v>15</v>
      </c>
      <c r="AU13" s="139" t="s">
        <v>88</v>
      </c>
      <c r="AV13" s="139">
        <v>10</v>
      </c>
      <c r="AW13" s="139">
        <f>+AJ13+AL13+AN13+AP13+AR13+AT13+AV13</f>
        <v>100</v>
      </c>
      <c r="AX13" s="156" t="str">
        <f t="shared" si="1"/>
        <v>FUERTE</v>
      </c>
      <c r="AY13" s="156" t="s">
        <v>89</v>
      </c>
      <c r="AZ13" s="156" t="s">
        <v>89</v>
      </c>
      <c r="BA13" s="140">
        <v>100</v>
      </c>
      <c r="BB13" s="139" t="s">
        <v>110</v>
      </c>
      <c r="BC13" s="189"/>
      <c r="BD13" s="178"/>
      <c r="BE13" s="139" t="s">
        <v>90</v>
      </c>
      <c r="BF13" s="76">
        <v>50</v>
      </c>
      <c r="BG13" s="190"/>
      <c r="BH13" s="139" t="s">
        <v>90</v>
      </c>
      <c r="BI13" s="139">
        <v>50</v>
      </c>
      <c r="BJ13" s="190"/>
      <c r="BK13" s="191"/>
      <c r="BL13" s="191"/>
      <c r="BM13" s="192"/>
      <c r="BN13" s="193"/>
      <c r="BO13" s="193"/>
      <c r="BP13" s="205"/>
      <c r="BQ13" s="177"/>
      <c r="BR13" s="178"/>
      <c r="BS13" s="178"/>
      <c r="BT13" s="195"/>
      <c r="BU13" s="195"/>
      <c r="BV13" s="178"/>
      <c r="BW13" s="211"/>
      <c r="BX13" s="210"/>
      <c r="BY13" s="208"/>
      <c r="BZ13" s="207"/>
      <c r="CA13" s="206"/>
    </row>
    <row r="14" spans="2:88" ht="158.25" customHeight="1">
      <c r="B14" s="196"/>
      <c r="C14" s="199"/>
      <c r="D14" s="199"/>
      <c r="E14" s="147" t="s">
        <v>192</v>
      </c>
      <c r="F14" s="147" t="s">
        <v>193</v>
      </c>
      <c r="G14" s="147" t="s">
        <v>74</v>
      </c>
      <c r="H14" s="146" t="s">
        <v>194</v>
      </c>
      <c r="I14" s="77" t="s">
        <v>195</v>
      </c>
      <c r="J14" s="139" t="s">
        <v>77</v>
      </c>
      <c r="K14" s="139" t="s">
        <v>77</v>
      </c>
      <c r="L14" s="139" t="s">
        <v>110</v>
      </c>
      <c r="M14" s="139" t="s">
        <v>110</v>
      </c>
      <c r="N14" s="139" t="s">
        <v>77</v>
      </c>
      <c r="O14" s="139" t="s">
        <v>77</v>
      </c>
      <c r="P14" s="139" t="s">
        <v>110</v>
      </c>
      <c r="Q14" s="139" t="s">
        <v>110</v>
      </c>
      <c r="R14" s="139" t="s">
        <v>110</v>
      </c>
      <c r="S14" s="139" t="s">
        <v>77</v>
      </c>
      <c r="T14" s="139" t="s">
        <v>77</v>
      </c>
      <c r="U14" s="139" t="s">
        <v>77</v>
      </c>
      <c r="V14" s="139" t="s">
        <v>77</v>
      </c>
      <c r="W14" s="139" t="s">
        <v>77</v>
      </c>
      <c r="X14" s="139" t="s">
        <v>110</v>
      </c>
      <c r="Y14" s="139" t="s">
        <v>110</v>
      </c>
      <c r="Z14" s="139" t="s">
        <v>110</v>
      </c>
      <c r="AA14" s="139" t="s">
        <v>110</v>
      </c>
      <c r="AB14" s="139" t="s">
        <v>110</v>
      </c>
      <c r="AC14" s="139">
        <v>9</v>
      </c>
      <c r="AD14" s="64" t="s">
        <v>92</v>
      </c>
      <c r="AE14" s="65" t="s">
        <v>111</v>
      </c>
      <c r="AF14" s="65" t="s">
        <v>93</v>
      </c>
      <c r="AG14" s="146" t="s">
        <v>196</v>
      </c>
      <c r="AH14" s="139" t="s">
        <v>114</v>
      </c>
      <c r="AI14" s="139" t="s">
        <v>82</v>
      </c>
      <c r="AJ14" s="139">
        <v>15</v>
      </c>
      <c r="AK14" s="139" t="s">
        <v>83</v>
      </c>
      <c r="AL14" s="139">
        <v>15</v>
      </c>
      <c r="AM14" s="139" t="s">
        <v>84</v>
      </c>
      <c r="AN14" s="139">
        <v>15</v>
      </c>
      <c r="AO14" s="139" t="s">
        <v>85</v>
      </c>
      <c r="AP14" s="139">
        <v>15</v>
      </c>
      <c r="AQ14" s="139" t="s">
        <v>86</v>
      </c>
      <c r="AR14" s="139">
        <v>15</v>
      </c>
      <c r="AS14" s="139" t="s">
        <v>87</v>
      </c>
      <c r="AT14" s="139">
        <v>15</v>
      </c>
      <c r="AU14" s="139" t="s">
        <v>88</v>
      </c>
      <c r="AV14" s="139">
        <v>10</v>
      </c>
      <c r="AW14" s="139">
        <f t="shared" ref="AW14:AW15" si="5">+AJ14+AL14+AN14+AP14+AR14+AT14+AV14</f>
        <v>100</v>
      </c>
      <c r="AX14" s="156" t="str">
        <f t="shared" si="1"/>
        <v>FUERTE</v>
      </c>
      <c r="AY14" s="156" t="str">
        <f t="shared" si="1"/>
        <v>FUERTE</v>
      </c>
      <c r="AZ14" s="156" t="s">
        <v>89</v>
      </c>
      <c r="BA14" s="140">
        <v>100</v>
      </c>
      <c r="BB14" s="139" t="s">
        <v>110</v>
      </c>
      <c r="BC14" s="87" t="s">
        <v>93</v>
      </c>
      <c r="BD14" s="144">
        <v>55</v>
      </c>
      <c r="BE14" s="144" t="s">
        <v>90</v>
      </c>
      <c r="BF14" s="144">
        <v>100</v>
      </c>
      <c r="BG14" s="144" t="s">
        <v>90</v>
      </c>
      <c r="BH14" s="139" t="s">
        <v>91</v>
      </c>
      <c r="BI14" s="139"/>
      <c r="BJ14" s="143" t="s">
        <v>197</v>
      </c>
      <c r="BK14" s="144">
        <v>2</v>
      </c>
      <c r="BL14" s="144">
        <v>1</v>
      </c>
      <c r="BM14" s="66" t="s">
        <v>92</v>
      </c>
      <c r="BN14" s="66" t="s">
        <v>93</v>
      </c>
      <c r="BO14" s="66" t="s">
        <v>93</v>
      </c>
      <c r="BP14" s="63" t="s">
        <v>94</v>
      </c>
      <c r="BQ14" s="138" t="s">
        <v>198</v>
      </c>
      <c r="BR14" s="139" t="s">
        <v>199</v>
      </c>
      <c r="BS14" s="139" t="s">
        <v>200</v>
      </c>
      <c r="BT14" s="67">
        <v>43832</v>
      </c>
      <c r="BU14" s="67">
        <v>44165</v>
      </c>
      <c r="BV14" s="139" t="s">
        <v>201</v>
      </c>
      <c r="BW14" s="154" t="s">
        <v>202</v>
      </c>
      <c r="BX14" s="132" t="s">
        <v>203</v>
      </c>
      <c r="BY14" s="154" t="s">
        <v>188</v>
      </c>
      <c r="BZ14" s="152" t="s">
        <v>204</v>
      </c>
      <c r="CA14" s="125" t="s">
        <v>190</v>
      </c>
    </row>
    <row r="15" spans="2:88" ht="255" customHeight="1">
      <c r="B15" s="145" t="s">
        <v>174</v>
      </c>
      <c r="C15" s="147" t="s">
        <v>205</v>
      </c>
      <c r="D15" s="147" t="s">
        <v>206</v>
      </c>
      <c r="E15" s="147" t="s">
        <v>207</v>
      </c>
      <c r="F15" s="147" t="s">
        <v>208</v>
      </c>
      <c r="G15" s="147" t="s">
        <v>74</v>
      </c>
      <c r="H15" s="147" t="s">
        <v>209</v>
      </c>
      <c r="I15" s="147" t="s">
        <v>210</v>
      </c>
      <c r="J15" s="68" t="s">
        <v>77</v>
      </c>
      <c r="K15" s="68" t="s">
        <v>110</v>
      </c>
      <c r="L15" s="68" t="s">
        <v>77</v>
      </c>
      <c r="M15" s="68" t="s">
        <v>77</v>
      </c>
      <c r="N15" s="68" t="s">
        <v>77</v>
      </c>
      <c r="O15" s="68" t="s">
        <v>77</v>
      </c>
      <c r="P15" s="68" t="s">
        <v>77</v>
      </c>
      <c r="Q15" s="68" t="s">
        <v>77</v>
      </c>
      <c r="R15" s="68" t="s">
        <v>110</v>
      </c>
      <c r="S15" s="68" t="s">
        <v>77</v>
      </c>
      <c r="T15" s="68" t="s">
        <v>77</v>
      </c>
      <c r="U15" s="68" t="s">
        <v>77</v>
      </c>
      <c r="V15" s="68" t="s">
        <v>77</v>
      </c>
      <c r="W15" s="68" t="s">
        <v>77</v>
      </c>
      <c r="X15" s="68" t="s">
        <v>77</v>
      </c>
      <c r="Y15" s="68" t="s">
        <v>110</v>
      </c>
      <c r="Z15" s="68" t="s">
        <v>77</v>
      </c>
      <c r="AA15" s="68" t="s">
        <v>110</v>
      </c>
      <c r="AB15" s="68" t="s">
        <v>77</v>
      </c>
      <c r="AC15" s="69">
        <v>15</v>
      </c>
      <c r="AD15" s="70" t="s">
        <v>79</v>
      </c>
      <c r="AE15" s="99" t="s">
        <v>80</v>
      </c>
      <c r="AF15" s="99" t="s">
        <v>132</v>
      </c>
      <c r="AG15" s="146" t="s">
        <v>211</v>
      </c>
      <c r="AH15" s="139" t="s">
        <v>114</v>
      </c>
      <c r="AI15" s="139" t="s">
        <v>82</v>
      </c>
      <c r="AJ15" s="139">
        <v>15</v>
      </c>
      <c r="AK15" s="139" t="s">
        <v>83</v>
      </c>
      <c r="AL15" s="139">
        <v>15</v>
      </c>
      <c r="AM15" s="139" t="s">
        <v>84</v>
      </c>
      <c r="AN15" s="139">
        <v>15</v>
      </c>
      <c r="AO15" s="139" t="s">
        <v>212</v>
      </c>
      <c r="AP15" s="139">
        <v>10</v>
      </c>
      <c r="AQ15" s="139" t="s">
        <v>86</v>
      </c>
      <c r="AR15" s="139">
        <v>15</v>
      </c>
      <c r="AS15" s="139" t="s">
        <v>87</v>
      </c>
      <c r="AT15" s="139">
        <v>15</v>
      </c>
      <c r="AU15" s="139" t="s">
        <v>88</v>
      </c>
      <c r="AV15" s="139">
        <v>15</v>
      </c>
      <c r="AW15" s="139">
        <f t="shared" si="5"/>
        <v>100</v>
      </c>
      <c r="AX15" s="156" t="str">
        <f t="shared" ref="AX15" si="6">IF(AND(AW15&gt;=86,AW15&lt;=95),"MODERADO",IF(AND(AW15&gt;=96), "FUERTE",IF(AND(AW15&lt;=85), "DEBIL")))</f>
        <v>FUERTE</v>
      </c>
      <c r="AY15" s="156" t="s">
        <v>89</v>
      </c>
      <c r="AZ15" s="156" t="s">
        <v>89</v>
      </c>
      <c r="BA15" s="149">
        <v>100</v>
      </c>
      <c r="BB15" s="144" t="s">
        <v>78</v>
      </c>
      <c r="BC15" s="87" t="s">
        <v>93</v>
      </c>
      <c r="BD15" s="144">
        <v>55</v>
      </c>
      <c r="BE15" s="144" t="s">
        <v>90</v>
      </c>
      <c r="BF15" s="144">
        <v>100</v>
      </c>
      <c r="BG15" s="144" t="s">
        <v>90</v>
      </c>
      <c r="BH15" s="139" t="s">
        <v>91</v>
      </c>
      <c r="BI15" s="144">
        <v>100</v>
      </c>
      <c r="BJ15" s="93" t="s">
        <v>197</v>
      </c>
      <c r="BK15" s="144">
        <v>2</v>
      </c>
      <c r="BL15" s="144">
        <v>1</v>
      </c>
      <c r="BM15" s="66" t="s">
        <v>92</v>
      </c>
      <c r="BN15" s="66" t="s">
        <v>93</v>
      </c>
      <c r="BO15" s="66" t="s">
        <v>93</v>
      </c>
      <c r="BP15" s="63" t="s">
        <v>94</v>
      </c>
      <c r="BQ15" s="138" t="s">
        <v>213</v>
      </c>
      <c r="BR15" s="139" t="s">
        <v>214</v>
      </c>
      <c r="BS15" s="139" t="s">
        <v>215</v>
      </c>
      <c r="BT15" s="67">
        <v>43832</v>
      </c>
      <c r="BU15" s="67">
        <v>44165</v>
      </c>
      <c r="BV15" s="139" t="s">
        <v>216</v>
      </c>
      <c r="BW15" s="154" t="s">
        <v>217</v>
      </c>
      <c r="BX15" s="75" t="s">
        <v>218</v>
      </c>
      <c r="BY15" s="133">
        <v>44082</v>
      </c>
      <c r="BZ15" s="123" t="s">
        <v>219</v>
      </c>
      <c r="CA15" s="121" t="s">
        <v>220</v>
      </c>
    </row>
    <row r="16" spans="2:88" ht="241.5" customHeight="1">
      <c r="B16" s="145" t="s">
        <v>174</v>
      </c>
      <c r="C16" s="147" t="s">
        <v>221</v>
      </c>
      <c r="D16" s="147" t="s">
        <v>222</v>
      </c>
      <c r="E16" s="147" t="s">
        <v>223</v>
      </c>
      <c r="F16" s="147" t="s">
        <v>224</v>
      </c>
      <c r="G16" s="147" t="s">
        <v>74</v>
      </c>
      <c r="H16" s="147" t="s">
        <v>225</v>
      </c>
      <c r="I16" s="147" t="s">
        <v>226</v>
      </c>
      <c r="J16" s="150" t="s">
        <v>77</v>
      </c>
      <c r="K16" s="150" t="s">
        <v>110</v>
      </c>
      <c r="L16" s="150" t="s">
        <v>77</v>
      </c>
      <c r="M16" s="150" t="s">
        <v>77</v>
      </c>
      <c r="N16" s="150" t="s">
        <v>77</v>
      </c>
      <c r="O16" s="150" t="s">
        <v>77</v>
      </c>
      <c r="P16" s="150" t="s">
        <v>77</v>
      </c>
      <c r="Q16" s="150" t="s">
        <v>110</v>
      </c>
      <c r="R16" s="150" t="s">
        <v>77</v>
      </c>
      <c r="S16" s="150" t="s">
        <v>77</v>
      </c>
      <c r="T16" s="150" t="s">
        <v>77</v>
      </c>
      <c r="U16" s="150" t="s">
        <v>77</v>
      </c>
      <c r="V16" s="150" t="s">
        <v>77</v>
      </c>
      <c r="W16" s="150" t="s">
        <v>77</v>
      </c>
      <c r="X16" s="150" t="s">
        <v>77</v>
      </c>
      <c r="Y16" s="150" t="s">
        <v>110</v>
      </c>
      <c r="Z16" s="150" t="s">
        <v>110</v>
      </c>
      <c r="AA16" s="150" t="s">
        <v>110</v>
      </c>
      <c r="AB16" s="150" t="s">
        <v>110</v>
      </c>
      <c r="AC16" s="149">
        <v>13</v>
      </c>
      <c r="AD16" s="98" t="s">
        <v>92</v>
      </c>
      <c r="AE16" s="98" t="s">
        <v>80</v>
      </c>
      <c r="AF16" s="98" t="s">
        <v>132</v>
      </c>
      <c r="AG16" s="146" t="s">
        <v>227</v>
      </c>
      <c r="AH16" s="139" t="s">
        <v>114</v>
      </c>
      <c r="AI16" s="139" t="s">
        <v>82</v>
      </c>
      <c r="AJ16" s="139">
        <v>15</v>
      </c>
      <c r="AK16" s="139" t="s">
        <v>83</v>
      </c>
      <c r="AL16" s="139">
        <v>15</v>
      </c>
      <c r="AM16" s="139" t="s">
        <v>84</v>
      </c>
      <c r="AN16" s="139">
        <v>15</v>
      </c>
      <c r="AO16" s="139" t="s">
        <v>85</v>
      </c>
      <c r="AP16" s="139">
        <v>15</v>
      </c>
      <c r="AQ16" s="139" t="s">
        <v>86</v>
      </c>
      <c r="AR16" s="139">
        <v>15</v>
      </c>
      <c r="AS16" s="139" t="s">
        <v>87</v>
      </c>
      <c r="AT16" s="139">
        <v>15</v>
      </c>
      <c r="AU16" s="139" t="s">
        <v>88</v>
      </c>
      <c r="AV16" s="139">
        <v>15</v>
      </c>
      <c r="AW16" s="139">
        <v>100</v>
      </c>
      <c r="AX16" s="156" t="str">
        <f t="shared" ref="AX16" si="7">IF(AND(AW16&gt;=86,AW16&lt;=95),"MODERADO",IF(AND(AW16&gt;=96), "FUERTE",IF(AND(AW16&lt;=85), "DEBIL")))</f>
        <v>FUERTE</v>
      </c>
      <c r="AY16" s="156" t="s">
        <v>89</v>
      </c>
      <c r="AZ16" s="156" t="s">
        <v>89</v>
      </c>
      <c r="BA16" s="140">
        <v>100</v>
      </c>
      <c r="BB16" s="139" t="s">
        <v>110</v>
      </c>
      <c r="BC16" s="87" t="s">
        <v>93</v>
      </c>
      <c r="BD16" s="144">
        <v>55</v>
      </c>
      <c r="BE16" s="144" t="s">
        <v>90</v>
      </c>
      <c r="BF16" s="144">
        <v>100</v>
      </c>
      <c r="BG16" s="144" t="s">
        <v>90</v>
      </c>
      <c r="BH16" s="139" t="s">
        <v>91</v>
      </c>
      <c r="BI16" s="144">
        <v>100</v>
      </c>
      <c r="BJ16" s="93" t="s">
        <v>197</v>
      </c>
      <c r="BK16" s="144">
        <v>2</v>
      </c>
      <c r="BL16" s="144">
        <v>1</v>
      </c>
      <c r="BM16" s="66" t="s">
        <v>92</v>
      </c>
      <c r="BN16" s="66" t="s">
        <v>93</v>
      </c>
      <c r="BO16" s="66" t="s">
        <v>93</v>
      </c>
      <c r="BP16" s="63" t="s">
        <v>94</v>
      </c>
      <c r="BQ16" s="138" t="s">
        <v>228</v>
      </c>
      <c r="BR16" s="139" t="s">
        <v>229</v>
      </c>
      <c r="BS16" s="139" t="s">
        <v>230</v>
      </c>
      <c r="BT16" s="67">
        <v>43832</v>
      </c>
      <c r="BU16" s="67">
        <v>44165</v>
      </c>
      <c r="BV16" s="139" t="s">
        <v>231</v>
      </c>
      <c r="BW16" s="154" t="s">
        <v>232</v>
      </c>
      <c r="BX16" s="124" t="s">
        <v>233</v>
      </c>
      <c r="BY16" s="133">
        <v>44082</v>
      </c>
      <c r="BZ16" s="121" t="s">
        <v>234</v>
      </c>
      <c r="CA16" s="123" t="s">
        <v>220</v>
      </c>
    </row>
    <row r="17" spans="2:79" ht="177.75" customHeight="1">
      <c r="B17" s="145" t="s">
        <v>174</v>
      </c>
      <c r="C17" s="88" t="s">
        <v>235</v>
      </c>
      <c r="D17" s="147" t="s">
        <v>236</v>
      </c>
      <c r="E17" s="147" t="s">
        <v>237</v>
      </c>
      <c r="F17" s="147" t="s">
        <v>238</v>
      </c>
      <c r="G17" s="147" t="s">
        <v>74</v>
      </c>
      <c r="H17" s="147" t="s">
        <v>239</v>
      </c>
      <c r="I17" s="89" t="s">
        <v>240</v>
      </c>
      <c r="J17" s="150" t="s">
        <v>77</v>
      </c>
      <c r="K17" s="150" t="s">
        <v>77</v>
      </c>
      <c r="L17" s="150" t="s">
        <v>77</v>
      </c>
      <c r="M17" s="150" t="s">
        <v>77</v>
      </c>
      <c r="N17" s="150" t="s">
        <v>77</v>
      </c>
      <c r="O17" s="150" t="s">
        <v>77</v>
      </c>
      <c r="P17" s="150" t="s">
        <v>77</v>
      </c>
      <c r="Q17" s="150" t="s">
        <v>77</v>
      </c>
      <c r="R17" s="150" t="s">
        <v>110</v>
      </c>
      <c r="S17" s="150" t="s">
        <v>77</v>
      </c>
      <c r="T17" s="150" t="s">
        <v>77</v>
      </c>
      <c r="U17" s="150" t="s">
        <v>77</v>
      </c>
      <c r="V17" s="150" t="s">
        <v>77</v>
      </c>
      <c r="W17" s="150" t="s">
        <v>77</v>
      </c>
      <c r="X17" s="150" t="s">
        <v>77</v>
      </c>
      <c r="Y17" s="150" t="s">
        <v>110</v>
      </c>
      <c r="Z17" s="150" t="s">
        <v>77</v>
      </c>
      <c r="AA17" s="150" t="s">
        <v>77</v>
      </c>
      <c r="AB17" s="150" t="s">
        <v>77</v>
      </c>
      <c r="AC17" s="149">
        <v>16</v>
      </c>
      <c r="AD17" s="148" t="s">
        <v>92</v>
      </c>
      <c r="AE17" s="148" t="s">
        <v>80</v>
      </c>
      <c r="AF17" s="148" t="s">
        <v>132</v>
      </c>
      <c r="AG17" s="86" t="s">
        <v>241</v>
      </c>
      <c r="AH17" s="139" t="s">
        <v>114</v>
      </c>
      <c r="AI17" s="139" t="s">
        <v>82</v>
      </c>
      <c r="AJ17" s="139">
        <v>15</v>
      </c>
      <c r="AK17" s="139" t="s">
        <v>83</v>
      </c>
      <c r="AL17" s="139">
        <v>15</v>
      </c>
      <c r="AM17" s="139" t="s">
        <v>84</v>
      </c>
      <c r="AN17" s="139">
        <v>15</v>
      </c>
      <c r="AO17" s="139" t="s">
        <v>85</v>
      </c>
      <c r="AP17" s="139">
        <v>15</v>
      </c>
      <c r="AQ17" s="139" t="s">
        <v>86</v>
      </c>
      <c r="AR17" s="139">
        <v>15</v>
      </c>
      <c r="AS17" s="139" t="s">
        <v>87</v>
      </c>
      <c r="AT17" s="139">
        <v>15</v>
      </c>
      <c r="AU17" s="139" t="s">
        <v>88</v>
      </c>
      <c r="AV17" s="139">
        <v>15</v>
      </c>
      <c r="AW17" s="139">
        <v>100</v>
      </c>
      <c r="AX17" s="156" t="str">
        <f t="shared" ref="AX17:AX18" si="8">IF(AND(AW17&gt;=86,AW17&lt;=95),"MODERADO",IF(AND(AW17&gt;=96), "FUERTE",IF(AND(AW17&lt;=85), "DEBIL")))</f>
        <v>FUERTE</v>
      </c>
      <c r="AY17" s="156" t="s">
        <v>89</v>
      </c>
      <c r="AZ17" s="156" t="s">
        <v>89</v>
      </c>
      <c r="BA17" s="140">
        <v>100</v>
      </c>
      <c r="BB17" s="139" t="s">
        <v>110</v>
      </c>
      <c r="BC17" s="156" t="s">
        <v>89</v>
      </c>
      <c r="BD17" s="144"/>
      <c r="BE17" s="144" t="s">
        <v>90</v>
      </c>
      <c r="BF17" s="144">
        <v>100</v>
      </c>
      <c r="BG17" s="144" t="s">
        <v>90</v>
      </c>
      <c r="BH17" s="139" t="s">
        <v>90</v>
      </c>
      <c r="BI17" s="144"/>
      <c r="BJ17" s="93" t="s">
        <v>90</v>
      </c>
      <c r="BK17" s="144">
        <v>2</v>
      </c>
      <c r="BL17" s="144">
        <v>2</v>
      </c>
      <c r="BM17" s="97" t="s">
        <v>92</v>
      </c>
      <c r="BN17" s="97" t="s">
        <v>93</v>
      </c>
      <c r="BO17" s="97" t="s">
        <v>93</v>
      </c>
      <c r="BP17" s="63" t="s">
        <v>94</v>
      </c>
      <c r="BQ17" s="138" t="s">
        <v>242</v>
      </c>
      <c r="BR17" s="139" t="s">
        <v>243</v>
      </c>
      <c r="BS17" s="139" t="s">
        <v>244</v>
      </c>
      <c r="BT17" s="67">
        <v>43832</v>
      </c>
      <c r="BU17" s="67">
        <v>44165</v>
      </c>
      <c r="BV17" s="139" t="s">
        <v>245</v>
      </c>
      <c r="BW17" s="154" t="s">
        <v>246</v>
      </c>
      <c r="BX17" s="125" t="s">
        <v>247</v>
      </c>
      <c r="BY17" s="133">
        <v>44082</v>
      </c>
      <c r="BZ17" s="121" t="s">
        <v>234</v>
      </c>
      <c r="CA17" s="123" t="s">
        <v>220</v>
      </c>
    </row>
    <row r="18" spans="2:79" ht="237.75" customHeight="1">
      <c r="B18" s="145" t="s">
        <v>174</v>
      </c>
      <c r="C18" s="88" t="s">
        <v>248</v>
      </c>
      <c r="D18" s="147" t="s">
        <v>249</v>
      </c>
      <c r="E18" s="155" t="s">
        <v>250</v>
      </c>
      <c r="F18" s="147" t="s">
        <v>251</v>
      </c>
      <c r="G18" s="147" t="s">
        <v>74</v>
      </c>
      <c r="H18" s="89" t="s">
        <v>252</v>
      </c>
      <c r="I18" s="147" t="s">
        <v>253</v>
      </c>
      <c r="J18" s="150" t="s">
        <v>77</v>
      </c>
      <c r="K18" s="150" t="s">
        <v>77</v>
      </c>
      <c r="L18" s="150" t="s">
        <v>110</v>
      </c>
      <c r="M18" s="150" t="s">
        <v>110</v>
      </c>
      <c r="N18" s="150" t="s">
        <v>77</v>
      </c>
      <c r="O18" s="150" t="s">
        <v>77</v>
      </c>
      <c r="P18" s="150" t="s">
        <v>77</v>
      </c>
      <c r="Q18" s="150" t="s">
        <v>110</v>
      </c>
      <c r="R18" s="150" t="s">
        <v>77</v>
      </c>
      <c r="S18" s="150" t="s">
        <v>77</v>
      </c>
      <c r="T18" s="150" t="s">
        <v>77</v>
      </c>
      <c r="U18" s="150" t="s">
        <v>77</v>
      </c>
      <c r="V18" s="150" t="s">
        <v>77</v>
      </c>
      <c r="W18" s="150" t="s">
        <v>77</v>
      </c>
      <c r="X18" s="150" t="s">
        <v>110</v>
      </c>
      <c r="Y18" s="150" t="s">
        <v>110</v>
      </c>
      <c r="Z18" s="150" t="s">
        <v>110</v>
      </c>
      <c r="AA18" s="150" t="s">
        <v>78</v>
      </c>
      <c r="AB18" s="150" t="s">
        <v>78</v>
      </c>
      <c r="AC18" s="149">
        <v>11</v>
      </c>
      <c r="AD18" s="148" t="s">
        <v>92</v>
      </c>
      <c r="AE18" s="148" t="s">
        <v>111</v>
      </c>
      <c r="AF18" s="148" t="s">
        <v>254</v>
      </c>
      <c r="AG18" s="146" t="s">
        <v>255</v>
      </c>
      <c r="AH18" s="139" t="s">
        <v>114</v>
      </c>
      <c r="AI18" s="139" t="s">
        <v>82</v>
      </c>
      <c r="AJ18" s="139">
        <v>15</v>
      </c>
      <c r="AK18" s="139" t="s">
        <v>83</v>
      </c>
      <c r="AL18" s="139">
        <v>15</v>
      </c>
      <c r="AM18" s="139" t="s">
        <v>84</v>
      </c>
      <c r="AN18" s="139">
        <v>15</v>
      </c>
      <c r="AO18" s="139" t="s">
        <v>85</v>
      </c>
      <c r="AP18" s="139">
        <v>15</v>
      </c>
      <c r="AQ18" s="139" t="s">
        <v>86</v>
      </c>
      <c r="AR18" s="139">
        <v>15</v>
      </c>
      <c r="AS18" s="139" t="s">
        <v>87</v>
      </c>
      <c r="AT18" s="139">
        <v>15</v>
      </c>
      <c r="AU18" s="139" t="s">
        <v>88</v>
      </c>
      <c r="AV18" s="139">
        <v>15</v>
      </c>
      <c r="AW18" s="139">
        <v>100</v>
      </c>
      <c r="AX18" s="156" t="str">
        <f t="shared" si="8"/>
        <v>FUERTE</v>
      </c>
      <c r="AY18" s="156" t="s">
        <v>89</v>
      </c>
      <c r="AZ18" s="156" t="s">
        <v>89</v>
      </c>
      <c r="BA18" s="140"/>
      <c r="BB18" s="139" t="s">
        <v>110</v>
      </c>
      <c r="BC18" s="156" t="s">
        <v>93</v>
      </c>
      <c r="BD18" s="144"/>
      <c r="BE18" s="144" t="s">
        <v>90</v>
      </c>
      <c r="BF18" s="144"/>
      <c r="BG18" s="144"/>
      <c r="BH18" s="139" t="s">
        <v>91</v>
      </c>
      <c r="BI18" s="144"/>
      <c r="BJ18" s="93" t="s">
        <v>90</v>
      </c>
      <c r="BK18" s="144">
        <v>2</v>
      </c>
      <c r="BL18" s="144">
        <v>0</v>
      </c>
      <c r="BM18" s="97" t="s">
        <v>92</v>
      </c>
      <c r="BN18" s="97" t="s">
        <v>93</v>
      </c>
      <c r="BO18" s="97" t="s">
        <v>93</v>
      </c>
      <c r="BP18" s="63" t="s">
        <v>94</v>
      </c>
      <c r="BQ18" s="138" t="s">
        <v>256</v>
      </c>
      <c r="BR18" s="139" t="s">
        <v>257</v>
      </c>
      <c r="BS18" s="139" t="s">
        <v>258</v>
      </c>
      <c r="BT18" s="67">
        <v>43832</v>
      </c>
      <c r="BU18" s="67">
        <v>44165</v>
      </c>
      <c r="BV18" s="139" t="s">
        <v>259</v>
      </c>
      <c r="BW18" s="154" t="s">
        <v>260</v>
      </c>
      <c r="BX18" s="75" t="s">
        <v>261</v>
      </c>
      <c r="BY18" s="134">
        <v>44082</v>
      </c>
      <c r="BZ18" s="123" t="s">
        <v>262</v>
      </c>
      <c r="CA18" s="123" t="s">
        <v>220</v>
      </c>
    </row>
    <row r="19" spans="2:79" ht="165.95" customHeight="1">
      <c r="B19" s="145" t="s">
        <v>174</v>
      </c>
      <c r="C19" s="88" t="s">
        <v>263</v>
      </c>
      <c r="D19" s="147" t="s">
        <v>264</v>
      </c>
      <c r="E19" s="147" t="s">
        <v>265</v>
      </c>
      <c r="F19" s="147" t="s">
        <v>266</v>
      </c>
      <c r="G19" s="147" t="s">
        <v>74</v>
      </c>
      <c r="H19" s="68" t="s">
        <v>267</v>
      </c>
      <c r="I19" s="147" t="s">
        <v>268</v>
      </c>
      <c r="J19" s="135" t="s">
        <v>269</v>
      </c>
      <c r="K19" s="135" t="s">
        <v>269</v>
      </c>
      <c r="L19" s="135" t="s">
        <v>269</v>
      </c>
      <c r="M19" s="135" t="s">
        <v>269</v>
      </c>
      <c r="N19" s="135" t="s">
        <v>269</v>
      </c>
      <c r="O19" s="135" t="s">
        <v>269</v>
      </c>
      <c r="P19" s="135" t="s">
        <v>269</v>
      </c>
      <c r="Q19" s="135" t="s">
        <v>110</v>
      </c>
      <c r="R19" s="135" t="s">
        <v>110</v>
      </c>
      <c r="S19" s="135" t="s">
        <v>269</v>
      </c>
      <c r="T19" s="135" t="s">
        <v>269</v>
      </c>
      <c r="U19" s="135" t="s">
        <v>269</v>
      </c>
      <c r="V19" s="135" t="s">
        <v>269</v>
      </c>
      <c r="W19" s="135" t="s">
        <v>110</v>
      </c>
      <c r="X19" s="135" t="s">
        <v>269</v>
      </c>
      <c r="Y19" s="135" t="s">
        <v>110</v>
      </c>
      <c r="Z19" s="135" t="s">
        <v>110</v>
      </c>
      <c r="AA19" s="135" t="s">
        <v>110</v>
      </c>
      <c r="AB19" s="135" t="s">
        <v>110</v>
      </c>
      <c r="AC19" s="135">
        <v>12</v>
      </c>
      <c r="AD19" s="148" t="s">
        <v>92</v>
      </c>
      <c r="AE19" s="148" t="s">
        <v>80</v>
      </c>
      <c r="AF19" s="148" t="s">
        <v>132</v>
      </c>
      <c r="AG19" s="146" t="s">
        <v>270</v>
      </c>
      <c r="AH19" s="139" t="s">
        <v>114</v>
      </c>
      <c r="AI19" s="139" t="s">
        <v>82</v>
      </c>
      <c r="AJ19" s="139">
        <v>15</v>
      </c>
      <c r="AK19" s="139" t="s">
        <v>83</v>
      </c>
      <c r="AL19" s="139">
        <v>15</v>
      </c>
      <c r="AM19" s="139" t="s">
        <v>84</v>
      </c>
      <c r="AN19" s="139">
        <v>15</v>
      </c>
      <c r="AO19" s="139" t="s">
        <v>85</v>
      </c>
      <c r="AP19" s="139">
        <v>15</v>
      </c>
      <c r="AQ19" s="139" t="s">
        <v>86</v>
      </c>
      <c r="AR19" s="139">
        <v>15</v>
      </c>
      <c r="AS19" s="139" t="s">
        <v>87</v>
      </c>
      <c r="AT19" s="139">
        <v>15</v>
      </c>
      <c r="AU19" s="139" t="s">
        <v>88</v>
      </c>
      <c r="AV19" s="139">
        <v>15</v>
      </c>
      <c r="AW19" s="139">
        <v>100</v>
      </c>
      <c r="AX19" s="156" t="str">
        <f t="shared" ref="AX19" si="9">IF(AND(AW19&gt;=86,AW19&lt;=95),"MODERADO",IF(AND(AW19&gt;=96), "FUERTE",IF(AND(AW19&lt;=85), "DEBIL")))</f>
        <v>FUERTE</v>
      </c>
      <c r="AY19" s="156" t="s">
        <v>89</v>
      </c>
      <c r="AZ19" s="156" t="s">
        <v>89</v>
      </c>
      <c r="BA19" s="140"/>
      <c r="BB19" s="139" t="s">
        <v>110</v>
      </c>
      <c r="BC19" s="156" t="s">
        <v>89</v>
      </c>
      <c r="BD19" s="144"/>
      <c r="BE19" s="144" t="s">
        <v>90</v>
      </c>
      <c r="BF19" s="144"/>
      <c r="BG19" s="144"/>
      <c r="BH19" s="139" t="s">
        <v>90</v>
      </c>
      <c r="BI19" s="144"/>
      <c r="BJ19" s="93" t="s">
        <v>90</v>
      </c>
      <c r="BK19" s="144">
        <v>2</v>
      </c>
      <c r="BL19" s="144">
        <v>2</v>
      </c>
      <c r="BM19" s="97" t="s">
        <v>92</v>
      </c>
      <c r="BN19" s="97" t="s">
        <v>93</v>
      </c>
      <c r="BO19" s="97" t="s">
        <v>93</v>
      </c>
      <c r="BP19" s="63" t="s">
        <v>94</v>
      </c>
      <c r="BQ19" s="138" t="s">
        <v>271</v>
      </c>
      <c r="BR19" s="136" t="s">
        <v>272</v>
      </c>
      <c r="BS19" s="136" t="s">
        <v>273</v>
      </c>
      <c r="BT19" s="67">
        <v>43832</v>
      </c>
      <c r="BU19" s="67">
        <v>44165</v>
      </c>
      <c r="BV19" s="139" t="s">
        <v>274</v>
      </c>
      <c r="BW19" s="126">
        <v>43951</v>
      </c>
      <c r="BX19" s="75" t="s">
        <v>275</v>
      </c>
      <c r="BY19" s="133">
        <v>44082</v>
      </c>
      <c r="BZ19" s="123" t="s">
        <v>276</v>
      </c>
      <c r="CA19" s="123" t="s">
        <v>220</v>
      </c>
    </row>
    <row r="20" spans="2:79" ht="165.95" customHeight="1">
      <c r="B20" s="145" t="s">
        <v>174</v>
      </c>
      <c r="C20" s="147" t="s">
        <v>277</v>
      </c>
      <c r="D20" s="147" t="s">
        <v>278</v>
      </c>
      <c r="E20" s="147" t="s">
        <v>279</v>
      </c>
      <c r="F20" s="147" t="s">
        <v>280</v>
      </c>
      <c r="G20" s="147" t="s">
        <v>74</v>
      </c>
      <c r="H20" s="147" t="s">
        <v>281</v>
      </c>
      <c r="I20" s="147" t="s">
        <v>282</v>
      </c>
      <c r="J20" s="150" t="s">
        <v>77</v>
      </c>
      <c r="K20" s="150" t="s">
        <v>269</v>
      </c>
      <c r="L20" s="150" t="s">
        <v>77</v>
      </c>
      <c r="M20" s="150" t="s">
        <v>77</v>
      </c>
      <c r="N20" s="150" t="s">
        <v>77</v>
      </c>
      <c r="O20" s="150" t="s">
        <v>77</v>
      </c>
      <c r="P20" s="71" t="s">
        <v>77</v>
      </c>
      <c r="Q20" s="71" t="s">
        <v>77</v>
      </c>
      <c r="R20" s="71" t="s">
        <v>77</v>
      </c>
      <c r="S20" s="71" t="s">
        <v>77</v>
      </c>
      <c r="T20" s="71" t="s">
        <v>77</v>
      </c>
      <c r="U20" s="71" t="s">
        <v>77</v>
      </c>
      <c r="V20" s="71" t="s">
        <v>77</v>
      </c>
      <c r="W20" s="71" t="s">
        <v>77</v>
      </c>
      <c r="X20" s="71" t="s">
        <v>77</v>
      </c>
      <c r="Y20" s="71" t="s">
        <v>110</v>
      </c>
      <c r="Z20" s="71" t="s">
        <v>77</v>
      </c>
      <c r="AA20" s="71" t="s">
        <v>110</v>
      </c>
      <c r="AB20" s="71" t="s">
        <v>110</v>
      </c>
      <c r="AC20" s="157">
        <v>16</v>
      </c>
      <c r="AD20" s="148" t="s">
        <v>92</v>
      </c>
      <c r="AE20" s="148" t="s">
        <v>80</v>
      </c>
      <c r="AF20" s="148" t="s">
        <v>132</v>
      </c>
      <c r="AG20" s="146" t="s">
        <v>283</v>
      </c>
      <c r="AH20" s="139" t="s">
        <v>114</v>
      </c>
      <c r="AI20" s="139" t="s">
        <v>82</v>
      </c>
      <c r="AJ20" s="139">
        <v>15</v>
      </c>
      <c r="AK20" s="139" t="s">
        <v>83</v>
      </c>
      <c r="AL20" s="139">
        <v>15</v>
      </c>
      <c r="AM20" s="139" t="s">
        <v>84</v>
      </c>
      <c r="AN20" s="139">
        <v>15</v>
      </c>
      <c r="AO20" s="139" t="s">
        <v>85</v>
      </c>
      <c r="AP20" s="139">
        <v>15</v>
      </c>
      <c r="AQ20" s="139" t="s">
        <v>86</v>
      </c>
      <c r="AR20" s="139">
        <v>15</v>
      </c>
      <c r="AS20" s="139" t="s">
        <v>87</v>
      </c>
      <c r="AT20" s="139">
        <v>15</v>
      </c>
      <c r="AU20" s="139" t="s">
        <v>88</v>
      </c>
      <c r="AV20" s="139">
        <v>15</v>
      </c>
      <c r="AW20" s="139">
        <v>100</v>
      </c>
      <c r="AX20" s="156" t="str">
        <f t="shared" ref="AX20" si="10">IF(AND(AW20&gt;=86,AW20&lt;=95),"MODERADO",IF(AND(AW20&gt;=96), "FUERTE",IF(AND(AW20&lt;=85), "DEBIL")))</f>
        <v>FUERTE</v>
      </c>
      <c r="AY20" s="156" t="s">
        <v>89</v>
      </c>
      <c r="AZ20" s="156" t="s">
        <v>89</v>
      </c>
      <c r="BA20" s="140"/>
      <c r="BB20" s="139" t="s">
        <v>110</v>
      </c>
      <c r="BC20" s="156" t="s">
        <v>89</v>
      </c>
      <c r="BD20" s="144"/>
      <c r="BE20" s="144" t="s">
        <v>90</v>
      </c>
      <c r="BF20" s="144"/>
      <c r="BG20" s="144"/>
      <c r="BH20" s="139" t="s">
        <v>90</v>
      </c>
      <c r="BI20" s="144"/>
      <c r="BJ20" s="93" t="s">
        <v>90</v>
      </c>
      <c r="BK20" s="144">
        <v>2</v>
      </c>
      <c r="BL20" s="144">
        <v>2</v>
      </c>
      <c r="BM20" s="97" t="s">
        <v>92</v>
      </c>
      <c r="BN20" s="97" t="s">
        <v>93</v>
      </c>
      <c r="BO20" s="97" t="s">
        <v>93</v>
      </c>
      <c r="BP20" s="63" t="s">
        <v>94</v>
      </c>
      <c r="BQ20" s="138" t="s">
        <v>284</v>
      </c>
      <c r="BR20" s="139" t="s">
        <v>285</v>
      </c>
      <c r="BS20" s="139" t="s">
        <v>286</v>
      </c>
      <c r="BT20" s="67">
        <v>43832</v>
      </c>
      <c r="BU20" s="67">
        <v>44165</v>
      </c>
      <c r="BV20" s="139" t="s">
        <v>259</v>
      </c>
      <c r="BW20" s="120" t="s">
        <v>287</v>
      </c>
      <c r="BX20" s="151" t="s">
        <v>288</v>
      </c>
      <c r="BY20" s="129" t="s">
        <v>289</v>
      </c>
      <c r="BZ20" s="121" t="s">
        <v>290</v>
      </c>
      <c r="CA20" s="121"/>
    </row>
    <row r="21" spans="2:79" ht="176.25" customHeight="1">
      <c r="B21" s="213" t="s">
        <v>291</v>
      </c>
      <c r="C21" s="199" t="s">
        <v>292</v>
      </c>
      <c r="D21" s="199" t="s">
        <v>293</v>
      </c>
      <c r="E21" s="212" t="s">
        <v>294</v>
      </c>
      <c r="F21" s="199" t="s">
        <v>295</v>
      </c>
      <c r="G21" s="199" t="s">
        <v>74</v>
      </c>
      <c r="H21" s="199" t="s">
        <v>296</v>
      </c>
      <c r="I21" s="199" t="s">
        <v>297</v>
      </c>
      <c r="J21" s="215" t="s">
        <v>77</v>
      </c>
      <c r="K21" s="215" t="s">
        <v>77</v>
      </c>
      <c r="L21" s="215" t="s">
        <v>77</v>
      </c>
      <c r="M21" s="215" t="s">
        <v>110</v>
      </c>
      <c r="N21" s="215" t="s">
        <v>77</v>
      </c>
      <c r="O21" s="215" t="s">
        <v>77</v>
      </c>
      <c r="P21" s="215" t="s">
        <v>110</v>
      </c>
      <c r="Q21" s="215" t="s">
        <v>110</v>
      </c>
      <c r="R21" s="215" t="s">
        <v>77</v>
      </c>
      <c r="S21" s="215" t="s">
        <v>77</v>
      </c>
      <c r="T21" s="215" t="s">
        <v>77</v>
      </c>
      <c r="U21" s="215" t="s">
        <v>77</v>
      </c>
      <c r="V21" s="215" t="s">
        <v>77</v>
      </c>
      <c r="W21" s="215" t="s">
        <v>77</v>
      </c>
      <c r="X21" s="215" t="s">
        <v>77</v>
      </c>
      <c r="Y21" s="215" t="s">
        <v>110</v>
      </c>
      <c r="Z21" s="215" t="s">
        <v>77</v>
      </c>
      <c r="AA21" s="215" t="s">
        <v>78</v>
      </c>
      <c r="AB21" s="215" t="s">
        <v>78</v>
      </c>
      <c r="AC21" s="215">
        <v>13</v>
      </c>
      <c r="AD21" s="200" t="s">
        <v>92</v>
      </c>
      <c r="AE21" s="200" t="s">
        <v>80</v>
      </c>
      <c r="AF21" s="200" t="s">
        <v>132</v>
      </c>
      <c r="AG21" s="146" t="s">
        <v>298</v>
      </c>
      <c r="AH21" s="139" t="s">
        <v>114</v>
      </c>
      <c r="AI21" s="139" t="s">
        <v>82</v>
      </c>
      <c r="AJ21" s="139">
        <v>15</v>
      </c>
      <c r="AK21" s="139" t="s">
        <v>83</v>
      </c>
      <c r="AL21" s="139">
        <v>15</v>
      </c>
      <c r="AM21" s="139" t="s">
        <v>84</v>
      </c>
      <c r="AN21" s="139">
        <v>15</v>
      </c>
      <c r="AO21" s="139" t="s">
        <v>212</v>
      </c>
      <c r="AP21" s="139">
        <v>10</v>
      </c>
      <c r="AQ21" s="139" t="s">
        <v>86</v>
      </c>
      <c r="AR21" s="139">
        <v>15</v>
      </c>
      <c r="AS21" s="139" t="s">
        <v>87</v>
      </c>
      <c r="AT21" s="139">
        <v>15</v>
      </c>
      <c r="AU21" s="139" t="s">
        <v>88</v>
      </c>
      <c r="AV21" s="139">
        <v>10</v>
      </c>
      <c r="AW21" s="139">
        <f t="shared" ref="AW21:AW24" si="11">IFERROR(AJ21+AL21+AN21+AP21+AR21+AT21+AV21," ")</f>
        <v>95</v>
      </c>
      <c r="AX21" s="156" t="str">
        <f t="shared" ref="AX21:AX24" si="12">IF(AND(AW21&gt;=86,AW21&lt;=95),"MODERADO",IF(AND(AW21&gt;=96), "FUERTE",IF(AND(AW21&lt;=85), "DEBIL")))</f>
        <v>MODERADO</v>
      </c>
      <c r="AY21" s="156" t="s">
        <v>299</v>
      </c>
      <c r="AZ21" s="156" t="s">
        <v>93</v>
      </c>
      <c r="BA21" s="140"/>
      <c r="BB21" s="150" t="s">
        <v>77</v>
      </c>
      <c r="BC21" s="214" t="s">
        <v>300</v>
      </c>
      <c r="BD21" s="201"/>
      <c r="BE21" s="202" t="s">
        <v>90</v>
      </c>
      <c r="BF21" s="202"/>
      <c r="BG21" s="202"/>
      <c r="BH21" s="202" t="s">
        <v>90</v>
      </c>
      <c r="BI21" s="201"/>
      <c r="BJ21" s="203" t="s">
        <v>90</v>
      </c>
      <c r="BK21" s="204">
        <v>1</v>
      </c>
      <c r="BL21" s="204">
        <v>1</v>
      </c>
      <c r="BM21" s="200" t="s">
        <v>92</v>
      </c>
      <c r="BN21" s="200" t="s">
        <v>93</v>
      </c>
      <c r="BO21" s="200" t="s">
        <v>93</v>
      </c>
      <c r="BP21" s="204" t="s">
        <v>94</v>
      </c>
      <c r="BQ21" s="75" t="s">
        <v>301</v>
      </c>
      <c r="BR21" s="63" t="s">
        <v>302</v>
      </c>
      <c r="BS21" s="202" t="s">
        <v>303</v>
      </c>
      <c r="BT21" s="141">
        <v>43810</v>
      </c>
      <c r="BU21" s="141">
        <v>43951</v>
      </c>
      <c r="BV21" s="63" t="s">
        <v>304</v>
      </c>
      <c r="BW21" s="111" t="s">
        <v>305</v>
      </c>
      <c r="BX21" s="137" t="s">
        <v>306</v>
      </c>
      <c r="BY21" s="133">
        <v>44074</v>
      </c>
      <c r="BZ21" s="131" t="s">
        <v>307</v>
      </c>
      <c r="CA21" s="123" t="s">
        <v>308</v>
      </c>
    </row>
    <row r="22" spans="2:79" ht="213" customHeight="1">
      <c r="B22" s="213"/>
      <c r="C22" s="199"/>
      <c r="D22" s="199"/>
      <c r="E22" s="212"/>
      <c r="F22" s="199"/>
      <c r="G22" s="199"/>
      <c r="H22" s="199"/>
      <c r="I22" s="199"/>
      <c r="J22" s="215"/>
      <c r="K22" s="215"/>
      <c r="L22" s="215"/>
      <c r="M22" s="215"/>
      <c r="N22" s="215"/>
      <c r="O22" s="215"/>
      <c r="P22" s="215"/>
      <c r="Q22" s="215"/>
      <c r="R22" s="215"/>
      <c r="S22" s="215"/>
      <c r="T22" s="215"/>
      <c r="U22" s="215"/>
      <c r="V22" s="215"/>
      <c r="W22" s="215"/>
      <c r="X22" s="215"/>
      <c r="Y22" s="215"/>
      <c r="Z22" s="215"/>
      <c r="AA22" s="215"/>
      <c r="AB22" s="215"/>
      <c r="AC22" s="215"/>
      <c r="AD22" s="200"/>
      <c r="AE22" s="200"/>
      <c r="AF22" s="200"/>
      <c r="AG22" s="146" t="s">
        <v>309</v>
      </c>
      <c r="AH22" s="139" t="s">
        <v>310</v>
      </c>
      <c r="AI22" s="139" t="s">
        <v>82</v>
      </c>
      <c r="AJ22" s="139">
        <v>15</v>
      </c>
      <c r="AK22" s="139" t="s">
        <v>83</v>
      </c>
      <c r="AL22" s="139">
        <v>15</v>
      </c>
      <c r="AM22" s="139" t="s">
        <v>84</v>
      </c>
      <c r="AN22" s="139">
        <v>15</v>
      </c>
      <c r="AO22" s="139" t="s">
        <v>85</v>
      </c>
      <c r="AP22" s="139">
        <v>15</v>
      </c>
      <c r="AQ22" s="139" t="s">
        <v>86</v>
      </c>
      <c r="AR22" s="139">
        <v>15</v>
      </c>
      <c r="AS22" s="139" t="s">
        <v>311</v>
      </c>
      <c r="AT22" s="139">
        <v>10</v>
      </c>
      <c r="AU22" s="139" t="s">
        <v>312</v>
      </c>
      <c r="AV22" s="139">
        <v>5</v>
      </c>
      <c r="AW22" s="139">
        <f t="shared" si="11"/>
        <v>90</v>
      </c>
      <c r="AX22" s="156" t="str">
        <f t="shared" si="12"/>
        <v>MODERADO</v>
      </c>
      <c r="AY22" s="156" t="s">
        <v>299</v>
      </c>
      <c r="AZ22" s="156" t="s">
        <v>299</v>
      </c>
      <c r="BA22" s="140"/>
      <c r="BB22" s="150" t="s">
        <v>77</v>
      </c>
      <c r="BC22" s="214"/>
      <c r="BD22" s="201"/>
      <c r="BE22" s="202"/>
      <c r="BF22" s="202"/>
      <c r="BG22" s="202"/>
      <c r="BH22" s="202"/>
      <c r="BI22" s="201"/>
      <c r="BJ22" s="203"/>
      <c r="BK22" s="204"/>
      <c r="BL22" s="204"/>
      <c r="BM22" s="200"/>
      <c r="BN22" s="200"/>
      <c r="BO22" s="200"/>
      <c r="BP22" s="204"/>
      <c r="BQ22" s="75" t="s">
        <v>313</v>
      </c>
      <c r="BR22" s="63" t="s">
        <v>314</v>
      </c>
      <c r="BS22" s="202"/>
      <c r="BT22" s="141">
        <v>43831</v>
      </c>
      <c r="BU22" s="141">
        <v>44196</v>
      </c>
      <c r="BV22" s="63" t="s">
        <v>315</v>
      </c>
      <c r="BW22" s="111" t="s">
        <v>316</v>
      </c>
      <c r="BX22" s="137" t="s">
        <v>317</v>
      </c>
      <c r="BY22" s="133">
        <v>44074</v>
      </c>
      <c r="BZ22" s="131" t="s">
        <v>318</v>
      </c>
      <c r="CA22" s="123" t="s">
        <v>308</v>
      </c>
    </row>
    <row r="23" spans="2:79" ht="211.5" customHeight="1">
      <c r="B23" s="213"/>
      <c r="C23" s="199"/>
      <c r="D23" s="199"/>
      <c r="E23" s="212"/>
      <c r="F23" s="199"/>
      <c r="G23" s="199"/>
      <c r="H23" s="199"/>
      <c r="I23" s="199"/>
      <c r="J23" s="215"/>
      <c r="K23" s="215"/>
      <c r="L23" s="215"/>
      <c r="M23" s="215"/>
      <c r="N23" s="215"/>
      <c r="O23" s="215"/>
      <c r="P23" s="215"/>
      <c r="Q23" s="215"/>
      <c r="R23" s="215"/>
      <c r="S23" s="215"/>
      <c r="T23" s="215"/>
      <c r="U23" s="215"/>
      <c r="V23" s="215"/>
      <c r="W23" s="215"/>
      <c r="X23" s="215"/>
      <c r="Y23" s="215"/>
      <c r="Z23" s="215"/>
      <c r="AA23" s="215"/>
      <c r="AB23" s="215"/>
      <c r="AC23" s="215"/>
      <c r="AD23" s="200"/>
      <c r="AE23" s="200"/>
      <c r="AF23" s="200"/>
      <c r="AG23" s="146" t="s">
        <v>319</v>
      </c>
      <c r="AH23" s="139" t="s">
        <v>114</v>
      </c>
      <c r="AI23" s="139" t="s">
        <v>82</v>
      </c>
      <c r="AJ23" s="139">
        <v>15</v>
      </c>
      <c r="AK23" s="139" t="s">
        <v>83</v>
      </c>
      <c r="AL23" s="139">
        <v>15</v>
      </c>
      <c r="AM23" s="139" t="s">
        <v>84</v>
      </c>
      <c r="AN23" s="139">
        <v>15</v>
      </c>
      <c r="AO23" s="139" t="s">
        <v>85</v>
      </c>
      <c r="AP23" s="139">
        <v>15</v>
      </c>
      <c r="AQ23" s="139" t="s">
        <v>86</v>
      </c>
      <c r="AR23" s="139">
        <v>15</v>
      </c>
      <c r="AS23" s="139" t="s">
        <v>311</v>
      </c>
      <c r="AT23" s="139">
        <v>10</v>
      </c>
      <c r="AU23" s="139" t="s">
        <v>312</v>
      </c>
      <c r="AV23" s="139">
        <v>5</v>
      </c>
      <c r="AW23" s="139">
        <f t="shared" si="11"/>
        <v>90</v>
      </c>
      <c r="AX23" s="156" t="str">
        <f t="shared" si="12"/>
        <v>MODERADO</v>
      </c>
      <c r="AY23" s="156" t="s">
        <v>299</v>
      </c>
      <c r="AZ23" s="156" t="s">
        <v>299</v>
      </c>
      <c r="BA23" s="140"/>
      <c r="BB23" s="150" t="s">
        <v>77</v>
      </c>
      <c r="BC23" s="214"/>
      <c r="BD23" s="201"/>
      <c r="BE23" s="202"/>
      <c r="BF23" s="202"/>
      <c r="BG23" s="202"/>
      <c r="BH23" s="202"/>
      <c r="BI23" s="201"/>
      <c r="BJ23" s="203"/>
      <c r="BK23" s="204"/>
      <c r="BL23" s="204"/>
      <c r="BM23" s="200"/>
      <c r="BN23" s="200"/>
      <c r="BO23" s="200"/>
      <c r="BP23" s="204"/>
      <c r="BQ23" s="75" t="s">
        <v>313</v>
      </c>
      <c r="BR23" s="63" t="s">
        <v>314</v>
      </c>
      <c r="BS23" s="202"/>
      <c r="BT23" s="141">
        <v>43831</v>
      </c>
      <c r="BU23" s="141">
        <v>44196</v>
      </c>
      <c r="BV23" s="63" t="s">
        <v>315</v>
      </c>
      <c r="BW23" s="111" t="s">
        <v>316</v>
      </c>
      <c r="BX23" s="137" t="s">
        <v>317</v>
      </c>
      <c r="BY23" s="133">
        <v>44074</v>
      </c>
      <c r="BZ23" s="131" t="s">
        <v>318</v>
      </c>
      <c r="CA23" s="123" t="s">
        <v>308</v>
      </c>
    </row>
    <row r="24" spans="2:79" ht="200.25" customHeight="1">
      <c r="B24" s="213"/>
      <c r="C24" s="199"/>
      <c r="D24" s="199"/>
      <c r="E24" s="212"/>
      <c r="F24" s="199"/>
      <c r="G24" s="199"/>
      <c r="H24" s="199"/>
      <c r="I24" s="199"/>
      <c r="J24" s="215"/>
      <c r="K24" s="215"/>
      <c r="L24" s="215"/>
      <c r="M24" s="215"/>
      <c r="N24" s="215"/>
      <c r="O24" s="215"/>
      <c r="P24" s="215"/>
      <c r="Q24" s="215"/>
      <c r="R24" s="215"/>
      <c r="S24" s="215"/>
      <c r="T24" s="215"/>
      <c r="U24" s="215"/>
      <c r="V24" s="215"/>
      <c r="W24" s="215"/>
      <c r="X24" s="215"/>
      <c r="Y24" s="215"/>
      <c r="Z24" s="215"/>
      <c r="AA24" s="215"/>
      <c r="AB24" s="215"/>
      <c r="AC24" s="215"/>
      <c r="AD24" s="200"/>
      <c r="AE24" s="200"/>
      <c r="AF24" s="200"/>
      <c r="AG24" s="146" t="s">
        <v>320</v>
      </c>
      <c r="AH24" s="139" t="s">
        <v>114</v>
      </c>
      <c r="AI24" s="139" t="s">
        <v>82</v>
      </c>
      <c r="AJ24" s="139">
        <v>15</v>
      </c>
      <c r="AK24" s="139" t="s">
        <v>83</v>
      </c>
      <c r="AL24" s="139">
        <v>15</v>
      </c>
      <c r="AM24" s="139" t="s">
        <v>84</v>
      </c>
      <c r="AN24" s="139">
        <v>15</v>
      </c>
      <c r="AO24" s="139" t="s">
        <v>85</v>
      </c>
      <c r="AP24" s="139">
        <v>15</v>
      </c>
      <c r="AQ24" s="139" t="s">
        <v>86</v>
      </c>
      <c r="AR24" s="139">
        <v>15</v>
      </c>
      <c r="AS24" s="139" t="s">
        <v>87</v>
      </c>
      <c r="AT24" s="139">
        <v>15</v>
      </c>
      <c r="AU24" s="139" t="s">
        <v>88</v>
      </c>
      <c r="AV24" s="139">
        <v>10</v>
      </c>
      <c r="AW24" s="139">
        <f t="shared" si="11"/>
        <v>100</v>
      </c>
      <c r="AX24" s="156" t="str">
        <f t="shared" si="12"/>
        <v>FUERTE</v>
      </c>
      <c r="AY24" s="156" t="s">
        <v>299</v>
      </c>
      <c r="AZ24" s="156" t="s">
        <v>299</v>
      </c>
      <c r="BA24" s="62"/>
      <c r="BB24" s="62" t="s">
        <v>77</v>
      </c>
      <c r="BC24" s="214"/>
      <c r="BD24" s="201"/>
      <c r="BE24" s="202"/>
      <c r="BF24" s="202"/>
      <c r="BG24" s="202"/>
      <c r="BH24" s="202"/>
      <c r="BI24" s="201"/>
      <c r="BJ24" s="203"/>
      <c r="BK24" s="204"/>
      <c r="BL24" s="204"/>
      <c r="BM24" s="200"/>
      <c r="BN24" s="200"/>
      <c r="BO24" s="200"/>
      <c r="BP24" s="204"/>
      <c r="BQ24" s="75" t="s">
        <v>313</v>
      </c>
      <c r="BR24" s="63" t="s">
        <v>314</v>
      </c>
      <c r="BS24" s="202"/>
      <c r="BT24" s="141">
        <v>43831</v>
      </c>
      <c r="BU24" s="141">
        <v>44196</v>
      </c>
      <c r="BV24" s="63" t="s">
        <v>315</v>
      </c>
      <c r="BW24" s="111" t="s">
        <v>316</v>
      </c>
      <c r="BX24" s="137" t="s">
        <v>321</v>
      </c>
      <c r="BY24" s="133">
        <v>44074</v>
      </c>
      <c r="BZ24" s="131" t="s">
        <v>318</v>
      </c>
      <c r="CA24" s="123" t="s">
        <v>308</v>
      </c>
    </row>
    <row r="25" spans="2:79" ht="27" customHeight="1"/>
    <row r="26" spans="2:79" ht="27" customHeight="1"/>
    <row r="27" spans="2:79" ht="27" customHeight="1"/>
    <row r="28" spans="2:79" ht="27" customHeight="1"/>
    <row r="29" spans="2:79" ht="27" customHeight="1"/>
    <row r="30" spans="2:79" ht="27" customHeight="1"/>
    <row r="31" spans="2:79" ht="27" customHeight="1"/>
    <row r="32" spans="2:79" ht="27" customHeight="1"/>
    <row r="33" ht="27" customHeight="1"/>
    <row r="34" ht="27" customHeight="1"/>
    <row r="35" ht="27" customHeight="1"/>
    <row r="36" ht="27" customHeight="1"/>
    <row r="37" ht="27" customHeight="1"/>
    <row r="38" ht="27" customHeight="1"/>
    <row r="39" ht="46.5" customHeight="1"/>
    <row r="117" spans="71:115" ht="48" thickBot="1">
      <c r="BS117" s="60"/>
      <c r="BT117" s="60" t="s">
        <v>322</v>
      </c>
      <c r="BU117" s="60" t="s">
        <v>323</v>
      </c>
      <c r="BV117" s="166"/>
      <c r="BW117" s="105"/>
    </row>
    <row r="118" spans="71:115" ht="33" thickTop="1" thickBot="1">
      <c r="BS118" s="3"/>
      <c r="BT118" s="3" t="s">
        <v>324</v>
      </c>
      <c r="BU118" s="3" t="s">
        <v>74</v>
      </c>
      <c r="BV118" s="167"/>
      <c r="BW118" s="106"/>
    </row>
    <row r="119" spans="71:115" ht="33" thickTop="1" thickBot="1">
      <c r="BS119" s="3"/>
      <c r="BT119" s="3" t="s">
        <v>235</v>
      </c>
      <c r="BU119" s="3" t="s">
        <v>325</v>
      </c>
      <c r="BV119" s="167"/>
      <c r="BW119" s="106"/>
    </row>
    <row r="120" spans="71:115" ht="33" thickTop="1" thickBot="1">
      <c r="BS120" s="3"/>
      <c r="BT120" s="3" t="s">
        <v>175</v>
      </c>
      <c r="BU120" s="3"/>
      <c r="BV120" s="167"/>
      <c r="BW120" s="106"/>
    </row>
    <row r="121" spans="71:115" ht="33" thickTop="1" thickBot="1">
      <c r="BS121" s="3"/>
      <c r="BT121" s="3" t="s">
        <v>248</v>
      </c>
      <c r="BU121" s="3"/>
      <c r="BV121" s="167"/>
      <c r="BW121" s="106"/>
    </row>
    <row r="122" spans="71:115" ht="64.5" thickTop="1" thickBot="1">
      <c r="BS122" s="3"/>
      <c r="BT122" s="3" t="s">
        <v>326</v>
      </c>
      <c r="BU122" s="3"/>
      <c r="BV122" s="167"/>
      <c r="BW122" s="106"/>
    </row>
    <row r="123" spans="71:115" ht="174.75" thickTop="1" thickBot="1">
      <c r="BS123" s="3"/>
      <c r="BT123" s="3" t="s">
        <v>221</v>
      </c>
      <c r="BU123" s="3"/>
      <c r="BV123" s="167"/>
      <c r="BW123" s="106"/>
      <c r="BY123" s="2" t="s">
        <v>10</v>
      </c>
      <c r="BZ123" s="2" t="s">
        <v>327</v>
      </c>
      <c r="CA123" s="2" t="s">
        <v>14</v>
      </c>
      <c r="CB123" s="6" t="s">
        <v>37</v>
      </c>
      <c r="CC123" s="6" t="s">
        <v>38</v>
      </c>
      <c r="CD123" s="6" t="s">
        <v>328</v>
      </c>
      <c r="CE123" s="6" t="s">
        <v>329</v>
      </c>
      <c r="CF123" s="6" t="s">
        <v>62</v>
      </c>
      <c r="CG123" s="6" t="s">
        <v>330</v>
      </c>
      <c r="CH123" s="6" t="s">
        <v>331</v>
      </c>
      <c r="CI123" s="6" t="s">
        <v>332</v>
      </c>
      <c r="CJ123" s="6" t="s">
        <v>333</v>
      </c>
      <c r="CK123" s="6" t="s">
        <v>334</v>
      </c>
      <c r="CL123" s="6" t="s">
        <v>335</v>
      </c>
      <c r="CM123" s="6" t="s">
        <v>336</v>
      </c>
      <c r="CN123" s="6" t="s">
        <v>337</v>
      </c>
      <c r="CO123" s="6" t="s">
        <v>338</v>
      </c>
      <c r="CP123" s="6" t="s">
        <v>339</v>
      </c>
      <c r="CQ123" s="6" t="s">
        <v>340</v>
      </c>
      <c r="CR123" s="6" t="s">
        <v>341</v>
      </c>
      <c r="CS123" s="6" t="s">
        <v>342</v>
      </c>
      <c r="CT123" s="6" t="s">
        <v>343</v>
      </c>
      <c r="CU123" s="6" t="s">
        <v>344</v>
      </c>
      <c r="CV123" s="6" t="s">
        <v>345</v>
      </c>
      <c r="CW123" s="6" t="s">
        <v>346</v>
      </c>
      <c r="CX123" s="6" t="s">
        <v>347</v>
      </c>
      <c r="CY123" s="6" t="s">
        <v>348</v>
      </c>
      <c r="CZ123" s="6" t="s">
        <v>349</v>
      </c>
      <c r="DA123" s="6" t="s">
        <v>350</v>
      </c>
      <c r="DB123" s="6" t="s">
        <v>351</v>
      </c>
      <c r="DC123" s="6" t="s">
        <v>352</v>
      </c>
      <c r="DD123" s="6" t="s">
        <v>353</v>
      </c>
      <c r="DE123" s="6" t="s">
        <v>89</v>
      </c>
      <c r="DF123" s="6" t="s">
        <v>299</v>
      </c>
      <c r="DG123" s="6" t="s">
        <v>354</v>
      </c>
      <c r="DH123" s="6" t="s">
        <v>355</v>
      </c>
      <c r="DI123" s="6" t="s">
        <v>356</v>
      </c>
      <c r="DJ123" s="34" t="s">
        <v>357</v>
      </c>
      <c r="DK123" s="34" t="s">
        <v>358</v>
      </c>
    </row>
    <row r="124" spans="71:115" ht="33" thickTop="1" thickBot="1">
      <c r="BS124" s="3"/>
      <c r="BT124" s="3" t="s">
        <v>205</v>
      </c>
      <c r="BU124" s="3"/>
      <c r="BV124" s="167"/>
      <c r="BW124" s="106"/>
      <c r="BY124" s="167" t="s">
        <v>69</v>
      </c>
      <c r="BZ124" s="167" t="s">
        <v>70</v>
      </c>
      <c r="CA124" s="167" t="s">
        <v>359</v>
      </c>
      <c r="CB124" s="168" t="s">
        <v>92</v>
      </c>
      <c r="CC124" s="168" t="s">
        <v>360</v>
      </c>
      <c r="CD124" s="168" t="s">
        <v>361</v>
      </c>
      <c r="CE124" s="167" t="s">
        <v>114</v>
      </c>
      <c r="CF124" s="167" t="s">
        <v>82</v>
      </c>
      <c r="CG124" s="167">
        <v>15</v>
      </c>
      <c r="CH124" s="167">
        <v>0</v>
      </c>
      <c r="CI124" s="167" t="s">
        <v>83</v>
      </c>
      <c r="CJ124" s="167">
        <v>15</v>
      </c>
      <c r="CK124" s="167">
        <v>0</v>
      </c>
      <c r="CL124" s="167" t="s">
        <v>84</v>
      </c>
      <c r="CM124" s="167">
        <v>15</v>
      </c>
      <c r="CN124" s="167">
        <v>0</v>
      </c>
      <c r="CO124" s="167" t="s">
        <v>85</v>
      </c>
      <c r="CP124" s="167">
        <v>15</v>
      </c>
      <c r="CQ124" s="167">
        <v>10</v>
      </c>
      <c r="CR124" s="167">
        <v>0</v>
      </c>
      <c r="CS124" s="167" t="s">
        <v>86</v>
      </c>
      <c r="CT124" s="167">
        <v>15</v>
      </c>
      <c r="CU124" s="167">
        <v>0</v>
      </c>
      <c r="CV124" s="167" t="s">
        <v>87</v>
      </c>
      <c r="CW124" s="167">
        <v>15</v>
      </c>
      <c r="CX124" s="167">
        <v>0</v>
      </c>
      <c r="CY124" s="167" t="s">
        <v>88</v>
      </c>
      <c r="CZ124" s="167">
        <v>10</v>
      </c>
      <c r="DA124" s="167">
        <v>5</v>
      </c>
      <c r="DB124" s="167">
        <v>0</v>
      </c>
      <c r="DC124" s="167" t="s">
        <v>89</v>
      </c>
      <c r="DD124" s="167" t="s">
        <v>89</v>
      </c>
      <c r="DE124" s="167">
        <v>100</v>
      </c>
      <c r="DF124" s="167">
        <v>50</v>
      </c>
      <c r="DG124" s="167">
        <v>0</v>
      </c>
      <c r="DH124" s="167" t="s">
        <v>90</v>
      </c>
      <c r="DI124" s="167" t="s">
        <v>90</v>
      </c>
      <c r="DJ124" s="169">
        <v>0</v>
      </c>
      <c r="DK124" s="169">
        <v>0</v>
      </c>
    </row>
    <row r="125" spans="71:115" ht="48.75" thickTop="1" thickBot="1">
      <c r="BS125" s="3"/>
      <c r="BT125" s="3" t="s">
        <v>362</v>
      </c>
      <c r="BU125" s="3"/>
      <c r="BV125" s="167"/>
      <c r="BW125" s="106"/>
      <c r="BY125" s="3" t="s">
        <v>125</v>
      </c>
      <c r="BZ125" s="3" t="s">
        <v>104</v>
      </c>
      <c r="CA125" s="3" t="s">
        <v>363</v>
      </c>
      <c r="CB125" s="168" t="s">
        <v>79</v>
      </c>
      <c r="CC125" s="168" t="s">
        <v>364</v>
      </c>
      <c r="CD125" s="170" t="s">
        <v>93</v>
      </c>
      <c r="CE125" s="167" t="s">
        <v>310</v>
      </c>
      <c r="CF125" s="167" t="s">
        <v>365</v>
      </c>
      <c r="CG125" s="167"/>
      <c r="CH125" s="167"/>
      <c r="CI125" s="169" t="s">
        <v>366</v>
      </c>
      <c r="CJ125" s="167"/>
      <c r="CK125" s="167"/>
      <c r="CL125" s="167" t="s">
        <v>367</v>
      </c>
      <c r="CM125" s="167"/>
      <c r="CN125" s="167"/>
      <c r="CO125" s="167" t="s">
        <v>212</v>
      </c>
      <c r="CP125" s="167"/>
      <c r="CQ125" s="167"/>
      <c r="CR125" s="167"/>
      <c r="CS125" s="167" t="s">
        <v>368</v>
      </c>
      <c r="CT125" s="167"/>
      <c r="CU125" s="167"/>
      <c r="CV125" s="167" t="s">
        <v>311</v>
      </c>
      <c r="CW125" s="167"/>
      <c r="CX125" s="167"/>
      <c r="CY125" s="167" t="s">
        <v>312</v>
      </c>
      <c r="CZ125" s="167"/>
      <c r="DA125" s="167"/>
      <c r="DB125" s="167"/>
      <c r="DC125" s="167" t="s">
        <v>299</v>
      </c>
      <c r="DD125" s="167" t="s">
        <v>299</v>
      </c>
      <c r="DE125" s="167"/>
      <c r="DF125" s="167"/>
      <c r="DG125" s="167"/>
      <c r="DH125" s="167" t="s">
        <v>124</v>
      </c>
      <c r="DI125" s="167" t="s">
        <v>91</v>
      </c>
      <c r="DJ125" s="167">
        <v>1</v>
      </c>
      <c r="DK125" s="167">
        <v>1</v>
      </c>
    </row>
    <row r="126" spans="71:115" ht="31.5" thickTop="1" thickBot="1">
      <c r="BY126" s="3" t="s">
        <v>174</v>
      </c>
      <c r="BZ126" s="3" t="s">
        <v>369</v>
      </c>
      <c r="CA126" s="3" t="s">
        <v>370</v>
      </c>
      <c r="CB126" s="168" t="s">
        <v>371</v>
      </c>
      <c r="CC126" s="170" t="s">
        <v>93</v>
      </c>
      <c r="CD126" s="171" t="s">
        <v>254</v>
      </c>
      <c r="CE126" s="167"/>
      <c r="CF126" s="167"/>
      <c r="CG126" s="167"/>
      <c r="CH126" s="167"/>
      <c r="CI126" s="167"/>
      <c r="CJ126" s="167"/>
      <c r="CK126" s="167"/>
      <c r="CL126" s="167"/>
      <c r="CM126" s="167"/>
      <c r="CN126" s="167"/>
      <c r="CO126" s="167" t="s">
        <v>372</v>
      </c>
      <c r="CP126" s="167"/>
      <c r="CQ126" s="167"/>
      <c r="CR126" s="167"/>
      <c r="CS126" s="167"/>
      <c r="CT126" s="167"/>
      <c r="CU126" s="167"/>
      <c r="CV126" s="167"/>
      <c r="CW126" s="167"/>
      <c r="CX126" s="167"/>
      <c r="CY126" s="167" t="s">
        <v>373</v>
      </c>
      <c r="CZ126" s="167"/>
      <c r="DA126" s="167"/>
      <c r="DB126" s="167"/>
      <c r="DC126" s="167" t="s">
        <v>354</v>
      </c>
      <c r="DD126" s="167" t="s">
        <v>354</v>
      </c>
      <c r="DE126" s="167"/>
      <c r="DF126" s="167"/>
      <c r="DG126" s="167"/>
      <c r="DH126" s="167"/>
      <c r="DI126" s="167" t="s">
        <v>124</v>
      </c>
      <c r="DJ126" s="167">
        <v>2</v>
      </c>
      <c r="DK126" s="167">
        <v>2</v>
      </c>
    </row>
    <row r="127" spans="71:115" ht="17.25" thickTop="1" thickBot="1">
      <c r="BY127" s="3" t="s">
        <v>291</v>
      </c>
      <c r="BZ127" s="3" t="s">
        <v>374</v>
      </c>
      <c r="CA127" s="3" t="s">
        <v>375</v>
      </c>
      <c r="CB127" s="170" t="s">
        <v>376</v>
      </c>
      <c r="CC127" s="171" t="s">
        <v>111</v>
      </c>
      <c r="CD127" s="7" t="s">
        <v>132</v>
      </c>
      <c r="CE127" s="167"/>
      <c r="CF127" s="167"/>
      <c r="CG127" s="167"/>
      <c r="CH127" s="167"/>
      <c r="CI127" s="167"/>
      <c r="CJ127" s="167"/>
      <c r="CK127" s="167"/>
      <c r="CL127" s="167"/>
      <c r="CM127" s="167"/>
      <c r="CN127" s="167"/>
      <c r="CO127" s="167"/>
      <c r="CP127" s="167"/>
      <c r="CQ127" s="167"/>
      <c r="CR127" s="167"/>
      <c r="CS127" s="167"/>
      <c r="CT127" s="167"/>
      <c r="CU127" s="167"/>
      <c r="CV127" s="167"/>
      <c r="CW127" s="167"/>
      <c r="CX127" s="167"/>
      <c r="CY127" s="167"/>
      <c r="CZ127" s="167"/>
      <c r="DA127" s="167"/>
      <c r="DB127" s="167"/>
      <c r="DC127" s="167"/>
      <c r="DD127" s="167"/>
      <c r="DE127" s="167"/>
      <c r="DF127" s="167"/>
      <c r="DG127" s="167"/>
      <c r="DH127" s="167"/>
      <c r="DI127" s="167"/>
      <c r="DJ127" s="167"/>
      <c r="DK127" s="167"/>
    </row>
    <row r="128" spans="71:115" ht="33" thickTop="1" thickBot="1">
      <c r="BY128" s="3"/>
      <c r="BZ128" s="3" t="s">
        <v>159</v>
      </c>
      <c r="CA128" s="3" t="s">
        <v>377</v>
      </c>
      <c r="CB128" s="171" t="s">
        <v>378</v>
      </c>
      <c r="CC128" s="7" t="s">
        <v>80</v>
      </c>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row>
    <row r="129" spans="77:115" ht="17.25" thickTop="1" thickBot="1">
      <c r="BY129" s="3"/>
      <c r="BZ129" s="3" t="s">
        <v>143</v>
      </c>
      <c r="CA129" s="3" t="s">
        <v>379</v>
      </c>
      <c r="CB129" s="167"/>
      <c r="CC129" s="167"/>
      <c r="CD129" s="167"/>
      <c r="CE129" s="167"/>
      <c r="CF129" s="167"/>
      <c r="CG129" s="167"/>
      <c r="CH129" s="167"/>
      <c r="CI129" s="167"/>
      <c r="CJ129" s="167"/>
      <c r="CK129" s="167"/>
      <c r="CL129" s="167"/>
      <c r="CM129" s="167"/>
      <c r="CN129" s="167"/>
      <c r="CO129" s="167"/>
      <c r="CP129" s="167"/>
      <c r="CQ129" s="167"/>
      <c r="CR129" s="167"/>
      <c r="CS129" s="167"/>
      <c r="CT129" s="167"/>
      <c r="CU129" s="167"/>
      <c r="CV129" s="167"/>
      <c r="CW129" s="167"/>
      <c r="CX129" s="167"/>
      <c r="CY129" s="167"/>
      <c r="CZ129" s="167"/>
      <c r="DA129" s="167"/>
      <c r="DB129" s="167"/>
      <c r="DC129" s="167"/>
      <c r="DD129" s="167"/>
      <c r="DE129" s="167"/>
      <c r="DF129" s="167"/>
      <c r="DG129" s="167"/>
      <c r="DH129" s="167"/>
      <c r="DI129" s="167"/>
      <c r="DJ129" s="167"/>
      <c r="DK129" s="167"/>
    </row>
    <row r="130" spans="77:115" ht="17.25" thickTop="1" thickBot="1">
      <c r="BY130" s="3"/>
      <c r="BZ130" s="3" t="s">
        <v>322</v>
      </c>
      <c r="CA130" s="3" t="s">
        <v>323</v>
      </c>
      <c r="CB130" s="167"/>
      <c r="CC130" s="167"/>
      <c r="CD130" s="167"/>
      <c r="CE130" s="167"/>
      <c r="CF130" s="167"/>
      <c r="CG130" s="167"/>
      <c r="CH130" s="167"/>
      <c r="CI130" s="167"/>
      <c r="CJ130" s="167"/>
      <c r="CK130" s="167"/>
      <c r="CL130" s="167"/>
      <c r="CM130" s="167"/>
      <c r="CN130" s="167"/>
      <c r="CO130" s="167"/>
      <c r="CP130" s="167"/>
      <c r="CQ130" s="167"/>
      <c r="CR130" s="167"/>
      <c r="CS130" s="167"/>
      <c r="CT130" s="167"/>
      <c r="CU130" s="167"/>
      <c r="CV130" s="167"/>
      <c r="CW130" s="167"/>
      <c r="CX130" s="167"/>
      <c r="CY130" s="167"/>
      <c r="CZ130" s="167"/>
      <c r="DA130" s="167"/>
      <c r="DB130" s="167"/>
      <c r="DC130" s="167"/>
      <c r="DD130" s="167"/>
      <c r="DE130" s="167"/>
      <c r="DF130" s="167"/>
      <c r="DG130" s="167"/>
      <c r="DH130" s="167"/>
      <c r="DI130" s="167"/>
      <c r="DJ130" s="167"/>
      <c r="DK130" s="167"/>
    </row>
    <row r="131" spans="77:115" ht="17.25" thickTop="1" thickBot="1">
      <c r="BY131" s="3"/>
      <c r="BZ131" s="3" t="s">
        <v>324</v>
      </c>
      <c r="CA131" s="3" t="s">
        <v>74</v>
      </c>
      <c r="CB131" s="167"/>
      <c r="CC131" s="167"/>
      <c r="CD131" s="167"/>
      <c r="CE131" s="167"/>
      <c r="CF131" s="167"/>
      <c r="CG131" s="167"/>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67"/>
      <c r="DD131" s="167"/>
      <c r="DE131" s="167"/>
      <c r="DF131" s="167"/>
      <c r="DG131" s="167"/>
      <c r="DH131" s="167"/>
      <c r="DI131" s="167"/>
      <c r="DJ131" s="167"/>
      <c r="DK131" s="167"/>
    </row>
    <row r="132" spans="77:115" ht="17.25" thickTop="1" thickBot="1">
      <c r="BY132" s="3"/>
      <c r="BZ132" s="3" t="s">
        <v>235</v>
      </c>
      <c r="CA132" s="3" t="s">
        <v>325</v>
      </c>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row>
    <row r="133" spans="77:115" ht="17.25" thickTop="1" thickBot="1">
      <c r="BY133" s="3"/>
      <c r="BZ133" s="3" t="s">
        <v>175</v>
      </c>
      <c r="CA133" s="3"/>
      <c r="CB133" s="167"/>
      <c r="CC133" s="167"/>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row>
    <row r="134" spans="77:115" ht="17.25" thickTop="1" thickBot="1">
      <c r="BY134" s="3"/>
      <c r="BZ134" s="3" t="s">
        <v>248</v>
      </c>
      <c r="CA134" s="3"/>
      <c r="CB134" s="167"/>
      <c r="CC134" s="167"/>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row>
    <row r="135" spans="77:115" ht="17.25" thickTop="1" thickBot="1">
      <c r="BY135" s="3"/>
      <c r="BZ135" s="3" t="s">
        <v>326</v>
      </c>
      <c r="CA135" s="3"/>
      <c r="CB135" s="167"/>
      <c r="CC135" s="167"/>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row>
    <row r="136" spans="77:115" ht="17.25" thickTop="1" thickBot="1">
      <c r="BY136" s="3"/>
      <c r="BZ136" s="3" t="s">
        <v>221</v>
      </c>
      <c r="CA136" s="3"/>
      <c r="CB136" s="167"/>
      <c r="CC136" s="167"/>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row>
    <row r="137" spans="77:115" ht="17.25" thickTop="1" thickBot="1">
      <c r="BY137" s="3"/>
      <c r="BZ137" s="3" t="s">
        <v>205</v>
      </c>
      <c r="CA137" s="3"/>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row>
    <row r="138" spans="77:115" ht="17.25" thickTop="1" thickBot="1">
      <c r="BY138" s="3"/>
      <c r="BZ138" s="3" t="s">
        <v>362</v>
      </c>
      <c r="CA138" s="3"/>
      <c r="CB138" s="167"/>
      <c r="CC138" s="167"/>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row>
    <row r="139" spans="77:115" ht="16.5" thickTop="1"/>
    <row r="825" spans="30:32" ht="16.5" thickBot="1"/>
    <row r="826" spans="30:32" ht="48.75" thickTop="1" thickBot="1">
      <c r="AD826" s="6" t="s">
        <v>37</v>
      </c>
      <c r="AE826" s="6" t="s">
        <v>38</v>
      </c>
      <c r="AF826" s="6" t="s">
        <v>328</v>
      </c>
    </row>
    <row r="827" spans="30:32" ht="31.5" thickTop="1" thickBot="1">
      <c r="AD827" s="168" t="s">
        <v>92</v>
      </c>
      <c r="AE827" s="168" t="s">
        <v>360</v>
      </c>
      <c r="AF827" s="168" t="s">
        <v>361</v>
      </c>
    </row>
    <row r="828" spans="30:32" ht="31.5" thickTop="1" thickBot="1">
      <c r="AD828" s="168" t="s">
        <v>79</v>
      </c>
      <c r="AE828" s="168" t="s">
        <v>364</v>
      </c>
      <c r="AF828" s="170" t="s">
        <v>93</v>
      </c>
    </row>
    <row r="829" spans="30:32" ht="31.5" thickTop="1" thickBot="1">
      <c r="AD829" s="168" t="s">
        <v>371</v>
      </c>
      <c r="AE829" s="170" t="s">
        <v>93</v>
      </c>
      <c r="AF829" s="171" t="s">
        <v>254</v>
      </c>
    </row>
    <row r="830" spans="30:32" ht="31.5" thickTop="1" thickBot="1">
      <c r="AD830" s="170" t="s">
        <v>376</v>
      </c>
      <c r="AE830" s="171" t="s">
        <v>111</v>
      </c>
      <c r="AF830" s="7" t="s">
        <v>132</v>
      </c>
    </row>
    <row r="831" spans="30:32" ht="33" thickTop="1" thickBot="1">
      <c r="AD831" s="171" t="s">
        <v>378</v>
      </c>
      <c r="AE831" s="7" t="s">
        <v>80</v>
      </c>
    </row>
    <row r="832" spans="30:32" ht="16.5" thickTop="1"/>
    <row r="1048568" spans="9:9">
      <c r="I1048568" t="s">
        <v>77</v>
      </c>
    </row>
    <row r="1048569" spans="9:9">
      <c r="I1048569" t="s">
        <v>110</v>
      </c>
    </row>
  </sheetData>
  <mergeCells count="161">
    <mergeCell ref="C21:C24"/>
    <mergeCell ref="B21:B24"/>
    <mergeCell ref="BC21:BC24"/>
    <mergeCell ref="AC21:AC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I21:I24"/>
    <mergeCell ref="BR12:BR13"/>
    <mergeCell ref="BQ12:BQ13"/>
    <mergeCell ref="CA12:CA13"/>
    <mergeCell ref="BZ12:BZ13"/>
    <mergeCell ref="BY12:BY13"/>
    <mergeCell ref="BX12:BX13"/>
    <mergeCell ref="BW12:BW13"/>
    <mergeCell ref="BS21:BS24"/>
    <mergeCell ref="D21:D24"/>
    <mergeCell ref="H21:H24"/>
    <mergeCell ref="G21:G24"/>
    <mergeCell ref="F21:F24"/>
    <mergeCell ref="E21:E24"/>
    <mergeCell ref="BL21:BL24"/>
    <mergeCell ref="BM21:BM24"/>
    <mergeCell ref="BN21:BN24"/>
    <mergeCell ref="BO21:BO24"/>
    <mergeCell ref="F12:F13"/>
    <mergeCell ref="E12:E13"/>
    <mergeCell ref="J12:J13"/>
    <mergeCell ref="P12:P13"/>
    <mergeCell ref="AB12:AB13"/>
    <mergeCell ref="AA12:AA13"/>
    <mergeCell ref="AC12:AC13"/>
    <mergeCell ref="BP6:BP8"/>
    <mergeCell ref="AD21:AD24"/>
    <mergeCell ref="AE21:AE24"/>
    <mergeCell ref="AF21:AF24"/>
    <mergeCell ref="BD21:BD24"/>
    <mergeCell ref="BE21:BE24"/>
    <mergeCell ref="BF21:BF24"/>
    <mergeCell ref="BG21:BG24"/>
    <mergeCell ref="BH21:BH24"/>
    <mergeCell ref="BI21:BI24"/>
    <mergeCell ref="BJ21:BJ24"/>
    <mergeCell ref="BK21:BK24"/>
    <mergeCell ref="BO12:BO13"/>
    <mergeCell ref="BP12:BP13"/>
    <mergeCell ref="BP21:BP24"/>
    <mergeCell ref="F6:F8"/>
    <mergeCell ref="AB6:AB8"/>
    <mergeCell ref="AC6:AC8"/>
    <mergeCell ref="O12:O13"/>
    <mergeCell ref="N12:N13"/>
    <mergeCell ref="M12:M13"/>
    <mergeCell ref="L12:L13"/>
    <mergeCell ref="K12:K13"/>
    <mergeCell ref="Z12:Z13"/>
    <mergeCell ref="Y12:Y13"/>
    <mergeCell ref="X12:X13"/>
    <mergeCell ref="W12:W13"/>
    <mergeCell ref="V12:V13"/>
    <mergeCell ref="U12:U13"/>
    <mergeCell ref="T12:T13"/>
    <mergeCell ref="S12:S13"/>
    <mergeCell ref="R12:R13"/>
    <mergeCell ref="Q12:Q13"/>
    <mergeCell ref="J2:AC2"/>
    <mergeCell ref="BN6:BN8"/>
    <mergeCell ref="BO6:BO8"/>
    <mergeCell ref="BM2:BO2"/>
    <mergeCell ref="J6:J8"/>
    <mergeCell ref="K6:K8"/>
    <mergeCell ref="L6:L8"/>
    <mergeCell ref="M6:M8"/>
    <mergeCell ref="N6:N8"/>
    <mergeCell ref="O6:O8"/>
    <mergeCell ref="P6:P8"/>
    <mergeCell ref="Q6:Q8"/>
    <mergeCell ref="R6:R8"/>
    <mergeCell ref="AD2:AF2"/>
    <mergeCell ref="S6:S8"/>
    <mergeCell ref="T6:T8"/>
    <mergeCell ref="U6:U8"/>
    <mergeCell ref="V6:V8"/>
    <mergeCell ref="W6:W8"/>
    <mergeCell ref="X6:X8"/>
    <mergeCell ref="Y6:Y8"/>
    <mergeCell ref="Z6:Z8"/>
    <mergeCell ref="AA6:AA8"/>
    <mergeCell ref="B6:B8"/>
    <mergeCell ref="H6:H8"/>
    <mergeCell ref="G6:G8"/>
    <mergeCell ref="E6:E8"/>
    <mergeCell ref="BC6:BC8"/>
    <mergeCell ref="BD6:BD8"/>
    <mergeCell ref="B12:B14"/>
    <mergeCell ref="B2:D2"/>
    <mergeCell ref="E2:I2"/>
    <mergeCell ref="AG2:AW2"/>
    <mergeCell ref="D12:D14"/>
    <mergeCell ref="C12:C14"/>
    <mergeCell ref="AE6:AE8"/>
    <mergeCell ref="AF6:AF8"/>
    <mergeCell ref="I6:I8"/>
    <mergeCell ref="AD6:AD8"/>
    <mergeCell ref="D6:D8"/>
    <mergeCell ref="C6:C8"/>
    <mergeCell ref="AF12:AF13"/>
    <mergeCell ref="AE12:AE13"/>
    <mergeCell ref="AD12:AD13"/>
    <mergeCell ref="I12:I13"/>
    <mergeCell ref="H12:H13"/>
    <mergeCell ref="G12:G13"/>
    <mergeCell ref="BT2:BV2"/>
    <mergeCell ref="BW2:BX2"/>
    <mergeCell ref="BY2:CA2"/>
    <mergeCell ref="BC12:BC13"/>
    <mergeCell ref="BD12:BD13"/>
    <mergeCell ref="BG12:BG13"/>
    <mergeCell ref="BJ12:BJ13"/>
    <mergeCell ref="BK12:BK13"/>
    <mergeCell ref="BL12:BL13"/>
    <mergeCell ref="BM12:BM13"/>
    <mergeCell ref="BN12:BN13"/>
    <mergeCell ref="BK6:BK8"/>
    <mergeCell ref="BL6:BL8"/>
    <mergeCell ref="BG6:BG8"/>
    <mergeCell ref="BJ6:BJ8"/>
    <mergeCell ref="AX2:BL2"/>
    <mergeCell ref="BP2:BS2"/>
    <mergeCell ref="BM6:BM8"/>
    <mergeCell ref="BV12:BV13"/>
    <mergeCell ref="BU12:BU13"/>
    <mergeCell ref="BT12:BT13"/>
    <mergeCell ref="BS12:BS13"/>
    <mergeCell ref="BY6:BY8"/>
    <mergeCell ref="BZ6:BZ8"/>
    <mergeCell ref="CA6:CA8"/>
    <mergeCell ref="BQ6:BQ8"/>
    <mergeCell ref="BV6:BV8"/>
    <mergeCell ref="BU6:BU8"/>
    <mergeCell ref="BT6:BT8"/>
    <mergeCell ref="BS6:BS8"/>
    <mergeCell ref="BR6:BR8"/>
    <mergeCell ref="BW6:BW8"/>
    <mergeCell ref="BX6:BX8"/>
  </mergeCells>
  <conditionalFormatting sqref="AX12:AZ14 AX17:AY17 AX10:AY11 BB6:BB14 AX5:AX11 AZ5:AZ11 AY6:AY11 BB16:BB17 BB19 BB21:BB23">
    <cfRule type="containsText" dxfId="180" priority="1260" operator="containsText" text="DEBIL">
      <formula>NOT(ISERROR(SEARCH("DEBIL",AX5)))</formula>
    </cfRule>
    <cfRule type="containsText" dxfId="179" priority="1261" operator="containsText" text="MODERADO">
      <formula>NOT(ISERROR(SEARCH("MODERADO",AX5)))</formula>
    </cfRule>
    <cfRule type="containsText" dxfId="178" priority="1262" operator="containsText" text="FUERTE">
      <formula>NOT(ISERROR(SEARCH("FUERTE",AX5)))</formula>
    </cfRule>
  </conditionalFormatting>
  <conditionalFormatting sqref="AY5">
    <cfRule type="containsText" dxfId="177" priority="1254" operator="containsText" text="DEBIL">
      <formula>NOT(ISERROR(SEARCH("DEBIL",AY5)))</formula>
    </cfRule>
    <cfRule type="containsText" dxfId="176" priority="1255" operator="containsText" text="MODERADO">
      <formula>NOT(ISERROR(SEARCH("MODERADO",AY5)))</formula>
    </cfRule>
    <cfRule type="containsText" dxfId="175" priority="1256" operator="containsText" text="FUERTE">
      <formula>NOT(ISERROR(SEARCH("FUERTE",AY5)))</formula>
    </cfRule>
  </conditionalFormatting>
  <conditionalFormatting sqref="BC5">
    <cfRule type="containsText" dxfId="174" priority="1233" operator="containsText" text="DEBIL">
      <formula>NOT(ISERROR(SEARCH("DEBIL",BC5)))</formula>
    </cfRule>
    <cfRule type="containsText" dxfId="173" priority="1234" operator="containsText" text="MODERADO">
      <formula>NOT(ISERROR(SEARCH("MODERADO",BC5)))</formula>
    </cfRule>
    <cfRule type="containsText" dxfId="172" priority="1235" operator="containsText" text="FUERTE">
      <formula>NOT(ISERROR(SEARCH("FUERTE",BC5)))</formula>
    </cfRule>
  </conditionalFormatting>
  <conditionalFormatting sqref="BB5">
    <cfRule type="containsText" dxfId="171" priority="1206" operator="containsText" text="DEBIL">
      <formula>NOT(ISERROR(SEARCH("DEBIL",BB5)))</formula>
    </cfRule>
    <cfRule type="containsText" dxfId="170" priority="1207" operator="containsText" text="MODERADO">
      <formula>NOT(ISERROR(SEARCH("MODERADO",BB5)))</formula>
    </cfRule>
    <cfRule type="containsText" dxfId="169" priority="1208" operator="containsText" text="FUERTE">
      <formula>NOT(ISERROR(SEARCH("FUERTE",BB5)))</formula>
    </cfRule>
  </conditionalFormatting>
  <conditionalFormatting sqref="BC6">
    <cfRule type="containsText" dxfId="168" priority="1125" operator="containsText" text="DEBIL">
      <formula>NOT(ISERROR(SEARCH("DEBIL",BC6)))</formula>
    </cfRule>
    <cfRule type="containsText" dxfId="167" priority="1126" operator="containsText" text="MODERADO">
      <formula>NOT(ISERROR(SEARCH("MODERADO",BC6)))</formula>
    </cfRule>
    <cfRule type="containsText" dxfId="166" priority="1127" operator="containsText" text="FUERTE">
      <formula>NOT(ISERROR(SEARCH("FUERTE",BC6)))</formula>
    </cfRule>
  </conditionalFormatting>
  <conditionalFormatting sqref="BM5">
    <cfRule type="containsText" dxfId="165" priority="901" operator="containsText" text="casi seguro">
      <formula>NOT(ISERROR(SEARCH("casi seguro",BM5)))</formula>
    </cfRule>
    <cfRule type="containsText" dxfId="164" priority="902" operator="containsText" text="PROBABLE">
      <formula>NOT(ISERROR(SEARCH("PROBABLE",BM5)))</formula>
    </cfRule>
    <cfRule type="containsText" dxfId="163" priority="903" operator="containsText" text="posible">
      <formula>NOT(ISERROR(SEARCH("posible",BM5)))</formula>
    </cfRule>
    <cfRule type="containsText" dxfId="162" priority="904" operator="containsText" text="Improbable">
      <formula>NOT(ISERROR(SEARCH("Improbable",BM5)))</formula>
    </cfRule>
    <cfRule type="containsText" dxfId="161" priority="905" operator="containsText" text="Rara vez">
      <formula>NOT(ISERROR(SEARCH("Rara vez",BM5)))</formula>
    </cfRule>
  </conditionalFormatting>
  <conditionalFormatting sqref="AX15:AY15">
    <cfRule type="containsText" dxfId="160" priority="298" operator="containsText" text="DEBIL">
      <formula>NOT(ISERROR(SEARCH("DEBIL",AX15)))</formula>
    </cfRule>
    <cfRule type="containsText" dxfId="159" priority="299" operator="containsText" text="MODERADO">
      <formula>NOT(ISERROR(SEARCH("MODERADO",AX15)))</formula>
    </cfRule>
    <cfRule type="containsText" dxfId="158" priority="300" operator="containsText" text="FUERTE">
      <formula>NOT(ISERROR(SEARCH("FUERTE",AX15)))</formula>
    </cfRule>
  </conditionalFormatting>
  <conditionalFormatting sqref="AX16:AY16">
    <cfRule type="containsText" dxfId="157" priority="295" operator="containsText" text="DEBIL">
      <formula>NOT(ISERROR(SEARCH("DEBIL",AX16)))</formula>
    </cfRule>
    <cfRule type="containsText" dxfId="156" priority="296" operator="containsText" text="MODERADO">
      <formula>NOT(ISERROR(SEARCH("MODERADO",AX16)))</formula>
    </cfRule>
    <cfRule type="containsText" dxfId="155" priority="297" operator="containsText" text="FUERTE">
      <formula>NOT(ISERROR(SEARCH("FUERTE",AX16)))</formula>
    </cfRule>
  </conditionalFormatting>
  <conditionalFormatting sqref="AZ15">
    <cfRule type="containsText" dxfId="154" priority="229" operator="containsText" text="DEBIL">
      <formula>NOT(ISERROR(SEARCH("DEBIL",AZ15)))</formula>
    </cfRule>
    <cfRule type="containsText" dxfId="153" priority="230" operator="containsText" text="MODERADO">
      <formula>NOT(ISERROR(SEARCH("MODERADO",AZ15)))</formula>
    </cfRule>
    <cfRule type="containsText" dxfId="152" priority="231" operator="containsText" text="FUERTE">
      <formula>NOT(ISERROR(SEARCH("FUERTE",AZ15)))</formula>
    </cfRule>
  </conditionalFormatting>
  <conditionalFormatting sqref="AZ16">
    <cfRule type="containsText" dxfId="151" priority="226" operator="containsText" text="DEBIL">
      <formula>NOT(ISERROR(SEARCH("DEBIL",AZ16)))</formula>
    </cfRule>
    <cfRule type="containsText" dxfId="150" priority="227" operator="containsText" text="MODERADO">
      <formula>NOT(ISERROR(SEARCH("MODERADO",AZ16)))</formula>
    </cfRule>
    <cfRule type="containsText" dxfId="149" priority="228" operator="containsText" text="FUERTE">
      <formula>NOT(ISERROR(SEARCH("FUERTE",AZ16)))</formula>
    </cfRule>
  </conditionalFormatting>
  <conditionalFormatting sqref="AZ17">
    <cfRule type="containsText" dxfId="148" priority="223" operator="containsText" text="DEBIL">
      <formula>NOT(ISERROR(SEARCH("DEBIL",AZ17)))</formula>
    </cfRule>
    <cfRule type="containsText" dxfId="147" priority="224" operator="containsText" text="MODERADO">
      <formula>NOT(ISERROR(SEARCH("MODERADO",AZ17)))</formula>
    </cfRule>
    <cfRule type="containsText" dxfId="146" priority="225" operator="containsText" text="FUERTE">
      <formula>NOT(ISERROR(SEARCH("FUERTE",AZ17)))</formula>
    </cfRule>
  </conditionalFormatting>
  <conditionalFormatting sqref="AZ10">
    <cfRule type="containsText" dxfId="145" priority="220" operator="containsText" text="DEBIL">
      <formula>NOT(ISERROR(SEARCH("DEBIL",AZ10)))</formula>
    </cfRule>
    <cfRule type="containsText" dxfId="144" priority="221" operator="containsText" text="MODERADO">
      <formula>NOT(ISERROR(SEARCH("MODERADO",AZ10)))</formula>
    </cfRule>
    <cfRule type="containsText" dxfId="143" priority="222" operator="containsText" text="FUERTE">
      <formula>NOT(ISERROR(SEARCH("FUERTE",AZ10)))</formula>
    </cfRule>
  </conditionalFormatting>
  <conditionalFormatting sqref="AZ11">
    <cfRule type="containsText" dxfId="142" priority="217" operator="containsText" text="DEBIL">
      <formula>NOT(ISERROR(SEARCH("DEBIL",AZ11)))</formula>
    </cfRule>
    <cfRule type="containsText" dxfId="141" priority="218" operator="containsText" text="MODERADO">
      <formula>NOT(ISERROR(SEARCH("MODERADO",AZ11)))</formula>
    </cfRule>
    <cfRule type="containsText" dxfId="140" priority="219" operator="containsText" text="FUERTE">
      <formula>NOT(ISERROR(SEARCH("FUERTE",AZ11)))</formula>
    </cfRule>
  </conditionalFormatting>
  <conditionalFormatting sqref="AX21:AY24">
    <cfRule type="containsText" dxfId="139" priority="153" operator="containsText" text="DEBIL">
      <formula>NOT(ISERROR(SEARCH("DEBIL",AX21)))</formula>
    </cfRule>
    <cfRule type="containsText" dxfId="138" priority="154" operator="containsText" text="MODERADO">
      <formula>NOT(ISERROR(SEARCH("MODERADO",AX21)))</formula>
    </cfRule>
    <cfRule type="containsText" dxfId="137" priority="155" operator="containsText" text="FUERTE">
      <formula>NOT(ISERROR(SEARCH("FUERTE",AX21)))</formula>
    </cfRule>
  </conditionalFormatting>
  <conditionalFormatting sqref="BC9">
    <cfRule type="containsText" dxfId="136" priority="124" operator="containsText" text="DEBIL">
      <formula>NOT(ISERROR(SEARCH("DEBIL",BC9)))</formula>
    </cfRule>
    <cfRule type="containsText" dxfId="135" priority="125" operator="containsText" text="MODERADO">
      <formula>NOT(ISERROR(SEARCH("MODERADO",BC9)))</formula>
    </cfRule>
    <cfRule type="containsText" dxfId="134" priority="126" operator="containsText" text="FUERTE">
      <formula>NOT(ISERROR(SEARCH("FUERTE",BC9)))</formula>
    </cfRule>
  </conditionalFormatting>
  <conditionalFormatting sqref="BC10">
    <cfRule type="containsText" dxfId="133" priority="121" operator="containsText" text="DEBIL">
      <formula>NOT(ISERROR(SEARCH("DEBIL",BC10)))</formula>
    </cfRule>
    <cfRule type="containsText" dxfId="132" priority="122" operator="containsText" text="MODERADO">
      <formula>NOT(ISERROR(SEARCH("MODERADO",BC10)))</formula>
    </cfRule>
    <cfRule type="containsText" dxfId="131" priority="123" operator="containsText" text="FUERTE">
      <formula>NOT(ISERROR(SEARCH("FUERTE",BC10)))</formula>
    </cfRule>
  </conditionalFormatting>
  <conditionalFormatting sqref="BC11">
    <cfRule type="containsText" dxfId="130" priority="118" operator="containsText" text="DEBIL">
      <formula>NOT(ISERROR(SEARCH("DEBIL",BC11)))</formula>
    </cfRule>
    <cfRule type="containsText" dxfId="129" priority="119" operator="containsText" text="MODERADO">
      <formula>NOT(ISERROR(SEARCH("MODERADO",BC11)))</formula>
    </cfRule>
    <cfRule type="containsText" dxfId="128" priority="120" operator="containsText" text="FUERTE">
      <formula>NOT(ISERROR(SEARCH("FUERTE",BC11)))</formula>
    </cfRule>
  </conditionalFormatting>
  <conditionalFormatting sqref="BC17 BC19">
    <cfRule type="containsText" dxfId="127" priority="115" operator="containsText" text="DEBIL">
      <formula>NOT(ISERROR(SEARCH("DEBIL",BC17)))</formula>
    </cfRule>
    <cfRule type="containsText" dxfId="126" priority="116" operator="containsText" text="MODERADO">
      <formula>NOT(ISERROR(SEARCH("MODERADO",BC17)))</formula>
    </cfRule>
    <cfRule type="containsText" dxfId="125" priority="117" operator="containsText" text="FUERTE">
      <formula>NOT(ISERROR(SEARCH("FUERTE",BC17)))</formula>
    </cfRule>
  </conditionalFormatting>
  <conditionalFormatting sqref="AX19:AY19">
    <cfRule type="containsText" dxfId="124" priority="98" operator="containsText" text="DEBIL">
      <formula>NOT(ISERROR(SEARCH("DEBIL",AX19)))</formula>
    </cfRule>
    <cfRule type="containsText" dxfId="123" priority="99" operator="containsText" text="MODERADO">
      <formula>NOT(ISERROR(SEARCH("MODERADO",AX19)))</formula>
    </cfRule>
    <cfRule type="containsText" dxfId="122" priority="100" operator="containsText" text="FUERTE">
      <formula>NOT(ISERROR(SEARCH("FUERTE",AX19)))</formula>
    </cfRule>
  </conditionalFormatting>
  <conditionalFormatting sqref="AZ19">
    <cfRule type="containsText" dxfId="121" priority="95" operator="containsText" text="DEBIL">
      <formula>NOT(ISERROR(SEARCH("DEBIL",AZ19)))</formula>
    </cfRule>
    <cfRule type="containsText" dxfId="120" priority="96" operator="containsText" text="MODERADO">
      <formula>NOT(ISERROR(SEARCH("MODERADO",AZ19)))</formula>
    </cfRule>
    <cfRule type="containsText" dxfId="119" priority="97" operator="containsText" text="FUERTE">
      <formula>NOT(ISERROR(SEARCH("FUERTE",AZ19)))</formula>
    </cfRule>
  </conditionalFormatting>
  <conditionalFormatting sqref="BB18">
    <cfRule type="containsText" dxfId="118" priority="78" operator="containsText" text="DEBIL">
      <formula>NOT(ISERROR(SEARCH("DEBIL",BB18)))</formula>
    </cfRule>
    <cfRule type="containsText" dxfId="117" priority="79" operator="containsText" text="MODERADO">
      <formula>NOT(ISERROR(SEARCH("MODERADO",BB18)))</formula>
    </cfRule>
    <cfRule type="containsText" dxfId="116" priority="80" operator="containsText" text="FUERTE">
      <formula>NOT(ISERROR(SEARCH("FUERTE",BB18)))</formula>
    </cfRule>
  </conditionalFormatting>
  <conditionalFormatting sqref="BC18">
    <cfRule type="containsText" dxfId="115" priority="75" operator="containsText" text="DEBIL">
      <formula>NOT(ISERROR(SEARCH("DEBIL",BC18)))</formula>
    </cfRule>
    <cfRule type="containsText" dxfId="114" priority="76" operator="containsText" text="MODERADO">
      <formula>NOT(ISERROR(SEARCH("MODERADO",BC18)))</formula>
    </cfRule>
    <cfRule type="containsText" dxfId="113" priority="77" operator="containsText" text="FUERTE">
      <formula>NOT(ISERROR(SEARCH("FUERTE",BC18)))</formula>
    </cfRule>
  </conditionalFormatting>
  <conditionalFormatting sqref="AX18:AY18">
    <cfRule type="containsText" dxfId="112" priority="72" operator="containsText" text="DEBIL">
      <formula>NOT(ISERROR(SEARCH("DEBIL",AX18)))</formula>
    </cfRule>
    <cfRule type="containsText" dxfId="111" priority="73" operator="containsText" text="MODERADO">
      <formula>NOT(ISERROR(SEARCH("MODERADO",AX18)))</formula>
    </cfRule>
    <cfRule type="containsText" dxfId="110" priority="74" operator="containsText" text="FUERTE">
      <formula>NOT(ISERROR(SEARCH("FUERTE",AX18)))</formula>
    </cfRule>
  </conditionalFormatting>
  <conditionalFormatting sqref="AZ18">
    <cfRule type="containsText" dxfId="109" priority="69" operator="containsText" text="DEBIL">
      <formula>NOT(ISERROR(SEARCH("DEBIL",AZ18)))</formula>
    </cfRule>
    <cfRule type="containsText" dxfId="108" priority="70" operator="containsText" text="MODERADO">
      <formula>NOT(ISERROR(SEARCH("MODERADO",AZ18)))</formula>
    </cfRule>
    <cfRule type="containsText" dxfId="107" priority="71" operator="containsText" text="FUERTE">
      <formula>NOT(ISERROR(SEARCH("FUERTE",AZ18)))</formula>
    </cfRule>
  </conditionalFormatting>
  <conditionalFormatting sqref="AX20:AY20">
    <cfRule type="containsText" dxfId="106" priority="66" operator="containsText" text="DEBIL">
      <formula>NOT(ISERROR(SEARCH("DEBIL",AX20)))</formula>
    </cfRule>
    <cfRule type="containsText" dxfId="105" priority="67" operator="containsText" text="MODERADO">
      <formula>NOT(ISERROR(SEARCH("MODERADO",AX20)))</formula>
    </cfRule>
    <cfRule type="containsText" dxfId="104" priority="68" operator="containsText" text="FUERTE">
      <formula>NOT(ISERROR(SEARCH("FUERTE",AX20)))</formula>
    </cfRule>
  </conditionalFormatting>
  <conditionalFormatting sqref="AZ20">
    <cfRule type="containsText" dxfId="103" priority="63" operator="containsText" text="DEBIL">
      <formula>NOT(ISERROR(SEARCH("DEBIL",AZ20)))</formula>
    </cfRule>
    <cfRule type="containsText" dxfId="102" priority="64" operator="containsText" text="MODERADO">
      <formula>NOT(ISERROR(SEARCH("MODERADO",AZ20)))</formula>
    </cfRule>
    <cfRule type="containsText" dxfId="101" priority="65" operator="containsText" text="FUERTE">
      <formula>NOT(ISERROR(SEARCH("FUERTE",AZ20)))</formula>
    </cfRule>
  </conditionalFormatting>
  <conditionalFormatting sqref="BB20">
    <cfRule type="containsText" dxfId="100" priority="60" operator="containsText" text="DEBIL">
      <formula>NOT(ISERROR(SEARCH("DEBIL",BB20)))</formula>
    </cfRule>
    <cfRule type="containsText" dxfId="99" priority="61" operator="containsText" text="MODERADO">
      <formula>NOT(ISERROR(SEARCH("MODERADO",BB20)))</formula>
    </cfRule>
    <cfRule type="containsText" dxfId="98" priority="62" operator="containsText" text="FUERTE">
      <formula>NOT(ISERROR(SEARCH("FUERTE",BB20)))</formula>
    </cfRule>
  </conditionalFormatting>
  <conditionalFormatting sqref="BC20">
    <cfRule type="containsText" dxfId="97" priority="57" operator="containsText" text="DEBIL">
      <formula>NOT(ISERROR(SEARCH("DEBIL",BC20)))</formula>
    </cfRule>
    <cfRule type="containsText" dxfId="96" priority="58" operator="containsText" text="MODERADO">
      <formula>NOT(ISERROR(SEARCH("MODERADO",BC20)))</formula>
    </cfRule>
    <cfRule type="containsText" dxfId="95" priority="59" operator="containsText" text="FUERTE">
      <formula>NOT(ISERROR(SEARCH("FUERTE",BC20)))</formula>
    </cfRule>
  </conditionalFormatting>
  <conditionalFormatting sqref="BC21">
    <cfRule type="containsText" dxfId="94" priority="40" operator="containsText" text="DEBIL">
      <formula>NOT(ISERROR(SEARCH("DEBIL",BC21)))</formula>
    </cfRule>
    <cfRule type="containsText" dxfId="93" priority="41" operator="containsText" text="MODERADO">
      <formula>NOT(ISERROR(SEARCH("MODERADO",BC21)))</formula>
    </cfRule>
    <cfRule type="containsText" dxfId="92" priority="42" operator="containsText" text="FUERTE">
      <formula>NOT(ISERROR(SEARCH("FUERTE",BC21)))</formula>
    </cfRule>
  </conditionalFormatting>
  <conditionalFormatting sqref="AZ21 AZ24">
    <cfRule type="containsText" dxfId="91" priority="37" operator="containsText" text="DEBIL">
      <formula>NOT(ISERROR(SEARCH("DEBIL",AZ21)))</formula>
    </cfRule>
    <cfRule type="containsText" dxfId="90" priority="38" operator="containsText" text="MODERADO">
      <formula>NOT(ISERROR(SEARCH("MODERADO",AZ21)))</formula>
    </cfRule>
    <cfRule type="containsText" dxfId="89" priority="39" operator="containsText" text="FUERTE">
      <formula>NOT(ISERROR(SEARCH("FUERTE",AZ21)))</formula>
    </cfRule>
  </conditionalFormatting>
  <conditionalFormatting sqref="AZ22">
    <cfRule type="containsText" dxfId="88" priority="34" operator="containsText" text="DEBIL">
      <formula>NOT(ISERROR(SEARCH("DEBIL",AZ22)))</formula>
    </cfRule>
    <cfRule type="containsText" dxfId="87" priority="35" operator="containsText" text="MODERADO">
      <formula>NOT(ISERROR(SEARCH("MODERADO",AZ22)))</formula>
    </cfRule>
    <cfRule type="containsText" dxfId="86" priority="36" operator="containsText" text="FUERTE">
      <formula>NOT(ISERROR(SEARCH("FUERTE",AZ22)))</formula>
    </cfRule>
  </conditionalFormatting>
  <conditionalFormatting sqref="AZ23">
    <cfRule type="containsText" dxfId="85" priority="31" operator="containsText" text="DEBIL">
      <formula>NOT(ISERROR(SEARCH("DEBIL",AZ23)))</formula>
    </cfRule>
    <cfRule type="containsText" dxfId="84" priority="32" operator="containsText" text="MODERADO">
      <formula>NOT(ISERROR(SEARCH("MODERADO",AZ23)))</formula>
    </cfRule>
    <cfRule type="containsText" dxfId="83" priority="33" operator="containsText" text="FUERTE">
      <formula>NOT(ISERROR(SEARCH("FUERTE",AZ23)))</formula>
    </cfRule>
  </conditionalFormatting>
  <dataValidations xWindow="1590" yWindow="794" count="24">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BC9:BC11 BC17:BC20 AZ5:AZ21 AZ24" xr:uid="{00000000-0002-0000-0000-000000000000}"/>
    <dataValidation type="list" allowBlank="1" showInputMessage="1" showErrorMessage="1" sqref="B5:B6" xr:uid="{00000000-0002-0000-0000-000001000000}">
      <formula1>$BY$124:$BY$127</formula1>
    </dataValidation>
    <dataValidation type="list" allowBlank="1" showInputMessage="1" showErrorMessage="1" sqref="C5:C6" xr:uid="{00000000-0002-0000-0000-000002000000}">
      <formula1>$BZ$124:$BZ$138</formula1>
    </dataValidation>
    <dataValidation type="list" allowBlank="1" showInputMessage="1" showErrorMessage="1" sqref="AD14 AD12 AD5:AD6 BM6" xr:uid="{00000000-0002-0000-0000-000003000000}">
      <formula1>$CB$124:$CB$128</formula1>
    </dataValidation>
    <dataValidation type="list" allowBlank="1" showInputMessage="1" showErrorMessage="1" sqref="AE14 BN6 AE6 AE12" xr:uid="{00000000-0002-0000-0000-000004000000}">
      <formula1>$CC$124:$CC$128</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9:AY13 AY5 AY15:AY20" xr:uid="{00000000-0002-0000-0000-000005000000}">
      <formula1>$DC$124:$DC$126</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21:AO24" xr:uid="{00000000-0002-0000-0000-000006000000}">
      <formula1>$CM$59:$CM$61</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21:AY24 AZ22:AZ23" xr:uid="{00000000-0002-0000-0000-000007000000}">
      <formula1>$DA$59:$DA$61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21:AQ24" xr:uid="{00000000-0002-0000-0000-000008000000}">
      <formula1>$CQ$59:$CQ$60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21:AM24" xr:uid="{00000000-0002-0000-0000-000009000000}">
      <formula1>$CJ$59:$CJ$60</formula1>
    </dataValidation>
    <dataValidation type="list" allowBlank="1" showInputMessage="1" showErrorMessage="1" sqref="AH21:AH24" xr:uid="{00000000-0002-0000-0000-00000A000000}">
      <formula1>#REF!</formula1>
    </dataValidation>
    <dataValidation type="list" allowBlank="1" showInputMessage="1" showErrorMessage="1" promptTitle="Responsable" prompt="¿Existe un responsable asignado a la ejecución del control?" sqref="AI5:AI24" xr:uid="{00000000-0002-0000-0000-00000B000000}">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24" xr:uid="{00000000-0002-0000-0000-00000C000000}">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4" xr:uid="{00000000-0002-0000-0000-00000D000000}">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4" xr:uid="{00000000-0002-0000-0000-00000E000000}">
      <formula1>EVIDENCIAS</formula1>
    </dataValidation>
    <dataValidation type="list" allowBlank="1" showInputMessage="1" showErrorMessage="1" sqref="G5:G6" xr:uid="{00000000-0002-0000-0000-00000F000000}">
      <formula1>$CA$124:$CA$132</formula1>
    </dataValidation>
    <dataValidation type="list" allowBlank="1" showInputMessage="1" showErrorMessage="1" sqref="AE5" xr:uid="{00000000-0002-0000-0000-000010000000}">
      <formula1>IF(G5=$CA$131,$CC$126:$CC$128,$CC$124:$CC$128)</formula1>
    </dataValidation>
    <dataValidation type="list" allowBlank="1" showInputMessage="1" showErrorMessage="1" sqref="BE5:BE13" xr:uid="{00000000-0002-0000-0000-000011000000}">
      <formula1>$DH$124:$DH$125</formula1>
    </dataValidation>
    <dataValidation type="list" allowBlank="1" showInputMessage="1" showErrorMessage="1" sqref="BH5:BH13" xr:uid="{00000000-0002-0000-0000-000012000000}">
      <formula1>$DI$124:$DI$126</formula1>
    </dataValidation>
    <dataValidation type="list" allowBlank="1" showInputMessage="1" showErrorMessage="1" sqref="AH5:AH14" xr:uid="{00000000-0002-0000-0000-000013000000}">
      <formula1>$CE$124:$CE$125</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0" xr:uid="{00000000-0002-0000-0000-000014000000}">
      <formula1>$CL$124:$CL$125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0" xr:uid="{00000000-0002-0000-0000-000015000000}">
      <formula1>$CS$124:$CS$125</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0" xr:uid="{00000000-0002-0000-0000-000016000000}">
      <formula1>$CO$124:$CO$126</formula1>
    </dataValidation>
    <dataValidation type="list" allowBlank="1" showInputMessage="1" showErrorMessage="1" sqref="J14:AB14 J5:AB12" xr:uid="{00000000-0002-0000-0000-000017000000}">
      <formula1>$I$1048567:$I$1048576</formula1>
    </dataValidation>
  </dataValidations>
  <pageMargins left="0.70866141732283472" right="0.70866141732283472" top="0.74803149606299213" bottom="0.74803149606299213" header="0.31496062992125984" footer="0.31496062992125984"/>
  <pageSetup paperSize="9" orientation="portrait" r:id="rId1"/>
  <headerFooter>
    <oddHeader>&amp;L&amp;G&amp;CMapa de Riesgos</oddHeader>
    <oddFooter>&amp;L&amp;G&amp;RDES-FM-12
V9</oddFooter>
  </headerFooter>
  <ignoredErrors>
    <ignoredError sqref="BD6" formulaRange="1"/>
  </ignoredErrors>
  <legacy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263" operator="containsText" id="{B65BEDE6-628B-4BE2-A377-D104F7648668}">
            <xm:f>NOT(ISERROR(SEARCH($CB$124,AD5)))</xm:f>
            <xm:f>$CB$124</xm:f>
            <x14:dxf>
              <fill>
                <gradientFill degree="180">
                  <stop position="0">
                    <color rgb="FF008744"/>
                  </stop>
                  <stop position="1">
                    <color theme="0"/>
                  </stop>
                </gradientFill>
              </fill>
            </x14:dxf>
          </x14:cfRule>
          <x14:cfRule type="containsText" priority="1264" operator="containsText" id="{74A2D237-A62C-4107-A7F3-BF3AD75AD079}">
            <xm:f>NOT(ISERROR(SEARCH($CB$125,AD5)))</xm:f>
            <xm:f>$CB$125</xm:f>
            <x14:dxf>
              <fill>
                <gradientFill degree="180">
                  <stop position="0">
                    <color rgb="FF008744"/>
                  </stop>
                  <stop position="1">
                    <color theme="0"/>
                  </stop>
                </gradientFill>
              </fill>
            </x14:dxf>
          </x14:cfRule>
          <x14:cfRule type="containsText" priority="1265" operator="containsText" id="{24314985-A8A2-4B5E-9F3F-B8458C126818}">
            <xm:f>NOT(ISERROR(SEARCH($CB$126,AD5)))</xm:f>
            <xm:f>$CB$126</xm:f>
            <x14:dxf>
              <fill>
                <gradientFill degree="180">
                  <stop position="0">
                    <color rgb="FF008744"/>
                  </stop>
                  <stop position="1">
                    <color rgb="FFFFFFFF"/>
                  </stop>
                </gradientFill>
              </fill>
            </x14:dxf>
          </x14:cfRule>
          <x14:cfRule type="containsText" priority="1266" operator="containsText" id="{3FF6FDD3-58DE-4CF9-A1CB-B9F599E50C8F}">
            <xm:f>NOT(ISERROR(SEARCH($CB$127,AD5)))</xm:f>
            <xm:f>$CB$127</xm:f>
            <x14:dxf>
              <fill>
                <gradientFill>
                  <stop position="0">
                    <color theme="0"/>
                  </stop>
                  <stop position="1">
                    <color rgb="FFFFFF00"/>
                  </stop>
                </gradientFill>
              </fill>
            </x14:dxf>
          </x14:cfRule>
          <x14:cfRule type="containsText" priority="1267" operator="containsText" id="{7C697CFC-C5DD-4AA0-9B42-A3F1BFAA4569}">
            <xm:f>NOT(ISERROR(SEARCH($CB$128,AD5)))</xm:f>
            <xm:f>$CB$128</xm:f>
            <x14:dxf>
              <fill>
                <gradientFill degree="180">
                  <stop position="0">
                    <color rgb="FFFFA700"/>
                  </stop>
                  <stop position="1">
                    <color theme="0"/>
                  </stop>
                </gradientFill>
              </fill>
            </x14:dxf>
          </x14:cfRule>
          <xm:sqref>AD14:AD18 AD5:AD12 BM14:BM18 AD25:AD30 BM25:BM30 AD20:AD21 BM5:BM12</xm:sqref>
        </x14:conditionalFormatting>
        <x14:conditionalFormatting xmlns:xm="http://schemas.microsoft.com/office/excel/2006/main">
          <x14:cfRule type="containsText" priority="1293" operator="containsText" id="{46918425-D4D1-4264-A88B-63469015D640}">
            <xm:f>NOT(ISERROR(SEARCH($CC$124,AE5)))</xm:f>
            <xm:f>$CC$124</xm:f>
            <x14:dxf>
              <fill>
                <gradientFill degree="180">
                  <stop position="0">
                    <color rgb="FF008744"/>
                  </stop>
                  <stop position="1">
                    <color theme="0"/>
                  </stop>
                </gradientFill>
              </fill>
            </x14:dxf>
          </x14:cfRule>
          <x14:cfRule type="containsText" priority="1294" operator="containsText" id="{87254117-7346-4A67-B88A-FDC7D12D5831}">
            <xm:f>NOT(ISERROR(SEARCH($CC$125,AE5)))</xm:f>
            <xm:f>$CC$125</xm:f>
            <x14:dxf>
              <fill>
                <gradientFill degree="180">
                  <stop position="0">
                    <color rgb="FF008744"/>
                  </stop>
                  <stop position="1">
                    <color theme="0"/>
                  </stop>
                </gradientFill>
              </fill>
            </x14:dxf>
          </x14:cfRule>
          <x14:cfRule type="containsText" priority="1295" operator="containsText" id="{0BA4CDDC-43E9-4344-86B9-D9209F42D0E7}">
            <xm:f>NOT(ISERROR(SEARCH($CC$126,AE5)))</xm:f>
            <xm:f>$CC$126</xm:f>
            <x14:dxf>
              <fill>
                <gradientFill>
                  <stop position="0">
                    <color theme="0"/>
                  </stop>
                  <stop position="1">
                    <color rgb="FFFFFF00"/>
                  </stop>
                </gradientFill>
              </fill>
            </x14:dxf>
          </x14:cfRule>
          <x14:cfRule type="containsText" priority="1296" operator="containsText" id="{A0D800AF-14C9-4BF1-8ADB-347D7649A28C}">
            <xm:f>NOT(ISERROR(SEARCH($CC$127,AE5)))</xm:f>
            <xm:f>$CC$127</xm:f>
            <x14:dxf>
              <fill>
                <gradientFill>
                  <stop position="0">
                    <color theme="0"/>
                  </stop>
                  <stop position="1">
                    <color rgb="FFFFC000"/>
                  </stop>
                </gradientFill>
              </fill>
            </x14:dxf>
          </x14:cfRule>
          <x14:cfRule type="containsText" priority="1297" operator="containsText" id="{DAC024DA-29CE-4300-BF97-4EE3F3A832B1}">
            <xm:f>NOT(ISERROR(SEARCH($CC$128,AE5)))</xm:f>
            <xm:f>$CC$128</xm:f>
            <x14:dxf>
              <fill>
                <gradientFill>
                  <stop position="0">
                    <color theme="0"/>
                  </stop>
                  <stop position="1">
                    <color rgb="FFFF0000"/>
                  </stop>
                </gradientFill>
              </fill>
            </x14:dxf>
          </x14:cfRule>
          <xm:sqref>AE14:AE18 AE5:AE12 BN14:BN17 BN6:BN12 AE25:AE30 BN25:BN30 AE20:AE21</xm:sqref>
        </x14:conditionalFormatting>
        <x14:conditionalFormatting xmlns:xm="http://schemas.microsoft.com/office/excel/2006/main">
          <x14:cfRule type="containsText" priority="1323" operator="containsText" id="{DA3A57F6-9D69-4B06-9D89-75C4EFC22EC1}">
            <xm:f>NOT(ISERROR(SEARCH($CD$124,AF5)))</xm:f>
            <xm:f>$CD$124</xm:f>
            <x14:dxf>
              <fill>
                <gradientFill>
                  <stop position="0">
                    <color theme="0"/>
                  </stop>
                  <stop position="1">
                    <color rgb="FF008744"/>
                  </stop>
                </gradientFill>
              </fill>
            </x14:dxf>
          </x14:cfRule>
          <x14:cfRule type="containsText" priority="1324" operator="containsText" id="{DF882D5F-6FBE-4075-9EE2-71B4FB468926}">
            <xm:f>NOT(ISERROR(SEARCH($CD$125,AF5)))</xm:f>
            <xm:f>$CD$125</xm:f>
            <x14:dxf>
              <fill>
                <gradientFill>
                  <stop position="0">
                    <color theme="0"/>
                  </stop>
                  <stop position="1">
                    <color rgb="FFFACC06"/>
                  </stop>
                </gradientFill>
              </fill>
            </x14:dxf>
          </x14:cfRule>
          <x14:cfRule type="containsText" priority="1325" operator="containsText" id="{E58BA1B8-ECE8-4884-BFD3-67EBD5C25412}">
            <xm:f>NOT(ISERROR(SEARCH($CD$126,AF5)))</xm:f>
            <xm:f>$CD$126</xm:f>
            <x14:dxf>
              <fill>
                <gradientFill>
                  <stop position="0">
                    <color theme="0"/>
                  </stop>
                  <stop position="1">
                    <color rgb="FFFF0000"/>
                  </stop>
                </gradientFill>
              </fill>
            </x14:dxf>
          </x14:cfRule>
          <x14:cfRule type="containsText" priority="1326" operator="containsText" id="{51F3CA0B-ADCA-4019-B523-6308F58BFB3A}">
            <xm:f>NOT(ISERROR(SEARCH($CD$127,AF5)))</xm:f>
            <xm:f>$CD$127</xm:f>
            <x14:dxf>
              <fill>
                <gradientFill>
                  <stop position="0">
                    <color theme="0"/>
                  </stop>
                  <stop position="1">
                    <color rgb="FFC00000"/>
                  </stop>
                </gradientFill>
              </fill>
            </x14:dxf>
          </x14:cfRule>
          <xm:sqref>BQ117:BQ129 AF14:AF18 AF5:AF12 BO10:BP10 BP11:BP12 AF25:AF30 AF20:AF21 BO14:BP18 BO6:BO12</xm:sqref>
        </x14:conditionalFormatting>
        <x14:conditionalFormatting xmlns:xm="http://schemas.microsoft.com/office/excel/2006/main">
          <x14:cfRule type="containsText" priority="127" operator="containsText" id="{5356648D-4B41-4D7D-87A6-2B813CCC197C}">
            <xm:f>NOT(ISERROR(SEARCH($CB$124,BM21)))</xm:f>
            <xm:f>$CB$124</xm:f>
            <x14:dxf>
              <fill>
                <gradientFill degree="180">
                  <stop position="0">
                    <color rgb="FF008744"/>
                  </stop>
                  <stop position="1">
                    <color theme="0"/>
                  </stop>
                </gradientFill>
              </fill>
            </x14:dxf>
          </x14:cfRule>
          <x14:cfRule type="containsText" priority="128" operator="containsText" id="{A5E74763-9B2B-4683-B964-D81D0FE3BE4C}">
            <xm:f>NOT(ISERROR(SEARCH($CB$125,BM21)))</xm:f>
            <xm:f>$CB$125</xm:f>
            <x14:dxf>
              <fill>
                <gradientFill degree="180">
                  <stop position="0">
                    <color rgb="FF008744"/>
                  </stop>
                  <stop position="1">
                    <color theme="0"/>
                  </stop>
                </gradientFill>
              </fill>
            </x14:dxf>
          </x14:cfRule>
          <x14:cfRule type="containsText" priority="129" operator="containsText" id="{632D8A19-78AC-48A0-9387-5FD0945B0A8A}">
            <xm:f>NOT(ISERROR(SEARCH($CB$126,BM21)))</xm:f>
            <xm:f>$CB$126</xm:f>
            <x14:dxf>
              <fill>
                <gradientFill degree="180">
                  <stop position="0">
                    <color rgb="FF008744"/>
                  </stop>
                  <stop position="1">
                    <color rgb="FFFFFFFF"/>
                  </stop>
                </gradientFill>
              </fill>
            </x14:dxf>
          </x14:cfRule>
          <x14:cfRule type="containsText" priority="130" operator="containsText" id="{5AE6C579-2B04-40BF-BB01-E320D7484814}">
            <xm:f>NOT(ISERROR(SEARCH($CB$127,BM21)))</xm:f>
            <xm:f>$CB$127</xm:f>
            <x14:dxf>
              <fill>
                <gradientFill>
                  <stop position="0">
                    <color theme="0"/>
                  </stop>
                  <stop position="1">
                    <color rgb="FFFFFF00"/>
                  </stop>
                </gradientFill>
              </fill>
            </x14:dxf>
          </x14:cfRule>
          <x14:cfRule type="containsText" priority="131" operator="containsText" id="{BB037CEA-D675-48AF-91CF-AC4F6888DADA}">
            <xm:f>NOT(ISERROR(SEARCH($CB$128,BM21)))</xm:f>
            <xm:f>$CB$128</xm:f>
            <x14:dxf>
              <fill>
                <gradientFill degree="180">
                  <stop position="0">
                    <color rgb="FFFFA700"/>
                  </stop>
                  <stop position="1">
                    <color theme="0"/>
                  </stop>
                </gradientFill>
              </fill>
            </x14:dxf>
          </x14:cfRule>
          <xm:sqref>BM21</xm:sqref>
        </x14:conditionalFormatting>
        <x14:conditionalFormatting xmlns:xm="http://schemas.microsoft.com/office/excel/2006/main">
          <x14:cfRule type="containsText" priority="132" operator="containsText" id="{34FAF952-5852-4C51-A33C-DB14CBA0A08F}">
            <xm:f>NOT(ISERROR(SEARCH($CC$124,BN21)))</xm:f>
            <xm:f>$CC$124</xm:f>
            <x14:dxf>
              <fill>
                <gradientFill degree="180">
                  <stop position="0">
                    <color rgb="FF008744"/>
                  </stop>
                  <stop position="1">
                    <color theme="0"/>
                  </stop>
                </gradientFill>
              </fill>
            </x14:dxf>
          </x14:cfRule>
          <x14:cfRule type="containsText" priority="133" operator="containsText" id="{834C77F5-4D83-4F85-8B7D-45EC2C81DC34}">
            <xm:f>NOT(ISERROR(SEARCH($CC$125,BN21)))</xm:f>
            <xm:f>$CC$125</xm:f>
            <x14:dxf>
              <fill>
                <gradientFill degree="180">
                  <stop position="0">
                    <color rgb="FF008744"/>
                  </stop>
                  <stop position="1">
                    <color theme="0"/>
                  </stop>
                </gradientFill>
              </fill>
            </x14:dxf>
          </x14:cfRule>
          <x14:cfRule type="containsText" priority="134" operator="containsText" id="{D0DA805A-6EA9-43A5-AB91-9CFA7A8E0056}">
            <xm:f>NOT(ISERROR(SEARCH($CC$126,BN21)))</xm:f>
            <xm:f>$CC$126</xm:f>
            <x14:dxf>
              <fill>
                <gradientFill>
                  <stop position="0">
                    <color theme="0"/>
                  </stop>
                  <stop position="1">
                    <color rgb="FFFFFF00"/>
                  </stop>
                </gradientFill>
              </fill>
            </x14:dxf>
          </x14:cfRule>
          <x14:cfRule type="containsText" priority="135" operator="containsText" id="{AC4F035F-D624-4F5D-8831-CC519E616276}">
            <xm:f>NOT(ISERROR(SEARCH($CC$127,BN21)))</xm:f>
            <xm:f>$CC$127</xm:f>
            <x14:dxf>
              <fill>
                <gradientFill>
                  <stop position="0">
                    <color theme="0"/>
                  </stop>
                  <stop position="1">
                    <color rgb="FFFFC000"/>
                  </stop>
                </gradientFill>
              </fill>
            </x14:dxf>
          </x14:cfRule>
          <x14:cfRule type="containsText" priority="136" operator="containsText" id="{8AF132B4-C1B7-4A69-BE2F-08A195B4C224}">
            <xm:f>NOT(ISERROR(SEARCH($CC$128,BN21)))</xm:f>
            <xm:f>$CC$128</xm:f>
            <x14:dxf>
              <fill>
                <gradientFill>
                  <stop position="0">
                    <color theme="0"/>
                  </stop>
                  <stop position="1">
                    <color rgb="FFFF0000"/>
                  </stop>
                </gradientFill>
              </fill>
            </x14:dxf>
          </x14:cfRule>
          <xm:sqref>BN21</xm:sqref>
        </x14:conditionalFormatting>
        <x14:conditionalFormatting xmlns:xm="http://schemas.microsoft.com/office/excel/2006/main">
          <x14:cfRule type="containsText" priority="137" operator="containsText" id="{E92B94B7-45E4-40C9-868E-274B00646669}">
            <xm:f>NOT(ISERROR(SEARCH($CD$124,BO21)))</xm:f>
            <xm:f>$CD$124</xm:f>
            <x14:dxf>
              <fill>
                <gradientFill>
                  <stop position="0">
                    <color theme="0"/>
                  </stop>
                  <stop position="1">
                    <color rgb="FF008744"/>
                  </stop>
                </gradientFill>
              </fill>
            </x14:dxf>
          </x14:cfRule>
          <x14:cfRule type="containsText" priority="138" operator="containsText" id="{8227C052-09D1-439E-8BC2-A0EE8A4F3500}">
            <xm:f>NOT(ISERROR(SEARCH($CD$125,BO21)))</xm:f>
            <xm:f>$CD$125</xm:f>
            <x14:dxf>
              <fill>
                <gradientFill>
                  <stop position="0">
                    <color theme="0"/>
                  </stop>
                  <stop position="1">
                    <color rgb="FFFACC06"/>
                  </stop>
                </gradientFill>
              </fill>
            </x14:dxf>
          </x14:cfRule>
          <x14:cfRule type="containsText" priority="139" operator="containsText" id="{7D4A0D46-935A-472A-A309-F87295CB06AD}">
            <xm:f>NOT(ISERROR(SEARCH($CD$126,BO21)))</xm:f>
            <xm:f>$CD$126</xm:f>
            <x14:dxf>
              <fill>
                <gradientFill>
                  <stop position="0">
                    <color theme="0"/>
                  </stop>
                  <stop position="1">
                    <color rgb="FFFF0000"/>
                  </stop>
                </gradientFill>
              </fill>
            </x14:dxf>
          </x14:cfRule>
          <x14:cfRule type="containsText" priority="140" operator="containsText" id="{E7F4248D-7848-4430-90F9-841031724F1C}">
            <xm:f>NOT(ISERROR(SEARCH($CD$127,BO21)))</xm:f>
            <xm:f>$CD$127</xm:f>
            <x14:dxf>
              <fill>
                <gradientFill>
                  <stop position="0">
                    <color theme="0"/>
                  </stop>
                  <stop position="1">
                    <color rgb="FFC00000"/>
                  </stop>
                </gradientFill>
              </fill>
            </x14:dxf>
          </x14:cfRule>
          <xm:sqref>BO21</xm:sqref>
        </x14:conditionalFormatting>
        <x14:conditionalFormatting xmlns:xm="http://schemas.microsoft.com/office/excel/2006/main">
          <x14:cfRule type="containsText" priority="101" operator="containsText" id="{AA6A8A98-1FB7-451A-9A96-4AFFB3262349}">
            <xm:f>NOT(ISERROR(SEARCH($CB$124,AD19)))</xm:f>
            <xm:f>$CB$124</xm:f>
            <x14:dxf>
              <fill>
                <gradientFill degree="180">
                  <stop position="0">
                    <color rgb="FF008744"/>
                  </stop>
                  <stop position="1">
                    <color theme="0"/>
                  </stop>
                </gradientFill>
              </fill>
            </x14:dxf>
          </x14:cfRule>
          <x14:cfRule type="containsText" priority="102" operator="containsText" id="{D7A4C52D-0F39-431F-998A-E86C59FC3AA9}">
            <xm:f>NOT(ISERROR(SEARCH($CB$125,AD19)))</xm:f>
            <xm:f>$CB$125</xm:f>
            <x14:dxf>
              <fill>
                <gradientFill degree="180">
                  <stop position="0">
                    <color rgb="FF008744"/>
                  </stop>
                  <stop position="1">
                    <color theme="0"/>
                  </stop>
                </gradientFill>
              </fill>
            </x14:dxf>
          </x14:cfRule>
          <x14:cfRule type="containsText" priority="103" operator="containsText" id="{242166AC-9AF7-49F4-89A8-4BD317D6A784}">
            <xm:f>NOT(ISERROR(SEARCH($CB$126,AD19)))</xm:f>
            <xm:f>$CB$126</xm:f>
            <x14:dxf>
              <fill>
                <gradientFill degree="180">
                  <stop position="0">
                    <color rgb="FF008744"/>
                  </stop>
                  <stop position="1">
                    <color rgb="FFFFFFFF"/>
                  </stop>
                </gradientFill>
              </fill>
            </x14:dxf>
          </x14:cfRule>
          <x14:cfRule type="containsText" priority="104" operator="containsText" id="{254857C8-BD6D-4930-8E64-A78F1AAD82CF}">
            <xm:f>NOT(ISERROR(SEARCH($CB$127,AD19)))</xm:f>
            <xm:f>$CB$127</xm:f>
            <x14:dxf>
              <fill>
                <gradientFill>
                  <stop position="0">
                    <color theme="0"/>
                  </stop>
                  <stop position="1">
                    <color rgb="FFFFFF00"/>
                  </stop>
                </gradientFill>
              </fill>
            </x14:dxf>
          </x14:cfRule>
          <x14:cfRule type="containsText" priority="105" operator="containsText" id="{50C7E05D-4235-40E9-AFC6-EEBCACB02093}">
            <xm:f>NOT(ISERROR(SEARCH($CB$128,AD19)))</xm:f>
            <xm:f>$CB$128</xm:f>
            <x14:dxf>
              <fill>
                <gradientFill degree="180">
                  <stop position="0">
                    <color rgb="FFFFA700"/>
                  </stop>
                  <stop position="1">
                    <color theme="0"/>
                  </stop>
                </gradientFill>
              </fill>
            </x14:dxf>
          </x14:cfRule>
          <xm:sqref>AD19</xm:sqref>
        </x14:conditionalFormatting>
        <x14:conditionalFormatting xmlns:xm="http://schemas.microsoft.com/office/excel/2006/main">
          <x14:cfRule type="containsText" priority="106" operator="containsText" id="{6DA17411-7406-48CF-B759-2C3E0BEC8FCB}">
            <xm:f>NOT(ISERROR(SEARCH($CC$124,AE19)))</xm:f>
            <xm:f>$CC$124</xm:f>
            <x14:dxf>
              <fill>
                <gradientFill degree="180">
                  <stop position="0">
                    <color rgb="FF008744"/>
                  </stop>
                  <stop position="1">
                    <color theme="0"/>
                  </stop>
                </gradientFill>
              </fill>
            </x14:dxf>
          </x14:cfRule>
          <x14:cfRule type="containsText" priority="107" operator="containsText" id="{6AF4463D-1A1E-461D-A0C3-1A8CEA605EF5}">
            <xm:f>NOT(ISERROR(SEARCH($CC$125,AE19)))</xm:f>
            <xm:f>$CC$125</xm:f>
            <x14:dxf>
              <fill>
                <gradientFill degree="180">
                  <stop position="0">
                    <color rgb="FF008744"/>
                  </stop>
                  <stop position="1">
                    <color theme="0"/>
                  </stop>
                </gradientFill>
              </fill>
            </x14:dxf>
          </x14:cfRule>
          <x14:cfRule type="containsText" priority="108" operator="containsText" id="{EB042B12-181A-4E35-91D5-5D7331F8628F}">
            <xm:f>NOT(ISERROR(SEARCH($CC$126,AE19)))</xm:f>
            <xm:f>$CC$126</xm:f>
            <x14:dxf>
              <fill>
                <gradientFill>
                  <stop position="0">
                    <color theme="0"/>
                  </stop>
                  <stop position="1">
                    <color rgb="FFFFFF00"/>
                  </stop>
                </gradientFill>
              </fill>
            </x14:dxf>
          </x14:cfRule>
          <x14:cfRule type="containsText" priority="109" operator="containsText" id="{D7FD348E-87B0-498B-A972-9CB9BD5763C5}">
            <xm:f>NOT(ISERROR(SEARCH($CC$127,AE19)))</xm:f>
            <xm:f>$CC$127</xm:f>
            <x14:dxf>
              <fill>
                <gradientFill>
                  <stop position="0">
                    <color theme="0"/>
                  </stop>
                  <stop position="1">
                    <color rgb="FFFFC000"/>
                  </stop>
                </gradientFill>
              </fill>
            </x14:dxf>
          </x14:cfRule>
          <x14:cfRule type="containsText" priority="110" operator="containsText" id="{0367153B-F5ED-458A-AFF0-3059C4197D71}">
            <xm:f>NOT(ISERROR(SEARCH($CC$128,AE19)))</xm:f>
            <xm:f>$CC$128</xm:f>
            <x14:dxf>
              <fill>
                <gradientFill>
                  <stop position="0">
                    <color theme="0"/>
                  </stop>
                  <stop position="1">
                    <color rgb="FFFF0000"/>
                  </stop>
                </gradientFill>
              </fill>
            </x14:dxf>
          </x14:cfRule>
          <xm:sqref>AE19</xm:sqref>
        </x14:conditionalFormatting>
        <x14:conditionalFormatting xmlns:xm="http://schemas.microsoft.com/office/excel/2006/main">
          <x14:cfRule type="containsText" priority="111" operator="containsText" id="{586F3D5C-D614-4939-9D6F-65CDCF0F4B3B}">
            <xm:f>NOT(ISERROR(SEARCH($CD$124,AF19)))</xm:f>
            <xm:f>$CD$124</xm:f>
            <x14:dxf>
              <fill>
                <gradientFill>
                  <stop position="0">
                    <color theme="0"/>
                  </stop>
                  <stop position="1">
                    <color rgb="FF008744"/>
                  </stop>
                </gradientFill>
              </fill>
            </x14:dxf>
          </x14:cfRule>
          <x14:cfRule type="containsText" priority="112" operator="containsText" id="{9850768A-583A-42F0-B0FB-33303D4B891A}">
            <xm:f>NOT(ISERROR(SEARCH($CD$125,AF19)))</xm:f>
            <xm:f>$CD$125</xm:f>
            <x14:dxf>
              <fill>
                <gradientFill>
                  <stop position="0">
                    <color theme="0"/>
                  </stop>
                  <stop position="1">
                    <color rgb="FFFACC06"/>
                  </stop>
                </gradientFill>
              </fill>
            </x14:dxf>
          </x14:cfRule>
          <x14:cfRule type="containsText" priority="113" operator="containsText" id="{CC0B6D5B-331B-4E3A-8122-6D0CE2448694}">
            <xm:f>NOT(ISERROR(SEARCH($CD$126,AF19)))</xm:f>
            <xm:f>$CD$126</xm:f>
            <x14:dxf>
              <fill>
                <gradientFill>
                  <stop position="0">
                    <color theme="0"/>
                  </stop>
                  <stop position="1">
                    <color rgb="FFFF0000"/>
                  </stop>
                </gradientFill>
              </fill>
            </x14:dxf>
          </x14:cfRule>
          <x14:cfRule type="containsText" priority="114" operator="containsText" id="{833C5BB7-C6A1-4FF6-93C2-B98AD5E793B8}">
            <xm:f>NOT(ISERROR(SEARCH($CD$127,AF19)))</xm:f>
            <xm:f>$CD$127</xm:f>
            <x14:dxf>
              <fill>
                <gradientFill>
                  <stop position="0">
                    <color theme="0"/>
                  </stop>
                  <stop position="1">
                    <color rgb="FFC00000"/>
                  </stop>
                </gradientFill>
              </fill>
            </x14:dxf>
          </x14:cfRule>
          <xm:sqref>AF19</xm:sqref>
        </x14:conditionalFormatting>
        <x14:conditionalFormatting xmlns:xm="http://schemas.microsoft.com/office/excel/2006/main">
          <x14:cfRule type="containsText" priority="81" operator="containsText" id="{DA17FB68-623A-4BD3-B2A7-16E2069960B3}">
            <xm:f>NOT(ISERROR(SEARCH($CB$124,BM19)))</xm:f>
            <xm:f>$CB$124</xm:f>
            <x14:dxf>
              <fill>
                <gradientFill degree="180">
                  <stop position="0">
                    <color rgb="FF008744"/>
                  </stop>
                  <stop position="1">
                    <color theme="0"/>
                  </stop>
                </gradientFill>
              </fill>
            </x14:dxf>
          </x14:cfRule>
          <x14:cfRule type="containsText" priority="82" operator="containsText" id="{A42ECF20-AAA2-4FC0-BD40-63754F00FF51}">
            <xm:f>NOT(ISERROR(SEARCH($CB$125,BM19)))</xm:f>
            <xm:f>$CB$125</xm:f>
            <x14:dxf>
              <fill>
                <gradientFill degree="180">
                  <stop position="0">
                    <color rgb="FF008744"/>
                  </stop>
                  <stop position="1">
                    <color theme="0"/>
                  </stop>
                </gradientFill>
              </fill>
            </x14:dxf>
          </x14:cfRule>
          <x14:cfRule type="containsText" priority="83" operator="containsText" id="{19322F6F-D770-42FC-9564-B3266F7192F7}">
            <xm:f>NOT(ISERROR(SEARCH($CB$126,BM19)))</xm:f>
            <xm:f>$CB$126</xm:f>
            <x14:dxf>
              <fill>
                <gradientFill degree="180">
                  <stop position="0">
                    <color rgb="FF008744"/>
                  </stop>
                  <stop position="1">
                    <color rgb="FFFFFFFF"/>
                  </stop>
                </gradientFill>
              </fill>
            </x14:dxf>
          </x14:cfRule>
          <x14:cfRule type="containsText" priority="84" operator="containsText" id="{A72A102F-087B-442D-B4A5-4CFCD2DCDCE5}">
            <xm:f>NOT(ISERROR(SEARCH($CB$127,BM19)))</xm:f>
            <xm:f>$CB$127</xm:f>
            <x14:dxf>
              <fill>
                <gradientFill>
                  <stop position="0">
                    <color theme="0"/>
                  </stop>
                  <stop position="1">
                    <color rgb="FFFFFF00"/>
                  </stop>
                </gradientFill>
              </fill>
            </x14:dxf>
          </x14:cfRule>
          <x14:cfRule type="containsText" priority="85" operator="containsText" id="{95E29984-903E-482E-87C7-1BCC6D178255}">
            <xm:f>NOT(ISERROR(SEARCH($CB$128,BM19)))</xm:f>
            <xm:f>$CB$128</xm:f>
            <x14:dxf>
              <fill>
                <gradientFill degree="180">
                  <stop position="0">
                    <color rgb="FFFFA700"/>
                  </stop>
                  <stop position="1">
                    <color theme="0"/>
                  </stop>
                </gradientFill>
              </fill>
            </x14:dxf>
          </x14:cfRule>
          <xm:sqref>BM19</xm:sqref>
        </x14:conditionalFormatting>
        <x14:conditionalFormatting xmlns:xm="http://schemas.microsoft.com/office/excel/2006/main">
          <x14:cfRule type="containsText" priority="86" operator="containsText" id="{8778EA30-9DB5-436F-AAEE-CC0E7EED9E01}">
            <xm:f>NOT(ISERROR(SEARCH($CC$124,BN19)))</xm:f>
            <xm:f>$CC$124</xm:f>
            <x14:dxf>
              <fill>
                <gradientFill degree="180">
                  <stop position="0">
                    <color rgb="FF008744"/>
                  </stop>
                  <stop position="1">
                    <color theme="0"/>
                  </stop>
                </gradientFill>
              </fill>
            </x14:dxf>
          </x14:cfRule>
          <x14:cfRule type="containsText" priority="87" operator="containsText" id="{EB884FF0-9279-49E8-9191-6B2B20B17DAB}">
            <xm:f>NOT(ISERROR(SEARCH($CC$125,BN19)))</xm:f>
            <xm:f>$CC$125</xm:f>
            <x14:dxf>
              <fill>
                <gradientFill degree="180">
                  <stop position="0">
                    <color rgb="FF008744"/>
                  </stop>
                  <stop position="1">
                    <color theme="0"/>
                  </stop>
                </gradientFill>
              </fill>
            </x14:dxf>
          </x14:cfRule>
          <x14:cfRule type="containsText" priority="88" operator="containsText" id="{456C2AD0-012D-4E89-87AF-97D512671C0D}">
            <xm:f>NOT(ISERROR(SEARCH($CC$126,BN19)))</xm:f>
            <xm:f>$CC$126</xm:f>
            <x14:dxf>
              <fill>
                <gradientFill>
                  <stop position="0">
                    <color theme="0"/>
                  </stop>
                  <stop position="1">
                    <color rgb="FFFFFF00"/>
                  </stop>
                </gradientFill>
              </fill>
            </x14:dxf>
          </x14:cfRule>
          <x14:cfRule type="containsText" priority="89" operator="containsText" id="{C428CE4B-A52C-44BB-83C3-781022D924F3}">
            <xm:f>NOT(ISERROR(SEARCH($CC$127,BN19)))</xm:f>
            <xm:f>$CC$127</xm:f>
            <x14:dxf>
              <fill>
                <gradientFill>
                  <stop position="0">
                    <color theme="0"/>
                  </stop>
                  <stop position="1">
                    <color rgb="FFFFC000"/>
                  </stop>
                </gradientFill>
              </fill>
            </x14:dxf>
          </x14:cfRule>
          <x14:cfRule type="containsText" priority="90" operator="containsText" id="{9958BF97-66E2-4447-AE67-D02DA0548725}">
            <xm:f>NOT(ISERROR(SEARCH($CC$128,BN19)))</xm:f>
            <xm:f>$CC$128</xm:f>
            <x14:dxf>
              <fill>
                <gradientFill>
                  <stop position="0">
                    <color theme="0"/>
                  </stop>
                  <stop position="1">
                    <color rgb="FFFF0000"/>
                  </stop>
                </gradientFill>
              </fill>
            </x14:dxf>
          </x14:cfRule>
          <xm:sqref>BN19</xm:sqref>
        </x14:conditionalFormatting>
        <x14:conditionalFormatting xmlns:xm="http://schemas.microsoft.com/office/excel/2006/main">
          <x14:cfRule type="containsText" priority="91" operator="containsText" id="{EEF42583-A7FD-48B9-8EEC-6B4C9CE8D77A}">
            <xm:f>NOT(ISERROR(SEARCH($CD$124,BO19)))</xm:f>
            <xm:f>$CD$124</xm:f>
            <x14:dxf>
              <fill>
                <gradientFill>
                  <stop position="0">
                    <color theme="0"/>
                  </stop>
                  <stop position="1">
                    <color rgb="FF008744"/>
                  </stop>
                </gradientFill>
              </fill>
            </x14:dxf>
          </x14:cfRule>
          <x14:cfRule type="containsText" priority="92" operator="containsText" id="{581F674E-C287-4994-AAB1-2B3A241BB422}">
            <xm:f>NOT(ISERROR(SEARCH($CD$125,BO19)))</xm:f>
            <xm:f>$CD$125</xm:f>
            <x14:dxf>
              <fill>
                <gradientFill>
                  <stop position="0">
                    <color theme="0"/>
                  </stop>
                  <stop position="1">
                    <color rgb="FFFACC06"/>
                  </stop>
                </gradientFill>
              </fill>
            </x14:dxf>
          </x14:cfRule>
          <x14:cfRule type="containsText" priority="93" operator="containsText" id="{1978AF2D-4F3C-4734-A231-8EC91E7DD1A5}">
            <xm:f>NOT(ISERROR(SEARCH($CD$126,BO19)))</xm:f>
            <xm:f>$CD$126</xm:f>
            <x14:dxf>
              <fill>
                <gradientFill>
                  <stop position="0">
                    <color theme="0"/>
                  </stop>
                  <stop position="1">
                    <color rgb="FFFF0000"/>
                  </stop>
                </gradientFill>
              </fill>
            </x14:dxf>
          </x14:cfRule>
          <x14:cfRule type="containsText" priority="94" operator="containsText" id="{CDA6DC23-57DA-4E7E-9D41-4B42C1AEAF4E}">
            <xm:f>NOT(ISERROR(SEARCH($CD$127,BO19)))</xm:f>
            <xm:f>$CD$127</xm:f>
            <x14:dxf>
              <fill>
                <gradientFill>
                  <stop position="0">
                    <color theme="0"/>
                  </stop>
                  <stop position="1">
                    <color rgb="FFC00000"/>
                  </stop>
                </gradientFill>
              </fill>
            </x14:dxf>
          </x14:cfRule>
          <xm:sqref>BO19:BP19</xm:sqref>
        </x14:conditionalFormatting>
        <x14:conditionalFormatting xmlns:xm="http://schemas.microsoft.com/office/excel/2006/main">
          <x14:cfRule type="containsText" priority="43" operator="containsText" id="{8895AC8E-345B-494F-82FB-E3D7113B5BA9}">
            <xm:f>NOT(ISERROR(SEARCH($CB$124,BM20)))</xm:f>
            <xm:f>$CB$124</xm:f>
            <x14:dxf>
              <fill>
                <gradientFill degree="180">
                  <stop position="0">
                    <color rgb="FF008744"/>
                  </stop>
                  <stop position="1">
                    <color theme="0"/>
                  </stop>
                </gradientFill>
              </fill>
            </x14:dxf>
          </x14:cfRule>
          <x14:cfRule type="containsText" priority="44" operator="containsText" id="{2816AA43-A74B-4FFC-978F-01C9D4B3A306}">
            <xm:f>NOT(ISERROR(SEARCH($CB$125,BM20)))</xm:f>
            <xm:f>$CB$125</xm:f>
            <x14:dxf>
              <fill>
                <gradientFill degree="180">
                  <stop position="0">
                    <color rgb="FF008744"/>
                  </stop>
                  <stop position="1">
                    <color theme="0"/>
                  </stop>
                </gradientFill>
              </fill>
            </x14:dxf>
          </x14:cfRule>
          <x14:cfRule type="containsText" priority="45" operator="containsText" id="{4C330D27-78C5-4C66-98AA-96670815FD3A}">
            <xm:f>NOT(ISERROR(SEARCH($CB$126,BM20)))</xm:f>
            <xm:f>$CB$126</xm:f>
            <x14:dxf>
              <fill>
                <gradientFill degree="180">
                  <stop position="0">
                    <color rgb="FF008744"/>
                  </stop>
                  <stop position="1">
                    <color rgb="FFFFFFFF"/>
                  </stop>
                </gradientFill>
              </fill>
            </x14:dxf>
          </x14:cfRule>
          <x14:cfRule type="containsText" priority="46" operator="containsText" id="{BC55F707-705E-44D0-986D-4A48E3D2E862}">
            <xm:f>NOT(ISERROR(SEARCH($CB$127,BM20)))</xm:f>
            <xm:f>$CB$127</xm:f>
            <x14:dxf>
              <fill>
                <gradientFill>
                  <stop position="0">
                    <color theme="0"/>
                  </stop>
                  <stop position="1">
                    <color rgb="FFFFFF00"/>
                  </stop>
                </gradientFill>
              </fill>
            </x14:dxf>
          </x14:cfRule>
          <x14:cfRule type="containsText" priority="47" operator="containsText" id="{4B7D6015-DB22-425D-85DB-3D78BC1294F6}">
            <xm:f>NOT(ISERROR(SEARCH($CB$128,BM20)))</xm:f>
            <xm:f>$CB$128</xm:f>
            <x14:dxf>
              <fill>
                <gradientFill degree="180">
                  <stop position="0">
                    <color rgb="FFFFA700"/>
                  </stop>
                  <stop position="1">
                    <color theme="0"/>
                  </stop>
                </gradientFill>
              </fill>
            </x14:dxf>
          </x14:cfRule>
          <xm:sqref>BM20</xm:sqref>
        </x14:conditionalFormatting>
        <x14:conditionalFormatting xmlns:xm="http://schemas.microsoft.com/office/excel/2006/main">
          <x14:cfRule type="containsText" priority="48" operator="containsText" id="{D98A8369-D2F1-447A-A26C-FC0EB99C6E34}">
            <xm:f>NOT(ISERROR(SEARCH($CC$124,BN20)))</xm:f>
            <xm:f>$CC$124</xm:f>
            <x14:dxf>
              <fill>
                <gradientFill degree="180">
                  <stop position="0">
                    <color rgb="FF008744"/>
                  </stop>
                  <stop position="1">
                    <color theme="0"/>
                  </stop>
                </gradientFill>
              </fill>
            </x14:dxf>
          </x14:cfRule>
          <x14:cfRule type="containsText" priority="49" operator="containsText" id="{0B77A51D-554F-4E10-AB66-26836E6D2C6C}">
            <xm:f>NOT(ISERROR(SEARCH($CC$125,BN20)))</xm:f>
            <xm:f>$CC$125</xm:f>
            <x14:dxf>
              <fill>
                <gradientFill degree="180">
                  <stop position="0">
                    <color rgb="FF008744"/>
                  </stop>
                  <stop position="1">
                    <color theme="0"/>
                  </stop>
                </gradientFill>
              </fill>
            </x14:dxf>
          </x14:cfRule>
          <x14:cfRule type="containsText" priority="50" operator="containsText" id="{F49C8022-D8CE-4613-BBC8-D62CCE8FC84D}">
            <xm:f>NOT(ISERROR(SEARCH($CC$126,BN20)))</xm:f>
            <xm:f>$CC$126</xm:f>
            <x14:dxf>
              <fill>
                <gradientFill>
                  <stop position="0">
                    <color theme="0"/>
                  </stop>
                  <stop position="1">
                    <color rgb="FFFFFF00"/>
                  </stop>
                </gradientFill>
              </fill>
            </x14:dxf>
          </x14:cfRule>
          <x14:cfRule type="containsText" priority="51" operator="containsText" id="{B152862A-F4C2-41C2-AD30-B7C20106F7EE}">
            <xm:f>NOT(ISERROR(SEARCH($CC$127,BN20)))</xm:f>
            <xm:f>$CC$127</xm:f>
            <x14:dxf>
              <fill>
                <gradientFill>
                  <stop position="0">
                    <color theme="0"/>
                  </stop>
                  <stop position="1">
                    <color rgb="FFFFC000"/>
                  </stop>
                </gradientFill>
              </fill>
            </x14:dxf>
          </x14:cfRule>
          <x14:cfRule type="containsText" priority="52" operator="containsText" id="{95B785FC-FA11-4581-AC60-4B4C83522E65}">
            <xm:f>NOT(ISERROR(SEARCH($CC$128,BN20)))</xm:f>
            <xm:f>$CC$128</xm:f>
            <x14:dxf>
              <fill>
                <gradientFill>
                  <stop position="0">
                    <color theme="0"/>
                  </stop>
                  <stop position="1">
                    <color rgb="FFFF0000"/>
                  </stop>
                </gradientFill>
              </fill>
            </x14:dxf>
          </x14:cfRule>
          <xm:sqref>BN20</xm:sqref>
        </x14:conditionalFormatting>
        <x14:conditionalFormatting xmlns:xm="http://schemas.microsoft.com/office/excel/2006/main">
          <x14:cfRule type="containsText" priority="53" operator="containsText" id="{2542CB48-9C8A-42B9-95DF-C6FE2BF02122}">
            <xm:f>NOT(ISERROR(SEARCH($CD$124,BO20)))</xm:f>
            <xm:f>$CD$124</xm:f>
            <x14:dxf>
              <fill>
                <gradientFill>
                  <stop position="0">
                    <color theme="0"/>
                  </stop>
                  <stop position="1">
                    <color rgb="FF008744"/>
                  </stop>
                </gradientFill>
              </fill>
            </x14:dxf>
          </x14:cfRule>
          <x14:cfRule type="containsText" priority="54" operator="containsText" id="{979A5A83-5AE6-401B-9CEA-BDB4A3C49435}">
            <xm:f>NOT(ISERROR(SEARCH($CD$125,BO20)))</xm:f>
            <xm:f>$CD$125</xm:f>
            <x14:dxf>
              <fill>
                <gradientFill>
                  <stop position="0">
                    <color theme="0"/>
                  </stop>
                  <stop position="1">
                    <color rgb="FFFACC06"/>
                  </stop>
                </gradientFill>
              </fill>
            </x14:dxf>
          </x14:cfRule>
          <x14:cfRule type="containsText" priority="55" operator="containsText" id="{10AA5EBE-4A5B-456A-8D2B-868772BEBEE8}">
            <xm:f>NOT(ISERROR(SEARCH($CD$126,BO20)))</xm:f>
            <xm:f>$CD$126</xm:f>
            <x14:dxf>
              <fill>
                <gradientFill>
                  <stop position="0">
                    <color theme="0"/>
                  </stop>
                  <stop position="1">
                    <color rgb="FFFF0000"/>
                  </stop>
                </gradientFill>
              </fill>
            </x14:dxf>
          </x14:cfRule>
          <x14:cfRule type="containsText" priority="56" operator="containsText" id="{4233865A-0462-4C62-9D0C-5F8831A90B1D}">
            <xm:f>NOT(ISERROR(SEARCH($CD$127,BO20)))</xm:f>
            <xm:f>$CD$127</xm:f>
            <x14:dxf>
              <fill>
                <gradientFill>
                  <stop position="0">
                    <color theme="0"/>
                  </stop>
                  <stop position="1">
                    <color rgb="FFC00000"/>
                  </stop>
                </gradientFill>
              </fill>
            </x14:dxf>
          </x14:cfRule>
          <xm:sqref>BO20:BP20</xm:sqref>
        </x14:conditionalFormatting>
        <x14:conditionalFormatting xmlns:xm="http://schemas.microsoft.com/office/excel/2006/main">
          <x14:cfRule type="containsText" priority="19" operator="containsText" id="{84E5DC1D-F7F7-47AE-9051-20A38DFA2EF0}">
            <xm:f>NOT(ISERROR(SEARCH($CD$124,BN18)))</xm:f>
            <xm:f>$CD$124</xm:f>
            <x14:dxf>
              <fill>
                <gradientFill>
                  <stop position="0">
                    <color theme="0"/>
                  </stop>
                  <stop position="1">
                    <color rgb="FF008744"/>
                  </stop>
                </gradientFill>
              </fill>
            </x14:dxf>
          </x14:cfRule>
          <x14:cfRule type="containsText" priority="20" operator="containsText" id="{16C7A6BD-C7D2-4285-84D0-E766D391A890}">
            <xm:f>NOT(ISERROR(SEARCH($CD$125,BN18)))</xm:f>
            <xm:f>$CD$125</xm:f>
            <x14:dxf>
              <fill>
                <gradientFill>
                  <stop position="0">
                    <color theme="0"/>
                  </stop>
                  <stop position="1">
                    <color rgb="FFFACC06"/>
                  </stop>
                </gradientFill>
              </fill>
            </x14:dxf>
          </x14:cfRule>
          <x14:cfRule type="containsText" priority="21" operator="containsText" id="{915696B2-84D4-4ED8-A794-F6B34416BA2C}">
            <xm:f>NOT(ISERROR(SEARCH($CD$126,BN18)))</xm:f>
            <xm:f>$CD$126</xm:f>
            <x14:dxf>
              <fill>
                <gradientFill>
                  <stop position="0">
                    <color theme="0"/>
                  </stop>
                  <stop position="1">
                    <color rgb="FFFF0000"/>
                  </stop>
                </gradientFill>
              </fill>
            </x14:dxf>
          </x14:cfRule>
          <x14:cfRule type="containsText" priority="22" operator="containsText" id="{348F0B79-1BE1-45AC-83B3-200FDEC6A2AB}">
            <xm:f>NOT(ISERROR(SEARCH($CD$127,BN18)))</xm:f>
            <xm:f>$CD$127</xm:f>
            <x14:dxf>
              <fill>
                <gradientFill>
                  <stop position="0">
                    <color theme="0"/>
                  </stop>
                  <stop position="1">
                    <color rgb="FFC00000"/>
                  </stop>
                </gradientFill>
              </fill>
            </x14:dxf>
          </x14:cfRule>
          <xm:sqref>BN18</xm:sqref>
        </x14:conditionalFormatting>
        <x14:conditionalFormatting xmlns:xm="http://schemas.microsoft.com/office/excel/2006/main">
          <x14:cfRule type="containsText" priority="10" operator="containsText" id="{B347F556-1871-4A2A-8F24-A390F333CC3D}">
            <xm:f>NOT(ISERROR(SEARCH($CC$124,BN5)))</xm:f>
            <xm:f>$CC$124</xm:f>
            <x14:dxf>
              <fill>
                <gradientFill degree="180">
                  <stop position="0">
                    <color rgb="FF008744"/>
                  </stop>
                  <stop position="1">
                    <color theme="0"/>
                  </stop>
                </gradientFill>
              </fill>
            </x14:dxf>
          </x14:cfRule>
          <x14:cfRule type="containsText" priority="11" operator="containsText" id="{3C12A9DD-B576-42AE-8AF3-B89E796406A8}">
            <xm:f>NOT(ISERROR(SEARCH($CC$125,BN5)))</xm:f>
            <xm:f>$CC$125</xm:f>
            <x14:dxf>
              <fill>
                <gradientFill degree="180">
                  <stop position="0">
                    <color rgb="FF008744"/>
                  </stop>
                  <stop position="1">
                    <color theme="0"/>
                  </stop>
                </gradientFill>
              </fill>
            </x14:dxf>
          </x14:cfRule>
          <x14:cfRule type="containsText" priority="12" operator="containsText" id="{B311D00E-1F27-450A-938F-BE76699ECAFC}">
            <xm:f>NOT(ISERROR(SEARCH($CC$126,BN5)))</xm:f>
            <xm:f>$CC$126</xm:f>
            <x14:dxf>
              <fill>
                <gradientFill>
                  <stop position="0">
                    <color theme="0"/>
                  </stop>
                  <stop position="1">
                    <color rgb="FFFFFF00"/>
                  </stop>
                </gradientFill>
              </fill>
            </x14:dxf>
          </x14:cfRule>
          <x14:cfRule type="containsText" priority="13" operator="containsText" id="{FB16C554-0EEA-4456-82A8-932166F7613A}">
            <xm:f>NOT(ISERROR(SEARCH($CC$127,BN5)))</xm:f>
            <xm:f>$CC$127</xm:f>
            <x14:dxf>
              <fill>
                <gradientFill>
                  <stop position="0">
                    <color theme="0"/>
                  </stop>
                  <stop position="1">
                    <color rgb="FFFFC000"/>
                  </stop>
                </gradientFill>
              </fill>
            </x14:dxf>
          </x14:cfRule>
          <x14:cfRule type="containsText" priority="14" operator="containsText" id="{5A838533-710E-4B5B-843E-AC575730B28B}">
            <xm:f>NOT(ISERROR(SEARCH($CC$128,BN5)))</xm:f>
            <xm:f>$CC$128</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1" operator="containsText" id="{46328F54-40DD-4CBE-906F-862C6DABE0A2}">
            <xm:f>NOT(ISERROR(SEARCH($CD$124,BO5)))</xm:f>
            <xm:f>$CD$124</xm:f>
            <x14:dxf>
              <fill>
                <gradientFill>
                  <stop position="0">
                    <color theme="0"/>
                  </stop>
                  <stop position="1">
                    <color rgb="FF008744"/>
                  </stop>
                </gradientFill>
              </fill>
            </x14:dxf>
          </x14:cfRule>
          <x14:cfRule type="containsText" priority="2" operator="containsText" id="{B7EECF6A-B4B7-4051-A248-FEBB25E4BAE5}">
            <xm:f>NOT(ISERROR(SEARCH($CD$125,BO5)))</xm:f>
            <xm:f>$CD$125</xm:f>
            <x14:dxf>
              <fill>
                <gradientFill>
                  <stop position="0">
                    <color theme="0"/>
                  </stop>
                  <stop position="1">
                    <color rgb="FFFACC06"/>
                  </stop>
                </gradientFill>
              </fill>
            </x14:dxf>
          </x14:cfRule>
          <x14:cfRule type="containsText" priority="3" operator="containsText" id="{E8AF7DA9-77CB-4F88-8C6B-CBDF6DDF1AE1}">
            <xm:f>NOT(ISERROR(SEARCH($CD$126,BO5)))</xm:f>
            <xm:f>$CD$126</xm:f>
            <x14:dxf>
              <fill>
                <gradientFill>
                  <stop position="0">
                    <color theme="0"/>
                  </stop>
                  <stop position="1">
                    <color rgb="FFFF0000"/>
                  </stop>
                </gradientFill>
              </fill>
            </x14:dxf>
          </x14:cfRule>
          <x14:cfRule type="containsText" priority="4" operator="containsText" id="{AB87D212-763F-4785-AD13-78D2AC945048}">
            <xm:f>NOT(ISERROR(SEARCH($CD$127,BO5)))</xm:f>
            <xm:f>$CD$127</xm:f>
            <x14:dxf>
              <fill>
                <gradientFill>
                  <stop position="0">
                    <color theme="0"/>
                  </stop>
                  <stop position="1">
                    <color rgb="FFC00000"/>
                  </stop>
                </gradientFill>
              </fill>
            </x14:dxf>
          </x14:cfRule>
          <xm:sqref>BO5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23"/>
  <sheetViews>
    <sheetView showGridLines="0" topLeftCell="A40" zoomScale="55" zoomScaleNormal="55" workbookViewId="0">
      <selection activeCell="A12" sqref="A12"/>
    </sheetView>
  </sheetViews>
  <sheetFormatPr baseColWidth="10" defaultColWidth="10.875" defaultRowHeight="15.75"/>
  <cols>
    <col min="1" max="1" width="10.875" style="17"/>
    <col min="2" max="2" width="87.125" style="5" customWidth="1"/>
    <col min="3" max="3" width="5.375" style="5" customWidth="1"/>
    <col min="4" max="4" width="9.875" style="5" customWidth="1"/>
    <col min="5" max="5" width="87.125" style="5" customWidth="1"/>
    <col min="6" max="7" width="10.875" style="17"/>
    <col min="8" max="16384" width="10.875" style="5"/>
  </cols>
  <sheetData>
    <row r="1" spans="1:7" ht="14.1" customHeight="1"/>
    <row r="2" spans="1:7" ht="36.950000000000003" customHeight="1">
      <c r="B2" s="217" t="s">
        <v>380</v>
      </c>
      <c r="C2" s="217"/>
      <c r="D2" s="217"/>
      <c r="E2" s="217"/>
    </row>
    <row r="3" spans="1:7" ht="26.1" customHeight="1">
      <c r="B3" s="17"/>
      <c r="C3" s="17"/>
      <c r="D3" s="17"/>
    </row>
    <row r="4" spans="1:7" ht="24" customHeight="1">
      <c r="A4" s="28" t="s">
        <v>381</v>
      </c>
      <c r="B4" s="8" t="s">
        <v>382</v>
      </c>
      <c r="C4" s="17"/>
      <c r="D4" s="28" t="s">
        <v>383</v>
      </c>
      <c r="E4" s="9" t="s">
        <v>384</v>
      </c>
    </row>
    <row r="5" spans="1:7" ht="16.5" thickBot="1">
      <c r="B5" s="17"/>
      <c r="C5" s="17"/>
      <c r="D5" s="17"/>
      <c r="E5" s="17"/>
    </row>
    <row r="6" spans="1:7" s="10" customFormat="1" ht="33" thickTop="1" thickBot="1">
      <c r="A6" s="18"/>
      <c r="B6" s="19" t="s">
        <v>385</v>
      </c>
      <c r="C6" s="18"/>
      <c r="D6" s="18"/>
      <c r="E6" s="158" t="s">
        <v>386</v>
      </c>
      <c r="F6" s="18"/>
      <c r="G6" s="18"/>
    </row>
    <row r="7" spans="1:7" s="10" customFormat="1" ht="33" thickTop="1" thickBot="1">
      <c r="A7" s="18"/>
      <c r="B7" s="19" t="s">
        <v>387</v>
      </c>
      <c r="C7" s="18"/>
      <c r="D7" s="18"/>
      <c r="E7" s="158" t="s">
        <v>388</v>
      </c>
      <c r="F7" s="18"/>
      <c r="G7" s="18"/>
    </row>
    <row r="8" spans="1:7" s="10" customFormat="1" ht="33" thickTop="1" thickBot="1">
      <c r="A8" s="18"/>
      <c r="B8" s="19" t="s">
        <v>389</v>
      </c>
      <c r="C8" s="18"/>
      <c r="D8" s="18"/>
      <c r="E8" s="158" t="s">
        <v>390</v>
      </c>
      <c r="F8" s="18"/>
      <c r="G8" s="18"/>
    </row>
    <row r="9" spans="1:7" s="10" customFormat="1" ht="48.75" thickTop="1" thickBot="1">
      <c r="A9" s="18"/>
      <c r="B9" s="19" t="s">
        <v>391</v>
      </c>
      <c r="C9" s="18"/>
      <c r="D9" s="18"/>
      <c r="E9" s="20" t="s">
        <v>392</v>
      </c>
      <c r="F9" s="18"/>
      <c r="G9" s="18"/>
    </row>
    <row r="10" spans="1:7" ht="17.25" thickTop="1" thickBot="1">
      <c r="B10" s="12" t="s">
        <v>393</v>
      </c>
      <c r="C10" s="17"/>
      <c r="D10" s="17"/>
      <c r="E10" s="216" t="s">
        <v>394</v>
      </c>
    </row>
    <row r="11" spans="1:7" ht="17.25" thickTop="1" thickBot="1">
      <c r="B11" s="13" t="s">
        <v>395</v>
      </c>
      <c r="C11" s="17"/>
      <c r="D11" s="17"/>
      <c r="E11" s="216"/>
    </row>
    <row r="12" spans="1:7" ht="26.1" customHeight="1" thickTop="1" thickBot="1">
      <c r="B12" s="13"/>
      <c r="C12" s="17"/>
      <c r="D12" s="17"/>
      <c r="E12" s="216" t="s">
        <v>396</v>
      </c>
    </row>
    <row r="13" spans="1:7" ht="24" customHeight="1" thickTop="1" thickBot="1">
      <c r="A13" s="28" t="s">
        <v>397</v>
      </c>
      <c r="B13" s="8" t="s">
        <v>398</v>
      </c>
      <c r="C13" s="17"/>
      <c r="D13" s="17"/>
      <c r="E13" s="216"/>
    </row>
    <row r="14" spans="1:7" ht="56.25" thickTop="1" thickBot="1">
      <c r="B14" s="11" t="s">
        <v>399</v>
      </c>
      <c r="C14" s="17"/>
      <c r="D14" s="17"/>
      <c r="E14" s="20" t="s">
        <v>400</v>
      </c>
    </row>
    <row r="15" spans="1:7" ht="26.1" customHeight="1" thickTop="1" thickBot="1">
      <c r="B15" s="5" t="s">
        <v>401</v>
      </c>
      <c r="C15" s="17"/>
      <c r="D15" s="17"/>
      <c r="E15" s="216" t="s">
        <v>402</v>
      </c>
    </row>
    <row r="16" spans="1:7" ht="17.25" thickTop="1" thickBot="1">
      <c r="C16" s="17"/>
      <c r="D16" s="17"/>
      <c r="E16" s="216"/>
    </row>
    <row r="17" spans="2:5" ht="17.25" thickTop="1" thickBot="1">
      <c r="B17" s="14" t="s">
        <v>403</v>
      </c>
      <c r="C17" s="17"/>
      <c r="D17" s="17"/>
      <c r="E17" s="216" t="s">
        <v>404</v>
      </c>
    </row>
    <row r="18" spans="2:5" ht="64.5" thickTop="1" thickBot="1">
      <c r="B18" s="15" t="s">
        <v>405</v>
      </c>
      <c r="C18" s="17"/>
      <c r="D18" s="17"/>
      <c r="E18" s="216"/>
    </row>
    <row r="19" spans="2:5" ht="16.5" thickTop="1">
      <c r="C19" s="17"/>
      <c r="D19" s="17"/>
      <c r="E19" s="17"/>
    </row>
    <row r="20" spans="2:5">
      <c r="B20" s="12" t="s">
        <v>393</v>
      </c>
      <c r="C20" s="17"/>
      <c r="D20" s="17"/>
      <c r="E20" s="17"/>
    </row>
    <row r="21" spans="2:5" ht="31.5">
      <c r="B21" s="16" t="s">
        <v>406</v>
      </c>
      <c r="C21" s="17"/>
      <c r="D21" s="17"/>
      <c r="E21" s="17"/>
    </row>
    <row r="22" spans="2:5">
      <c r="E22" s="17"/>
    </row>
    <row r="23" spans="2:5">
      <c r="E23" s="17"/>
    </row>
  </sheetData>
  <mergeCells count="5">
    <mergeCell ref="E10:E11"/>
    <mergeCell ref="E12:E13"/>
    <mergeCell ref="E15:E16"/>
    <mergeCell ref="E17:E18"/>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sheetPr>
  <dimension ref="A2:L44"/>
  <sheetViews>
    <sheetView showGridLines="0" topLeftCell="A68" zoomScaleNormal="100" workbookViewId="0">
      <selection activeCell="G10" sqref="G10"/>
    </sheetView>
  </sheetViews>
  <sheetFormatPr baseColWidth="10" defaultColWidth="10.875" defaultRowHeight="15"/>
  <cols>
    <col min="1" max="1" width="10.875" style="21"/>
    <col min="2" max="2" width="93.625" style="21" customWidth="1"/>
    <col min="3" max="3" width="3" style="21" customWidth="1"/>
    <col min="4" max="16384" width="10.875" style="21"/>
  </cols>
  <sheetData>
    <row r="2" spans="1:12" s="5" customFormat="1" ht="36.950000000000003" customHeight="1">
      <c r="A2" s="17"/>
      <c r="B2" s="217" t="s">
        <v>407</v>
      </c>
      <c r="C2" s="217"/>
      <c r="D2" s="217"/>
      <c r="E2" s="217"/>
      <c r="F2" s="217"/>
      <c r="G2" s="217"/>
      <c r="H2" s="217"/>
      <c r="I2" s="217"/>
      <c r="J2" s="217"/>
      <c r="K2" s="217"/>
      <c r="L2" s="217"/>
    </row>
    <row r="4" spans="1:12" ht="23.1" customHeight="1">
      <c r="A4" s="29" t="s">
        <v>408</v>
      </c>
      <c r="B4" s="22" t="s">
        <v>409</v>
      </c>
      <c r="E4" s="22" t="s">
        <v>410</v>
      </c>
      <c r="F4" s="22"/>
      <c r="G4" s="22"/>
      <c r="H4" s="22"/>
      <c r="I4" s="22"/>
      <c r="J4" s="22"/>
      <c r="K4" s="22"/>
    </row>
    <row r="5" spans="1:12" ht="30">
      <c r="B5" s="23" t="s">
        <v>411</v>
      </c>
      <c r="C5" s="23"/>
      <c r="D5" s="23"/>
      <c r="E5" s="25" t="s">
        <v>412</v>
      </c>
    </row>
    <row r="6" spans="1:12" ht="24" customHeight="1">
      <c r="A6" s="30"/>
      <c r="B6" s="30" t="s">
        <v>413</v>
      </c>
      <c r="E6" s="26" t="s">
        <v>414</v>
      </c>
    </row>
    <row r="7" spans="1:12" ht="24.6" customHeight="1">
      <c r="B7" s="221" t="s">
        <v>415</v>
      </c>
      <c r="C7" s="221"/>
      <c r="D7" s="221"/>
      <c r="E7" s="26" t="s">
        <v>416</v>
      </c>
    </row>
    <row r="8" spans="1:12" ht="15.75">
      <c r="B8" s="22" t="s">
        <v>417</v>
      </c>
      <c r="E8" s="26" t="s">
        <v>418</v>
      </c>
    </row>
    <row r="9" spans="1:12" ht="15.95" customHeight="1">
      <c r="B9" s="22"/>
      <c r="E9" s="26" t="s">
        <v>419</v>
      </c>
    </row>
    <row r="10" spans="1:12" ht="15.75">
      <c r="B10" s="172" t="s">
        <v>420</v>
      </c>
      <c r="E10" s="35" t="s">
        <v>421</v>
      </c>
      <c r="F10" s="35"/>
    </row>
    <row r="11" spans="1:12" ht="15.75">
      <c r="B11" s="172" t="s">
        <v>422</v>
      </c>
      <c r="E11" s="26" t="s">
        <v>423</v>
      </c>
    </row>
    <row r="12" spans="1:12" ht="15.75">
      <c r="B12" s="173" t="s">
        <v>424</v>
      </c>
      <c r="E12" s="26" t="s">
        <v>425</v>
      </c>
    </row>
    <row r="13" spans="1:12" ht="15.75">
      <c r="E13" s="26" t="s">
        <v>426</v>
      </c>
    </row>
    <row r="14" spans="1:12" ht="15.75">
      <c r="E14" s="26" t="s">
        <v>427</v>
      </c>
    </row>
    <row r="15" spans="1:12" ht="15.75">
      <c r="E15" s="26" t="s">
        <v>428</v>
      </c>
    </row>
    <row r="16" spans="1:12" ht="15.75">
      <c r="E16" s="26" t="s">
        <v>429</v>
      </c>
    </row>
    <row r="19" spans="1:12" ht="21" customHeight="1">
      <c r="A19" s="29" t="s">
        <v>430</v>
      </c>
      <c r="B19" s="218" t="s">
        <v>431</v>
      </c>
      <c r="C19" s="218"/>
      <c r="D19" s="218"/>
      <c r="E19" s="218"/>
      <c r="F19" s="218"/>
      <c r="G19" s="218"/>
      <c r="H19" s="218"/>
      <c r="I19" s="218"/>
      <c r="J19" s="218"/>
      <c r="K19" s="218"/>
      <c r="L19" s="218"/>
    </row>
    <row r="20" spans="1:12">
      <c r="B20" s="221" t="s">
        <v>432</v>
      </c>
      <c r="D20" s="27"/>
    </row>
    <row r="21" spans="1:12">
      <c r="B21" s="221"/>
    </row>
    <row r="22" spans="1:12" ht="47.1" customHeight="1">
      <c r="B22" s="160" t="s">
        <v>433</v>
      </c>
      <c r="D22" s="219"/>
      <c r="E22" s="219"/>
      <c r="F22" s="219"/>
      <c r="G22" s="219"/>
      <c r="H22" s="219"/>
      <c r="I22" s="219"/>
    </row>
    <row r="23" spans="1:12" ht="47.1" customHeight="1">
      <c r="B23" s="160" t="s">
        <v>434</v>
      </c>
      <c r="D23" s="219"/>
      <c r="E23" s="219"/>
      <c r="F23" s="219"/>
      <c r="G23" s="219"/>
      <c r="H23" s="219"/>
      <c r="I23" s="219"/>
    </row>
    <row r="24" spans="1:12">
      <c r="B24" s="31"/>
    </row>
    <row r="25" spans="1:12">
      <c r="B25" s="32" t="s">
        <v>435</v>
      </c>
    </row>
    <row r="26" spans="1:12">
      <c r="B26" s="31"/>
    </row>
    <row r="27" spans="1:12" ht="30" customHeight="1">
      <c r="B27" s="220" t="s">
        <v>436</v>
      </c>
    </row>
    <row r="28" spans="1:12" ht="30" customHeight="1">
      <c r="B28" s="220"/>
    </row>
    <row r="30" spans="1:12">
      <c r="B30" s="24" t="s">
        <v>437</v>
      </c>
    </row>
    <row r="32" spans="1:12" ht="45">
      <c r="B32" s="23" t="s">
        <v>438</v>
      </c>
    </row>
    <row r="40" spans="1:12" ht="24" customHeight="1">
      <c r="A40" s="29" t="s">
        <v>439</v>
      </c>
      <c r="B40" s="218" t="s">
        <v>440</v>
      </c>
      <c r="C40" s="218"/>
      <c r="D40" s="218"/>
      <c r="E40" s="218"/>
      <c r="F40" s="218"/>
      <c r="G40" s="218"/>
      <c r="H40" s="218"/>
      <c r="I40" s="218"/>
      <c r="J40" s="218"/>
      <c r="K40" s="218"/>
      <c r="L40" s="218"/>
    </row>
    <row r="42" spans="1:12">
      <c r="B42" s="21" t="s">
        <v>441</v>
      </c>
    </row>
    <row r="44" spans="1:12">
      <c r="B44" s="21" t="s">
        <v>442</v>
      </c>
    </row>
  </sheetData>
  <mergeCells count="7">
    <mergeCell ref="B40:L40"/>
    <mergeCell ref="D22:I23"/>
    <mergeCell ref="B27:B28"/>
    <mergeCell ref="B7:D7"/>
    <mergeCell ref="B2:L2"/>
    <mergeCell ref="B20:B21"/>
    <mergeCell ref="B19:L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U177"/>
  <sheetViews>
    <sheetView topLeftCell="A78" zoomScale="70" zoomScaleNormal="70" workbookViewId="0">
      <selection activeCell="C85" sqref="C85"/>
    </sheetView>
  </sheetViews>
  <sheetFormatPr baseColWidth="10" defaultColWidth="10.875" defaultRowHeight="15"/>
  <cols>
    <col min="1" max="1" width="10.875" style="39"/>
    <col min="2" max="2" width="76.875" style="41" customWidth="1"/>
    <col min="3" max="3" width="10.625" style="41" customWidth="1"/>
    <col min="4" max="4" width="13.5" style="41" customWidth="1"/>
    <col min="5" max="5" width="13" style="39" customWidth="1"/>
    <col min="6" max="6" width="14.375" style="39" customWidth="1"/>
    <col min="7" max="7" width="9.5" style="39" customWidth="1"/>
    <col min="8" max="8" width="10.875" style="39" customWidth="1"/>
    <col min="9" max="9" width="14" style="39" customWidth="1"/>
    <col min="10" max="10" width="10.875" style="39"/>
    <col min="11" max="11" width="13.625" style="39" customWidth="1"/>
    <col min="12" max="13" width="13" style="39" customWidth="1"/>
    <col min="14" max="17" width="13.375" style="39" customWidth="1"/>
    <col min="18" max="18" width="10.875" style="39"/>
    <col min="19" max="19" width="15.625" style="39" customWidth="1"/>
    <col min="20" max="20" width="10.875" style="39"/>
    <col min="21" max="21" width="12.875" style="39" bestFit="1" customWidth="1"/>
    <col min="22" max="16384" width="10.875" style="39"/>
  </cols>
  <sheetData>
    <row r="2" spans="1:13" s="5" customFormat="1" ht="36.950000000000003" customHeight="1">
      <c r="A2" s="17"/>
      <c r="B2" s="217" t="s">
        <v>443</v>
      </c>
      <c r="C2" s="217"/>
      <c r="D2" s="217"/>
      <c r="E2" s="217"/>
      <c r="F2" s="217"/>
      <c r="G2" s="217"/>
      <c r="H2" s="217"/>
      <c r="I2" s="217"/>
      <c r="J2" s="217"/>
      <c r="K2" s="217"/>
      <c r="L2" s="217"/>
      <c r="M2" s="159"/>
    </row>
    <row r="4" spans="1:13" ht="27" customHeight="1">
      <c r="A4" s="36" t="s">
        <v>444</v>
      </c>
      <c r="B4" s="37" t="s">
        <v>445</v>
      </c>
      <c r="C4" s="37"/>
      <c r="D4" s="37"/>
      <c r="E4" s="38"/>
      <c r="F4" s="38"/>
      <c r="G4" s="38"/>
    </row>
    <row r="6" spans="1:13">
      <c r="B6" s="40" t="s">
        <v>446</v>
      </c>
    </row>
    <row r="7" spans="1:13">
      <c r="B7" s="40" t="s">
        <v>447</v>
      </c>
    </row>
    <row r="8" spans="1:13" ht="86.1" customHeight="1">
      <c r="B8" s="40" t="s">
        <v>448</v>
      </c>
      <c r="C8" s="223" t="s">
        <v>449</v>
      </c>
      <c r="D8" s="223"/>
      <c r="E8" s="223"/>
      <c r="F8" s="223"/>
      <c r="G8" s="223"/>
      <c r="H8" s="223"/>
      <c r="I8" s="223"/>
      <c r="J8" s="223"/>
      <c r="K8" s="223"/>
      <c r="L8" s="223"/>
      <c r="M8" s="174"/>
    </row>
    <row r="9" spans="1:13">
      <c r="B9" s="40" t="s">
        <v>450</v>
      </c>
    </row>
    <row r="10" spans="1:13">
      <c r="B10" s="40" t="s">
        <v>451</v>
      </c>
    </row>
    <row r="11" spans="1:13">
      <c r="B11" s="40" t="s">
        <v>452</v>
      </c>
    </row>
    <row r="14" spans="1:13">
      <c r="B14" s="42" t="s">
        <v>437</v>
      </c>
      <c r="C14" s="42"/>
      <c r="D14" s="42"/>
      <c r="E14" s="43"/>
      <c r="F14" s="43"/>
      <c r="G14" s="43"/>
    </row>
    <row r="16" spans="1:13" ht="53.1" customHeight="1">
      <c r="B16" s="224" t="s">
        <v>453</v>
      </c>
      <c r="C16" s="224"/>
      <c r="D16" s="224"/>
      <c r="E16" s="224"/>
      <c r="F16" s="224"/>
    </row>
    <row r="18" spans="1:7" ht="27" customHeight="1">
      <c r="A18" s="39" t="s">
        <v>454</v>
      </c>
      <c r="B18" s="37" t="s">
        <v>455</v>
      </c>
      <c r="C18" s="37"/>
      <c r="D18" s="37"/>
      <c r="E18" s="38"/>
      <c r="F18" s="38"/>
      <c r="G18" s="38"/>
    </row>
    <row r="31" spans="1:7">
      <c r="C31" s="42" t="s">
        <v>437</v>
      </c>
      <c r="D31" s="44"/>
      <c r="E31" s="43"/>
    </row>
    <row r="32" spans="1:7" ht="111.95" customHeight="1">
      <c r="C32" s="225" t="s">
        <v>456</v>
      </c>
      <c r="D32" s="225"/>
      <c r="E32" s="225"/>
    </row>
    <row r="33" spans="1:10">
      <c r="C33" s="225"/>
      <c r="D33" s="225"/>
      <c r="E33" s="225"/>
      <c r="F33" s="45"/>
      <c r="I33" s="46"/>
      <c r="J33" s="46"/>
    </row>
    <row r="34" spans="1:10">
      <c r="C34" s="225"/>
      <c r="D34" s="225"/>
      <c r="E34" s="225"/>
    </row>
    <row r="35" spans="1:10">
      <c r="C35" s="225"/>
      <c r="D35" s="225"/>
      <c r="E35" s="225"/>
    </row>
    <row r="36" spans="1:10">
      <c r="C36" s="225"/>
      <c r="D36" s="225"/>
      <c r="E36" s="225"/>
    </row>
    <row r="37" spans="1:10">
      <c r="C37" s="225"/>
      <c r="D37" s="225"/>
      <c r="E37" s="225"/>
    </row>
    <row r="38" spans="1:10">
      <c r="C38" s="225"/>
      <c r="D38" s="225"/>
      <c r="E38" s="225"/>
    </row>
    <row r="43" spans="1:10" ht="15" customHeight="1">
      <c r="F43" s="47"/>
    </row>
    <row r="44" spans="1:10">
      <c r="B44" s="47"/>
      <c r="C44" s="47"/>
      <c r="D44" s="47"/>
      <c r="E44" s="47"/>
      <c r="F44" s="47"/>
    </row>
    <row r="45" spans="1:10" ht="27" customHeight="1">
      <c r="A45" s="48">
        <v>62</v>
      </c>
      <c r="B45" s="37" t="s">
        <v>457</v>
      </c>
      <c r="C45" s="37"/>
      <c r="D45" s="37"/>
      <c r="E45" s="38"/>
      <c r="F45" s="38"/>
      <c r="G45" s="38"/>
    </row>
    <row r="46" spans="1:10">
      <c r="B46" s="47"/>
      <c r="C46" s="47"/>
      <c r="D46" s="47"/>
      <c r="E46" s="47"/>
      <c r="F46" s="47"/>
    </row>
    <row r="47" spans="1:10" ht="83.1" customHeight="1">
      <c r="B47" s="222" t="s">
        <v>458</v>
      </c>
      <c r="C47" s="222"/>
      <c r="D47" s="47"/>
      <c r="E47" s="47"/>
      <c r="F47" s="47"/>
    </row>
    <row r="48" spans="1:10">
      <c r="B48" s="222"/>
      <c r="C48" s="222"/>
      <c r="D48" s="47"/>
      <c r="E48" s="47"/>
      <c r="F48" s="47"/>
    </row>
    <row r="49" spans="1:7">
      <c r="B49" s="222"/>
      <c r="C49" s="222"/>
      <c r="D49" s="47"/>
      <c r="E49" s="47"/>
      <c r="F49" s="47"/>
    </row>
    <row r="50" spans="1:7">
      <c r="B50" s="47"/>
      <c r="C50" s="47"/>
      <c r="D50" s="47"/>
      <c r="E50" s="47"/>
      <c r="F50" s="47"/>
    </row>
    <row r="52" spans="1:7" ht="27" customHeight="1">
      <c r="A52" s="48">
        <v>63</v>
      </c>
      <c r="B52" s="37" t="s">
        <v>459</v>
      </c>
      <c r="C52" s="37"/>
      <c r="D52" s="37"/>
      <c r="E52" s="38"/>
      <c r="F52" s="38"/>
      <c r="G52" s="38"/>
    </row>
    <row r="54" spans="1:7" ht="15" customHeight="1">
      <c r="B54" s="222" t="s">
        <v>460</v>
      </c>
      <c r="C54" s="222"/>
    </row>
    <row r="55" spans="1:7">
      <c r="B55" s="222"/>
      <c r="C55" s="222"/>
    </row>
    <row r="56" spans="1:7">
      <c r="B56" s="222"/>
      <c r="C56" s="222"/>
    </row>
    <row r="57" spans="1:7">
      <c r="B57" s="222"/>
      <c r="C57" s="222"/>
    </row>
    <row r="58" spans="1:7">
      <c r="B58" s="222"/>
      <c r="C58" s="222"/>
    </row>
    <row r="59" spans="1:7">
      <c r="B59" s="222"/>
      <c r="C59" s="222"/>
    </row>
    <row r="60" spans="1:7">
      <c r="B60" s="222"/>
      <c r="C60" s="222"/>
    </row>
    <row r="61" spans="1:7">
      <c r="B61" s="222"/>
      <c r="C61" s="222"/>
    </row>
    <row r="62" spans="1:7">
      <c r="B62" s="222"/>
      <c r="C62" s="222"/>
    </row>
    <row r="63" spans="1:7">
      <c r="B63" s="222"/>
      <c r="C63" s="222"/>
    </row>
    <row r="64" spans="1:7">
      <c r="B64" s="222"/>
      <c r="C64" s="222"/>
    </row>
    <row r="65" spans="1:7">
      <c r="B65" s="222"/>
      <c r="C65" s="222"/>
    </row>
    <row r="74" spans="1:7" ht="27" customHeight="1">
      <c r="A74" s="48">
        <v>64</v>
      </c>
      <c r="B74" s="37" t="s">
        <v>461</v>
      </c>
      <c r="C74" s="37"/>
      <c r="D74" s="37"/>
      <c r="E74" s="38"/>
      <c r="F74" s="38"/>
      <c r="G74" s="38"/>
    </row>
    <row r="76" spans="1:7" ht="15" customHeight="1">
      <c r="B76" s="222" t="s">
        <v>462</v>
      </c>
      <c r="C76" s="222"/>
      <c r="D76" s="222"/>
      <c r="E76" s="222"/>
      <c r="F76" s="222"/>
    </row>
    <row r="77" spans="1:7">
      <c r="B77" s="222"/>
      <c r="C77" s="222"/>
      <c r="D77" s="222"/>
      <c r="E77" s="222"/>
      <c r="F77" s="222"/>
    </row>
    <row r="78" spans="1:7">
      <c r="B78" s="47"/>
    </row>
    <row r="79" spans="1:7">
      <c r="B79" s="47"/>
    </row>
    <row r="94" spans="1:7" ht="27" customHeight="1">
      <c r="A94" s="48">
        <v>66</v>
      </c>
      <c r="B94" s="37" t="s">
        <v>463</v>
      </c>
      <c r="C94" s="37"/>
      <c r="D94" s="37"/>
      <c r="E94" s="38"/>
      <c r="F94" s="38"/>
      <c r="G94" s="38"/>
    </row>
    <row r="97" spans="3:21">
      <c r="C97" s="231" t="s">
        <v>464</v>
      </c>
      <c r="D97" s="231"/>
      <c r="E97" s="231"/>
      <c r="F97" s="231"/>
    </row>
    <row r="99" spans="3:21">
      <c r="C99" s="41" t="s">
        <v>465</v>
      </c>
    </row>
    <row r="102" spans="3:21">
      <c r="C102" s="231" t="s">
        <v>466</v>
      </c>
      <c r="D102" s="231"/>
      <c r="E102" s="231"/>
      <c r="F102" s="231"/>
    </row>
    <row r="104" spans="3:21">
      <c r="C104" s="41" t="s">
        <v>467</v>
      </c>
    </row>
    <row r="106" spans="3:21" ht="27.95" customHeight="1">
      <c r="C106" s="39"/>
      <c r="D106" s="39"/>
      <c r="K106" s="226"/>
      <c r="L106" s="226"/>
      <c r="M106" s="226"/>
      <c r="N106" s="226"/>
      <c r="O106" s="226"/>
      <c r="P106" s="161"/>
      <c r="Q106" s="161"/>
    </row>
    <row r="107" spans="3:21" ht="27.95" customHeight="1">
      <c r="C107" s="49"/>
      <c r="D107" s="39"/>
      <c r="K107" s="41"/>
      <c r="L107" s="41"/>
      <c r="M107" s="41"/>
      <c r="N107" s="41"/>
      <c r="O107" s="41"/>
      <c r="P107" s="41"/>
      <c r="Q107" s="41"/>
      <c r="R107" s="41"/>
      <c r="S107" s="41"/>
      <c r="T107" s="41"/>
      <c r="U107" s="41"/>
    </row>
    <row r="108" spans="3:21" ht="36.950000000000003" customHeight="1" thickBot="1">
      <c r="C108" s="227" t="s">
        <v>468</v>
      </c>
      <c r="D108" s="227"/>
      <c r="E108" s="227"/>
      <c r="F108" s="228" t="s">
        <v>89</v>
      </c>
      <c r="G108" s="228"/>
      <c r="H108" s="41"/>
      <c r="J108" s="227" t="s">
        <v>468</v>
      </c>
      <c r="K108" s="227"/>
      <c r="L108" s="227"/>
      <c r="M108" s="162"/>
      <c r="N108" s="229" t="s">
        <v>89</v>
      </c>
      <c r="O108" s="229"/>
      <c r="P108" s="50"/>
      <c r="Q108" s="50"/>
      <c r="R108" s="41"/>
      <c r="S108" s="41"/>
      <c r="T108" s="41"/>
      <c r="U108" s="41"/>
    </row>
    <row r="109" spans="3:21" ht="46.5" thickTop="1" thickBot="1">
      <c r="C109" s="51" t="s">
        <v>469</v>
      </c>
      <c r="D109" s="52" t="s">
        <v>470</v>
      </c>
      <c r="E109" s="53" t="s">
        <v>471</v>
      </c>
      <c r="F109" s="53" t="s">
        <v>472</v>
      </c>
      <c r="G109" s="52" t="s">
        <v>473</v>
      </c>
      <c r="H109" s="52" t="s">
        <v>474</v>
      </c>
      <c r="J109" s="51" t="s">
        <v>469</v>
      </c>
      <c r="K109" s="52" t="s">
        <v>470</v>
      </c>
      <c r="L109" s="53" t="s">
        <v>91</v>
      </c>
      <c r="M109" s="53" t="s">
        <v>124</v>
      </c>
      <c r="N109" s="53" t="s">
        <v>472</v>
      </c>
      <c r="O109" s="52" t="s">
        <v>90</v>
      </c>
      <c r="P109" s="52" t="s">
        <v>91</v>
      </c>
      <c r="Q109" s="52" t="s">
        <v>124</v>
      </c>
      <c r="R109" s="52" t="s">
        <v>475</v>
      </c>
      <c r="S109" s="41"/>
      <c r="T109" s="41"/>
      <c r="U109" s="41"/>
    </row>
    <row r="110" spans="3:21" s="41" customFormat="1" ht="17.100000000000001" customHeight="1" thickTop="1" thickBot="1">
      <c r="C110" s="54">
        <v>1</v>
      </c>
      <c r="D110" s="54">
        <v>1</v>
      </c>
      <c r="E110" s="54">
        <v>0</v>
      </c>
      <c r="F110" s="55" t="s">
        <v>90</v>
      </c>
      <c r="G110" s="175">
        <v>1</v>
      </c>
      <c r="H110" s="54">
        <v>2</v>
      </c>
      <c r="J110" s="56">
        <v>1</v>
      </c>
      <c r="K110" s="56">
        <v>1</v>
      </c>
      <c r="L110" s="56">
        <v>0</v>
      </c>
      <c r="M110" s="56">
        <v>0</v>
      </c>
      <c r="N110" s="55" t="s">
        <v>90</v>
      </c>
      <c r="O110" s="176">
        <f>+K110/J110</f>
        <v>1</v>
      </c>
      <c r="P110" s="176">
        <f>+L110/J110</f>
        <v>0</v>
      </c>
      <c r="Q110" s="176">
        <f>+M110/J110</f>
        <v>0</v>
      </c>
      <c r="R110" s="56">
        <v>2</v>
      </c>
    </row>
    <row r="111" spans="3:21" s="41" customFormat="1" ht="17.100000000000001" customHeight="1" thickTop="1" thickBot="1">
      <c r="C111" s="54">
        <v>2</v>
      </c>
      <c r="D111" s="54">
        <v>2</v>
      </c>
      <c r="E111" s="54">
        <v>0</v>
      </c>
      <c r="F111" s="55" t="s">
        <v>90</v>
      </c>
      <c r="G111" s="175">
        <v>1</v>
      </c>
      <c r="H111" s="54">
        <v>2</v>
      </c>
      <c r="J111" s="54">
        <v>2</v>
      </c>
      <c r="K111" s="54">
        <v>2</v>
      </c>
      <c r="L111" s="54">
        <v>0</v>
      </c>
      <c r="M111" s="54">
        <v>0</v>
      </c>
      <c r="N111" s="55" t="s">
        <v>90</v>
      </c>
      <c r="O111" s="175">
        <f t="shared" ref="O111:O121" si="0">+K111/J111</f>
        <v>1</v>
      </c>
      <c r="P111" s="175">
        <f t="shared" ref="P111:P118" si="1">+L111/J111</f>
        <v>0</v>
      </c>
      <c r="Q111" s="175">
        <f t="shared" ref="Q111:Q121" si="2">+M111/J111</f>
        <v>0</v>
      </c>
      <c r="R111" s="54">
        <v>2</v>
      </c>
    </row>
    <row r="112" spans="3:21" s="41" customFormat="1" ht="17.100000000000001" customHeight="1" thickTop="1" thickBot="1">
      <c r="C112" s="54">
        <v>3</v>
      </c>
      <c r="D112" s="54">
        <v>3</v>
      </c>
      <c r="E112" s="54">
        <v>0</v>
      </c>
      <c r="F112" s="55" t="s">
        <v>90</v>
      </c>
      <c r="G112" s="175">
        <v>1</v>
      </c>
      <c r="H112" s="54">
        <v>2</v>
      </c>
      <c r="J112" s="54">
        <v>2</v>
      </c>
      <c r="K112" s="54">
        <v>1</v>
      </c>
      <c r="L112" s="54">
        <v>1</v>
      </c>
      <c r="M112" s="54">
        <v>0</v>
      </c>
      <c r="N112" s="55" t="s">
        <v>90</v>
      </c>
      <c r="O112" s="175">
        <f t="shared" si="0"/>
        <v>0.5</v>
      </c>
      <c r="P112" s="175">
        <f t="shared" si="1"/>
        <v>0.5</v>
      </c>
      <c r="Q112" s="175">
        <f t="shared" si="2"/>
        <v>0</v>
      </c>
      <c r="R112" s="54">
        <v>2</v>
      </c>
    </row>
    <row r="113" spans="3:21" s="41" customFormat="1" ht="17.100000000000001" customHeight="1" thickTop="1" thickBot="1">
      <c r="C113" s="54">
        <v>3</v>
      </c>
      <c r="D113" s="54">
        <v>2</v>
      </c>
      <c r="E113" s="54">
        <v>1</v>
      </c>
      <c r="F113" s="55" t="s">
        <v>90</v>
      </c>
      <c r="G113" s="175">
        <f t="shared" ref="G113:G126" si="3">+D113/(D113+E113)</f>
        <v>0.66666666666666663</v>
      </c>
      <c r="H113" s="54">
        <v>2</v>
      </c>
      <c r="J113" s="54">
        <v>2</v>
      </c>
      <c r="K113" s="54">
        <v>1</v>
      </c>
      <c r="L113" s="54">
        <v>0</v>
      </c>
      <c r="M113" s="54">
        <v>1</v>
      </c>
      <c r="N113" s="55" t="s">
        <v>90</v>
      </c>
      <c r="O113" s="175">
        <f t="shared" si="0"/>
        <v>0.5</v>
      </c>
      <c r="P113" s="175">
        <f t="shared" si="1"/>
        <v>0</v>
      </c>
      <c r="Q113" s="175">
        <f t="shared" si="2"/>
        <v>0.5</v>
      </c>
      <c r="R113" s="54">
        <v>2</v>
      </c>
    </row>
    <row r="114" spans="3:21" s="41" customFormat="1" ht="17.100000000000001" customHeight="1" thickTop="1" thickBot="1">
      <c r="C114" s="54">
        <v>4</v>
      </c>
      <c r="D114" s="54">
        <v>4</v>
      </c>
      <c r="E114" s="54">
        <v>0</v>
      </c>
      <c r="F114" s="55" t="s">
        <v>90</v>
      </c>
      <c r="G114" s="175">
        <f t="shared" si="3"/>
        <v>1</v>
      </c>
      <c r="H114" s="54">
        <v>2</v>
      </c>
      <c r="J114" s="54">
        <v>2</v>
      </c>
      <c r="K114" s="54">
        <v>0</v>
      </c>
      <c r="L114" s="54">
        <v>1</v>
      </c>
      <c r="M114" s="54">
        <v>1</v>
      </c>
      <c r="N114" s="57" t="s">
        <v>91</v>
      </c>
      <c r="O114" s="175">
        <f t="shared" si="0"/>
        <v>0</v>
      </c>
      <c r="P114" s="175">
        <f t="shared" si="1"/>
        <v>0.5</v>
      </c>
      <c r="Q114" s="175">
        <f t="shared" si="2"/>
        <v>0.5</v>
      </c>
      <c r="R114" s="54">
        <v>1</v>
      </c>
    </row>
    <row r="115" spans="3:21" s="41" customFormat="1" ht="17.100000000000001" customHeight="1" thickTop="1" thickBot="1">
      <c r="C115" s="54">
        <v>4</v>
      </c>
      <c r="D115" s="54">
        <v>3</v>
      </c>
      <c r="E115" s="54">
        <v>1</v>
      </c>
      <c r="F115" s="55" t="s">
        <v>90</v>
      </c>
      <c r="G115" s="175">
        <f t="shared" si="3"/>
        <v>0.75</v>
      </c>
      <c r="H115" s="54">
        <v>2</v>
      </c>
      <c r="J115" s="56">
        <v>3</v>
      </c>
      <c r="K115" s="56">
        <v>3</v>
      </c>
      <c r="L115" s="56">
        <v>0</v>
      </c>
      <c r="M115" s="56">
        <v>0</v>
      </c>
      <c r="N115" s="55" t="s">
        <v>90</v>
      </c>
      <c r="O115" s="176">
        <f t="shared" si="0"/>
        <v>1</v>
      </c>
      <c r="P115" s="176">
        <f t="shared" si="1"/>
        <v>0</v>
      </c>
      <c r="Q115" s="176">
        <f t="shared" si="2"/>
        <v>0</v>
      </c>
      <c r="R115" s="56">
        <v>2</v>
      </c>
    </row>
    <row r="116" spans="3:21" s="41" customFormat="1" ht="17.100000000000001" customHeight="1" thickTop="1" thickBot="1">
      <c r="C116" s="54">
        <v>5</v>
      </c>
      <c r="D116" s="54">
        <v>5</v>
      </c>
      <c r="E116" s="54">
        <v>0</v>
      </c>
      <c r="F116" s="55" t="s">
        <v>90</v>
      </c>
      <c r="G116" s="175">
        <f t="shared" si="3"/>
        <v>1</v>
      </c>
      <c r="H116" s="54">
        <v>2</v>
      </c>
      <c r="J116" s="56">
        <v>3</v>
      </c>
      <c r="K116" s="56">
        <v>2</v>
      </c>
      <c r="L116" s="56">
        <v>1</v>
      </c>
      <c r="M116" s="56">
        <v>0</v>
      </c>
      <c r="N116" s="55" t="s">
        <v>90</v>
      </c>
      <c r="O116" s="176">
        <f t="shared" si="0"/>
        <v>0.66666666666666663</v>
      </c>
      <c r="P116" s="176">
        <f t="shared" si="1"/>
        <v>0.33333333333333331</v>
      </c>
      <c r="Q116" s="176">
        <f t="shared" si="2"/>
        <v>0</v>
      </c>
      <c r="R116" s="56">
        <v>2</v>
      </c>
    </row>
    <row r="117" spans="3:21" s="41" customFormat="1" ht="17.100000000000001" customHeight="1" thickTop="1" thickBot="1">
      <c r="C117" s="54">
        <v>5</v>
      </c>
      <c r="D117" s="54">
        <v>4</v>
      </c>
      <c r="E117" s="54">
        <v>1</v>
      </c>
      <c r="F117" s="55" t="s">
        <v>90</v>
      </c>
      <c r="G117" s="175">
        <f t="shared" si="3"/>
        <v>0.8</v>
      </c>
      <c r="H117" s="54">
        <v>2</v>
      </c>
      <c r="J117" s="56">
        <v>3</v>
      </c>
      <c r="K117" s="56">
        <v>2</v>
      </c>
      <c r="L117" s="56">
        <v>0</v>
      </c>
      <c r="M117" s="56">
        <v>1</v>
      </c>
      <c r="N117" s="55" t="s">
        <v>90</v>
      </c>
      <c r="O117" s="176">
        <f t="shared" si="0"/>
        <v>0.66666666666666663</v>
      </c>
      <c r="P117" s="176">
        <f t="shared" si="1"/>
        <v>0</v>
      </c>
      <c r="Q117" s="176">
        <f t="shared" si="2"/>
        <v>0.33333333333333331</v>
      </c>
      <c r="R117" s="56">
        <v>2</v>
      </c>
    </row>
    <row r="118" spans="3:21" s="41" customFormat="1" ht="17.100000000000001" customHeight="1" thickTop="1" thickBot="1">
      <c r="C118" s="54">
        <v>6</v>
      </c>
      <c r="D118" s="54">
        <v>6</v>
      </c>
      <c r="E118" s="54">
        <v>0</v>
      </c>
      <c r="F118" s="55" t="s">
        <v>90</v>
      </c>
      <c r="G118" s="175">
        <f t="shared" si="3"/>
        <v>1</v>
      </c>
      <c r="H118" s="54">
        <v>2</v>
      </c>
      <c r="J118" s="56">
        <v>3</v>
      </c>
      <c r="K118" s="56">
        <v>1</v>
      </c>
      <c r="L118" s="56">
        <v>1</v>
      </c>
      <c r="M118" s="56">
        <v>1</v>
      </c>
      <c r="N118" s="57" t="s">
        <v>91</v>
      </c>
      <c r="O118" s="176">
        <f t="shared" si="0"/>
        <v>0.33333333333333331</v>
      </c>
      <c r="P118" s="176">
        <f t="shared" si="1"/>
        <v>0.33333333333333331</v>
      </c>
      <c r="Q118" s="176">
        <f t="shared" si="2"/>
        <v>0.33333333333333331</v>
      </c>
      <c r="R118" s="56">
        <v>1</v>
      </c>
    </row>
    <row r="119" spans="3:21" s="41" customFormat="1" ht="17.100000000000001" customHeight="1" thickTop="1" thickBot="1">
      <c r="C119" s="54">
        <v>6</v>
      </c>
      <c r="D119" s="54">
        <v>5</v>
      </c>
      <c r="E119" s="54">
        <v>1</v>
      </c>
      <c r="F119" s="55" t="s">
        <v>90</v>
      </c>
      <c r="G119" s="175">
        <f t="shared" si="3"/>
        <v>0.83333333333333337</v>
      </c>
      <c r="H119" s="54">
        <v>2</v>
      </c>
      <c r="J119" s="56">
        <v>3</v>
      </c>
      <c r="K119" s="56">
        <v>0</v>
      </c>
      <c r="L119" s="56">
        <v>2</v>
      </c>
      <c r="M119" s="56">
        <v>1</v>
      </c>
      <c r="N119" s="57" t="s">
        <v>91</v>
      </c>
      <c r="O119" s="176">
        <f t="shared" si="0"/>
        <v>0</v>
      </c>
      <c r="P119" s="176">
        <f>+L119/J119</f>
        <v>0.66666666666666663</v>
      </c>
      <c r="Q119" s="176">
        <f t="shared" si="2"/>
        <v>0.33333333333333331</v>
      </c>
      <c r="R119" s="56">
        <v>1</v>
      </c>
    </row>
    <row r="120" spans="3:21" s="41" customFormat="1" ht="17.100000000000001" customHeight="1" thickTop="1" thickBot="1">
      <c r="C120" s="54">
        <v>6</v>
      </c>
      <c r="D120" s="54">
        <v>4</v>
      </c>
      <c r="E120" s="54">
        <v>2</v>
      </c>
      <c r="F120" s="55" t="s">
        <v>90</v>
      </c>
      <c r="G120" s="175">
        <f t="shared" si="3"/>
        <v>0.66666666666666663</v>
      </c>
      <c r="H120" s="54">
        <v>2</v>
      </c>
      <c r="J120" s="56">
        <v>3</v>
      </c>
      <c r="K120" s="56">
        <v>0</v>
      </c>
      <c r="L120" s="56">
        <v>1</v>
      </c>
      <c r="M120" s="56">
        <v>2</v>
      </c>
      <c r="N120" s="58" t="s">
        <v>124</v>
      </c>
      <c r="O120" s="176">
        <f t="shared" si="0"/>
        <v>0</v>
      </c>
      <c r="P120" s="176">
        <f>+L120/J120</f>
        <v>0.33333333333333331</v>
      </c>
      <c r="Q120" s="176">
        <f t="shared" si="2"/>
        <v>0.66666666666666663</v>
      </c>
      <c r="R120" s="56">
        <v>0</v>
      </c>
    </row>
    <row r="121" spans="3:21" s="41" customFormat="1" ht="17.100000000000001" customHeight="1" thickTop="1" thickBot="1">
      <c r="C121" s="54">
        <v>7</v>
      </c>
      <c r="D121" s="54">
        <v>7</v>
      </c>
      <c r="E121" s="54">
        <v>0</v>
      </c>
      <c r="F121" s="55" t="s">
        <v>90</v>
      </c>
      <c r="G121" s="175">
        <f t="shared" si="3"/>
        <v>1</v>
      </c>
      <c r="H121" s="54">
        <v>2</v>
      </c>
      <c r="J121" s="54">
        <v>3</v>
      </c>
      <c r="K121" s="54">
        <v>0</v>
      </c>
      <c r="L121" s="54">
        <v>0</v>
      </c>
      <c r="M121" s="54">
        <v>3</v>
      </c>
      <c r="N121" s="58" t="s">
        <v>124</v>
      </c>
      <c r="O121" s="175">
        <f t="shared" si="0"/>
        <v>0</v>
      </c>
      <c r="P121" s="175">
        <f>+L121/J121</f>
        <v>0</v>
      </c>
      <c r="Q121" s="175">
        <f t="shared" si="2"/>
        <v>1</v>
      </c>
      <c r="R121" s="54">
        <v>0</v>
      </c>
    </row>
    <row r="122" spans="3:21" s="41" customFormat="1" ht="17.100000000000001" customHeight="1" thickTop="1" thickBot="1">
      <c r="C122" s="54">
        <v>7</v>
      </c>
      <c r="D122" s="54">
        <v>6</v>
      </c>
      <c r="E122" s="54">
        <v>1</v>
      </c>
      <c r="F122" s="55" t="s">
        <v>90</v>
      </c>
      <c r="G122" s="175">
        <f t="shared" si="3"/>
        <v>0.8571428571428571</v>
      </c>
      <c r="H122" s="54">
        <v>2</v>
      </c>
      <c r="J122" s="54"/>
      <c r="K122" s="54"/>
      <c r="L122" s="54"/>
      <c r="M122" s="54"/>
      <c r="N122" s="55" t="s">
        <v>90</v>
      </c>
      <c r="O122" s="175"/>
      <c r="P122" s="175"/>
      <c r="Q122" s="175"/>
      <c r="R122" s="54"/>
    </row>
    <row r="123" spans="3:21" s="41" customFormat="1" ht="17.100000000000001" customHeight="1" thickTop="1" thickBot="1">
      <c r="C123" s="54">
        <v>7</v>
      </c>
      <c r="D123" s="54">
        <v>5</v>
      </c>
      <c r="E123" s="54">
        <v>2</v>
      </c>
      <c r="F123" s="55" t="s">
        <v>90</v>
      </c>
      <c r="G123" s="175">
        <f t="shared" si="3"/>
        <v>0.7142857142857143</v>
      </c>
      <c r="H123" s="54">
        <v>2</v>
      </c>
      <c r="J123" s="54"/>
      <c r="K123" s="54"/>
      <c r="L123" s="54"/>
      <c r="M123" s="54"/>
      <c r="N123" s="55" t="s">
        <v>90</v>
      </c>
      <c r="O123" s="175"/>
      <c r="P123" s="175"/>
      <c r="Q123" s="175"/>
      <c r="R123" s="54"/>
    </row>
    <row r="124" spans="3:21" ht="17.100000000000001" customHeight="1" thickTop="1" thickBot="1">
      <c r="C124" s="54">
        <v>8</v>
      </c>
      <c r="D124" s="54">
        <v>8</v>
      </c>
      <c r="E124" s="54">
        <v>0</v>
      </c>
      <c r="F124" s="55" t="s">
        <v>90</v>
      </c>
      <c r="G124" s="175">
        <f t="shared" si="3"/>
        <v>1</v>
      </c>
      <c r="H124" s="54">
        <v>2</v>
      </c>
      <c r="J124" s="54"/>
      <c r="K124" s="54"/>
      <c r="L124" s="54"/>
      <c r="M124" s="54"/>
      <c r="N124" s="55" t="s">
        <v>90</v>
      </c>
      <c r="O124" s="175"/>
      <c r="P124" s="175"/>
      <c r="Q124" s="175"/>
      <c r="R124" s="54"/>
      <c r="S124" s="41"/>
      <c r="T124" s="41"/>
      <c r="U124" s="41"/>
    </row>
    <row r="125" spans="3:21" ht="17.100000000000001" customHeight="1" thickTop="1" thickBot="1">
      <c r="C125" s="54">
        <v>8</v>
      </c>
      <c r="D125" s="54">
        <v>7</v>
      </c>
      <c r="E125" s="54">
        <v>1</v>
      </c>
      <c r="F125" s="55" t="s">
        <v>90</v>
      </c>
      <c r="G125" s="175">
        <f t="shared" si="3"/>
        <v>0.875</v>
      </c>
      <c r="H125" s="54">
        <v>2</v>
      </c>
      <c r="J125" s="54"/>
      <c r="K125" s="54"/>
      <c r="L125" s="54"/>
      <c r="M125" s="54"/>
      <c r="N125" s="55" t="s">
        <v>90</v>
      </c>
      <c r="O125" s="175"/>
      <c r="P125" s="175"/>
      <c r="Q125" s="175"/>
      <c r="R125" s="54"/>
      <c r="S125" s="41"/>
      <c r="T125" s="41"/>
      <c r="U125" s="41"/>
    </row>
    <row r="126" spans="3:21" ht="17.100000000000001" customHeight="1" thickTop="1" thickBot="1">
      <c r="C126" s="54">
        <v>8</v>
      </c>
      <c r="D126" s="54">
        <v>6</v>
      </c>
      <c r="E126" s="54">
        <v>2</v>
      </c>
      <c r="F126" s="55" t="s">
        <v>90</v>
      </c>
      <c r="G126" s="175">
        <f t="shared" si="3"/>
        <v>0.75</v>
      </c>
      <c r="H126" s="54">
        <v>2</v>
      </c>
      <c r="J126" s="54"/>
      <c r="K126" s="54"/>
      <c r="L126" s="54"/>
      <c r="M126" s="54"/>
      <c r="N126" s="55" t="s">
        <v>90</v>
      </c>
      <c r="O126" s="175"/>
      <c r="P126" s="175"/>
      <c r="Q126" s="175"/>
      <c r="R126" s="54"/>
      <c r="S126" s="41"/>
      <c r="T126" s="41"/>
      <c r="U126" s="41"/>
    </row>
    <row r="127" spans="3:21" ht="15.75" thickTop="1">
      <c r="C127" s="39"/>
      <c r="D127" s="39"/>
      <c r="K127" s="41"/>
      <c r="L127" s="41"/>
      <c r="M127" s="41"/>
      <c r="N127" s="41"/>
      <c r="O127" s="41"/>
      <c r="P127" s="41"/>
      <c r="Q127" s="41"/>
      <c r="R127" s="41"/>
      <c r="S127" s="41"/>
      <c r="T127" s="41"/>
      <c r="U127" s="41"/>
    </row>
    <row r="128" spans="3:21">
      <c r="C128" s="49"/>
      <c r="D128" s="226"/>
      <c r="E128" s="226"/>
      <c r="F128" s="226"/>
      <c r="K128" s="41"/>
      <c r="L128" s="41"/>
      <c r="M128" s="41"/>
      <c r="N128" s="41"/>
      <c r="O128" s="41"/>
      <c r="P128" s="41"/>
      <c r="Q128" s="41"/>
      <c r="R128" s="41"/>
      <c r="S128" s="41"/>
      <c r="T128" s="41"/>
      <c r="U128" s="41"/>
    </row>
    <row r="129" spans="3:8" ht="36.950000000000003" customHeight="1" thickBot="1">
      <c r="C129" s="227" t="s">
        <v>468</v>
      </c>
      <c r="D129" s="227"/>
      <c r="E129" s="227"/>
      <c r="F129" s="230" t="s">
        <v>299</v>
      </c>
      <c r="G129" s="230"/>
    </row>
    <row r="130" spans="3:8" ht="46.5" thickTop="1" thickBot="1">
      <c r="C130" s="51" t="s">
        <v>469</v>
      </c>
      <c r="D130" s="52" t="s">
        <v>470</v>
      </c>
      <c r="E130" s="53" t="s">
        <v>471</v>
      </c>
      <c r="F130" s="53" t="s">
        <v>472</v>
      </c>
      <c r="G130" s="52" t="s">
        <v>473</v>
      </c>
      <c r="H130" s="52" t="s">
        <v>474</v>
      </c>
    </row>
    <row r="131" spans="3:8" s="41" customFormat="1" ht="18" customHeight="1" thickTop="1" thickBot="1">
      <c r="C131" s="54">
        <v>1</v>
      </c>
      <c r="D131" s="54">
        <v>1</v>
      </c>
      <c r="E131" s="54">
        <v>0</v>
      </c>
      <c r="F131" s="55" t="s">
        <v>90</v>
      </c>
      <c r="G131" s="175">
        <v>1</v>
      </c>
      <c r="H131" s="54">
        <v>1</v>
      </c>
    </row>
    <row r="132" spans="3:8" s="41" customFormat="1" ht="18" customHeight="1" thickTop="1" thickBot="1">
      <c r="C132" s="54">
        <v>2</v>
      </c>
      <c r="D132" s="54">
        <v>2</v>
      </c>
      <c r="E132" s="54">
        <v>0</v>
      </c>
      <c r="F132" s="55" t="s">
        <v>90</v>
      </c>
      <c r="G132" s="175">
        <v>1</v>
      </c>
      <c r="H132" s="54">
        <v>1</v>
      </c>
    </row>
    <row r="133" spans="3:8" s="41" customFormat="1" ht="18" customHeight="1" thickTop="1" thickBot="1">
      <c r="C133" s="54">
        <v>3</v>
      </c>
      <c r="D133" s="54">
        <v>3</v>
      </c>
      <c r="E133" s="54">
        <v>0</v>
      </c>
      <c r="F133" s="55" t="s">
        <v>90</v>
      </c>
      <c r="G133" s="175">
        <v>1</v>
      </c>
      <c r="H133" s="54">
        <v>1</v>
      </c>
    </row>
    <row r="134" spans="3:8" s="41" customFormat="1" ht="18" customHeight="1" thickTop="1" thickBot="1">
      <c r="C134" s="54">
        <v>4</v>
      </c>
      <c r="D134" s="54">
        <v>4</v>
      </c>
      <c r="E134" s="54">
        <v>0</v>
      </c>
      <c r="F134" s="55" t="s">
        <v>90</v>
      </c>
      <c r="G134" s="175">
        <f>+D134/(D134+E134)</f>
        <v>1</v>
      </c>
      <c r="H134" s="54">
        <v>1</v>
      </c>
    </row>
    <row r="135" spans="3:8" s="41" customFormat="1" ht="18" customHeight="1" thickTop="1" thickBot="1">
      <c r="C135" s="54">
        <v>4</v>
      </c>
      <c r="D135" s="54">
        <v>3</v>
      </c>
      <c r="E135" s="54">
        <v>1</v>
      </c>
      <c r="F135" s="55" t="s">
        <v>90</v>
      </c>
      <c r="G135" s="175">
        <f t="shared" ref="G135:G145" si="4">+D135/(D135+E135)</f>
        <v>0.75</v>
      </c>
      <c r="H135" s="54">
        <v>1</v>
      </c>
    </row>
    <row r="136" spans="3:8" s="41" customFormat="1" ht="18" customHeight="1" thickTop="1" thickBot="1">
      <c r="C136" s="54">
        <v>5</v>
      </c>
      <c r="D136" s="54">
        <v>5</v>
      </c>
      <c r="E136" s="54">
        <v>0</v>
      </c>
      <c r="F136" s="55" t="s">
        <v>90</v>
      </c>
      <c r="G136" s="175">
        <f t="shared" si="4"/>
        <v>1</v>
      </c>
      <c r="H136" s="54">
        <v>1</v>
      </c>
    </row>
    <row r="137" spans="3:8" s="41" customFormat="1" ht="18" customHeight="1" thickTop="1" thickBot="1">
      <c r="C137" s="54">
        <v>5</v>
      </c>
      <c r="D137" s="54">
        <v>4</v>
      </c>
      <c r="E137" s="54">
        <v>1</v>
      </c>
      <c r="F137" s="55" t="s">
        <v>90</v>
      </c>
      <c r="G137" s="175">
        <f t="shared" si="4"/>
        <v>0.8</v>
      </c>
      <c r="H137" s="54">
        <v>1</v>
      </c>
    </row>
    <row r="138" spans="3:8" s="41" customFormat="1" ht="18" customHeight="1" thickTop="1" thickBot="1">
      <c r="C138" s="54">
        <v>6</v>
      </c>
      <c r="D138" s="54">
        <v>6</v>
      </c>
      <c r="E138" s="54">
        <v>0</v>
      </c>
      <c r="F138" s="55" t="s">
        <v>90</v>
      </c>
      <c r="G138" s="175">
        <f t="shared" si="4"/>
        <v>1</v>
      </c>
      <c r="H138" s="54">
        <v>1</v>
      </c>
    </row>
    <row r="139" spans="3:8" s="41" customFormat="1" ht="18" customHeight="1" thickTop="1" thickBot="1">
      <c r="C139" s="54">
        <v>6</v>
      </c>
      <c r="D139" s="54">
        <v>5</v>
      </c>
      <c r="E139" s="54">
        <v>1</v>
      </c>
      <c r="F139" s="55" t="s">
        <v>90</v>
      </c>
      <c r="G139" s="175">
        <f t="shared" si="4"/>
        <v>0.83333333333333337</v>
      </c>
      <c r="H139" s="54">
        <v>1</v>
      </c>
    </row>
    <row r="140" spans="3:8" s="41" customFormat="1" ht="18" customHeight="1" thickTop="1" thickBot="1">
      <c r="C140" s="54">
        <v>7</v>
      </c>
      <c r="D140" s="54">
        <v>7</v>
      </c>
      <c r="E140" s="54">
        <v>0</v>
      </c>
      <c r="F140" s="55" t="s">
        <v>90</v>
      </c>
      <c r="G140" s="175">
        <f t="shared" si="4"/>
        <v>1</v>
      </c>
      <c r="H140" s="54">
        <v>1</v>
      </c>
    </row>
    <row r="141" spans="3:8" s="41" customFormat="1" ht="18" customHeight="1" thickTop="1" thickBot="1">
      <c r="C141" s="54">
        <v>7</v>
      </c>
      <c r="D141" s="54">
        <v>6</v>
      </c>
      <c r="E141" s="54">
        <v>1</v>
      </c>
      <c r="F141" s="55" t="s">
        <v>90</v>
      </c>
      <c r="G141" s="175">
        <f t="shared" si="4"/>
        <v>0.8571428571428571</v>
      </c>
      <c r="H141" s="54">
        <v>1</v>
      </c>
    </row>
    <row r="142" spans="3:8" s="41" customFormat="1" ht="18" customHeight="1" thickTop="1" thickBot="1">
      <c r="C142" s="54">
        <v>7</v>
      </c>
      <c r="D142" s="54">
        <v>5</v>
      </c>
      <c r="E142" s="54">
        <v>2</v>
      </c>
      <c r="F142" s="55" t="s">
        <v>90</v>
      </c>
      <c r="G142" s="175">
        <f t="shared" si="4"/>
        <v>0.7142857142857143</v>
      </c>
      <c r="H142" s="54">
        <v>1</v>
      </c>
    </row>
    <row r="143" spans="3:8" ht="16.5" thickTop="1" thickBot="1">
      <c r="C143" s="54">
        <v>8</v>
      </c>
      <c r="D143" s="54">
        <v>8</v>
      </c>
      <c r="E143" s="54">
        <v>0</v>
      </c>
      <c r="F143" s="55" t="s">
        <v>90</v>
      </c>
      <c r="G143" s="175">
        <f t="shared" si="4"/>
        <v>1</v>
      </c>
      <c r="H143" s="54">
        <v>1</v>
      </c>
    </row>
    <row r="144" spans="3:8" ht="16.5" thickTop="1" thickBot="1">
      <c r="C144" s="54">
        <v>8</v>
      </c>
      <c r="D144" s="54">
        <v>7</v>
      </c>
      <c r="E144" s="54">
        <v>1</v>
      </c>
      <c r="F144" s="55" t="s">
        <v>90</v>
      </c>
      <c r="G144" s="175">
        <f t="shared" si="4"/>
        <v>0.875</v>
      </c>
      <c r="H144" s="54">
        <v>1</v>
      </c>
    </row>
    <row r="145" spans="3:8" ht="16.5" thickTop="1" thickBot="1">
      <c r="C145" s="54">
        <v>8</v>
      </c>
      <c r="D145" s="54">
        <v>6</v>
      </c>
      <c r="E145" s="54">
        <v>2</v>
      </c>
      <c r="F145" s="55" t="s">
        <v>90</v>
      </c>
      <c r="G145" s="175">
        <f t="shared" si="4"/>
        <v>0.75</v>
      </c>
      <c r="H145" s="54">
        <v>1</v>
      </c>
    </row>
    <row r="146" spans="3:8" ht="15.75" thickTop="1">
      <c r="C146" s="39"/>
      <c r="D146" s="39"/>
    </row>
    <row r="147" spans="3:8">
      <c r="C147" s="39"/>
      <c r="D147" s="39"/>
    </row>
    <row r="148" spans="3:8">
      <c r="C148" s="39"/>
      <c r="D148" s="39"/>
    </row>
    <row r="149" spans="3:8">
      <c r="C149" s="39"/>
      <c r="D149" s="39"/>
    </row>
    <row r="150" spans="3:8">
      <c r="C150" s="39"/>
      <c r="D150" s="39"/>
    </row>
    <row r="151" spans="3:8">
      <c r="C151" s="39"/>
      <c r="D151" s="39"/>
    </row>
    <row r="152" spans="3:8">
      <c r="C152" s="39"/>
      <c r="D152" s="39"/>
    </row>
    <row r="153" spans="3:8" ht="29.1" customHeight="1">
      <c r="C153" s="39"/>
      <c r="D153" s="39"/>
    </row>
    <row r="154" spans="3:8" ht="29.1" customHeight="1">
      <c r="C154" s="39"/>
      <c r="D154" s="39"/>
    </row>
    <row r="155" spans="3:8">
      <c r="C155" s="39"/>
      <c r="D155" s="39"/>
    </row>
    <row r="156" spans="3:8">
      <c r="C156" s="39"/>
      <c r="D156" s="39"/>
    </row>
    <row r="157" spans="3:8">
      <c r="C157" s="39"/>
      <c r="D157" s="39"/>
    </row>
    <row r="158" spans="3:8">
      <c r="C158" s="39"/>
      <c r="D158" s="39"/>
    </row>
    <row r="159" spans="3:8">
      <c r="C159" s="39"/>
      <c r="D159" s="39"/>
    </row>
    <row r="160" spans="3:8">
      <c r="C160" s="39"/>
      <c r="D160" s="39"/>
    </row>
    <row r="161" spans="3:4">
      <c r="C161" s="39"/>
      <c r="D161" s="39"/>
    </row>
    <row r="162" spans="3:4">
      <c r="C162" s="39"/>
      <c r="D162" s="39"/>
    </row>
    <row r="163" spans="3:4">
      <c r="C163" s="39"/>
      <c r="D163" s="39"/>
    </row>
    <row r="164" spans="3:4">
      <c r="C164" s="39"/>
      <c r="D164" s="39"/>
    </row>
    <row r="165" spans="3:4">
      <c r="C165" s="39"/>
      <c r="D165" s="39"/>
    </row>
    <row r="166" spans="3:4">
      <c r="C166" s="39"/>
      <c r="D166" s="39"/>
    </row>
    <row r="167" spans="3:4">
      <c r="C167" s="39"/>
      <c r="D167" s="39"/>
    </row>
    <row r="168" spans="3:4">
      <c r="C168" s="39"/>
      <c r="D168" s="39"/>
    </row>
    <row r="169" spans="3:4">
      <c r="C169" s="39"/>
      <c r="D169" s="39"/>
    </row>
    <row r="170" spans="3:4">
      <c r="C170" s="39"/>
      <c r="D170" s="39"/>
    </row>
    <row r="171" spans="3:4">
      <c r="C171" s="39"/>
      <c r="D171" s="39"/>
    </row>
    <row r="172" spans="3:4">
      <c r="C172" s="39"/>
      <c r="D172" s="39"/>
    </row>
    <row r="173" spans="3:4">
      <c r="C173" s="39"/>
      <c r="D173" s="39"/>
    </row>
    <row r="174" spans="3:4">
      <c r="C174" s="39"/>
      <c r="D174" s="39"/>
    </row>
    <row r="175" spans="3:4">
      <c r="C175" s="39"/>
      <c r="D175" s="39"/>
    </row>
    <row r="176" spans="3:4">
      <c r="C176" s="39"/>
      <c r="D176" s="39"/>
    </row>
    <row r="177" spans="3:4">
      <c r="C177" s="39"/>
      <c r="D177" s="39"/>
    </row>
  </sheetData>
  <mergeCells count="17">
    <mergeCell ref="D128:F128"/>
    <mergeCell ref="C129:E129"/>
    <mergeCell ref="F129:G129"/>
    <mergeCell ref="B76:F77"/>
    <mergeCell ref="C97:F97"/>
    <mergeCell ref="C102:F102"/>
    <mergeCell ref="K106:O106"/>
    <mergeCell ref="C108:E108"/>
    <mergeCell ref="F108:G108"/>
    <mergeCell ref="J108:L108"/>
    <mergeCell ref="N108:O108"/>
    <mergeCell ref="B54:C65"/>
    <mergeCell ref="B2:L2"/>
    <mergeCell ref="C8:L8"/>
    <mergeCell ref="B16:F16"/>
    <mergeCell ref="C32:E38"/>
    <mergeCell ref="B47:C4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D04ACE57DE4D542B9E5C31E6EED5A3C" ma:contentTypeVersion="12" ma:contentTypeDescription="Crear nuevo documento." ma:contentTypeScope="" ma:versionID="124b940fef60b64d3940aba521c9b761">
  <xsd:schema xmlns:xsd="http://www.w3.org/2001/XMLSchema" xmlns:xs="http://www.w3.org/2001/XMLSchema" xmlns:p="http://schemas.microsoft.com/office/2006/metadata/properties" xmlns:ns2="dff2b73d-50ba-46a8-836e-e5cca1de02b2" xmlns:ns3="ef5ade0b-ccac-4c4b-9873-0b8ebc8646ed" targetNamespace="http://schemas.microsoft.com/office/2006/metadata/properties" ma:root="true" ma:fieldsID="1f79d4254ba577fd7c0cb395e01a7ed4" ns2:_="" ns3:_="">
    <xsd:import namespace="dff2b73d-50ba-46a8-836e-e5cca1de02b2"/>
    <xsd:import namespace="ef5ade0b-ccac-4c4b-9873-0b8ebc864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f2b73d-50ba-46a8-836e-e5cca1de02b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5ade0b-ccac-4c4b-9873-0b8ebc864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dff2b73d-50ba-46a8-836e-e5cca1de02b2">
      <UserInfo>
        <DisplayName>Andres Pabon Salamanca</DisplayName>
        <AccountId>6</AccountId>
        <AccountType/>
      </UserInfo>
    </SharedWithUsers>
  </documentManagement>
</p:properties>
</file>

<file path=customXml/itemProps1.xml><?xml version="1.0" encoding="utf-8"?>
<ds:datastoreItem xmlns:ds="http://schemas.openxmlformats.org/officeDocument/2006/customXml" ds:itemID="{F816BE76-47A9-4439-90EE-2B85221B85CB}">
  <ds:schemaRefs>
    <ds:schemaRef ds:uri="http://schemas.microsoft.com/sharepoint/v3/contenttype/forms"/>
  </ds:schemaRefs>
</ds:datastoreItem>
</file>

<file path=customXml/itemProps2.xml><?xml version="1.0" encoding="utf-8"?>
<ds:datastoreItem xmlns:ds="http://schemas.openxmlformats.org/officeDocument/2006/customXml" ds:itemID="{284BEF7B-BBF5-4402-9E0A-6DEFC9E11F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f2b73d-50ba-46a8-836e-e5cca1de02b2"/>
    <ds:schemaRef ds:uri="ef5ade0b-ccac-4c4b-9873-0b8ebc864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84E269-6602-46B8-9072-AC98D37DC960}">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ef5ade0b-ccac-4c4b-9873-0b8ebc8646ed"/>
    <ds:schemaRef ds:uri="dff2b73d-50ba-46a8-836e-e5cca1de02b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27</vt:i4>
      </vt:variant>
    </vt:vector>
  </HeadingPairs>
  <TitlesOfParts>
    <vt:vector size="31" baseType="lpstr">
      <vt:lpstr>MATRIZ</vt:lpstr>
      <vt:lpstr>IDENTIFICACIÓN</vt:lpstr>
      <vt:lpstr>VALORACIÓN</vt:lpstr>
      <vt:lpstr>CONTROLES</vt:lpstr>
      <vt:lpstr>ADECUADO</vt:lpstr>
      <vt:lpstr>ASIGNADO</vt:lpstr>
      <vt:lpstr>COMPLETA</vt:lpstr>
      <vt:lpstr>CONFIABLE</vt:lpstr>
      <vt:lpstr>DEBIL</vt:lpstr>
      <vt:lpstr>DESVIACIONES</vt:lpstr>
      <vt:lpstr>DETECTAR</vt:lpstr>
      <vt:lpstr>EJECUCIÓN</vt:lpstr>
      <vt:lpstr>EVIDENCIAS</vt:lpstr>
      <vt:lpstr>FUERTE</vt:lpstr>
      <vt:lpstr>FUNCIONES</vt:lpstr>
      <vt:lpstr>INADECUADO</vt:lpstr>
      <vt:lpstr>INCOMPLETA</vt:lpstr>
      <vt:lpstr>INOPORTUNA</vt:lpstr>
      <vt:lpstr>MODERADO</vt:lpstr>
      <vt:lpstr>NO_ASIGNADO</vt:lpstr>
      <vt:lpstr>NO_CONFIABLE</vt:lpstr>
      <vt:lpstr>NO_ES_CONTROL</vt:lpstr>
      <vt:lpstr>NO_EXISTE</vt:lpstr>
      <vt:lpstr>NO_SE_INVESTIGAN</vt:lpstr>
      <vt:lpstr>OPORTUNA</vt:lpstr>
      <vt:lpstr>PERIODICIDAD</vt:lpstr>
      <vt:lpstr>PREVENIR</vt:lpstr>
      <vt:lpstr>PROPOSITO</vt:lpstr>
      <vt:lpstr>RESPONSABLE</vt:lpstr>
      <vt:lpstr>SE_INVESTIGAN</vt:lpstr>
      <vt:lpstr>SOLIDEZ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Ivan Dario Sierra Ballesteros</cp:lastModifiedBy>
  <cp:revision/>
  <dcterms:created xsi:type="dcterms:W3CDTF">2019-05-24T15:19:43Z</dcterms:created>
  <dcterms:modified xsi:type="dcterms:W3CDTF">2020-09-11T19:01:07Z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0x0101000D04ACE57DE4D542B9E5C31E6EED5A3C</vt:lpwstr>
  </property>
</Properties>
</file>