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omments3.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omments4.xml" ContentType="application/vnd.openxmlformats-officedocument.spreadsheetml.comments+xml"/>
  <Override PartName="/xl/threadedComments/threadedComment2.xml" ContentType="application/vnd.ms-excel.threadedcomments+xml"/>
  <Override PartName="/xl/drawings/drawing6.xml" ContentType="application/vnd.openxmlformats-officedocument.drawing+xml"/>
  <Override PartName="/xl/comments5.xml" ContentType="application/vnd.openxmlformats-officedocument.spreadsheetml.comments+xml"/>
  <Override PartName="/xl/threadedComments/threadedComment3.xml" ContentType="application/vnd.ms-excel.threadedcomments+xml"/>
  <Override PartName="/xl/drawings/drawing7.xml" ContentType="application/vnd.openxmlformats-officedocument.drawing+xml"/>
  <Override PartName="/xl/comments6.xml" ContentType="application/vnd.openxmlformats-officedocument.spreadsheetml.comments+xml"/>
  <Override PartName="/xl/threadedComments/threadedComment4.xml" ContentType="application/vnd.ms-excel.threadedcomments+xml"/>
  <Override PartName="/xl/drawings/drawing8.xml" ContentType="application/vnd.openxmlformats-officedocument.drawing+xml"/>
  <Override PartName="/xl/comments7.xml" ContentType="application/vnd.openxmlformats-officedocument.spreadsheetml.comments+xml"/>
  <Override PartName="/xl/threadedComments/threadedComment5.xml" ContentType="application/vnd.ms-excel.threadedcomments+xml"/>
  <Override PartName="/xl/drawings/drawing9.xml" ContentType="application/vnd.openxmlformats-officedocument.drawing+xml"/>
  <Override PartName="/xl/comments8.xml" ContentType="application/vnd.openxmlformats-officedocument.spreadsheetml.comments+xml"/>
  <Override PartName="/xl/threadedComments/threadedComment6.xml" ContentType="application/vnd.ms-excel.threadedcomments+xml"/>
  <Override PartName="/xl/drawings/drawing10.xml" ContentType="application/vnd.openxmlformats-officedocument.drawing+xml"/>
  <Override PartName="/xl/comments9.xml" ContentType="application/vnd.openxmlformats-officedocument.spreadsheetml.comments+xml"/>
  <Override PartName="/xl/threadedComments/threadedComment7.xml" ContentType="application/vnd.ms-excel.threaded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threadedComments/threadedComment8.xml" ContentType="application/vnd.ms-excel.threadedcomments+xml"/>
  <Override PartName="/xl/drawings/drawing13.xml" ContentType="application/vnd.openxmlformats-officedocument.drawing+xml"/>
  <Override PartName="/xl/comments12.xml" ContentType="application/vnd.openxmlformats-officedocument.spreadsheetml.comments+xml"/>
  <Override PartName="/xl/threadedComments/threadedComment9.xml" ContentType="application/vnd.ms-excel.threadedcomments+xml"/>
  <Override PartName="/xl/drawings/drawing14.xml" ContentType="application/vnd.openxmlformats-officedocument.drawing+xml"/>
  <Override PartName="/xl/comments13.xml" ContentType="application/vnd.openxmlformats-officedocument.spreadsheetml.comments+xml"/>
  <Override PartName="/xl/threadedComments/threadedComment10.xml" ContentType="application/vnd.ms-excel.threadedcomments+xml"/>
  <Override PartName="/xl/drawings/drawing15.xml" ContentType="application/vnd.openxmlformats-officedocument.drawing+xml"/>
  <Override PartName="/xl/comments14.xml" ContentType="application/vnd.openxmlformats-officedocument.spreadsheetml.comments+xml"/>
  <Override PartName="/xl/threadedComments/threadedComment11.xml" ContentType="application/vnd.ms-excel.threadedcomments+xml"/>
  <Override PartName="/xl/drawings/drawing16.xml" ContentType="application/vnd.openxmlformats-officedocument.drawing+xml"/>
  <Override PartName="/xl/comments15.xml" ContentType="application/vnd.openxmlformats-officedocument.spreadsheetml.comments+xml"/>
  <Override PartName="/xl/threadedComments/threadedComment12.xml" ContentType="application/vnd.ms-excel.threadedcomments+xml"/>
  <Override PartName="/xl/drawings/drawing17.xml" ContentType="application/vnd.openxmlformats-officedocument.drawing+xml"/>
  <Override PartName="/xl/comments16.xml" ContentType="application/vnd.openxmlformats-officedocument.spreadsheetml.comments+xml"/>
  <Override PartName="/xl/threadedComments/threadedComment13.xml" ContentType="application/vnd.ms-excel.threadedcomments+xml"/>
  <Override PartName="/xl/drawings/drawing18.xml" ContentType="application/vnd.openxmlformats-officedocument.drawing+xml"/>
  <Override PartName="/xl/comments17.xml" ContentType="application/vnd.openxmlformats-officedocument.spreadsheetml.comments+xml"/>
  <Override PartName="/xl/threadedComments/threadedComment14.xml" ContentType="application/vnd.ms-excel.threadedcomments+xml"/>
  <Override PartName="/xl/drawings/drawing19.xml" ContentType="application/vnd.openxmlformats-officedocument.drawing+xml"/>
  <Override PartName="/xl/comments18.xml" ContentType="application/vnd.openxmlformats-officedocument.spreadsheetml.comments+xml"/>
  <Override PartName="/xl/threadedComments/threadedComment15.xml" ContentType="application/vnd.ms-excel.threadedcomments+xml"/>
  <Override PartName="/xl/drawings/drawing20.xml" ContentType="application/vnd.openxmlformats-officedocument.drawing+xml"/>
  <Override PartName="/xl/comments19.xml" ContentType="application/vnd.openxmlformats-officedocument.spreadsheetml.comments+xml"/>
  <Override PartName="/xl/threadedComments/threadedComment16.xml" ContentType="application/vnd.ms-excel.threadedcomments+xml"/>
  <Override PartName="/xl/drawings/drawing21.xml" ContentType="application/vnd.openxmlformats-officedocument.drawing+xml"/>
  <Override PartName="/xl/comments20.xml" ContentType="application/vnd.openxmlformats-officedocument.spreadsheetml.comments+xml"/>
  <Override PartName="/xl/threadedComments/threadedComment17.xml" ContentType="application/vnd.ms-excel.threadedcomments+xml"/>
  <Override PartName="/xl/drawings/drawing22.xml" ContentType="application/vnd.openxmlformats-officedocument.drawing+xml"/>
  <Override PartName="/xl/comments21.xml" ContentType="application/vnd.openxmlformats-officedocument.spreadsheetml.comments+xml"/>
  <Override PartName="/xl/threadedComments/threadedComment18.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david.ospina\Downloads\"/>
    </mc:Choice>
  </mc:AlternateContent>
  <xr:revisionPtr revIDLastSave="0" documentId="8_{98166B7B-A506-467D-84B4-769ED6AC2D07}" xr6:coauthVersionLast="47" xr6:coauthVersionMax="47" xr10:uidLastSave="{00000000-0000-0000-0000-000000000000}"/>
  <workbookProtection workbookAlgorithmName="SHA-512" workbookHashValue="9kCR9xgLzZndYoadi19D7IJ4KDwo26B6BZsCNyya1xUx/KTre3O32Ee3/uHATpbau9zdyV/hSTn7mr2jJieKOA==" workbookSaltValue="/v8bejZnDzv4fCy6TvYWcA==" workbookSpinCount="100000" lockStructure="1"/>
  <bookViews>
    <workbookView xWindow="-110" yWindow="-110" windowWidth="19420" windowHeight="10420" tabRatio="926" activeTab="11" xr2:uid="{00000000-000D-0000-FFFF-FFFF00000000}"/>
  </bookViews>
  <sheets>
    <sheet name="PORTADA PAI" sheetId="38" r:id="rId1"/>
    <sheet name="Planes Consolidados" sheetId="3" r:id="rId2"/>
    <sheet name="Listas" sheetId="36" state="hidden" r:id="rId3"/>
    <sheet name="Grafica cumplimiento" sheetId="44" r:id="rId4"/>
    <sheet name="PAA " sheetId="91" r:id="rId5"/>
    <sheet name="PINAR" sheetId="69" r:id="rId6"/>
    <sheet name="PAVPR" sheetId="72" r:id="rId7"/>
    <sheet name="PETH" sheetId="73" r:id="rId8"/>
    <sheet name="PIC" sheetId="65" r:id="rId9"/>
    <sheet name="PBSI" sheetId="74" r:id="rId10"/>
    <sheet name="SGSST" sheetId="75" r:id="rId11"/>
    <sheet name="PTEP  V2" sheetId="92" r:id="rId12"/>
    <sheet name="PMSA" sheetId="76" r:id="rId13"/>
    <sheet name="PETI" sheetId="77" r:id="rId14"/>
    <sheet name="PIGA" sheetId="79" r:id="rId15"/>
    <sheet name="PIMS" sheetId="81" r:id="rId16"/>
    <sheet name="PTRSP" sheetId="82" r:id="rId17"/>
    <sheet name="PAPC" sheetId="83" r:id="rId18"/>
    <sheet name="P INTG" sheetId="87" r:id="rId19"/>
    <sheet name="P COM" sheetId="85" r:id="rId20"/>
    <sheet name="PSPI" sheetId="78" r:id="rId21"/>
    <sheet name="SICD" sheetId="88" r:id="rId22"/>
    <sheet name="PA AUD" sheetId="89" r:id="rId23"/>
  </sheets>
  <definedNames>
    <definedName name="_xlnm._FilterDatabase" localSheetId="19" hidden="1">'P COM'!$A$11:$DM$32</definedName>
    <definedName name="_xlnm._FilterDatabase" localSheetId="4" hidden="1">'PAA '!$B$7:$S$25</definedName>
    <definedName name="_xlnm._FilterDatabase" localSheetId="1" hidden="1">'Planes Consolidados'!$A$4:$WUX$23</definedName>
    <definedName name="_xlnm._FilterDatabase" localSheetId="11" hidden="1">'PTEP  V2'!$A$2:$H$3</definedName>
    <definedName name="_xlnm.Print_Area" localSheetId="19">'P COM'!$B$1:$DM$15</definedName>
    <definedName name="_xlnm.Print_Area" localSheetId="18">'P INTG'!$B$1:$DL$16</definedName>
    <definedName name="_xlnm.Print_Area" localSheetId="22">'PA AUD'!$B$1:$DL$16</definedName>
    <definedName name="_xlnm.Print_Area" localSheetId="17">PAPC!$B$1:$DL$15</definedName>
    <definedName name="_xlnm.Print_Area" localSheetId="6">PAVPR!$B$1:$DL$8</definedName>
    <definedName name="_xlnm.Print_Area" localSheetId="9">PBSI!$B$1:$DL$12</definedName>
    <definedName name="_xlnm.Print_Area" localSheetId="7">PETH!$B$1:$DL$12</definedName>
    <definedName name="_xlnm.Print_Area" localSheetId="13">PETI!$B$1:$DL$12</definedName>
    <definedName name="_xlnm.Print_Area" localSheetId="8">PIC!$B$1:$DL$12</definedName>
    <definedName name="_xlnm.Print_Area" localSheetId="14">PIGA!$B$1:$DL$20</definedName>
    <definedName name="_xlnm.Print_Area" localSheetId="15">PIMS!$B$1:$DL$13</definedName>
    <definedName name="_xlnm.Print_Area" localSheetId="5">PINAR!$B$1:$DL$16</definedName>
    <definedName name="_xlnm.Print_Area" localSheetId="1">'Planes Consolidados'!$A$1:$AC$27</definedName>
    <definedName name="_xlnm.Print_Area" localSheetId="12">PMSA!$B$1:$DL$13</definedName>
    <definedName name="_xlnm.Print_Area" localSheetId="20">PSPI!$B$1:$DL$31</definedName>
    <definedName name="_xlnm.Print_Area" localSheetId="16">PTRSP!$B$1:$DL$16</definedName>
    <definedName name="_xlnm.Print_Area" localSheetId="10">SGSST!$B$1:$DL$13</definedName>
    <definedName name="_xlnm.Print_Area" localSheetId="21">SICD!$B$1:$DL$15</definedName>
    <definedName name="condicion">#REF!</definedName>
    <definedName name="edad">#REF!</definedName>
    <definedName name="etnias">#REF!</definedName>
    <definedName name="FUENTE_DE_FINANCIACION">Listas!$I$2:$I$6</definedName>
    <definedName name="genero">#REF!</definedName>
    <definedName name="INDICADOR">#REF!</definedName>
    <definedName name="localidad">#REF!</definedName>
    <definedName name="META_DEL_PLAN_ESTRATEGICO_ASOCIADA_AL_OBJETIVO_ESTRATEGICO">Listas!$H$2:$H$7</definedName>
    <definedName name="META_PLAN_DE_DESARROLLO">Listas!$D$2:$D$14</definedName>
    <definedName name="META_SECTOR_DEL_PLAN_DE_DESARROLLO_DISTRITAL">Listas!$D$2:$D$14</definedName>
    <definedName name="METAS_PROYECTO_DE_INVERSIÓN">Listas!$F$2:$F$23</definedName>
    <definedName name="objetivos">#REF!</definedName>
    <definedName name="OBJETIVOS_ESTRATEGICOS">Listas!$G$2:$G$8</definedName>
    <definedName name="PROCESOS">Listas!$A$2:$A$17</definedName>
    <definedName name="PROGRAMA">Listas!$C$2:$C$7</definedName>
    <definedName name="PROPOSITOS">Listas!$B$2:$B$6</definedName>
    <definedName name="PROYECTO_DE_INVERSIÓN">Listas!$E$2:$E$7</definedName>
    <definedName name="responsable">#REF!</definedName>
    <definedName name="SUBSECRETARIA">#REF!</definedName>
    <definedName name="tactividad">#REF!</definedName>
    <definedName name="_xlnm.Print_Titles" localSheetId="1">'Planes Consolidados'!$4:$4</definedName>
    <definedName name="tmet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L10" i="65" l="1"/>
  <c r="BM10" i="65" s="1"/>
  <c r="BO10" i="65"/>
  <c r="BL11" i="65"/>
  <c r="BM11" i="65"/>
  <c r="BO11" i="65"/>
  <c r="BL12" i="65"/>
  <c r="BM12" i="65" s="1"/>
  <c r="BO12" i="65"/>
  <c r="BN51" i="92"/>
  <c r="BL51" i="92"/>
  <c r="BI51" i="92"/>
  <c r="BG51" i="92"/>
  <c r="BD51" i="92"/>
  <c r="BB51" i="92"/>
  <c r="AY51" i="92"/>
  <c r="AW51" i="92"/>
  <c r="AT51" i="92"/>
  <c r="AR51" i="92"/>
  <c r="D51" i="92" s="1"/>
  <c r="AO51" i="92"/>
  <c r="AM51" i="92"/>
  <c r="AJ51" i="92"/>
  <c r="AH51" i="92"/>
  <c r="AE51" i="92"/>
  <c r="AC51" i="92"/>
  <c r="Z51" i="92"/>
  <c r="X51" i="92"/>
  <c r="U51" i="92"/>
  <c r="S51" i="92"/>
  <c r="P51" i="92"/>
  <c r="N51" i="92"/>
  <c r="K51" i="92"/>
  <c r="I51" i="92"/>
  <c r="BT50" i="92"/>
  <c r="BS50" i="92"/>
  <c r="BT49" i="92"/>
  <c r="BS49" i="92"/>
  <c r="BT48" i="92"/>
  <c r="BS48" i="92"/>
  <c r="BT47" i="92"/>
  <c r="BS47" i="92"/>
  <c r="BR47" i="92"/>
  <c r="BQ47" i="92"/>
  <c r="BT46" i="92"/>
  <c r="BS46" i="92"/>
  <c r="BR46" i="92"/>
  <c r="BQ46" i="92"/>
  <c r="BT45" i="92"/>
  <c r="BS45" i="92"/>
  <c r="BR45" i="92"/>
  <c r="BQ45" i="92"/>
  <c r="BT44" i="92"/>
  <c r="BS44" i="92"/>
  <c r="BR44" i="92"/>
  <c r="BQ44" i="92"/>
  <c r="BT43" i="92"/>
  <c r="BS43" i="92"/>
  <c r="BR43" i="92"/>
  <c r="BQ43" i="92"/>
  <c r="BT42" i="92"/>
  <c r="BS42" i="92"/>
  <c r="BR42" i="92"/>
  <c r="BQ42" i="92"/>
  <c r="BT41" i="92"/>
  <c r="BS41" i="92"/>
  <c r="BR41" i="92"/>
  <c r="BQ41" i="92"/>
  <c r="BT40" i="92"/>
  <c r="BS40" i="92"/>
  <c r="BR40" i="92"/>
  <c r="BQ40" i="92"/>
  <c r="BT39" i="92"/>
  <c r="BS39" i="92"/>
  <c r="BR39" i="92"/>
  <c r="BQ39" i="92"/>
  <c r="BT38" i="92"/>
  <c r="BS38" i="92"/>
  <c r="BT37" i="92"/>
  <c r="BS37" i="92"/>
  <c r="BR37" i="92"/>
  <c r="BQ37" i="92"/>
  <c r="BT36" i="92"/>
  <c r="BS36" i="92"/>
  <c r="BR36" i="92"/>
  <c r="BQ36" i="92"/>
  <c r="BT35" i="92"/>
  <c r="BS35" i="92"/>
  <c r="BR35" i="92"/>
  <c r="BQ35" i="92"/>
  <c r="BT34" i="92"/>
  <c r="BS34" i="92"/>
  <c r="BR34" i="92"/>
  <c r="BQ34" i="92"/>
  <c r="BT33" i="92"/>
  <c r="BS33" i="92"/>
  <c r="BR33" i="92"/>
  <c r="BQ33" i="92"/>
  <c r="BT32" i="92"/>
  <c r="BS32" i="92"/>
  <c r="BR32" i="92"/>
  <c r="BQ32" i="92"/>
  <c r="BT31" i="92"/>
  <c r="BS31" i="92"/>
  <c r="BR31" i="92"/>
  <c r="BQ31" i="92"/>
  <c r="BT30" i="92"/>
  <c r="BS30" i="92"/>
  <c r="BR30" i="92"/>
  <c r="BQ30" i="92"/>
  <c r="BT29" i="92"/>
  <c r="BS29" i="92"/>
  <c r="BR29" i="92"/>
  <c r="BQ29" i="92"/>
  <c r="BT28" i="92"/>
  <c r="BS28" i="92"/>
  <c r="BR28" i="92"/>
  <c r="BQ28" i="92"/>
  <c r="BT27" i="92"/>
  <c r="BS27" i="92"/>
  <c r="BR27" i="92"/>
  <c r="BQ27" i="92"/>
  <c r="BT26" i="92"/>
  <c r="BS26" i="92"/>
  <c r="BR26" i="92"/>
  <c r="BQ26" i="92"/>
  <c r="BT25" i="92"/>
  <c r="BS25" i="92"/>
  <c r="BR25" i="92"/>
  <c r="BQ25" i="92"/>
  <c r="BT24" i="92"/>
  <c r="BS24" i="92"/>
  <c r="BR24" i="92"/>
  <c r="BQ24" i="92"/>
  <c r="BT23" i="92"/>
  <c r="BS23" i="92"/>
  <c r="BR23" i="92"/>
  <c r="BQ23" i="92"/>
  <c r="BT22" i="92"/>
  <c r="BS22" i="92"/>
  <c r="BR22" i="92"/>
  <c r="BQ22" i="92"/>
  <c r="BT21" i="92"/>
  <c r="BS21" i="92"/>
  <c r="BR21" i="92"/>
  <c r="BQ21" i="92"/>
  <c r="BT20" i="92"/>
  <c r="BS20" i="92"/>
  <c r="BR20" i="92"/>
  <c r="BQ20" i="92"/>
  <c r="BT19" i="92"/>
  <c r="BS19" i="92"/>
  <c r="BR19" i="92"/>
  <c r="BQ19" i="92"/>
  <c r="BT18" i="92"/>
  <c r="BS18" i="92"/>
  <c r="BR18" i="92"/>
  <c r="BQ18" i="92"/>
  <c r="BT17" i="92"/>
  <c r="BS17" i="92"/>
  <c r="BR17" i="92"/>
  <c r="BQ17" i="92"/>
  <c r="BT16" i="92"/>
  <c r="BS16" i="92"/>
  <c r="BR16" i="92"/>
  <c r="BQ16" i="92"/>
  <c r="BT15" i="92"/>
  <c r="BS15" i="92"/>
  <c r="BR15" i="92"/>
  <c r="BQ15" i="92"/>
  <c r="BT14" i="92"/>
  <c r="BS14" i="92"/>
  <c r="BR14" i="92"/>
  <c r="BQ14" i="92"/>
  <c r="BT13" i="92"/>
  <c r="BS13" i="92"/>
  <c r="BR13" i="92"/>
  <c r="BQ13" i="92"/>
  <c r="BT12" i="92"/>
  <c r="BS12" i="92"/>
  <c r="BR12" i="92"/>
  <c r="BQ12" i="92"/>
  <c r="BT11" i="92"/>
  <c r="BS11" i="92"/>
  <c r="BS51" i="92" s="1"/>
  <c r="BR11" i="92"/>
  <c r="BQ11" i="92"/>
  <c r="BT10" i="92"/>
  <c r="BS10" i="92"/>
  <c r="BR10" i="92"/>
  <c r="BQ10" i="92"/>
  <c r="BT9" i="92"/>
  <c r="BS9" i="92"/>
  <c r="BR9" i="92"/>
  <c r="BQ9" i="92"/>
  <c r="BT8" i="92"/>
  <c r="BS8" i="92"/>
  <c r="BR8" i="92"/>
  <c r="BQ8" i="92"/>
  <c r="BT7" i="92"/>
  <c r="BS7" i="92"/>
  <c r="BR7" i="92"/>
  <c r="BQ7" i="92"/>
  <c r="BT6" i="92"/>
  <c r="BS6" i="92"/>
  <c r="BR6" i="92"/>
  <c r="BQ6" i="92"/>
  <c r="BT5" i="92"/>
  <c r="BS5" i="92"/>
  <c r="BR5" i="92"/>
  <c r="BQ5" i="92"/>
  <c r="BT4" i="92"/>
  <c r="BS4" i="92"/>
  <c r="BR4" i="92"/>
  <c r="BQ4" i="92"/>
  <c r="CQ15" i="85"/>
  <c r="CQ16" i="85"/>
  <c r="CR16" i="85" s="1"/>
  <c r="CQ17" i="85"/>
  <c r="CQ18" i="85"/>
  <c r="CR18" i="85" s="1"/>
  <c r="CQ19" i="85"/>
  <c r="CQ20" i="85"/>
  <c r="CQ21" i="85"/>
  <c r="CR21" i="85" s="1"/>
  <c r="CQ22" i="85"/>
  <c r="CR22" i="85" s="1"/>
  <c r="CQ23" i="85"/>
  <c r="CQ24" i="85"/>
  <c r="CR24" i="85" s="1"/>
  <c r="CQ25" i="85"/>
  <c r="CQ26" i="85"/>
  <c r="CR26" i="85" s="1"/>
  <c r="CQ27" i="85"/>
  <c r="CQ28" i="85"/>
  <c r="CQ29" i="85"/>
  <c r="CR29" i="85" s="1"/>
  <c r="CQ30" i="85"/>
  <c r="CR30" i="85" s="1"/>
  <c r="CQ31" i="85"/>
  <c r="CQ14" i="85"/>
  <c r="CK15" i="85"/>
  <c r="CK16" i="85"/>
  <c r="CK17" i="85"/>
  <c r="CK18" i="85"/>
  <c r="CK19" i="85"/>
  <c r="CK20" i="85"/>
  <c r="CK21" i="85"/>
  <c r="CK22" i="85"/>
  <c r="CK23" i="85"/>
  <c r="CK24" i="85"/>
  <c r="CK25" i="85"/>
  <c r="CK26" i="85"/>
  <c r="CK27" i="85"/>
  <c r="CK28" i="85"/>
  <c r="CK29" i="85"/>
  <c r="CK30" i="85"/>
  <c r="CK31" i="85"/>
  <c r="CK14" i="85"/>
  <c r="CE15" i="85"/>
  <c r="CE16" i="85"/>
  <c r="CE17" i="85"/>
  <c r="CF17" i="85" s="1"/>
  <c r="CE18" i="85"/>
  <c r="CF18" i="85" s="1"/>
  <c r="CE19" i="85"/>
  <c r="CF19" i="85" s="1"/>
  <c r="CE20" i="85"/>
  <c r="CF20" i="85" s="1"/>
  <c r="CE21" i="85"/>
  <c r="CF21" i="85" s="1"/>
  <c r="CE22" i="85"/>
  <c r="CE23" i="85"/>
  <c r="CF23" i="85" s="1"/>
  <c r="CE24" i="85"/>
  <c r="CF24" i="85" s="1"/>
  <c r="CE25" i="85"/>
  <c r="CE26" i="85"/>
  <c r="CE27" i="85"/>
  <c r="CE28" i="85"/>
  <c r="CE29" i="85"/>
  <c r="CF29" i="85" s="1"/>
  <c r="CE30" i="85"/>
  <c r="CE31" i="85"/>
  <c r="CE14" i="85"/>
  <c r="BY15" i="85"/>
  <c r="BY16" i="85"/>
  <c r="BY17" i="85"/>
  <c r="BY18" i="85"/>
  <c r="BZ18" i="85" s="1"/>
  <c r="BY19" i="85"/>
  <c r="BZ19" i="85" s="1"/>
  <c r="BY20" i="85"/>
  <c r="BY21" i="85"/>
  <c r="BY22" i="85"/>
  <c r="BY23" i="85"/>
  <c r="BY24" i="85"/>
  <c r="BY25" i="85"/>
  <c r="BY26" i="85"/>
  <c r="BY27" i="85"/>
  <c r="BZ27" i="85" s="1"/>
  <c r="BY28" i="85"/>
  <c r="BY29" i="85"/>
  <c r="BZ29" i="85" s="1"/>
  <c r="BY30" i="85"/>
  <c r="BY31" i="85"/>
  <c r="BZ31" i="85" s="1"/>
  <c r="BZ22" i="85"/>
  <c r="BZ26" i="85"/>
  <c r="BZ30" i="85"/>
  <c r="CF25" i="85"/>
  <c r="CF26" i="85"/>
  <c r="CF27" i="85"/>
  <c r="CF28" i="85"/>
  <c r="CR14" i="85"/>
  <c r="CR15" i="85"/>
  <c r="CR17" i="85"/>
  <c r="CR19" i="85"/>
  <c r="CR20" i="85"/>
  <c r="CR23" i="85"/>
  <c r="CR25" i="85"/>
  <c r="CR27" i="85"/>
  <c r="CR28" i="85"/>
  <c r="CR31" i="85"/>
  <c r="CL14" i="85"/>
  <c r="CF15" i="85"/>
  <c r="CF16" i="85"/>
  <c r="CF22" i="85"/>
  <c r="CF30" i="85"/>
  <c r="CF31" i="85"/>
  <c r="CF14" i="85"/>
  <c r="BZ16" i="85"/>
  <c r="BZ17" i="85"/>
  <c r="BZ20" i="85"/>
  <c r="BZ21" i="85"/>
  <c r="BZ23" i="85"/>
  <c r="BZ24" i="85"/>
  <c r="BZ25" i="85"/>
  <c r="BZ28" i="85"/>
  <c r="BY14" i="85"/>
  <c r="BZ14" i="85" s="1"/>
  <c r="BS15" i="85"/>
  <c r="BT15" i="85" s="1"/>
  <c r="BS16" i="85"/>
  <c r="BT16" i="85" s="1"/>
  <c r="BS17" i="85"/>
  <c r="BT17" i="85" s="1"/>
  <c r="BS18" i="85"/>
  <c r="BT18" i="85" s="1"/>
  <c r="BS19" i="85"/>
  <c r="BT19" i="85" s="1"/>
  <c r="BS20" i="85"/>
  <c r="BT20" i="85" s="1"/>
  <c r="BS21" i="85"/>
  <c r="BT21" i="85" s="1"/>
  <c r="BS22" i="85"/>
  <c r="BT22" i="85" s="1"/>
  <c r="BS23" i="85"/>
  <c r="BT23" i="85" s="1"/>
  <c r="BS24" i="85"/>
  <c r="BT24" i="85" s="1"/>
  <c r="BS25" i="85"/>
  <c r="BT25" i="85" s="1"/>
  <c r="BS26" i="85"/>
  <c r="BT26" i="85" s="1"/>
  <c r="BS27" i="85"/>
  <c r="BT27" i="85" s="1"/>
  <c r="BS28" i="85"/>
  <c r="BT28" i="85" s="1"/>
  <c r="BS29" i="85"/>
  <c r="BT29" i="85" s="1"/>
  <c r="BS30" i="85"/>
  <c r="BT30" i="85" s="1"/>
  <c r="BS31" i="85"/>
  <c r="BT31" i="85" s="1"/>
  <c r="BS14" i="85"/>
  <c r="BT14" i="85" s="1"/>
  <c r="BM15" i="85"/>
  <c r="BN15" i="85" s="1"/>
  <c r="BM16" i="85"/>
  <c r="BN16" i="85" s="1"/>
  <c r="BM17" i="85"/>
  <c r="BN17" i="85" s="1"/>
  <c r="BM18" i="85"/>
  <c r="BN18" i="85" s="1"/>
  <c r="BM19" i="85"/>
  <c r="BN19" i="85" s="1"/>
  <c r="BM20" i="85"/>
  <c r="BN20" i="85" s="1"/>
  <c r="BM21" i="85"/>
  <c r="BN21" i="85" s="1"/>
  <c r="BM22" i="85"/>
  <c r="BN22" i="85" s="1"/>
  <c r="BM23" i="85"/>
  <c r="BN23" i="85" s="1"/>
  <c r="BM24" i="85"/>
  <c r="BN24" i="85" s="1"/>
  <c r="BM25" i="85"/>
  <c r="BN25" i="85" s="1"/>
  <c r="BM26" i="85"/>
  <c r="BN26" i="85" s="1"/>
  <c r="BM27" i="85"/>
  <c r="BN27" i="85" s="1"/>
  <c r="BM28" i="85"/>
  <c r="BN28" i="85" s="1"/>
  <c r="BM29" i="85"/>
  <c r="BN29" i="85" s="1"/>
  <c r="BM30" i="85"/>
  <c r="BN30" i="85" s="1"/>
  <c r="BM31" i="85"/>
  <c r="BN31" i="85" s="1"/>
  <c r="BM14" i="85"/>
  <c r="BG17" i="85"/>
  <c r="BH17" i="85" s="1"/>
  <c r="BG18" i="85"/>
  <c r="BH18" i="85" s="1"/>
  <c r="BG19" i="85"/>
  <c r="BH19" i="85" s="1"/>
  <c r="BG20" i="85"/>
  <c r="BH20" i="85" s="1"/>
  <c r="BG21" i="85"/>
  <c r="BH21" i="85" s="1"/>
  <c r="BG22" i="85"/>
  <c r="BH22" i="85" s="1"/>
  <c r="BG23" i="85"/>
  <c r="BH23" i="85" s="1"/>
  <c r="BG24" i="85"/>
  <c r="BH24" i="85" s="1"/>
  <c r="BG25" i="85"/>
  <c r="BH25" i="85" s="1"/>
  <c r="BG26" i="85"/>
  <c r="BH26" i="85" s="1"/>
  <c r="BG27" i="85"/>
  <c r="BH27" i="85" s="1"/>
  <c r="BG28" i="85"/>
  <c r="BH28" i="85" s="1"/>
  <c r="BG29" i="85"/>
  <c r="BH29" i="85" s="1"/>
  <c r="BG30" i="85"/>
  <c r="BH30" i="85" s="1"/>
  <c r="BG31" i="85"/>
  <c r="BH31" i="85" s="1"/>
  <c r="BG16" i="85"/>
  <c r="BG15" i="85"/>
  <c r="BG14" i="85"/>
  <c r="BH15" i="85"/>
  <c r="BA15" i="85"/>
  <c r="BB15" i="85" s="1"/>
  <c r="BA16" i="85"/>
  <c r="BB16" i="85" s="1"/>
  <c r="BA17" i="85"/>
  <c r="BB17" i="85" s="1"/>
  <c r="BA18" i="85"/>
  <c r="BB18" i="85" s="1"/>
  <c r="BA19" i="85"/>
  <c r="BB19" i="85" s="1"/>
  <c r="BA20" i="85"/>
  <c r="BB20" i="85" s="1"/>
  <c r="BA21" i="85"/>
  <c r="BB21" i="85" s="1"/>
  <c r="BA22" i="85"/>
  <c r="BB22" i="85" s="1"/>
  <c r="BA23" i="85"/>
  <c r="BB23" i="85" s="1"/>
  <c r="BA24" i="85"/>
  <c r="BB24" i="85" s="1"/>
  <c r="BA25" i="85"/>
  <c r="BB25" i="85" s="1"/>
  <c r="BA26" i="85"/>
  <c r="BB26" i="85" s="1"/>
  <c r="BA27" i="85"/>
  <c r="BB27" i="85" s="1"/>
  <c r="BA28" i="85"/>
  <c r="BB28" i="85" s="1"/>
  <c r="BA29" i="85"/>
  <c r="BB29" i="85" s="1"/>
  <c r="BA30" i="85"/>
  <c r="BB30" i="85" s="1"/>
  <c r="BA31" i="85"/>
  <c r="BB31" i="85" s="1"/>
  <c r="BA14" i="85"/>
  <c r="BH16" i="85"/>
  <c r="CA12" i="91"/>
  <c r="CC12" i="91"/>
  <c r="CC25" i="91" s="1"/>
  <c r="CD12" i="91"/>
  <c r="CA13" i="91"/>
  <c r="CC13" i="91"/>
  <c r="CD13" i="91"/>
  <c r="CA14" i="91"/>
  <c r="CC14" i="91"/>
  <c r="CD14" i="91"/>
  <c r="CA15" i="91"/>
  <c r="CC15" i="91"/>
  <c r="CD15" i="91"/>
  <c r="CA16" i="91"/>
  <c r="CC16" i="91"/>
  <c r="CD16" i="91"/>
  <c r="CA17" i="91"/>
  <c r="CC17" i="91"/>
  <c r="CD17" i="91"/>
  <c r="CA18" i="91"/>
  <c r="CC18" i="91"/>
  <c r="CD18" i="91"/>
  <c r="CA19" i="91"/>
  <c r="CC19" i="91"/>
  <c r="CD19" i="91"/>
  <c r="CA20" i="91"/>
  <c r="CC20" i="91"/>
  <c r="CD20" i="91"/>
  <c r="CA21" i="91"/>
  <c r="CC21" i="91"/>
  <c r="CD21" i="91"/>
  <c r="CA22" i="91"/>
  <c r="CC22" i="91"/>
  <c r="CD22" i="91"/>
  <c r="CA23" i="91"/>
  <c r="CC23" i="91"/>
  <c r="CD23" i="91"/>
  <c r="CA24" i="91"/>
  <c r="CC24" i="91"/>
  <c r="CD24" i="91"/>
  <c r="BV25" i="91"/>
  <c r="BW25" i="91"/>
  <c r="BX25" i="91"/>
  <c r="BY25" i="91"/>
  <c r="BZ25" i="91"/>
  <c r="CA25" i="91" s="1"/>
  <c r="CB25" i="91"/>
  <c r="CD25" i="91"/>
  <c r="AC4" i="44"/>
  <c r="AD4" i="44"/>
  <c r="AF41" i="91"/>
  <c r="AE40" i="91"/>
  <c r="BI16" i="83"/>
  <c r="AC6" i="3"/>
  <c r="AB6" i="3"/>
  <c r="AO14" i="83"/>
  <c r="AM4" i="44"/>
  <c r="AM5" i="44"/>
  <c r="AM6" i="44"/>
  <c r="AM7" i="44"/>
  <c r="AM8" i="44"/>
  <c r="AM11" i="44"/>
  <c r="AM12" i="44"/>
  <c r="AM13" i="44"/>
  <c r="AM14" i="44"/>
  <c r="AM15" i="44"/>
  <c r="AM16" i="44"/>
  <c r="AM17" i="44"/>
  <c r="AM18" i="44"/>
  <c r="AM19" i="44"/>
  <c r="AM20" i="44"/>
  <c r="AM21" i="44"/>
  <c r="AM3" i="44"/>
  <c r="BI14" i="75"/>
  <c r="AA4" i="44"/>
  <c r="Z4" i="44"/>
  <c r="AD5" i="44"/>
  <c r="AD6" i="44"/>
  <c r="AD7" i="44"/>
  <c r="AD8" i="44"/>
  <c r="AD11" i="44"/>
  <c r="AD12" i="44"/>
  <c r="AD13" i="44"/>
  <c r="AD14" i="44"/>
  <c r="AD15" i="44"/>
  <c r="AD16" i="44"/>
  <c r="AD17" i="44"/>
  <c r="AD18" i="44"/>
  <c r="AD19" i="44"/>
  <c r="AD20" i="44"/>
  <c r="AD21" i="44"/>
  <c r="AD3" i="44"/>
  <c r="AC5" i="44"/>
  <c r="AC6" i="44"/>
  <c r="AC7" i="44"/>
  <c r="AC8" i="44"/>
  <c r="AC10" i="44"/>
  <c r="AC11" i="44"/>
  <c r="AC12" i="44"/>
  <c r="AC13" i="44"/>
  <c r="AC14" i="44"/>
  <c r="AC15" i="44"/>
  <c r="AC17" i="44"/>
  <c r="AC18" i="44"/>
  <c r="AC19" i="44"/>
  <c r="AC20" i="44"/>
  <c r="AC3" i="44"/>
  <c r="Z3" i="44"/>
  <c r="L20" i="44"/>
  <c r="M20" i="44"/>
  <c r="AC21" i="44"/>
  <c r="L5" i="44"/>
  <c r="M5" i="44"/>
  <c r="L6" i="44"/>
  <c r="M6" i="44"/>
  <c r="L7" i="44"/>
  <c r="M7" i="44"/>
  <c r="L8" i="44"/>
  <c r="M8" i="44"/>
  <c r="L9" i="44"/>
  <c r="AD9" i="44" s="1"/>
  <c r="M9" i="44"/>
  <c r="AC9" i="44" s="1"/>
  <c r="AD10" i="44"/>
  <c r="L11" i="44"/>
  <c r="M11" i="44"/>
  <c r="L12" i="44"/>
  <c r="M12" i="44"/>
  <c r="L13" i="44"/>
  <c r="M13" i="44"/>
  <c r="L14" i="44"/>
  <c r="M14" i="44"/>
  <c r="L15" i="44"/>
  <c r="M15" i="44"/>
  <c r="L16" i="44"/>
  <c r="M16" i="44"/>
  <c r="AC16" i="44" s="1"/>
  <c r="L17" i="44"/>
  <c r="M17" i="44"/>
  <c r="L18" i="44"/>
  <c r="M18" i="44"/>
  <c r="L19" i="44"/>
  <c r="M19" i="44"/>
  <c r="M3" i="44"/>
  <c r="L3" i="44"/>
  <c r="AO16" i="69"/>
  <c r="BG16" i="69"/>
  <c r="BF16" i="69"/>
  <c r="BC16" i="69"/>
  <c r="CV18" i="91"/>
  <c r="AD32" i="85"/>
  <c r="AF32" i="85"/>
  <c r="AL32" i="85"/>
  <c r="DK13" i="91"/>
  <c r="DK14" i="91"/>
  <c r="DK15" i="91"/>
  <c r="DK16" i="91"/>
  <c r="DK18" i="91"/>
  <c r="DK19" i="91"/>
  <c r="DK20" i="91"/>
  <c r="DK21" i="91"/>
  <c r="DK22" i="91"/>
  <c r="DK23" i="91"/>
  <c r="DK24" i="91"/>
  <c r="DK12" i="91"/>
  <c r="DI13" i="91"/>
  <c r="DI14" i="91"/>
  <c r="DI15" i="91"/>
  <c r="DI16" i="91"/>
  <c r="DI17" i="91"/>
  <c r="DI18" i="91"/>
  <c r="DI19" i="91"/>
  <c r="DJ19" i="91" s="1"/>
  <c r="DI20" i="91"/>
  <c r="DJ20" i="91" s="1"/>
  <c r="DI21" i="91"/>
  <c r="DJ21" i="91" s="1"/>
  <c r="DI22" i="91"/>
  <c r="DJ22" i="91" s="1"/>
  <c r="DI23" i="91"/>
  <c r="DJ23" i="91" s="1"/>
  <c r="DI24" i="91"/>
  <c r="DJ24" i="91" s="1"/>
  <c r="DI12" i="91"/>
  <c r="DJ12" i="91" s="1"/>
  <c r="DH13" i="91"/>
  <c r="DH14" i="91"/>
  <c r="DH15" i="91"/>
  <c r="DH16" i="91"/>
  <c r="DH17" i="91"/>
  <c r="DH18" i="91"/>
  <c r="DH19" i="91"/>
  <c r="DH20" i="91"/>
  <c r="DH21" i="91"/>
  <c r="DH22" i="91"/>
  <c r="DH23" i="91"/>
  <c r="DH24" i="91"/>
  <c r="DH12" i="91"/>
  <c r="DH25" i="91" s="1"/>
  <c r="DG13" i="91"/>
  <c r="DG25" i="91" s="1"/>
  <c r="DG14" i="91"/>
  <c r="DG15" i="91"/>
  <c r="DG16" i="91"/>
  <c r="DG17" i="91"/>
  <c r="DG18" i="91"/>
  <c r="DG19" i="91"/>
  <c r="DG20" i="91"/>
  <c r="DG21" i="91"/>
  <c r="DG22" i="91"/>
  <c r="DG23" i="91"/>
  <c r="DG24" i="91"/>
  <c r="DG12" i="91"/>
  <c r="DF13" i="91"/>
  <c r="DF14" i="91"/>
  <c r="DF15" i="91"/>
  <c r="DF16" i="91"/>
  <c r="DF17" i="91"/>
  <c r="DF18" i="91"/>
  <c r="DF19" i="91"/>
  <c r="DF20" i="91"/>
  <c r="DF21" i="91"/>
  <c r="DF22" i="91"/>
  <c r="DF23" i="91"/>
  <c r="DF24" i="91"/>
  <c r="DF12" i="91"/>
  <c r="DE13" i="91"/>
  <c r="DE14" i="91"/>
  <c r="DE15" i="91"/>
  <c r="DE16" i="91"/>
  <c r="DE17" i="91"/>
  <c r="DE18" i="91"/>
  <c r="DE19" i="91"/>
  <c r="DE20" i="91"/>
  <c r="DE21" i="91"/>
  <c r="DE22" i="91"/>
  <c r="DE23" i="91"/>
  <c r="DE24" i="91"/>
  <c r="DE12" i="91"/>
  <c r="BF10" i="65"/>
  <c r="BG10" i="65" s="1"/>
  <c r="BF11" i="65"/>
  <c r="BG11" i="65" s="1"/>
  <c r="BI11" i="65"/>
  <c r="BF12" i="65"/>
  <c r="BG12" i="65"/>
  <c r="BI12" i="65"/>
  <c r="DF25" i="91"/>
  <c r="DE25" i="91"/>
  <c r="AE38" i="91"/>
  <c r="AE36" i="91"/>
  <c r="BO17" i="91"/>
  <c r="DK17" i="91" s="1"/>
  <c r="H14" i="91"/>
  <c r="CW13" i="91"/>
  <c r="CW17" i="91"/>
  <c r="CW18" i="91"/>
  <c r="CW23" i="91"/>
  <c r="BC13" i="65"/>
  <c r="BA13" i="65"/>
  <c r="AW13" i="65"/>
  <c r="AU13" i="65"/>
  <c r="AO13" i="65"/>
  <c r="AQ13" i="65"/>
  <c r="AI13" i="65"/>
  <c r="AE13" i="65"/>
  <c r="AC13" i="65"/>
  <c r="BD28" i="85"/>
  <c r="BD27" i="85"/>
  <c r="BD25" i="85"/>
  <c r="BD22" i="85"/>
  <c r="CH21" i="85"/>
  <c r="CH20" i="85"/>
  <c r="BD18" i="85"/>
  <c r="BD15" i="85"/>
  <c r="AZ13" i="88"/>
  <c r="BN23" i="91"/>
  <c r="BP23" i="91"/>
  <c r="BQ23" i="91"/>
  <c r="BQ13" i="91"/>
  <c r="BQ14" i="91"/>
  <c r="BQ15" i="91"/>
  <c r="BQ16" i="91"/>
  <c r="BQ17" i="91"/>
  <c r="BQ18" i="91"/>
  <c r="BQ19" i="91"/>
  <c r="BQ20" i="91"/>
  <c r="BQ21" i="91"/>
  <c r="BQ22" i="91"/>
  <c r="BQ24" i="91"/>
  <c r="BP13" i="91"/>
  <c r="BP14" i="91"/>
  <c r="BP15" i="91"/>
  <c r="BP16" i="91"/>
  <c r="BP17" i="91"/>
  <c r="BP18" i="91"/>
  <c r="BP19" i="91"/>
  <c r="BP20" i="91"/>
  <c r="BP21" i="91"/>
  <c r="BP22" i="91"/>
  <c r="BP24" i="91"/>
  <c r="BN13" i="91"/>
  <c r="BN14" i="91"/>
  <c r="BN15" i="91"/>
  <c r="BN16" i="91"/>
  <c r="BN17" i="91"/>
  <c r="BN18" i="91"/>
  <c r="BN19" i="91"/>
  <c r="BN20" i="91"/>
  <c r="BN21" i="91"/>
  <c r="BN22" i="91"/>
  <c r="BN24" i="91"/>
  <c r="BN12" i="91"/>
  <c r="BP12" i="91"/>
  <c r="BQ12" i="91"/>
  <c r="BI25" i="91"/>
  <c r="AD36" i="91" s="1"/>
  <c r="BJ25" i="91"/>
  <c r="BK25" i="91"/>
  <c r="BL25" i="91"/>
  <c r="BM25" i="91"/>
  <c r="AD38" i="91" s="1"/>
  <c r="BO25" i="91"/>
  <c r="AX25" i="91"/>
  <c r="BB25" i="91"/>
  <c r="AC40" i="91" s="1"/>
  <c r="AZ25" i="91"/>
  <c r="AY25" i="91"/>
  <c r="AW25" i="91"/>
  <c r="AV25" i="91"/>
  <c r="AA25" i="91"/>
  <c r="AA40" i="91" s="1"/>
  <c r="AM25" i="91"/>
  <c r="AL25" i="91"/>
  <c r="AK25" i="91"/>
  <c r="AT12" i="89"/>
  <c r="AW12" i="65"/>
  <c r="AU12" i="65"/>
  <c r="AU10" i="65"/>
  <c r="BC13" i="91"/>
  <c r="BD13" i="91"/>
  <c r="DM13" i="91" s="1"/>
  <c r="BC14" i="91"/>
  <c r="BD14" i="91"/>
  <c r="DM14" i="91" s="1"/>
  <c r="BC15" i="91"/>
  <c r="BD15" i="91"/>
  <c r="DM15" i="91" s="1"/>
  <c r="BC16" i="91"/>
  <c r="BD16" i="91"/>
  <c r="DM16" i="91" s="1"/>
  <c r="BC17" i="91"/>
  <c r="BD17" i="91"/>
  <c r="BC18" i="91"/>
  <c r="BD18" i="91"/>
  <c r="DM18" i="91" s="1"/>
  <c r="BC19" i="91"/>
  <c r="BD19" i="91"/>
  <c r="DM19" i="91" s="1"/>
  <c r="BC20" i="91"/>
  <c r="BD20" i="91"/>
  <c r="DM20" i="91" s="1"/>
  <c r="BC21" i="91"/>
  <c r="BD21" i="91"/>
  <c r="DM21" i="91" s="1"/>
  <c r="BC22" i="91"/>
  <c r="BD22" i="91"/>
  <c r="DM22" i="91" s="1"/>
  <c r="BC23" i="91"/>
  <c r="BD23" i="91"/>
  <c r="DM23" i="91" s="1"/>
  <c r="BC24" i="91"/>
  <c r="BD24" i="91"/>
  <c r="DM24" i="91" s="1"/>
  <c r="BC12" i="91"/>
  <c r="BD12" i="91"/>
  <c r="DM12" i="91" s="1"/>
  <c r="BA15" i="91"/>
  <c r="BA16" i="91"/>
  <c r="BA17" i="91"/>
  <c r="BA18" i="91"/>
  <c r="BA19" i="91"/>
  <c r="BA20" i="91"/>
  <c r="BA21" i="91"/>
  <c r="BA22" i="91"/>
  <c r="BA23" i="91"/>
  <c r="BA24" i="91"/>
  <c r="BA14" i="91"/>
  <c r="BA13" i="91"/>
  <c r="BA12" i="91"/>
  <c r="AQ32" i="85"/>
  <c r="AL20" i="85"/>
  <c r="CT16" i="85"/>
  <c r="CT30" i="85"/>
  <c r="CT15" i="85"/>
  <c r="CT17" i="85"/>
  <c r="CT18" i="85"/>
  <c r="CT19" i="85"/>
  <c r="CT20" i="85"/>
  <c r="CT21" i="85"/>
  <c r="CT22" i="85"/>
  <c r="CT23" i="85"/>
  <c r="CT24" i="85"/>
  <c r="CT25" i="85"/>
  <c r="CT26" i="85"/>
  <c r="CT27" i="85"/>
  <c r="CT28" i="85"/>
  <c r="CT29" i="85"/>
  <c r="CT31" i="85"/>
  <c r="CT14" i="85"/>
  <c r="CN14" i="85"/>
  <c r="CH31" i="85"/>
  <c r="CH15" i="85"/>
  <c r="CH16" i="85"/>
  <c r="CH17" i="85"/>
  <c r="CH18" i="85"/>
  <c r="CH19" i="85"/>
  <c r="CH22" i="85"/>
  <c r="CH23" i="85"/>
  <c r="CH24" i="85"/>
  <c r="CH25" i="85"/>
  <c r="CH26" i="85"/>
  <c r="CH27" i="85"/>
  <c r="CH28" i="85"/>
  <c r="CH29" i="85"/>
  <c r="CH30" i="85"/>
  <c r="CH14" i="85"/>
  <c r="CW18" i="85"/>
  <c r="CW22" i="85"/>
  <c r="CW27" i="85"/>
  <c r="CW30" i="85"/>
  <c r="CW26" i="85"/>
  <c r="CW31" i="85"/>
  <c r="CW29" i="85"/>
  <c r="CW28" i="85"/>
  <c r="CW25" i="85"/>
  <c r="CW24" i="85"/>
  <c r="CW23" i="85"/>
  <c r="CW21" i="85"/>
  <c r="CW20" i="85"/>
  <c r="CW17" i="85"/>
  <c r="CW16" i="85"/>
  <c r="CW14" i="85"/>
  <c r="CB31" i="85"/>
  <c r="CB30" i="85"/>
  <c r="CB29" i="85"/>
  <c r="CB28" i="85"/>
  <c r="CB27" i="85"/>
  <c r="CB26" i="85"/>
  <c r="CB25" i="85"/>
  <c r="CB24" i="85"/>
  <c r="CB23" i="85"/>
  <c r="CB22" i="85"/>
  <c r="CB21" i="85"/>
  <c r="CB20" i="85"/>
  <c r="CB19" i="85"/>
  <c r="CB18" i="85"/>
  <c r="CB17" i="85"/>
  <c r="CB16" i="85"/>
  <c r="CB15" i="85"/>
  <c r="CB14" i="85"/>
  <c r="BV31" i="85"/>
  <c r="BV30" i="85"/>
  <c r="BV29" i="85"/>
  <c r="BV28" i="85"/>
  <c r="BV27" i="85"/>
  <c r="BV26" i="85"/>
  <c r="BV25" i="85"/>
  <c r="BV24" i="85"/>
  <c r="BV23" i="85"/>
  <c r="BV22" i="85"/>
  <c r="BV21" i="85"/>
  <c r="BV20" i="85"/>
  <c r="BV19" i="85"/>
  <c r="BV18" i="85"/>
  <c r="BV17" i="85"/>
  <c r="BV16" i="85"/>
  <c r="BV15" i="85"/>
  <c r="BV14" i="85"/>
  <c r="BP31" i="85"/>
  <c r="BP30" i="85"/>
  <c r="BP29" i="85"/>
  <c r="BP28" i="85"/>
  <c r="BP27" i="85"/>
  <c r="BP26" i="85"/>
  <c r="BP25" i="85"/>
  <c r="BP24" i="85"/>
  <c r="BP23" i="85"/>
  <c r="BP22" i="85"/>
  <c r="BP21" i="85"/>
  <c r="BP20" i="85"/>
  <c r="BP19" i="85"/>
  <c r="BP18" i="85"/>
  <c r="BP17" i="85"/>
  <c r="BP16" i="85"/>
  <c r="BP15" i="85"/>
  <c r="BP14" i="85"/>
  <c r="BJ31" i="85"/>
  <c r="BJ30" i="85"/>
  <c r="BJ29" i="85"/>
  <c r="BJ28" i="85"/>
  <c r="BJ27" i="85"/>
  <c r="BJ26" i="85"/>
  <c r="BJ25" i="85"/>
  <c r="BJ24" i="85"/>
  <c r="BJ23" i="85"/>
  <c r="BJ22" i="85"/>
  <c r="BJ21" i="85"/>
  <c r="BJ20" i="85"/>
  <c r="BJ19" i="85"/>
  <c r="BJ18" i="85"/>
  <c r="BJ17" i="85"/>
  <c r="BJ16" i="85"/>
  <c r="BJ15" i="85"/>
  <c r="BJ14" i="85"/>
  <c r="BD31" i="85"/>
  <c r="BD30" i="85"/>
  <c r="BD29" i="85"/>
  <c r="BD26" i="85"/>
  <c r="BD24" i="85"/>
  <c r="BD23" i="85"/>
  <c r="BD21" i="85"/>
  <c r="BD20" i="85"/>
  <c r="BD19" i="85"/>
  <c r="BD17" i="85"/>
  <c r="BD16" i="85"/>
  <c r="BD14" i="85"/>
  <c r="AX14" i="85"/>
  <c r="AX31" i="85"/>
  <c r="AX30" i="85"/>
  <c r="AX29" i="85"/>
  <c r="AX28" i="85"/>
  <c r="AX27" i="85"/>
  <c r="AX26" i="85"/>
  <c r="AX25" i="85"/>
  <c r="AX24" i="85"/>
  <c r="AX23" i="85"/>
  <c r="AX22" i="85"/>
  <c r="AX21" i="85"/>
  <c r="AX20" i="85"/>
  <c r="AX19" i="85"/>
  <c r="AX18" i="85"/>
  <c r="AX17" i="85"/>
  <c r="AX16" i="85"/>
  <c r="AX15" i="85"/>
  <c r="AR15" i="85"/>
  <c r="AR16" i="85"/>
  <c r="AR17" i="85"/>
  <c r="AR18" i="85"/>
  <c r="AR19" i="85"/>
  <c r="AR20" i="85"/>
  <c r="AR21" i="85"/>
  <c r="AR22" i="85"/>
  <c r="AR23" i="85"/>
  <c r="AR24" i="85"/>
  <c r="AR25" i="85"/>
  <c r="AR26" i="85"/>
  <c r="AR27" i="85"/>
  <c r="AR28" i="85"/>
  <c r="AR29" i="85"/>
  <c r="AR30" i="85"/>
  <c r="AR31" i="85"/>
  <c r="AR14" i="85"/>
  <c r="AI15" i="85"/>
  <c r="AJ15" i="85" s="1"/>
  <c r="AL15" i="85"/>
  <c r="AI16" i="85"/>
  <c r="AJ16" i="85" s="1"/>
  <c r="AL16" i="85"/>
  <c r="AI17" i="85"/>
  <c r="AJ17" i="85" s="1"/>
  <c r="AL17" i="85"/>
  <c r="AI18" i="85"/>
  <c r="AJ18" i="85" s="1"/>
  <c r="AL18" i="85"/>
  <c r="AI19" i="85"/>
  <c r="AJ19" i="85" s="1"/>
  <c r="AL19" i="85"/>
  <c r="AI20" i="85"/>
  <c r="AJ20" i="85" s="1"/>
  <c r="AI21" i="85"/>
  <c r="AJ21" i="85" s="1"/>
  <c r="AL21" i="85"/>
  <c r="AI22" i="85"/>
  <c r="AJ22" i="85" s="1"/>
  <c r="AL22" i="85"/>
  <c r="AI23" i="85"/>
  <c r="AJ23" i="85" s="1"/>
  <c r="AL23" i="85"/>
  <c r="AI24" i="85"/>
  <c r="AJ24" i="85" s="1"/>
  <c r="AL24" i="85"/>
  <c r="AI25" i="85"/>
  <c r="AJ25" i="85" s="1"/>
  <c r="AL25" i="85"/>
  <c r="AI26" i="85"/>
  <c r="AJ26" i="85" s="1"/>
  <c r="AL26" i="85"/>
  <c r="AI27" i="85"/>
  <c r="AJ27" i="85" s="1"/>
  <c r="AL27" i="85"/>
  <c r="AI28" i="85"/>
  <c r="AJ28" i="85" s="1"/>
  <c r="AL28" i="85"/>
  <c r="AI29" i="85"/>
  <c r="AJ29" i="85" s="1"/>
  <c r="AL29" i="85"/>
  <c r="AI30" i="85"/>
  <c r="AJ30" i="85" s="1"/>
  <c r="AL30" i="85"/>
  <c r="AI31" i="85"/>
  <c r="AJ31" i="85" s="1"/>
  <c r="AL31" i="85"/>
  <c r="AL14" i="85"/>
  <c r="AC15" i="85"/>
  <c r="AD15" i="85" s="1"/>
  <c r="AF15" i="85"/>
  <c r="AC16" i="85"/>
  <c r="AD16" i="85" s="1"/>
  <c r="AF16" i="85"/>
  <c r="AC17" i="85"/>
  <c r="AD17" i="85" s="1"/>
  <c r="AF17" i="85"/>
  <c r="AC18" i="85"/>
  <c r="AD18" i="85" s="1"/>
  <c r="AF18" i="85"/>
  <c r="AC19" i="85"/>
  <c r="AD19" i="85" s="1"/>
  <c r="AF19" i="85"/>
  <c r="AC20" i="85"/>
  <c r="AD20" i="85" s="1"/>
  <c r="AF20" i="85"/>
  <c r="AC21" i="85"/>
  <c r="AD21" i="85" s="1"/>
  <c r="AF21" i="85"/>
  <c r="AC22" i="85"/>
  <c r="AD22" i="85" s="1"/>
  <c r="AF22" i="85"/>
  <c r="AC23" i="85"/>
  <c r="AD23" i="85" s="1"/>
  <c r="AF23" i="85"/>
  <c r="AC24" i="85"/>
  <c r="AD24" i="85" s="1"/>
  <c r="AF24" i="85"/>
  <c r="AC25" i="85"/>
  <c r="AD25" i="85" s="1"/>
  <c r="AF25" i="85"/>
  <c r="AC26" i="85"/>
  <c r="AD26" i="85" s="1"/>
  <c r="AF26" i="85"/>
  <c r="AC27" i="85"/>
  <c r="AD27" i="85"/>
  <c r="AF27" i="85"/>
  <c r="AC28" i="85"/>
  <c r="AD28" i="85" s="1"/>
  <c r="AF28" i="85"/>
  <c r="AC29" i="85"/>
  <c r="AD29" i="85" s="1"/>
  <c r="AF29" i="85"/>
  <c r="AC30" i="85"/>
  <c r="AD30" i="85" s="1"/>
  <c r="AF30" i="85"/>
  <c r="AC31" i="85"/>
  <c r="AD31" i="85" s="1"/>
  <c r="AF31" i="85"/>
  <c r="AF14" i="85"/>
  <c r="CA32" i="85"/>
  <c r="BU32" i="85"/>
  <c r="BO32" i="85"/>
  <c r="BI32" i="85"/>
  <c r="BC32" i="85"/>
  <c r="AW32" i="85"/>
  <c r="AC14" i="85"/>
  <c r="AD14" i="85" s="1"/>
  <c r="AI14" i="85"/>
  <c r="AJ14" i="85" s="1"/>
  <c r="AU15" i="85"/>
  <c r="AV15" i="85" s="1"/>
  <c r="AU16" i="85"/>
  <c r="AV16" i="85" s="1"/>
  <c r="AU17" i="85"/>
  <c r="AV17" i="85" s="1"/>
  <c r="AU18" i="85"/>
  <c r="AV18" i="85" s="1"/>
  <c r="AU19" i="85"/>
  <c r="AV19" i="85" s="1"/>
  <c r="AU20" i="85"/>
  <c r="AV20" i="85" s="1"/>
  <c r="AU21" i="85"/>
  <c r="AV21" i="85" s="1"/>
  <c r="AU22" i="85"/>
  <c r="AV22" i="85" s="1"/>
  <c r="AU23" i="85"/>
  <c r="AV23" i="85" s="1"/>
  <c r="AU24" i="85"/>
  <c r="AV24" i="85" s="1"/>
  <c r="AU25" i="85"/>
  <c r="AV25" i="85" s="1"/>
  <c r="AU26" i="85"/>
  <c r="AV26" i="85" s="1"/>
  <c r="AU27" i="85"/>
  <c r="AV27" i="85" s="1"/>
  <c r="AU28" i="85"/>
  <c r="AV28" i="85" s="1"/>
  <c r="AU29" i="85"/>
  <c r="AV29" i="85" s="1"/>
  <c r="AU30" i="85"/>
  <c r="AV30" i="85" s="1"/>
  <c r="AU31" i="85"/>
  <c r="AV31" i="85" s="1"/>
  <c r="AU14" i="85"/>
  <c r="AO30" i="85"/>
  <c r="AP30" i="85" s="1"/>
  <c r="AO31" i="85"/>
  <c r="AP31" i="85" s="1"/>
  <c r="AO15" i="85"/>
  <c r="AP15" i="85" s="1"/>
  <c r="AO16" i="85"/>
  <c r="AP16" i="85" s="1"/>
  <c r="AO17" i="85"/>
  <c r="AP17" i="85" s="1"/>
  <c r="AO18" i="85"/>
  <c r="AP18" i="85" s="1"/>
  <c r="AO19" i="85"/>
  <c r="AP19" i="85" s="1"/>
  <c r="AO20" i="85"/>
  <c r="AP20" i="85" s="1"/>
  <c r="AO21" i="85"/>
  <c r="AP21" i="85" s="1"/>
  <c r="AO22" i="85"/>
  <c r="AP22" i="85" s="1"/>
  <c r="AO23" i="85"/>
  <c r="AP23" i="85" s="1"/>
  <c r="AO24" i="85"/>
  <c r="AP24" i="85" s="1"/>
  <c r="AO25" i="85"/>
  <c r="AP25" i="85" s="1"/>
  <c r="AO26" i="85"/>
  <c r="AP26" i="85" s="1"/>
  <c r="AO27" i="85"/>
  <c r="AP27" i="85" s="1"/>
  <c r="AO28" i="85"/>
  <c r="AP28" i="85" s="1"/>
  <c r="AO29" i="85"/>
  <c r="AP29" i="85" s="1"/>
  <c r="AO14" i="85"/>
  <c r="CW13" i="85"/>
  <c r="CW15" i="85"/>
  <c r="CW12" i="85"/>
  <c r="AC13" i="85"/>
  <c r="AD13" i="85" s="1"/>
  <c r="AR13" i="85"/>
  <c r="AO13" i="85"/>
  <c r="AP13" i="85" s="1"/>
  <c r="AL13" i="85"/>
  <c r="AI13" i="85"/>
  <c r="AJ13" i="85" s="1"/>
  <c r="AO12" i="85"/>
  <c r="AP12" i="85" s="1"/>
  <c r="AI12" i="85"/>
  <c r="AJ12" i="85" s="1"/>
  <c r="AR12" i="85"/>
  <c r="AL12" i="85"/>
  <c r="AF12" i="85"/>
  <c r="AC12" i="85"/>
  <c r="AD12" i="85" s="1"/>
  <c r="BO51" i="92" l="1"/>
  <c r="BM51" i="92"/>
  <c r="BJ51" i="92"/>
  <c r="BH51" i="92"/>
  <c r="BE51" i="92"/>
  <c r="BC51" i="92"/>
  <c r="AZ51" i="92"/>
  <c r="AX51" i="92"/>
  <c r="AU51" i="92"/>
  <c r="AS51" i="92"/>
  <c r="AP51" i="92"/>
  <c r="AN51" i="92"/>
  <c r="AK51" i="92"/>
  <c r="AI51" i="92"/>
  <c r="AF51" i="92"/>
  <c r="AD51" i="92"/>
  <c r="AA51" i="92"/>
  <c r="Y51" i="92"/>
  <c r="V51" i="92"/>
  <c r="T51" i="92"/>
  <c r="Q51" i="92"/>
  <c r="O51" i="92"/>
  <c r="L51" i="92"/>
  <c r="J51" i="92"/>
  <c r="BC25" i="91"/>
  <c r="DL13" i="91"/>
  <c r="DL14" i="91"/>
  <c r="DL15" i="91"/>
  <c r="DL16" i="91"/>
  <c r="DL18" i="91"/>
  <c r="DL19" i="91"/>
  <c r="DL20" i="91"/>
  <c r="DL21" i="91"/>
  <c r="DL22" i="91"/>
  <c r="DL23" i="91"/>
  <c r="DL24" i="91"/>
  <c r="DL12" i="91"/>
  <c r="DJ13" i="91"/>
  <c r="DJ14" i="91"/>
  <c r="DJ15" i="91"/>
  <c r="DJ16" i="91"/>
  <c r="DJ18" i="91"/>
  <c r="AC39" i="91"/>
  <c r="AC38" i="91"/>
  <c r="AD39" i="91"/>
  <c r="AD40" i="91"/>
  <c r="AD37" i="91"/>
  <c r="DL17" i="91"/>
  <c r="DJ17" i="91"/>
  <c r="DM17" i="91"/>
  <c r="AO32" i="85"/>
  <c r="BP25" i="91"/>
  <c r="BN25" i="91"/>
  <c r="BQ25" i="91"/>
  <c r="AC36" i="91"/>
  <c r="BD25" i="91"/>
  <c r="AC37" i="91"/>
  <c r="BA25" i="91"/>
  <c r="AN25" i="91"/>
  <c r="CX12" i="85"/>
  <c r="CX13" i="85"/>
  <c r="BM32" i="85"/>
  <c r="BN14" i="85"/>
  <c r="BG32" i="85"/>
  <c r="BH14" i="85"/>
  <c r="CK32" i="85"/>
  <c r="BZ15" i="85"/>
  <c r="BY32" i="85"/>
  <c r="BB14" i="85"/>
  <c r="BA32" i="85"/>
  <c r="AU32" i="85"/>
  <c r="AV14" i="85"/>
  <c r="AP14" i="85"/>
  <c r="CQ32" i="85"/>
  <c r="CE32" i="85"/>
  <c r="CG32" i="85"/>
  <c r="BS32" i="85"/>
  <c r="AC32" i="85"/>
  <c r="CX14" i="85"/>
  <c r="CN31" i="85"/>
  <c r="CX31" i="85" s="1"/>
  <c r="CL31" i="85"/>
  <c r="CN30" i="85"/>
  <c r="CX30" i="85" s="1"/>
  <c r="CL30" i="85"/>
  <c r="CN29" i="85"/>
  <c r="CX29" i="85" s="1"/>
  <c r="CL29" i="85"/>
  <c r="CN28" i="85"/>
  <c r="CX28" i="85" s="1"/>
  <c r="CL28" i="85"/>
  <c r="CN27" i="85"/>
  <c r="CX27" i="85" s="1"/>
  <c r="CL27" i="85"/>
  <c r="CN26" i="85"/>
  <c r="CX26" i="85" s="1"/>
  <c r="CL26" i="85"/>
  <c r="CN25" i="85"/>
  <c r="CX25" i="85" s="1"/>
  <c r="CL25" i="85"/>
  <c r="CN24" i="85"/>
  <c r="CX24" i="85" s="1"/>
  <c r="CL24" i="85"/>
  <c r="CN23" i="85"/>
  <c r="CX23" i="85" s="1"/>
  <c r="CL23" i="85"/>
  <c r="CN22" i="85"/>
  <c r="CX22" i="85" s="1"/>
  <c r="CL22" i="85"/>
  <c r="CN21" i="85"/>
  <c r="CX21" i="85" s="1"/>
  <c r="CL21" i="85"/>
  <c r="CN20" i="85"/>
  <c r="CX20" i="85" s="1"/>
  <c r="CL20" i="85"/>
  <c r="CM19" i="85"/>
  <c r="CN18" i="85"/>
  <c r="CX18" i="85" s="1"/>
  <c r="CL18" i="85"/>
  <c r="CN17" i="85"/>
  <c r="CX17" i="85" s="1"/>
  <c r="CL17" i="85"/>
  <c r="CN16" i="85"/>
  <c r="CX16" i="85" s="1"/>
  <c r="CL16" i="85"/>
  <c r="CN15" i="85"/>
  <c r="CX15" i="85" s="1"/>
  <c r="CL15" i="85"/>
  <c r="AI32" i="85"/>
  <c r="BT51" i="92" l="1"/>
  <c r="AE39" i="91"/>
  <c r="AE37" i="91"/>
  <c r="CS32" i="85"/>
  <c r="CN19" i="85"/>
  <c r="CM32" i="85"/>
  <c r="AK32" i="85"/>
  <c r="CL19" i="85"/>
  <c r="X32" i="85" l="1"/>
  <c r="W32" i="85"/>
  <c r="V32" i="85"/>
  <c r="U32" i="85"/>
  <c r="T32" i="85"/>
  <c r="S32" i="85"/>
  <c r="R32" i="85"/>
  <c r="Q32" i="85"/>
  <c r="P32" i="85"/>
  <c r="O32" i="85"/>
  <c r="N32" i="85"/>
  <c r="M32" i="85"/>
  <c r="DB13" i="91"/>
  <c r="DC13" i="91" s="1"/>
  <c r="CZ13" i="91"/>
  <c r="DA13" i="91" s="1"/>
  <c r="CY13" i="91"/>
  <c r="CX13" i="91"/>
  <c r="CV13" i="91"/>
  <c r="AQ13" i="91"/>
  <c r="AP13" i="91"/>
  <c r="AN13" i="91"/>
  <c r="CY14" i="91"/>
  <c r="CY15" i="91"/>
  <c r="CY16" i="91"/>
  <c r="CY17" i="91"/>
  <c r="CY18" i="91"/>
  <c r="CY19" i="91"/>
  <c r="CY20" i="91"/>
  <c r="CY21" i="91"/>
  <c r="CY22" i="91"/>
  <c r="CY23" i="91"/>
  <c r="CY24" i="91"/>
  <c r="CY12" i="91"/>
  <c r="DB14" i="91"/>
  <c r="DB15" i="91"/>
  <c r="DB16" i="91"/>
  <c r="DB17" i="91"/>
  <c r="DB18" i="91"/>
  <c r="DB19" i="91"/>
  <c r="DB20" i="91"/>
  <c r="DB21" i="91"/>
  <c r="DB22" i="91"/>
  <c r="DB23" i="91"/>
  <c r="DB24" i="91"/>
  <c r="DB12" i="91"/>
  <c r="DC12" i="91" s="1"/>
  <c r="CX12" i="91"/>
  <c r="AE16" i="69"/>
  <c r="AQ16" i="69"/>
  <c r="CZ14" i="91"/>
  <c r="DA14" i="91" s="1"/>
  <c r="CZ15" i="91"/>
  <c r="DA15" i="91" s="1"/>
  <c r="CZ16" i="91"/>
  <c r="DA16" i="91" s="1"/>
  <c r="CZ17" i="91"/>
  <c r="DA17" i="91" s="1"/>
  <c r="CZ18" i="91"/>
  <c r="DA18" i="91" s="1"/>
  <c r="CZ19" i="91"/>
  <c r="DA19" i="91" s="1"/>
  <c r="CZ20" i="91"/>
  <c r="DA20" i="91" s="1"/>
  <c r="CZ21" i="91"/>
  <c r="DA21" i="91" s="1"/>
  <c r="CZ22" i="91"/>
  <c r="DA22" i="91" s="1"/>
  <c r="CZ23" i="91"/>
  <c r="DA23" i="91" s="1"/>
  <c r="CZ24" i="91"/>
  <c r="DA24" i="91" s="1"/>
  <c r="CZ12" i="91"/>
  <c r="CX14" i="91"/>
  <c r="CX15" i="91"/>
  <c r="CX16" i="91"/>
  <c r="CX17" i="91"/>
  <c r="CX18" i="91"/>
  <c r="CX19" i="91"/>
  <c r="CX20" i="91"/>
  <c r="CX21" i="91"/>
  <c r="CX22" i="91"/>
  <c r="CX23" i="91"/>
  <c r="CX24" i="91"/>
  <c r="CV17" i="91"/>
  <c r="CV23" i="91"/>
  <c r="Z9" i="44"/>
  <c r="AE13" i="75"/>
  <c r="AE12" i="75"/>
  <c r="AE11" i="75"/>
  <c r="AQ17" i="91"/>
  <c r="DD17" i="91" s="1"/>
  <c r="W16" i="88"/>
  <c r="V16" i="88"/>
  <c r="R16" i="88"/>
  <c r="P16" i="88"/>
  <c r="AP14" i="91"/>
  <c r="AP15" i="91"/>
  <c r="AP16" i="91"/>
  <c r="AP17" i="91"/>
  <c r="AP18" i="91"/>
  <c r="AP19" i="91"/>
  <c r="AP20" i="91"/>
  <c r="AP21" i="91"/>
  <c r="AP22" i="91"/>
  <c r="AP23" i="91"/>
  <c r="AP24" i="91"/>
  <c r="AP12" i="91"/>
  <c r="AN14" i="91"/>
  <c r="AN15" i="91"/>
  <c r="AN16" i="91"/>
  <c r="AN17" i="91"/>
  <c r="AN18" i="91"/>
  <c r="AN19" i="91"/>
  <c r="AN20" i="91"/>
  <c r="AN21" i="91"/>
  <c r="AN22" i="91"/>
  <c r="AN23" i="91"/>
  <c r="AN24" i="91"/>
  <c r="AN12" i="91"/>
  <c r="DC14" i="91" l="1"/>
  <c r="DC15" i="91"/>
  <c r="DC16" i="91"/>
  <c r="DC17" i="91"/>
  <c r="DC18" i="91"/>
  <c r="DC19" i="91"/>
  <c r="DC20" i="91"/>
  <c r="DC21" i="91"/>
  <c r="DC22" i="91"/>
  <c r="DC23" i="91"/>
  <c r="DC24" i="91"/>
  <c r="DA12" i="91"/>
  <c r="AP25" i="91"/>
  <c r="CY25" i="91"/>
  <c r="CZ25" i="91"/>
  <c r="CX25" i="91"/>
  <c r="AR32" i="85"/>
  <c r="CB32" i="85"/>
  <c r="BV32" i="85"/>
  <c r="BP32" i="85"/>
  <c r="BJ32" i="85"/>
  <c r="BD32" i="85"/>
  <c r="AX32" i="85"/>
  <c r="BN32" i="85"/>
  <c r="BH32" i="85"/>
  <c r="CL32" i="85"/>
  <c r="CF32" i="85"/>
  <c r="BT32" i="85"/>
  <c r="BZ32" i="85"/>
  <c r="BB32" i="85"/>
  <c r="AV32" i="85"/>
  <c r="AP32" i="85"/>
  <c r="CR32" i="85"/>
  <c r="AJ32" i="85"/>
  <c r="CH32" i="85"/>
  <c r="CN32" i="85"/>
  <c r="CT32" i="85"/>
  <c r="CX19" i="85"/>
  <c r="CW19" i="85"/>
  <c r="AQ14" i="91"/>
  <c r="AQ15" i="91"/>
  <c r="AQ16" i="91"/>
  <c r="AQ18" i="91"/>
  <c r="AQ19" i="91"/>
  <c r="AQ20" i="91"/>
  <c r="AQ21" i="91"/>
  <c r="AQ22" i="91"/>
  <c r="AQ23" i="91"/>
  <c r="AQ24" i="91"/>
  <c r="AQ12" i="91"/>
  <c r="AQ25" i="91" l="1"/>
  <c r="AN10" i="65"/>
  <c r="AO10" i="65" s="1"/>
  <c r="AN11" i="65"/>
  <c r="AO11" i="65" s="1"/>
  <c r="AQ11" i="65"/>
  <c r="AN12" i="65"/>
  <c r="AO12" i="65" s="1"/>
  <c r="AQ12" i="65"/>
  <c r="AB17" i="91"/>
  <c r="Z5" i="44"/>
  <c r="Z6" i="44"/>
  <c r="Z7" i="44"/>
  <c r="Z8" i="44"/>
  <c r="Z10" i="44"/>
  <c r="Z11" i="44"/>
  <c r="Z12" i="44"/>
  <c r="Z13" i="44"/>
  <c r="Z14" i="44"/>
  <c r="Z15" i="44"/>
  <c r="Z16" i="44"/>
  <c r="Z17" i="44"/>
  <c r="Z18" i="44"/>
  <c r="Z19" i="44"/>
  <c r="Z20" i="44"/>
  <c r="Z21" i="44"/>
  <c r="AA5" i="44"/>
  <c r="AA6" i="44"/>
  <c r="AA7" i="44"/>
  <c r="AA8" i="44"/>
  <c r="AA9" i="44"/>
  <c r="AA10" i="44"/>
  <c r="AA11" i="44"/>
  <c r="AA12" i="44"/>
  <c r="AA13" i="44"/>
  <c r="AA14" i="44"/>
  <c r="AA15" i="44"/>
  <c r="AA16" i="44"/>
  <c r="AA17" i="44"/>
  <c r="AA18" i="44"/>
  <c r="AA19" i="44"/>
  <c r="AA20" i="44"/>
  <c r="AA21" i="44"/>
  <c r="AA3" i="44"/>
  <c r="AK12" i="89" l="1"/>
  <c r="AC20" i="3"/>
  <c r="AK10" i="87"/>
  <c r="P13" i="91"/>
  <c r="P14" i="91"/>
  <c r="P15" i="91"/>
  <c r="P16" i="91"/>
  <c r="P18" i="91"/>
  <c r="P19" i="91"/>
  <c r="P20" i="91"/>
  <c r="P21" i="91"/>
  <c r="P22" i="91"/>
  <c r="P23" i="91"/>
  <c r="P24" i="91"/>
  <c r="P12" i="91"/>
  <c r="AD13" i="91"/>
  <c r="AD14" i="91"/>
  <c r="AD15" i="91"/>
  <c r="AD16" i="91"/>
  <c r="AD18" i="91"/>
  <c r="AD19" i="91"/>
  <c r="AD20" i="91"/>
  <c r="AD21" i="91"/>
  <c r="AD22" i="91"/>
  <c r="AD23" i="91"/>
  <c r="AD24" i="91"/>
  <c r="AD12" i="91"/>
  <c r="Z13" i="91"/>
  <c r="Z14" i="91"/>
  <c r="Z15" i="91"/>
  <c r="Z16" i="91"/>
  <c r="Z17" i="91"/>
  <c r="Z18" i="91"/>
  <c r="Z19" i="91"/>
  <c r="Z20" i="91"/>
  <c r="Z21" i="91"/>
  <c r="Z22" i="91"/>
  <c r="Z23" i="91"/>
  <c r="Z24" i="91"/>
  <c r="Z12" i="91"/>
  <c r="CV12" i="88"/>
  <c r="CS12" i="88"/>
  <c r="CP12" i="88"/>
  <c r="CQ12" i="88" s="1"/>
  <c r="CM12" i="88"/>
  <c r="CJ12" i="88"/>
  <c r="CK12" i="88" s="1"/>
  <c r="CG12" i="88"/>
  <c r="CD12" i="88"/>
  <c r="CE12" i="88" s="1"/>
  <c r="CA12" i="88"/>
  <c r="BX12" i="88"/>
  <c r="BY12" i="88" s="1"/>
  <c r="BU12" i="88"/>
  <c r="BR12" i="88"/>
  <c r="BS12" i="88" s="1"/>
  <c r="BO12" i="88"/>
  <c r="BL12" i="88"/>
  <c r="BM12" i="88" s="1"/>
  <c r="BI12" i="88"/>
  <c r="BF12" i="88"/>
  <c r="BG12" i="88" s="1"/>
  <c r="BC12" i="88"/>
  <c r="BA12" i="88"/>
  <c r="AW12" i="88"/>
  <c r="AT12" i="88"/>
  <c r="AU12" i="88" s="1"/>
  <c r="AQ12" i="88"/>
  <c r="AN12" i="88"/>
  <c r="AO12" i="88" s="1"/>
  <c r="AK12" i="88"/>
  <c r="AH12" i="88"/>
  <c r="AI12" i="88" s="1"/>
  <c r="AE12" i="88"/>
  <c r="AB12" i="88"/>
  <c r="AC12" i="88" s="1"/>
  <c r="AB14" i="91"/>
  <c r="AB15" i="91"/>
  <c r="AB16" i="91"/>
  <c r="AB18" i="91"/>
  <c r="AB19" i="91"/>
  <c r="AB20" i="91"/>
  <c r="AB21" i="91"/>
  <c r="AB22" i="91"/>
  <c r="AB23" i="91"/>
  <c r="AB24" i="91"/>
  <c r="AB13" i="91"/>
  <c r="AB12" i="91"/>
  <c r="AO25" i="91" l="1"/>
  <c r="AB40" i="91" s="1"/>
  <c r="DD12" i="91"/>
  <c r="DD21" i="91"/>
  <c r="DD16" i="91"/>
  <c r="DD24" i="91"/>
  <c r="DD20" i="91"/>
  <c r="DD15" i="91"/>
  <c r="DD23" i="91"/>
  <c r="DD19" i="91"/>
  <c r="DD14" i="91"/>
  <c r="DD22" i="91"/>
  <c r="DD18" i="91"/>
  <c r="DD13" i="91"/>
  <c r="CW12" i="88"/>
  <c r="V11" i="91"/>
  <c r="U11" i="91"/>
  <c r="W25" i="91"/>
  <c r="O23" i="91"/>
  <c r="M23" i="91"/>
  <c r="I23" i="91"/>
  <c r="V23" i="91" s="1"/>
  <c r="H23" i="91"/>
  <c r="U23" i="91" s="1"/>
  <c r="I12" i="91"/>
  <c r="Y25" i="91"/>
  <c r="X25" i="91"/>
  <c r="AH10" i="65"/>
  <c r="AI10" i="65" s="1"/>
  <c r="AK10" i="65"/>
  <c r="AH11" i="65"/>
  <c r="AI11" i="65" s="1"/>
  <c r="AK11" i="65"/>
  <c r="AH12" i="65"/>
  <c r="AI12" i="65"/>
  <c r="AK12" i="65"/>
  <c r="CV10" i="65"/>
  <c r="CV11" i="65"/>
  <c r="CV12" i="65"/>
  <c r="AE11" i="65"/>
  <c r="AE12" i="65"/>
  <c r="AE10" i="65"/>
  <c r="AB10" i="65"/>
  <c r="AC10" i="65" s="1"/>
  <c r="AB11" i="65"/>
  <c r="AC11" i="65" s="1"/>
  <c r="AB12" i="65"/>
  <c r="AC12" i="65" s="1"/>
  <c r="CW11" i="65" l="1"/>
  <c r="CW10" i="65"/>
  <c r="V12" i="91"/>
  <c r="AJ12" i="91"/>
  <c r="Z25" i="91"/>
  <c r="AB25" i="91"/>
  <c r="AD25" i="91"/>
  <c r="CW12" i="65"/>
  <c r="AB13" i="81"/>
  <c r="AB12" i="81"/>
  <c r="AE10" i="87"/>
  <c r="AE11" i="87"/>
  <c r="AE12" i="87"/>
  <c r="AE13" i="87"/>
  <c r="AE14" i="87"/>
  <c r="AE15" i="87"/>
  <c r="AE16" i="87"/>
  <c r="AD23" i="79"/>
  <c r="M14" i="75"/>
  <c r="N14" i="75"/>
  <c r="O14" i="75"/>
  <c r="P14" i="75"/>
  <c r="Q14" i="75"/>
  <c r="R14" i="75"/>
  <c r="S14" i="75"/>
  <c r="T14" i="75"/>
  <c r="U14" i="75"/>
  <c r="V14" i="75"/>
  <c r="W14" i="75"/>
  <c r="L14" i="75"/>
  <c r="AE10" i="75"/>
  <c r="AE10" i="74"/>
  <c r="AE11" i="74"/>
  <c r="AE12" i="74"/>
  <c r="CW12" i="91" l="1"/>
  <c r="AB16" i="89"/>
  <c r="AE12" i="89"/>
  <c r="AE13" i="89"/>
  <c r="AE14" i="89"/>
  <c r="M12" i="91" l="1"/>
  <c r="H13" i="91"/>
  <c r="U13" i="91" s="1"/>
  <c r="I13" i="91"/>
  <c r="V13" i="91" s="1"/>
  <c r="I14" i="91"/>
  <c r="H15" i="91"/>
  <c r="I15" i="91"/>
  <c r="H16" i="91"/>
  <c r="I16" i="91"/>
  <c r="H17" i="91"/>
  <c r="I17" i="91"/>
  <c r="H18" i="91"/>
  <c r="U18" i="91" s="1"/>
  <c r="I18" i="91"/>
  <c r="V18" i="91" s="1"/>
  <c r="H19" i="91"/>
  <c r="I19" i="91"/>
  <c r="H20" i="91"/>
  <c r="I20" i="91"/>
  <c r="H21" i="91"/>
  <c r="I21" i="91"/>
  <c r="I22" i="91"/>
  <c r="H24" i="91"/>
  <c r="I24" i="91"/>
  <c r="H22" i="91"/>
  <c r="AA13" i="74"/>
  <c r="M13" i="74"/>
  <c r="N13" i="74"/>
  <c r="O13" i="74"/>
  <c r="P13" i="74"/>
  <c r="Q13" i="74"/>
  <c r="R13" i="74"/>
  <c r="S13" i="74"/>
  <c r="T13" i="74"/>
  <c r="U13" i="74"/>
  <c r="V13" i="74"/>
  <c r="W13" i="74"/>
  <c r="L13" i="74"/>
  <c r="AA13" i="65"/>
  <c r="M13" i="65"/>
  <c r="N13" i="65"/>
  <c r="O13" i="65"/>
  <c r="P13" i="65"/>
  <c r="Q13" i="65"/>
  <c r="R13" i="65"/>
  <c r="S13" i="65"/>
  <c r="T13" i="65"/>
  <c r="U13" i="65"/>
  <c r="V13" i="65"/>
  <c r="W13" i="65"/>
  <c r="L13" i="65"/>
  <c r="V24" i="91" l="1"/>
  <c r="AJ24" i="91"/>
  <c r="U24" i="91"/>
  <c r="AI24" i="91"/>
  <c r="CV24" i="91" s="1"/>
  <c r="V16" i="91"/>
  <c r="AJ16" i="91"/>
  <c r="U16" i="91"/>
  <c r="AI16" i="91"/>
  <c r="CV16" i="91" s="1"/>
  <c r="V21" i="91"/>
  <c r="AJ21" i="91"/>
  <c r="V15" i="91"/>
  <c r="AJ15" i="91"/>
  <c r="U15" i="91"/>
  <c r="AI15" i="91"/>
  <c r="CV15" i="91" s="1"/>
  <c r="U22" i="91"/>
  <c r="AI22" i="91"/>
  <c r="CV22" i="91" s="1"/>
  <c r="V22" i="91"/>
  <c r="AJ22" i="91"/>
  <c r="CW22" i="91" s="1"/>
  <c r="U21" i="91"/>
  <c r="AI21" i="91"/>
  <c r="CV21" i="91" s="1"/>
  <c r="V20" i="91"/>
  <c r="AJ20" i="91"/>
  <c r="V14" i="91"/>
  <c r="AJ14" i="91"/>
  <c r="U20" i="91"/>
  <c r="AI20" i="91"/>
  <c r="CV20" i="91" s="1"/>
  <c r="U14" i="91"/>
  <c r="AI14" i="91"/>
  <c r="CV14" i="91" s="1"/>
  <c r="V19" i="91"/>
  <c r="AJ19" i="91"/>
  <c r="U19" i="91"/>
  <c r="AI19" i="91"/>
  <c r="CV19" i="91" s="1"/>
  <c r="AB13" i="78"/>
  <c r="AC13" i="78" s="1"/>
  <c r="AE13" i="78"/>
  <c r="AH13" i="78"/>
  <c r="AI13" i="78"/>
  <c r="AK13" i="78"/>
  <c r="AN13" i="78"/>
  <c r="AO13" i="78"/>
  <c r="AQ13" i="78"/>
  <c r="AT13" i="78"/>
  <c r="AU13" i="78"/>
  <c r="AW13" i="78"/>
  <c r="AZ13" i="78"/>
  <c r="BA13" i="78"/>
  <c r="BC13" i="78"/>
  <c r="BF13" i="78"/>
  <c r="BG13" i="78" s="1"/>
  <c r="BI13" i="78"/>
  <c r="BL13" i="78"/>
  <c r="BM13" i="78"/>
  <c r="BO13" i="78"/>
  <c r="BR13" i="78"/>
  <c r="BS13" i="78"/>
  <c r="BU13" i="78"/>
  <c r="BX13" i="78"/>
  <c r="BY13" i="78"/>
  <c r="CA13" i="78"/>
  <c r="CD13" i="78"/>
  <c r="CE13" i="78" s="1"/>
  <c r="CG13" i="78"/>
  <c r="CJ13" i="78"/>
  <c r="CK13" i="78"/>
  <c r="CM13" i="78"/>
  <c r="CP13" i="78"/>
  <c r="CQ13" i="78"/>
  <c r="CS13" i="78"/>
  <c r="CV13" i="78"/>
  <c r="AB14" i="78"/>
  <c r="AC14" i="78"/>
  <c r="AE14" i="78"/>
  <c r="AH14" i="78"/>
  <c r="AI14" i="78" s="1"/>
  <c r="AK14" i="78"/>
  <c r="AN14" i="78"/>
  <c r="AO14" i="78"/>
  <c r="AQ14" i="78"/>
  <c r="AT14" i="78"/>
  <c r="AU14" i="78"/>
  <c r="AW14" i="78"/>
  <c r="AZ14" i="78"/>
  <c r="BA14" i="78"/>
  <c r="BC14" i="78"/>
  <c r="BF14" i="78"/>
  <c r="BG14" i="78"/>
  <c r="BI14" i="78"/>
  <c r="BL14" i="78"/>
  <c r="BM14" i="78" s="1"/>
  <c r="BO14" i="78"/>
  <c r="BR14" i="78"/>
  <c r="BS14" i="78"/>
  <c r="BU14" i="78"/>
  <c r="BX14" i="78"/>
  <c r="BY14" i="78"/>
  <c r="CA14" i="78"/>
  <c r="CD14" i="78"/>
  <c r="CE14" i="78"/>
  <c r="CG14" i="78"/>
  <c r="CJ14" i="78"/>
  <c r="CK14" i="78"/>
  <c r="CM14" i="78"/>
  <c r="CP14" i="78"/>
  <c r="CQ14" i="78" s="1"/>
  <c r="CS14" i="78"/>
  <c r="CV14" i="78"/>
  <c r="AB15" i="78"/>
  <c r="AC15" i="78"/>
  <c r="AE15" i="78"/>
  <c r="AH15" i="78"/>
  <c r="AI15" i="78"/>
  <c r="AK15" i="78"/>
  <c r="AN15" i="78"/>
  <c r="AO15" i="78"/>
  <c r="AQ15" i="78"/>
  <c r="AT15" i="78"/>
  <c r="AU15" i="78" s="1"/>
  <c r="AW15" i="78"/>
  <c r="AZ15" i="78"/>
  <c r="BA15" i="78"/>
  <c r="BC15" i="78"/>
  <c r="BF15" i="78"/>
  <c r="BG15" i="78"/>
  <c r="BI15" i="78"/>
  <c r="BL15" i="78"/>
  <c r="BM15" i="78"/>
  <c r="BO15" i="78"/>
  <c r="BR15" i="78"/>
  <c r="BS15" i="78" s="1"/>
  <c r="BU15" i="78"/>
  <c r="BX15" i="78"/>
  <c r="BY15" i="78"/>
  <c r="CA15" i="78"/>
  <c r="CD15" i="78"/>
  <c r="CE15" i="78"/>
  <c r="CG15" i="78"/>
  <c r="CJ15" i="78"/>
  <c r="CK15" i="78"/>
  <c r="CM15" i="78"/>
  <c r="CP15" i="78"/>
  <c r="CQ15" i="78"/>
  <c r="CS15" i="78"/>
  <c r="CW15" i="78" s="1"/>
  <c r="CV15" i="78"/>
  <c r="AB16" i="78"/>
  <c r="AC16" i="78"/>
  <c r="AE16" i="78"/>
  <c r="AH16" i="78"/>
  <c r="AI16" i="78"/>
  <c r="AK16" i="78"/>
  <c r="AN16" i="78"/>
  <c r="AO16" i="78"/>
  <c r="AQ16" i="78"/>
  <c r="AT16" i="78"/>
  <c r="AU16" i="78"/>
  <c r="AW16" i="78"/>
  <c r="AZ16" i="78"/>
  <c r="BA16" i="78" s="1"/>
  <c r="BC16" i="78"/>
  <c r="BF16" i="78"/>
  <c r="BG16" i="78"/>
  <c r="BI16" i="78"/>
  <c r="BL16" i="78"/>
  <c r="BM16" i="78"/>
  <c r="BO16" i="78"/>
  <c r="BR16" i="78"/>
  <c r="BS16" i="78"/>
  <c r="BU16" i="78"/>
  <c r="BX16" i="78"/>
  <c r="BY16" i="78"/>
  <c r="CA16" i="78"/>
  <c r="CD16" i="78"/>
  <c r="CE16" i="78" s="1"/>
  <c r="CG16" i="78"/>
  <c r="CJ16" i="78"/>
  <c r="CK16" i="78"/>
  <c r="CM16" i="78"/>
  <c r="CP16" i="78"/>
  <c r="CQ16" i="78"/>
  <c r="CS16" i="78"/>
  <c r="CV16" i="78"/>
  <c r="AB17" i="78"/>
  <c r="AC17" i="78"/>
  <c r="AE17" i="78"/>
  <c r="AH17" i="78"/>
  <c r="AI17" i="78" s="1"/>
  <c r="AK17" i="78"/>
  <c r="AN17" i="78"/>
  <c r="AO17" i="78"/>
  <c r="AQ17" i="78"/>
  <c r="AT17" i="78"/>
  <c r="AU17" i="78"/>
  <c r="AW17" i="78"/>
  <c r="AZ17" i="78"/>
  <c r="BA17" i="78"/>
  <c r="BC17" i="78"/>
  <c r="BF17" i="78"/>
  <c r="BG17" i="78" s="1"/>
  <c r="BI17" i="78"/>
  <c r="BL17" i="78"/>
  <c r="BM17" i="78" s="1"/>
  <c r="BO17" i="78"/>
  <c r="BR17" i="78"/>
  <c r="BS17" i="78"/>
  <c r="BU17" i="78"/>
  <c r="BX17" i="78"/>
  <c r="BY17" i="78"/>
  <c r="CA17" i="78"/>
  <c r="CD17" i="78"/>
  <c r="CE17" i="78"/>
  <c r="CG17" i="78"/>
  <c r="CJ17" i="78"/>
  <c r="CK17" i="78" s="1"/>
  <c r="CM17" i="78"/>
  <c r="CP17" i="78"/>
  <c r="CQ17" i="78"/>
  <c r="CS17" i="78"/>
  <c r="CV17" i="78"/>
  <c r="AB18" i="78"/>
  <c r="AC18" i="78"/>
  <c r="AE18" i="78"/>
  <c r="AH18" i="78"/>
  <c r="AI18" i="78"/>
  <c r="AK18" i="78"/>
  <c r="AN18" i="78"/>
  <c r="AO18" i="78" s="1"/>
  <c r="AQ18" i="78"/>
  <c r="AT18" i="78"/>
  <c r="AU18" i="78"/>
  <c r="AW18" i="78"/>
  <c r="AZ18" i="78"/>
  <c r="BA18" i="78"/>
  <c r="BC18" i="78"/>
  <c r="BF18" i="78"/>
  <c r="BG18" i="78"/>
  <c r="BI18" i="78"/>
  <c r="BL18" i="78"/>
  <c r="BM18" i="78"/>
  <c r="BO18" i="78"/>
  <c r="BR18" i="78"/>
  <c r="BS18" i="78" s="1"/>
  <c r="BU18" i="78"/>
  <c r="BX18" i="78"/>
  <c r="BY18" i="78"/>
  <c r="CA18" i="78"/>
  <c r="CD18" i="78"/>
  <c r="CE18" i="78"/>
  <c r="CG18" i="78"/>
  <c r="CJ18" i="78"/>
  <c r="CK18" i="78"/>
  <c r="CM18" i="78"/>
  <c r="CP18" i="78"/>
  <c r="CQ18" i="78" s="1"/>
  <c r="CS18" i="78"/>
  <c r="CW18" i="78" s="1"/>
  <c r="CV18" i="78"/>
  <c r="AB19" i="78"/>
  <c r="AC19" i="78"/>
  <c r="AE19" i="78"/>
  <c r="AH19" i="78"/>
  <c r="AI19" i="78"/>
  <c r="AK19" i="78"/>
  <c r="AN19" i="78"/>
  <c r="AO19" i="78"/>
  <c r="AQ19" i="78"/>
  <c r="AT19" i="78"/>
  <c r="AU19" i="78" s="1"/>
  <c r="AW19" i="78"/>
  <c r="AZ19" i="78"/>
  <c r="BA19" i="78" s="1"/>
  <c r="BC19" i="78"/>
  <c r="BF19" i="78"/>
  <c r="BG19" i="78"/>
  <c r="BI19" i="78"/>
  <c r="BL19" i="78"/>
  <c r="BM19" i="78"/>
  <c r="BO19" i="78"/>
  <c r="BR19" i="78"/>
  <c r="BS19" i="78"/>
  <c r="BU19" i="78"/>
  <c r="BX19" i="78"/>
  <c r="BY19" i="78" s="1"/>
  <c r="CA19" i="78"/>
  <c r="CD19" i="78"/>
  <c r="CE19" i="78"/>
  <c r="CG19" i="78"/>
  <c r="CJ19" i="78"/>
  <c r="CK19" i="78"/>
  <c r="CM19" i="78"/>
  <c r="CP19" i="78"/>
  <c r="CQ19" i="78"/>
  <c r="CS19" i="78"/>
  <c r="CV19" i="78"/>
  <c r="CW19" i="78"/>
  <c r="AB20" i="78"/>
  <c r="AC20" i="78" s="1"/>
  <c r="AE20" i="78"/>
  <c r="AH20" i="78"/>
  <c r="AI20" i="78"/>
  <c r="AK20" i="78"/>
  <c r="AN20" i="78"/>
  <c r="AO20" i="78"/>
  <c r="AQ20" i="78"/>
  <c r="AT20" i="78"/>
  <c r="AU20" i="78"/>
  <c r="AW20" i="78"/>
  <c r="AZ20" i="78"/>
  <c r="BA20" i="78"/>
  <c r="BC20" i="78"/>
  <c r="BF20" i="78"/>
  <c r="BG20" i="78"/>
  <c r="BI20" i="78"/>
  <c r="BL20" i="78"/>
  <c r="BM20" i="78"/>
  <c r="BO20" i="78"/>
  <c r="BR20" i="78"/>
  <c r="BS20" i="78"/>
  <c r="BU20" i="78"/>
  <c r="BX20" i="78"/>
  <c r="BY20" i="78"/>
  <c r="CA20" i="78"/>
  <c r="CD20" i="78"/>
  <c r="CE20" i="78" s="1"/>
  <c r="CG20" i="78"/>
  <c r="CJ20" i="78"/>
  <c r="CK20" i="78" s="1"/>
  <c r="CM20" i="78"/>
  <c r="CP20" i="78"/>
  <c r="CQ20" i="78"/>
  <c r="CS20" i="78"/>
  <c r="CV20" i="78"/>
  <c r="AB21" i="78"/>
  <c r="AC21" i="78"/>
  <c r="AE21" i="78"/>
  <c r="AH21" i="78"/>
  <c r="AI21" i="78" s="1"/>
  <c r="AK21" i="78"/>
  <c r="AN21" i="78"/>
  <c r="AO21" i="78" s="1"/>
  <c r="AQ21" i="78"/>
  <c r="AT21" i="78"/>
  <c r="AU21" i="78"/>
  <c r="AW21" i="78"/>
  <c r="AZ21" i="78"/>
  <c r="BA21" i="78"/>
  <c r="BC21" i="78"/>
  <c r="BF21" i="78"/>
  <c r="BG21" i="78"/>
  <c r="BI21" i="78"/>
  <c r="BL21" i="78"/>
  <c r="BM21" i="78" s="1"/>
  <c r="BO21" i="78"/>
  <c r="BR21" i="78"/>
  <c r="BS21" i="78"/>
  <c r="BU21" i="78"/>
  <c r="BX21" i="78"/>
  <c r="BY21" i="78"/>
  <c r="CA21" i="78"/>
  <c r="CD21" i="78"/>
  <c r="CE21" i="78"/>
  <c r="CG21" i="78"/>
  <c r="CJ21" i="78"/>
  <c r="CK21" i="78"/>
  <c r="CM21" i="78"/>
  <c r="CP21" i="78"/>
  <c r="CQ21" i="78"/>
  <c r="CS21" i="78"/>
  <c r="CV21" i="78"/>
  <c r="AB22" i="78"/>
  <c r="AC22" i="78"/>
  <c r="AE22" i="78"/>
  <c r="AH22" i="78"/>
  <c r="AI22" i="78"/>
  <c r="AK22" i="78"/>
  <c r="AN22" i="78"/>
  <c r="AO22" i="78"/>
  <c r="AQ22" i="78"/>
  <c r="AT22" i="78"/>
  <c r="AU22" i="78" s="1"/>
  <c r="AW22" i="78"/>
  <c r="AZ22" i="78"/>
  <c r="BA22" i="78"/>
  <c r="BC22" i="78"/>
  <c r="BF22" i="78"/>
  <c r="BG22" i="78"/>
  <c r="BI22" i="78"/>
  <c r="BL22" i="78"/>
  <c r="BM22" i="78"/>
  <c r="BO22" i="78"/>
  <c r="BR22" i="78"/>
  <c r="BS22" i="78" s="1"/>
  <c r="BU22" i="78"/>
  <c r="BX22" i="78"/>
  <c r="BY22" i="78"/>
  <c r="CA22" i="78"/>
  <c r="CD22" i="78"/>
  <c r="CE22" i="78"/>
  <c r="CG22" i="78"/>
  <c r="CJ22" i="78"/>
  <c r="CK22" i="78"/>
  <c r="CM22" i="78"/>
  <c r="CP22" i="78"/>
  <c r="CQ22" i="78"/>
  <c r="CS22" i="78"/>
  <c r="CW22" i="78" s="1"/>
  <c r="CV22" i="78"/>
  <c r="AB23" i="78"/>
  <c r="AC23" i="78"/>
  <c r="AE23" i="78"/>
  <c r="AH23" i="78"/>
  <c r="AI23" i="78"/>
  <c r="AK23" i="78"/>
  <c r="AN23" i="78"/>
  <c r="AO23" i="78"/>
  <c r="AQ23" i="78"/>
  <c r="AT23" i="78"/>
  <c r="AU23" i="78"/>
  <c r="AW23" i="78"/>
  <c r="AZ23" i="78"/>
  <c r="BA23" i="78" s="1"/>
  <c r="BC23" i="78"/>
  <c r="BF23" i="78"/>
  <c r="BG23" i="78"/>
  <c r="BI23" i="78"/>
  <c r="BL23" i="78"/>
  <c r="BM23" i="78"/>
  <c r="BO23" i="78"/>
  <c r="BR23" i="78"/>
  <c r="BS23" i="78"/>
  <c r="BU23" i="78"/>
  <c r="BX23" i="78"/>
  <c r="BY23" i="78"/>
  <c r="CA23" i="78"/>
  <c r="CD23" i="78"/>
  <c r="CE23" i="78" s="1"/>
  <c r="CG23" i="78"/>
  <c r="CJ23" i="78"/>
  <c r="CK23" i="78"/>
  <c r="CM23" i="78"/>
  <c r="CP23" i="78"/>
  <c r="CQ23" i="78"/>
  <c r="CS23" i="78"/>
  <c r="CV23" i="78"/>
  <c r="AB24" i="78"/>
  <c r="AC24" i="78"/>
  <c r="AE24" i="78"/>
  <c r="AH24" i="78"/>
  <c r="AI24" i="78" s="1"/>
  <c r="AK24" i="78"/>
  <c r="AN24" i="78"/>
  <c r="AO24" i="78"/>
  <c r="AQ24" i="78"/>
  <c r="AT24" i="78"/>
  <c r="AU24" i="78"/>
  <c r="AW24" i="78"/>
  <c r="AZ24" i="78"/>
  <c r="BA24" i="78"/>
  <c r="BC24" i="78"/>
  <c r="BF24" i="78"/>
  <c r="BG24" i="78" s="1"/>
  <c r="BI24" i="78"/>
  <c r="BL24" i="78"/>
  <c r="BM24" i="78"/>
  <c r="BO24" i="78"/>
  <c r="BR24" i="78"/>
  <c r="BS24" i="78"/>
  <c r="BU24" i="78"/>
  <c r="BX24" i="78"/>
  <c r="BY24" i="78"/>
  <c r="CA24" i="78"/>
  <c r="CD24" i="78"/>
  <c r="CE24" i="78"/>
  <c r="CG24" i="78"/>
  <c r="CJ24" i="78"/>
  <c r="CK24" i="78" s="1"/>
  <c r="CM24" i="78"/>
  <c r="CP24" i="78"/>
  <c r="CQ24" i="78"/>
  <c r="CS24" i="78"/>
  <c r="CV24" i="78"/>
  <c r="AB25" i="78"/>
  <c r="AC25" i="78"/>
  <c r="AE25" i="78"/>
  <c r="AH25" i="78"/>
  <c r="AI25" i="78"/>
  <c r="AK25" i="78"/>
  <c r="AN25" i="78"/>
  <c r="AO25" i="78" s="1"/>
  <c r="AQ25" i="78"/>
  <c r="AT25" i="78"/>
  <c r="AU25" i="78"/>
  <c r="AW25" i="78"/>
  <c r="AZ25" i="78"/>
  <c r="BA25" i="78"/>
  <c r="BC25" i="78"/>
  <c r="BF25" i="78"/>
  <c r="BG25" i="78"/>
  <c r="BI25" i="78"/>
  <c r="BL25" i="78"/>
  <c r="BM25" i="78"/>
  <c r="BO25" i="78"/>
  <c r="BR25" i="78"/>
  <c r="BS25" i="78"/>
  <c r="BU25" i="78"/>
  <c r="BX25" i="78"/>
  <c r="BY25" i="78"/>
  <c r="CA25" i="78"/>
  <c r="CD25" i="78"/>
  <c r="CE25" i="78"/>
  <c r="CG25" i="78"/>
  <c r="CJ25" i="78"/>
  <c r="CK25" i="78"/>
  <c r="CM25" i="78"/>
  <c r="CP25" i="78"/>
  <c r="CQ25" i="78" s="1"/>
  <c r="CS25" i="78"/>
  <c r="CV25" i="78"/>
  <c r="AB26" i="78"/>
  <c r="AC26" i="78"/>
  <c r="AE26" i="78"/>
  <c r="AH26" i="78"/>
  <c r="AI26" i="78"/>
  <c r="AK26" i="78"/>
  <c r="AN26" i="78"/>
  <c r="AO26" i="78"/>
  <c r="AQ26" i="78"/>
  <c r="AT26" i="78"/>
  <c r="AU26" i="78" s="1"/>
  <c r="AW26" i="78"/>
  <c r="AZ26" i="78"/>
  <c r="BA26" i="78" s="1"/>
  <c r="BC26" i="78"/>
  <c r="BF26" i="78"/>
  <c r="BG26" i="78"/>
  <c r="BI26" i="78"/>
  <c r="BL26" i="78"/>
  <c r="BM26" i="78"/>
  <c r="BO26" i="78"/>
  <c r="BR26" i="78"/>
  <c r="BS26" i="78"/>
  <c r="BU26" i="78"/>
  <c r="BX26" i="78"/>
  <c r="BY26" i="78" s="1"/>
  <c r="CA26" i="78"/>
  <c r="CD26" i="78"/>
  <c r="CE26" i="78" s="1"/>
  <c r="CG26" i="78"/>
  <c r="CJ26" i="78"/>
  <c r="CK26" i="78"/>
  <c r="CM26" i="78"/>
  <c r="CP26" i="78"/>
  <c r="CQ26" i="78"/>
  <c r="CS26" i="78"/>
  <c r="CV26" i="78"/>
  <c r="AB27" i="78"/>
  <c r="AC27" i="78" s="1"/>
  <c r="AE27" i="78"/>
  <c r="AH27" i="78"/>
  <c r="AI27" i="78" s="1"/>
  <c r="AK27" i="78"/>
  <c r="AN27" i="78"/>
  <c r="AO27" i="78"/>
  <c r="AQ27" i="78"/>
  <c r="AT27" i="78"/>
  <c r="AU27" i="78"/>
  <c r="AW27" i="78"/>
  <c r="AZ27" i="78"/>
  <c r="BA27" i="78"/>
  <c r="BC27" i="78"/>
  <c r="BF27" i="78"/>
  <c r="BG27" i="78"/>
  <c r="BI27" i="78"/>
  <c r="BL27" i="78"/>
  <c r="BM27" i="78"/>
  <c r="BO27" i="78"/>
  <c r="BR27" i="78"/>
  <c r="BS27" i="78"/>
  <c r="BU27" i="78"/>
  <c r="BX27" i="78"/>
  <c r="BY27" i="78"/>
  <c r="CA27" i="78"/>
  <c r="CD27" i="78"/>
  <c r="CE27" i="78" s="1"/>
  <c r="CG27" i="78"/>
  <c r="CJ27" i="78"/>
  <c r="CK27" i="78" s="1"/>
  <c r="CM27" i="78"/>
  <c r="CP27" i="78"/>
  <c r="CQ27" i="78"/>
  <c r="CS27" i="78"/>
  <c r="CV27" i="78"/>
  <c r="AA17" i="82"/>
  <c r="AA14" i="75"/>
  <c r="M17" i="87"/>
  <c r="N17" i="87"/>
  <c r="O17" i="87"/>
  <c r="P17" i="87"/>
  <c r="Q17" i="87"/>
  <c r="R17" i="87"/>
  <c r="S17" i="87"/>
  <c r="T17" i="87"/>
  <c r="U17" i="87"/>
  <c r="V17" i="87"/>
  <c r="W17" i="87"/>
  <c r="L17" i="87"/>
  <c r="AA17" i="87"/>
  <c r="CW27" i="78" l="1"/>
  <c r="CW26" i="78"/>
  <c r="CW25" i="78"/>
  <c r="CW24" i="78"/>
  <c r="CW23" i="78"/>
  <c r="CW21" i="78"/>
  <c r="CW20" i="78"/>
  <c r="CW17" i="78"/>
  <c r="CW16" i="78"/>
  <c r="CW14" i="78"/>
  <c r="CW13" i="78"/>
  <c r="CW24" i="91"/>
  <c r="CW19" i="91"/>
  <c r="CW14" i="91"/>
  <c r="CW20" i="91"/>
  <c r="CW15" i="91"/>
  <c r="CW21" i="91"/>
  <c r="CW16" i="91"/>
  <c r="AJ25" i="91"/>
  <c r="AB39" i="91" s="1"/>
  <c r="V25" i="91"/>
  <c r="AB12" i="87"/>
  <c r="AC12" i="87" s="1"/>
  <c r="AH12" i="87"/>
  <c r="AI12" i="87"/>
  <c r="AK12" i="87"/>
  <c r="AN12" i="87"/>
  <c r="AO12" i="87"/>
  <c r="AQ12" i="87"/>
  <c r="AT12" i="87"/>
  <c r="AU12" i="87" s="1"/>
  <c r="AW12" i="87"/>
  <c r="AZ12" i="87"/>
  <c r="BA12" i="87"/>
  <c r="BC12" i="87"/>
  <c r="BF12" i="87"/>
  <c r="BG12" i="87"/>
  <c r="BI12" i="87"/>
  <c r="BL12" i="87"/>
  <c r="BM12" i="87" s="1"/>
  <c r="BO12" i="87"/>
  <c r="BR12" i="87"/>
  <c r="BS12" i="87"/>
  <c r="BU12" i="87"/>
  <c r="BX12" i="87"/>
  <c r="BY12" i="87" s="1"/>
  <c r="CA12" i="87"/>
  <c r="CD12" i="87"/>
  <c r="CE12" i="87"/>
  <c r="CG12" i="87"/>
  <c r="CJ12" i="87"/>
  <c r="CK12" i="87"/>
  <c r="CM12" i="87"/>
  <c r="CP12" i="87"/>
  <c r="CQ12" i="87"/>
  <c r="CS12" i="87"/>
  <c r="CV12" i="87"/>
  <c r="AB13" i="87"/>
  <c r="AC13" i="87" s="1"/>
  <c r="AH13" i="87"/>
  <c r="AI13" i="87"/>
  <c r="AK13" i="87"/>
  <c r="AN13" i="87"/>
  <c r="AO13" i="87"/>
  <c r="AQ13" i="87"/>
  <c r="AT13" i="87"/>
  <c r="AU13" i="87"/>
  <c r="AW13" i="87"/>
  <c r="AZ13" i="87"/>
  <c r="BA13" i="87" s="1"/>
  <c r="BC13" i="87"/>
  <c r="BF13" i="87"/>
  <c r="BG13" i="87" s="1"/>
  <c r="BI13" i="87"/>
  <c r="BL13" i="87"/>
  <c r="BM13" i="87" s="1"/>
  <c r="BO13" i="87"/>
  <c r="BR13" i="87"/>
  <c r="BS13" i="87"/>
  <c r="BU13" i="87"/>
  <c r="BX13" i="87"/>
  <c r="BY13" i="87"/>
  <c r="CA13" i="87"/>
  <c r="CD13" i="87"/>
  <c r="CE13" i="87" s="1"/>
  <c r="CG13" i="87"/>
  <c r="CJ13" i="87"/>
  <c r="CK13" i="87"/>
  <c r="CM13" i="87"/>
  <c r="CP13" i="87"/>
  <c r="CQ13" i="87" s="1"/>
  <c r="CS13" i="87"/>
  <c r="CV13" i="87"/>
  <c r="AB14" i="87"/>
  <c r="AC14" i="87" s="1"/>
  <c r="AH14" i="87"/>
  <c r="AI14" i="87" s="1"/>
  <c r="AK14" i="87"/>
  <c r="AN14" i="87"/>
  <c r="AO14" i="87" s="1"/>
  <c r="AQ14" i="87"/>
  <c r="AT14" i="87"/>
  <c r="AU14" i="87"/>
  <c r="AW14" i="87"/>
  <c r="AZ14" i="87"/>
  <c r="BA14" i="87"/>
  <c r="BC14" i="87"/>
  <c r="BF14" i="87"/>
  <c r="BG14" i="87" s="1"/>
  <c r="BI14" i="87"/>
  <c r="BL14" i="87"/>
  <c r="BM14" i="87" s="1"/>
  <c r="BO14" i="87"/>
  <c r="BR14" i="87"/>
  <c r="BS14" i="87" s="1"/>
  <c r="BU14" i="87"/>
  <c r="BX14" i="87"/>
  <c r="BY14" i="87"/>
  <c r="CA14" i="87"/>
  <c r="CD14" i="87"/>
  <c r="CE14" i="87"/>
  <c r="CG14" i="87"/>
  <c r="CJ14" i="87"/>
  <c r="CK14" i="87" s="1"/>
  <c r="CM14" i="87"/>
  <c r="CP14" i="87"/>
  <c r="CQ14" i="87" s="1"/>
  <c r="CS14" i="87"/>
  <c r="CV14" i="87"/>
  <c r="AB15" i="87"/>
  <c r="AC15" i="87"/>
  <c r="AH15" i="87"/>
  <c r="AI15" i="87" s="1"/>
  <c r="AK15" i="87"/>
  <c r="AN15" i="87"/>
  <c r="AO15" i="87"/>
  <c r="AQ15" i="87"/>
  <c r="AT15" i="87"/>
  <c r="AU15" i="87" s="1"/>
  <c r="AW15" i="87"/>
  <c r="AZ15" i="87"/>
  <c r="BA15" i="87" s="1"/>
  <c r="BC15" i="87"/>
  <c r="BF15" i="87"/>
  <c r="BG15" i="87"/>
  <c r="BI15" i="87"/>
  <c r="BL15" i="87"/>
  <c r="BM15" i="87" s="1"/>
  <c r="BO15" i="87"/>
  <c r="BR15" i="87"/>
  <c r="BS15" i="87" s="1"/>
  <c r="BU15" i="87"/>
  <c r="BX15" i="87"/>
  <c r="BY15" i="87" s="1"/>
  <c r="CA15" i="87"/>
  <c r="CD15" i="87"/>
  <c r="CE15" i="87" s="1"/>
  <c r="CG15" i="87"/>
  <c r="CJ15" i="87"/>
  <c r="CK15" i="87" s="1"/>
  <c r="CM15" i="87"/>
  <c r="CP15" i="87"/>
  <c r="CQ15" i="87"/>
  <c r="CS15" i="87"/>
  <c r="CV15" i="87"/>
  <c r="CW25" i="91" l="1"/>
  <c r="CM29" i="91" s="1"/>
  <c r="AA28" i="91"/>
  <c r="AA29" i="91"/>
  <c r="AA39" i="91"/>
  <c r="CW15" i="87"/>
  <c r="AA30" i="91"/>
  <c r="AB36" i="91"/>
  <c r="AB37" i="91"/>
  <c r="AA37" i="91"/>
  <c r="AA36" i="91"/>
  <c r="CW12" i="87"/>
  <c r="CW13" i="87"/>
  <c r="CW14" i="87"/>
  <c r="N25" i="91"/>
  <c r="Z40" i="91" s="1"/>
  <c r="AF40" i="91" s="1"/>
  <c r="AF42" i="91" s="1"/>
  <c r="L25" i="91"/>
  <c r="K25" i="91"/>
  <c r="J25" i="91"/>
  <c r="G25" i="91"/>
  <c r="F25" i="91"/>
  <c r="E25" i="91"/>
  <c r="D25" i="91"/>
  <c r="O24" i="91"/>
  <c r="M24" i="91"/>
  <c r="O22" i="91"/>
  <c r="M22" i="91"/>
  <c r="O21" i="91"/>
  <c r="M21" i="91"/>
  <c r="O20" i="91"/>
  <c r="M20" i="91"/>
  <c r="O19" i="91"/>
  <c r="M19" i="91"/>
  <c r="O18" i="91"/>
  <c r="M18" i="91"/>
  <c r="O17" i="91"/>
  <c r="M17" i="91"/>
  <c r="O16" i="91"/>
  <c r="M16" i="91"/>
  <c r="O15" i="91"/>
  <c r="M15" i="91"/>
  <c r="O14" i="91"/>
  <c r="M14" i="91"/>
  <c r="O13" i="91"/>
  <c r="M13" i="91"/>
  <c r="P25" i="91"/>
  <c r="O12" i="91"/>
  <c r="I25" i="91"/>
  <c r="Z38" i="91" l="1"/>
  <c r="Z39" i="91"/>
  <c r="AF39" i="91"/>
  <c r="Z37" i="91"/>
  <c r="AF37" i="91" s="1"/>
  <c r="Z36" i="91"/>
  <c r="AF36" i="91" s="1"/>
  <c r="U12" i="91"/>
  <c r="AI12" i="91"/>
  <c r="M25" i="91"/>
  <c r="Z28" i="91"/>
  <c r="AB28" i="91" s="1"/>
  <c r="O25" i="91"/>
  <c r="Z29" i="91"/>
  <c r="AB29" i="91" s="1"/>
  <c r="H25" i="91"/>
  <c r="DI25" i="91" l="1"/>
  <c r="U25" i="91"/>
  <c r="AA38" i="91" s="1"/>
  <c r="AI25" i="91"/>
  <c r="AB38" i="91" s="1"/>
  <c r="CV12" i="91"/>
  <c r="CV25" i="91" s="1"/>
  <c r="AF38" i="91" l="1"/>
  <c r="AB12" i="89"/>
  <c r="AB13" i="89"/>
  <c r="AB14" i="89"/>
  <c r="AB15" i="89"/>
  <c r="AC12" i="81" l="1"/>
  <c r="AC13" i="81"/>
  <c r="CR23" i="79"/>
  <c r="CL23" i="79"/>
  <c r="CF23" i="79"/>
  <c r="BZ23" i="79"/>
  <c r="BT23" i="79"/>
  <c r="BN23" i="79"/>
  <c r="BH23" i="79"/>
  <c r="BB23" i="79"/>
  <c r="AV23" i="79"/>
  <c r="AP23" i="79"/>
  <c r="AJ23" i="79"/>
  <c r="M23" i="79"/>
  <c r="N23" i="79"/>
  <c r="O23" i="79"/>
  <c r="P23" i="79"/>
  <c r="Q23" i="79"/>
  <c r="R23" i="79"/>
  <c r="S23" i="79"/>
  <c r="T23" i="79"/>
  <c r="U23" i="79"/>
  <c r="V23" i="79"/>
  <c r="W23" i="79"/>
  <c r="L23" i="79"/>
  <c r="AB22" i="79"/>
  <c r="AC22" i="79" s="1"/>
  <c r="AE22" i="79"/>
  <c r="AH22" i="79"/>
  <c r="AI22" i="79" s="1"/>
  <c r="AK22" i="79"/>
  <c r="AN22" i="79"/>
  <c r="AO22" i="79" s="1"/>
  <c r="AQ22" i="79"/>
  <c r="AT22" i="79"/>
  <c r="AU22" i="79" s="1"/>
  <c r="AW22" i="79"/>
  <c r="AZ22" i="79"/>
  <c r="BA22" i="79" s="1"/>
  <c r="BC22" i="79"/>
  <c r="BF22" i="79"/>
  <c r="BG22" i="79" s="1"/>
  <c r="BI22" i="79"/>
  <c r="BL22" i="79"/>
  <c r="BM22" i="79" s="1"/>
  <c r="BO22" i="79"/>
  <c r="BR22" i="79"/>
  <c r="BS22" i="79" s="1"/>
  <c r="BU22" i="79"/>
  <c r="BX22" i="79"/>
  <c r="BY22" i="79" s="1"/>
  <c r="CA22" i="79"/>
  <c r="CD22" i="79"/>
  <c r="CE22" i="79" s="1"/>
  <c r="CG22" i="79"/>
  <c r="CJ22" i="79"/>
  <c r="CK22" i="79" s="1"/>
  <c r="CM22" i="79"/>
  <c r="CP22" i="79"/>
  <c r="CQ22" i="79" s="1"/>
  <c r="CS22" i="79"/>
  <c r="CV22" i="79"/>
  <c r="AB21" i="79"/>
  <c r="AC21" i="79" s="1"/>
  <c r="AE21" i="79"/>
  <c r="AH21" i="79"/>
  <c r="AI21" i="79" s="1"/>
  <c r="AK21" i="79"/>
  <c r="AN21" i="79"/>
  <c r="AO21" i="79" s="1"/>
  <c r="AQ21" i="79"/>
  <c r="AT21" i="79"/>
  <c r="AU21" i="79" s="1"/>
  <c r="AW21" i="79"/>
  <c r="AZ21" i="79"/>
  <c r="BA21" i="79" s="1"/>
  <c r="BC21" i="79"/>
  <c r="BF21" i="79"/>
  <c r="BG21" i="79" s="1"/>
  <c r="BI21" i="79"/>
  <c r="BL21" i="79"/>
  <c r="BM21" i="79" s="1"/>
  <c r="BO21" i="79"/>
  <c r="BR21" i="79"/>
  <c r="BS21" i="79" s="1"/>
  <c r="BU21" i="79"/>
  <c r="BX21" i="79"/>
  <c r="BY21" i="79" s="1"/>
  <c r="CA21" i="79"/>
  <c r="CD21" i="79"/>
  <c r="CE21" i="79" s="1"/>
  <c r="CG21" i="79"/>
  <c r="CJ21" i="79"/>
  <c r="CK21" i="79" s="1"/>
  <c r="CM21" i="79"/>
  <c r="CP21" i="79"/>
  <c r="CQ21" i="79" s="1"/>
  <c r="CS21" i="79"/>
  <c r="CV21" i="79"/>
  <c r="AB13" i="79"/>
  <c r="AC13" i="79" s="1"/>
  <c r="AE13" i="79"/>
  <c r="AH13" i="79"/>
  <c r="AI13" i="79" s="1"/>
  <c r="AK13" i="79"/>
  <c r="AN13" i="79"/>
  <c r="AO13" i="79" s="1"/>
  <c r="AQ13" i="79"/>
  <c r="AT13" i="79"/>
  <c r="AU13" i="79" s="1"/>
  <c r="AW13" i="79"/>
  <c r="AZ13" i="79"/>
  <c r="BA13" i="79" s="1"/>
  <c r="BC13" i="79"/>
  <c r="BF13" i="79"/>
  <c r="BG13" i="79" s="1"/>
  <c r="BI13" i="79"/>
  <c r="BL13" i="79"/>
  <c r="BM13" i="79" s="1"/>
  <c r="BO13" i="79"/>
  <c r="BR13" i="79"/>
  <c r="BS13" i="79" s="1"/>
  <c r="BU13" i="79"/>
  <c r="BX13" i="79"/>
  <c r="BY13" i="79" s="1"/>
  <c r="CA13" i="79"/>
  <c r="CD13" i="79"/>
  <c r="CE13" i="79" s="1"/>
  <c r="CG13" i="79"/>
  <c r="CJ13" i="79"/>
  <c r="CK13" i="79" s="1"/>
  <c r="CM13" i="79"/>
  <c r="CP13" i="79"/>
  <c r="CQ13" i="79" s="1"/>
  <c r="CS13" i="79"/>
  <c r="CV13" i="79"/>
  <c r="AB14" i="79"/>
  <c r="AC14" i="79" s="1"/>
  <c r="AE14" i="79"/>
  <c r="AH14" i="79"/>
  <c r="AI14" i="79" s="1"/>
  <c r="AK14" i="79"/>
  <c r="AN14" i="79"/>
  <c r="AO14" i="79" s="1"/>
  <c r="AQ14" i="79"/>
  <c r="AT14" i="79"/>
  <c r="AU14" i="79" s="1"/>
  <c r="AW14" i="79"/>
  <c r="AZ14" i="79"/>
  <c r="BA14" i="79" s="1"/>
  <c r="BC14" i="79"/>
  <c r="BF14" i="79"/>
  <c r="BG14" i="79" s="1"/>
  <c r="BI14" i="79"/>
  <c r="BL14" i="79"/>
  <c r="BM14" i="79" s="1"/>
  <c r="BO14" i="79"/>
  <c r="BR14" i="79"/>
  <c r="BS14" i="79" s="1"/>
  <c r="BU14" i="79"/>
  <c r="BX14" i="79"/>
  <c r="BY14" i="79" s="1"/>
  <c r="CA14" i="79"/>
  <c r="CD14" i="79"/>
  <c r="CE14" i="79" s="1"/>
  <c r="CG14" i="79"/>
  <c r="CJ14" i="79"/>
  <c r="CK14" i="79" s="1"/>
  <c r="CM14" i="79"/>
  <c r="CP14" i="79"/>
  <c r="CQ14" i="79" s="1"/>
  <c r="CS14" i="79"/>
  <c r="CV14" i="79"/>
  <c r="AB15" i="79"/>
  <c r="AC15" i="79" s="1"/>
  <c r="AE15" i="79"/>
  <c r="AH15" i="79"/>
  <c r="AI15" i="79" s="1"/>
  <c r="AK15" i="79"/>
  <c r="AN15" i="79"/>
  <c r="AO15" i="79" s="1"/>
  <c r="AQ15" i="79"/>
  <c r="AT15" i="79"/>
  <c r="AU15" i="79" s="1"/>
  <c r="AW15" i="79"/>
  <c r="AZ15" i="79"/>
  <c r="BA15" i="79" s="1"/>
  <c r="BC15" i="79"/>
  <c r="BF15" i="79"/>
  <c r="BG15" i="79" s="1"/>
  <c r="BI15" i="79"/>
  <c r="BL15" i="79"/>
  <c r="BM15" i="79" s="1"/>
  <c r="BO15" i="79"/>
  <c r="BR15" i="79"/>
  <c r="BS15" i="79" s="1"/>
  <c r="BU15" i="79"/>
  <c r="BX15" i="79"/>
  <c r="BY15" i="79" s="1"/>
  <c r="CA15" i="79"/>
  <c r="CD15" i="79"/>
  <c r="CE15" i="79" s="1"/>
  <c r="CG15" i="79"/>
  <c r="CJ15" i="79"/>
  <c r="CK15" i="79" s="1"/>
  <c r="CM15" i="79"/>
  <c r="CP15" i="79"/>
  <c r="CQ15" i="79" s="1"/>
  <c r="CS15" i="79"/>
  <c r="CV15" i="79"/>
  <c r="AB16" i="79"/>
  <c r="AC16" i="79" s="1"/>
  <c r="AE16" i="79"/>
  <c r="AH16" i="79"/>
  <c r="AI16" i="79" s="1"/>
  <c r="AK16" i="79"/>
  <c r="AN16" i="79"/>
  <c r="AO16" i="79" s="1"/>
  <c r="AQ16" i="79"/>
  <c r="AT16" i="79"/>
  <c r="AU16" i="79" s="1"/>
  <c r="AW16" i="79"/>
  <c r="AZ16" i="79"/>
  <c r="BA16" i="79" s="1"/>
  <c r="BC16" i="79"/>
  <c r="BF16" i="79"/>
  <c r="BG16" i="79" s="1"/>
  <c r="BI16" i="79"/>
  <c r="BL16" i="79"/>
  <c r="BM16" i="79" s="1"/>
  <c r="BO16" i="79"/>
  <c r="BR16" i="79"/>
  <c r="BS16" i="79" s="1"/>
  <c r="BU16" i="79"/>
  <c r="BX16" i="79"/>
  <c r="BY16" i="79" s="1"/>
  <c r="CA16" i="79"/>
  <c r="CD16" i="79"/>
  <c r="CE16" i="79" s="1"/>
  <c r="CG16" i="79"/>
  <c r="CJ16" i="79"/>
  <c r="CK16" i="79" s="1"/>
  <c r="CM16" i="79"/>
  <c r="CP16" i="79"/>
  <c r="CQ16" i="79" s="1"/>
  <c r="CS16" i="79"/>
  <c r="CV16" i="79"/>
  <c r="AB17" i="79"/>
  <c r="AC17" i="79" s="1"/>
  <c r="AE17" i="79"/>
  <c r="AH17" i="79"/>
  <c r="AI17" i="79" s="1"/>
  <c r="AK17" i="79"/>
  <c r="AN17" i="79"/>
  <c r="AO17" i="79" s="1"/>
  <c r="AQ17" i="79"/>
  <c r="AT17" i="79"/>
  <c r="AU17" i="79" s="1"/>
  <c r="AW17" i="79"/>
  <c r="AZ17" i="79"/>
  <c r="BA17" i="79" s="1"/>
  <c r="BC17" i="79"/>
  <c r="BF17" i="79"/>
  <c r="BG17" i="79" s="1"/>
  <c r="BI17" i="79"/>
  <c r="BL17" i="79"/>
  <c r="BM17" i="79" s="1"/>
  <c r="BO17" i="79"/>
  <c r="BR17" i="79"/>
  <c r="BS17" i="79" s="1"/>
  <c r="BU17" i="79"/>
  <c r="BX17" i="79"/>
  <c r="BY17" i="79" s="1"/>
  <c r="CA17" i="79"/>
  <c r="CD17" i="79"/>
  <c r="CE17" i="79" s="1"/>
  <c r="CG17" i="79"/>
  <c r="CJ17" i="79"/>
  <c r="CK17" i="79" s="1"/>
  <c r="CM17" i="79"/>
  <c r="CP17" i="79"/>
  <c r="CQ17" i="79" s="1"/>
  <c r="CS17" i="79"/>
  <c r="CV17" i="79"/>
  <c r="AB18" i="79"/>
  <c r="AC18" i="79" s="1"/>
  <c r="AE18" i="79"/>
  <c r="AH18" i="79"/>
  <c r="AI18" i="79" s="1"/>
  <c r="AK18" i="79"/>
  <c r="AN18" i="79"/>
  <c r="AO18" i="79" s="1"/>
  <c r="AQ18" i="79"/>
  <c r="AT18" i="79"/>
  <c r="AU18" i="79" s="1"/>
  <c r="AW18" i="79"/>
  <c r="AZ18" i="79"/>
  <c r="BA18" i="79" s="1"/>
  <c r="BC18" i="79"/>
  <c r="BF18" i="79"/>
  <c r="BG18" i="79" s="1"/>
  <c r="BI18" i="79"/>
  <c r="BL18" i="79"/>
  <c r="BM18" i="79" s="1"/>
  <c r="BO18" i="79"/>
  <c r="BR18" i="79"/>
  <c r="BS18" i="79" s="1"/>
  <c r="BU18" i="79"/>
  <c r="BX18" i="79"/>
  <c r="BY18" i="79" s="1"/>
  <c r="CA18" i="79"/>
  <c r="CD18" i="79"/>
  <c r="CE18" i="79" s="1"/>
  <c r="CG18" i="79"/>
  <c r="CJ18" i="79"/>
  <c r="CK18" i="79" s="1"/>
  <c r="CM18" i="79"/>
  <c r="CP18" i="79"/>
  <c r="CQ18" i="79" s="1"/>
  <c r="CS18" i="79"/>
  <c r="CV18" i="79"/>
  <c r="AB19" i="79"/>
  <c r="AC19" i="79" s="1"/>
  <c r="AE19" i="79"/>
  <c r="AH19" i="79"/>
  <c r="AI19" i="79" s="1"/>
  <c r="AK19" i="79"/>
  <c r="AN19" i="79"/>
  <c r="AO19" i="79" s="1"/>
  <c r="AQ19" i="79"/>
  <c r="AT19" i="79"/>
  <c r="AU19" i="79" s="1"/>
  <c r="AW19" i="79"/>
  <c r="AZ19" i="79"/>
  <c r="BA19" i="79" s="1"/>
  <c r="BC19" i="79"/>
  <c r="BF19" i="79"/>
  <c r="BG19" i="79" s="1"/>
  <c r="BI19" i="79"/>
  <c r="BL19" i="79"/>
  <c r="BM19" i="79" s="1"/>
  <c r="BO19" i="79"/>
  <c r="BR19" i="79"/>
  <c r="BS19" i="79" s="1"/>
  <c r="BU19" i="79"/>
  <c r="BX19" i="79"/>
  <c r="BY19" i="79" s="1"/>
  <c r="CA19" i="79"/>
  <c r="CD19" i="79"/>
  <c r="CE19" i="79" s="1"/>
  <c r="CG19" i="79"/>
  <c r="CJ19" i="79"/>
  <c r="CK19" i="79" s="1"/>
  <c r="CM19" i="79"/>
  <c r="CP19" i="79"/>
  <c r="CQ19" i="79" s="1"/>
  <c r="CS19" i="79"/>
  <c r="CV19" i="79"/>
  <c r="AB20" i="79"/>
  <c r="AE20" i="79"/>
  <c r="AH20" i="79"/>
  <c r="AI20" i="79" s="1"/>
  <c r="AK20" i="79"/>
  <c r="AN20" i="79"/>
  <c r="AO20" i="79" s="1"/>
  <c r="AQ20" i="79"/>
  <c r="AT20" i="79"/>
  <c r="AW20" i="79"/>
  <c r="AZ20" i="79"/>
  <c r="BA20" i="79" s="1"/>
  <c r="BC20" i="79"/>
  <c r="BF20" i="79"/>
  <c r="BG20" i="79" s="1"/>
  <c r="BI20" i="79"/>
  <c r="BL20" i="79"/>
  <c r="BM20" i="79" s="1"/>
  <c r="BO20" i="79"/>
  <c r="BR20" i="79"/>
  <c r="BS20" i="79" s="1"/>
  <c r="BU20" i="79"/>
  <c r="BX20" i="79"/>
  <c r="BY20" i="79" s="1"/>
  <c r="CA20" i="79"/>
  <c r="CD20" i="79"/>
  <c r="CE20" i="79" s="1"/>
  <c r="CG20" i="79"/>
  <c r="CJ20" i="79"/>
  <c r="CK20" i="79" s="1"/>
  <c r="CM20" i="79"/>
  <c r="CP20" i="79"/>
  <c r="CQ20" i="79" s="1"/>
  <c r="CS20" i="79"/>
  <c r="CV20" i="79"/>
  <c r="AB13" i="88"/>
  <c r="AB14" i="88"/>
  <c r="AB15" i="88"/>
  <c r="AB12" i="69"/>
  <c r="AB13" i="69"/>
  <c r="AB14" i="69"/>
  <c r="AB15" i="69"/>
  <c r="AB16" i="69"/>
  <c r="AC20" i="79" l="1"/>
  <c r="AE23" i="79"/>
  <c r="AU20" i="79"/>
  <c r="BI23" i="79"/>
  <c r="CA23" i="79"/>
  <c r="AQ23" i="79"/>
  <c r="CS23" i="79"/>
  <c r="BO23" i="79"/>
  <c r="BU23" i="79"/>
  <c r="BC23" i="79"/>
  <c r="CG23" i="79"/>
  <c r="AK23" i="79"/>
  <c r="AW23" i="79"/>
  <c r="CM23" i="79"/>
  <c r="CW17" i="79"/>
  <c r="CW22" i="79"/>
  <c r="CW20" i="79"/>
  <c r="CW14" i="79"/>
  <c r="CW15" i="79"/>
  <c r="CW18" i="79"/>
  <c r="CW13" i="79"/>
  <c r="CW21" i="79"/>
  <c r="CW16" i="79"/>
  <c r="CW19" i="79"/>
  <c r="CR17" i="89"/>
  <c r="BZ17" i="89"/>
  <c r="BT17" i="89"/>
  <c r="BN17" i="89"/>
  <c r="BH17" i="89"/>
  <c r="BB17" i="89"/>
  <c r="W17" i="89"/>
  <c r="V17" i="89"/>
  <c r="U17" i="89"/>
  <c r="T17" i="89"/>
  <c r="S17" i="89"/>
  <c r="R17" i="89"/>
  <c r="Q17" i="89"/>
  <c r="P17" i="89"/>
  <c r="O17" i="89"/>
  <c r="N17" i="89"/>
  <c r="M17" i="89"/>
  <c r="L17" i="89"/>
  <c r="CS16" i="89"/>
  <c r="CP16" i="89"/>
  <c r="CQ16" i="89" s="1"/>
  <c r="CL16" i="89"/>
  <c r="CJ16" i="89"/>
  <c r="CK16" i="89" s="1"/>
  <c r="CF16" i="89"/>
  <c r="CD16" i="89"/>
  <c r="CE16" i="89" s="1"/>
  <c r="CA16" i="89"/>
  <c r="BX16" i="89"/>
  <c r="BY16" i="89" s="1"/>
  <c r="BU16" i="89"/>
  <c r="BR16" i="89"/>
  <c r="BS16" i="89" s="1"/>
  <c r="BO16" i="89"/>
  <c r="BL16" i="89"/>
  <c r="BM16" i="89" s="1"/>
  <c r="BI16" i="89"/>
  <c r="BF16" i="89"/>
  <c r="BG16" i="89" s="1"/>
  <c r="BC16" i="89"/>
  <c r="AZ16" i="89"/>
  <c r="BA16" i="89" s="1"/>
  <c r="AW16" i="89"/>
  <c r="AN16" i="89"/>
  <c r="AO16" i="89" s="1"/>
  <c r="AH16" i="89"/>
  <c r="AI16" i="89" s="1"/>
  <c r="AE16" i="89"/>
  <c r="CV15" i="89"/>
  <c r="CS15" i="89"/>
  <c r="CP15" i="89"/>
  <c r="CQ15" i="89" s="1"/>
  <c r="CM15" i="89"/>
  <c r="CJ15" i="89"/>
  <c r="CK15" i="89" s="1"/>
  <c r="CG15" i="89"/>
  <c r="CD15" i="89"/>
  <c r="CA15" i="89"/>
  <c r="BX15" i="89"/>
  <c r="BY15" i="89" s="1"/>
  <c r="BU15" i="89"/>
  <c r="BR15" i="89"/>
  <c r="BS15" i="89" s="1"/>
  <c r="BO15" i="89"/>
  <c r="BL15" i="89"/>
  <c r="BM15" i="89" s="1"/>
  <c r="BI15" i="89"/>
  <c r="BF15" i="89"/>
  <c r="BG15" i="89" s="1"/>
  <c r="BC15" i="89"/>
  <c r="AZ15" i="89"/>
  <c r="BA15" i="89" s="1"/>
  <c r="AW15" i="89"/>
  <c r="AT15" i="89"/>
  <c r="AU15" i="89" s="1"/>
  <c r="AQ15" i="89"/>
  <c r="AN15" i="89"/>
  <c r="AO15" i="89" s="1"/>
  <c r="AK15" i="89"/>
  <c r="AH15" i="89"/>
  <c r="AI15" i="89" s="1"/>
  <c r="AE15" i="89"/>
  <c r="AC15" i="89"/>
  <c r="CV14" i="89"/>
  <c r="CS14" i="89"/>
  <c r="CP14" i="89"/>
  <c r="CQ14" i="89" s="1"/>
  <c r="CM14" i="89"/>
  <c r="CJ14" i="89"/>
  <c r="CK14" i="89" s="1"/>
  <c r="CG14" i="89"/>
  <c r="CD14" i="89"/>
  <c r="CE14" i="89" s="1"/>
  <c r="CA14" i="89"/>
  <c r="BX14" i="89"/>
  <c r="BY14" i="89" s="1"/>
  <c r="BU14" i="89"/>
  <c r="BR14" i="89"/>
  <c r="BS14" i="89" s="1"/>
  <c r="BO14" i="89"/>
  <c r="BL14" i="89"/>
  <c r="BM14" i="89" s="1"/>
  <c r="BI14" i="89"/>
  <c r="BF14" i="89"/>
  <c r="BC14" i="89"/>
  <c r="AZ14" i="89"/>
  <c r="BA14" i="89" s="1"/>
  <c r="AW14" i="89"/>
  <c r="AT14" i="89"/>
  <c r="AU14" i="89" s="1"/>
  <c r="AQ14" i="89"/>
  <c r="AN14" i="89"/>
  <c r="AO14" i="89" s="1"/>
  <c r="AK14" i="89"/>
  <c r="AH14" i="89"/>
  <c r="AI14" i="89" s="1"/>
  <c r="AC14" i="89"/>
  <c r="CV13" i="89"/>
  <c r="CS13" i="89"/>
  <c r="CP13" i="89"/>
  <c r="CQ13" i="89" s="1"/>
  <c r="CM13" i="89"/>
  <c r="CJ13" i="89"/>
  <c r="CK13" i="89" s="1"/>
  <c r="CG13" i="89"/>
  <c r="CD13" i="89"/>
  <c r="CE13" i="89" s="1"/>
  <c r="CA13" i="89"/>
  <c r="BX13" i="89"/>
  <c r="BY13" i="89" s="1"/>
  <c r="BU13" i="89"/>
  <c r="BR13" i="89"/>
  <c r="BO13" i="89"/>
  <c r="BL13" i="89"/>
  <c r="BI13" i="89"/>
  <c r="BF13" i="89"/>
  <c r="BG13" i="89" s="1"/>
  <c r="BC13" i="89"/>
  <c r="AZ13" i="89"/>
  <c r="AW13" i="89"/>
  <c r="AT13" i="89"/>
  <c r="AU13" i="89" s="1"/>
  <c r="AQ13" i="89"/>
  <c r="AN13" i="89"/>
  <c r="AO13" i="89" s="1"/>
  <c r="AK13" i="89"/>
  <c r="AH13" i="89"/>
  <c r="AI13" i="89" s="1"/>
  <c r="AC13" i="89"/>
  <c r="CV12" i="89"/>
  <c r="CS12" i="89"/>
  <c r="CP12" i="89"/>
  <c r="CM12" i="89"/>
  <c r="CJ12" i="89"/>
  <c r="CG12" i="89"/>
  <c r="CD12" i="89"/>
  <c r="CE12" i="89" s="1"/>
  <c r="CA12" i="89"/>
  <c r="BX12" i="89"/>
  <c r="BU12" i="89"/>
  <c r="BR12" i="89"/>
  <c r="BS12" i="89" s="1"/>
  <c r="BO12" i="89"/>
  <c r="BL12" i="89"/>
  <c r="BM12" i="89" s="1"/>
  <c r="BI12" i="89"/>
  <c r="BF12" i="89"/>
  <c r="BC12" i="89"/>
  <c r="AZ12" i="89"/>
  <c r="BA12" i="89" s="1"/>
  <c r="AW12" i="89"/>
  <c r="AU12" i="89"/>
  <c r="AQ12" i="89"/>
  <c r="AN12" i="89"/>
  <c r="AO12" i="89" s="1"/>
  <c r="AH12" i="89"/>
  <c r="CR16" i="88"/>
  <c r="CF16" i="88"/>
  <c r="BZ16" i="88"/>
  <c r="BT16" i="88"/>
  <c r="BN16" i="88"/>
  <c r="BH16" i="88"/>
  <c r="BB16" i="88"/>
  <c r="U16" i="88"/>
  <c r="T16" i="88"/>
  <c r="S16" i="88"/>
  <c r="Q16" i="88"/>
  <c r="O16" i="88"/>
  <c r="N16" i="88"/>
  <c r="M16" i="88"/>
  <c r="L16" i="88"/>
  <c r="CL16" i="88"/>
  <c r="AJ16" i="88"/>
  <c r="AD16" i="88"/>
  <c r="CV15" i="88"/>
  <c r="CS15" i="88"/>
  <c r="CP15" i="88"/>
  <c r="CQ15" i="88" s="1"/>
  <c r="CM15" i="88"/>
  <c r="CJ15" i="88"/>
  <c r="CK15" i="88" s="1"/>
  <c r="CG15" i="88"/>
  <c r="CD15" i="88"/>
  <c r="CE15" i="88" s="1"/>
  <c r="CA15" i="88"/>
  <c r="BX15" i="88"/>
  <c r="BY15" i="88" s="1"/>
  <c r="BU15" i="88"/>
  <c r="BR15" i="88"/>
  <c r="BS15" i="88" s="1"/>
  <c r="BO15" i="88"/>
  <c r="BL15" i="88"/>
  <c r="BM15" i="88" s="1"/>
  <c r="BI15" i="88"/>
  <c r="BF15" i="88"/>
  <c r="BC15" i="88"/>
  <c r="AZ15" i="88"/>
  <c r="BA15" i="88" s="1"/>
  <c r="AW15" i="88"/>
  <c r="AT15" i="88"/>
  <c r="AU15" i="88" s="1"/>
  <c r="AQ15" i="88"/>
  <c r="AN15" i="88"/>
  <c r="AO15" i="88" s="1"/>
  <c r="AK15" i="88"/>
  <c r="AH15" i="88"/>
  <c r="AI15" i="88" s="1"/>
  <c r="AE15" i="88"/>
  <c r="AC15" i="88"/>
  <c r="CV14" i="88"/>
  <c r="CS14" i="88"/>
  <c r="CP14" i="88"/>
  <c r="CQ14" i="88" s="1"/>
  <c r="CM14" i="88"/>
  <c r="CJ14" i="88"/>
  <c r="CK14" i="88" s="1"/>
  <c r="CG14" i="88"/>
  <c r="CD14" i="88"/>
  <c r="CE14" i="88" s="1"/>
  <c r="CA14" i="88"/>
  <c r="BX14" i="88"/>
  <c r="BY14" i="88" s="1"/>
  <c r="BU14" i="88"/>
  <c r="BR14" i="88"/>
  <c r="BS14" i="88" s="1"/>
  <c r="BO14" i="88"/>
  <c r="BL14" i="88"/>
  <c r="BM14" i="88" s="1"/>
  <c r="BI14" i="88"/>
  <c r="BF14" i="88"/>
  <c r="BG14" i="88" s="1"/>
  <c r="BC14" i="88"/>
  <c r="AZ14" i="88"/>
  <c r="AW14" i="88"/>
  <c r="AT14" i="88"/>
  <c r="AQ14" i="88"/>
  <c r="AN14" i="88"/>
  <c r="AO14" i="88" s="1"/>
  <c r="AK14" i="88"/>
  <c r="AH14" i="88"/>
  <c r="AI14" i="88" s="1"/>
  <c r="AE14" i="88"/>
  <c r="AC14" i="88"/>
  <c r="CV13" i="88"/>
  <c r="CS13" i="88"/>
  <c r="CP13" i="88"/>
  <c r="CM13" i="88"/>
  <c r="CJ13" i="88"/>
  <c r="CG13" i="88"/>
  <c r="CD13" i="88"/>
  <c r="CE13" i="88" s="1"/>
  <c r="CA13" i="88"/>
  <c r="BX13" i="88"/>
  <c r="BU13" i="88"/>
  <c r="BR13" i="88"/>
  <c r="BS13" i="88" s="1"/>
  <c r="BO13" i="88"/>
  <c r="BL13" i="88"/>
  <c r="BM13" i="88" s="1"/>
  <c r="BI13" i="88"/>
  <c r="BF13" i="88"/>
  <c r="BC13" i="88"/>
  <c r="BA13" i="88"/>
  <c r="AW13" i="88"/>
  <c r="AT13" i="88"/>
  <c r="AU13" i="88" s="1"/>
  <c r="AQ13" i="88"/>
  <c r="AN13" i="88"/>
  <c r="AO13" i="88" s="1"/>
  <c r="AK13" i="88"/>
  <c r="AH13" i="88"/>
  <c r="AE13" i="88"/>
  <c r="CR17" i="87"/>
  <c r="CL17" i="87"/>
  <c r="CF17" i="87"/>
  <c r="BZ17" i="87"/>
  <c r="CA17" i="87" s="1"/>
  <c r="BT17" i="87"/>
  <c r="BN17" i="87"/>
  <c r="BO17" i="87" s="1"/>
  <c r="BH17" i="87"/>
  <c r="BI17" i="87" s="1"/>
  <c r="BB17" i="87"/>
  <c r="AV17" i="87"/>
  <c r="AP17" i="87"/>
  <c r="AJ17" i="87"/>
  <c r="AK17" i="87" s="1"/>
  <c r="AD17" i="87"/>
  <c r="CV16" i="87"/>
  <c r="CS16" i="87"/>
  <c r="CP16" i="87"/>
  <c r="CQ16" i="87" s="1"/>
  <c r="CM16" i="87"/>
  <c r="CJ16" i="87"/>
  <c r="CG16" i="87"/>
  <c r="CD16" i="87"/>
  <c r="CE16" i="87" s="1"/>
  <c r="CA16" i="87"/>
  <c r="BX16" i="87"/>
  <c r="BY16" i="87" s="1"/>
  <c r="BU16" i="87"/>
  <c r="BR16" i="87"/>
  <c r="BS16" i="87" s="1"/>
  <c r="BO16" i="87"/>
  <c r="BL16" i="87"/>
  <c r="BM16" i="87" s="1"/>
  <c r="BI16" i="87"/>
  <c r="BF16" i="87"/>
  <c r="BG16" i="87" s="1"/>
  <c r="BC16" i="87"/>
  <c r="AZ16" i="87"/>
  <c r="BA16" i="87" s="1"/>
  <c r="AW16" i="87"/>
  <c r="AT16" i="87"/>
  <c r="AU16" i="87" s="1"/>
  <c r="AQ16" i="87"/>
  <c r="AN16" i="87"/>
  <c r="AO16" i="87" s="1"/>
  <c r="AK16" i="87"/>
  <c r="AH16" i="87"/>
  <c r="AI16" i="87" s="1"/>
  <c r="AB16" i="87"/>
  <c r="AC16" i="87" s="1"/>
  <c r="CV11" i="87"/>
  <c r="CS11" i="87"/>
  <c r="CP11" i="87"/>
  <c r="CQ11" i="87" s="1"/>
  <c r="CM11" i="87"/>
  <c r="CJ11" i="87"/>
  <c r="CK11" i="87" s="1"/>
  <c r="CG11" i="87"/>
  <c r="CD11" i="87"/>
  <c r="CE11" i="87" s="1"/>
  <c r="CA11" i="87"/>
  <c r="BX11" i="87"/>
  <c r="BY11" i="87" s="1"/>
  <c r="BU11" i="87"/>
  <c r="BR11" i="87"/>
  <c r="BS11" i="87" s="1"/>
  <c r="BO11" i="87"/>
  <c r="BL11" i="87"/>
  <c r="BM11" i="87" s="1"/>
  <c r="BI11" i="87"/>
  <c r="BF11" i="87"/>
  <c r="BG11" i="87" s="1"/>
  <c r="BC11" i="87"/>
  <c r="AZ11" i="87"/>
  <c r="BA11" i="87" s="1"/>
  <c r="AW11" i="87"/>
  <c r="AT11" i="87"/>
  <c r="AU11" i="87" s="1"/>
  <c r="AQ11" i="87"/>
  <c r="AN11" i="87"/>
  <c r="AO11" i="87" s="1"/>
  <c r="AK11" i="87"/>
  <c r="AH11" i="87"/>
  <c r="AI11" i="87" s="1"/>
  <c r="AB11" i="87"/>
  <c r="AC11" i="87" s="1"/>
  <c r="CV10" i="87"/>
  <c r="CS10" i="87"/>
  <c r="CP10" i="87"/>
  <c r="CQ10" i="87" s="1"/>
  <c r="CM10" i="87"/>
  <c r="CJ10" i="87"/>
  <c r="CK10" i="87" s="1"/>
  <c r="CG10" i="87"/>
  <c r="CD10" i="87"/>
  <c r="CE10" i="87" s="1"/>
  <c r="CA10" i="87"/>
  <c r="BX10" i="87"/>
  <c r="BY10" i="87" s="1"/>
  <c r="BU10" i="87"/>
  <c r="BR10" i="87"/>
  <c r="BS10" i="87" s="1"/>
  <c r="BO10" i="87"/>
  <c r="BL10" i="87"/>
  <c r="BM10" i="87" s="1"/>
  <c r="BI10" i="87"/>
  <c r="BF10" i="87"/>
  <c r="BG10" i="87" s="1"/>
  <c r="BC10" i="87"/>
  <c r="AZ10" i="87"/>
  <c r="BA10" i="87" s="1"/>
  <c r="AW10" i="87"/>
  <c r="AT10" i="87"/>
  <c r="AU10" i="87" s="1"/>
  <c r="AQ10" i="87"/>
  <c r="AN10" i="87"/>
  <c r="AO10" i="87" s="1"/>
  <c r="AB10" i="87"/>
  <c r="CV9" i="87"/>
  <c r="CS9" i="87"/>
  <c r="CP9" i="87"/>
  <c r="CM9" i="87"/>
  <c r="CJ9" i="87"/>
  <c r="CG9" i="87"/>
  <c r="CD9" i="87"/>
  <c r="CA9" i="87"/>
  <c r="BX9" i="87"/>
  <c r="BY9" i="87" s="1"/>
  <c r="BU9" i="87"/>
  <c r="BR9" i="87"/>
  <c r="BO9" i="87"/>
  <c r="BL9" i="87"/>
  <c r="BM9" i="87" s="1"/>
  <c r="BI9" i="87"/>
  <c r="BF9" i="87"/>
  <c r="BG9" i="87" s="1"/>
  <c r="BC9" i="87"/>
  <c r="AZ9" i="87"/>
  <c r="AW9" i="87"/>
  <c r="AT9" i="87"/>
  <c r="AQ9" i="87"/>
  <c r="AN9" i="87"/>
  <c r="AK9" i="87"/>
  <c r="AH9" i="87"/>
  <c r="AE9" i="87"/>
  <c r="AB9" i="87"/>
  <c r="CR16" i="83"/>
  <c r="CF16" i="83"/>
  <c r="BZ16" i="83"/>
  <c r="BT16" i="83"/>
  <c r="BN16" i="83"/>
  <c r="BH16" i="83"/>
  <c r="BB16" i="83"/>
  <c r="AV16" i="83"/>
  <c r="W16" i="83"/>
  <c r="V16" i="83"/>
  <c r="U16" i="83"/>
  <c r="T16" i="83"/>
  <c r="S16" i="83"/>
  <c r="R16" i="83"/>
  <c r="Q16" i="83"/>
  <c r="P16" i="83"/>
  <c r="O16" i="83"/>
  <c r="N16" i="83"/>
  <c r="M16" i="83"/>
  <c r="L16" i="83"/>
  <c r="AP16" i="83"/>
  <c r="AJ16" i="83"/>
  <c r="AD16" i="83"/>
  <c r="CV15" i="83"/>
  <c r="CS15" i="83"/>
  <c r="CP15" i="83"/>
  <c r="CQ15" i="83" s="1"/>
  <c r="CM15" i="83"/>
  <c r="CJ15" i="83"/>
  <c r="CK15" i="83" s="1"/>
  <c r="CG15" i="83"/>
  <c r="CD15" i="83"/>
  <c r="CE15" i="83" s="1"/>
  <c r="CA15" i="83"/>
  <c r="BX15" i="83"/>
  <c r="BY15" i="83" s="1"/>
  <c r="BU15" i="83"/>
  <c r="BR15" i="83"/>
  <c r="BS15" i="83" s="1"/>
  <c r="BO15" i="83"/>
  <c r="BL15" i="83"/>
  <c r="BM15" i="83" s="1"/>
  <c r="BF15" i="83"/>
  <c r="BG15" i="83" s="1"/>
  <c r="BC15" i="83"/>
  <c r="AZ15" i="83"/>
  <c r="BA15" i="83" s="1"/>
  <c r="AW15" i="83"/>
  <c r="AT15" i="83"/>
  <c r="AU15" i="83" s="1"/>
  <c r="AQ15" i="83"/>
  <c r="AN15" i="83"/>
  <c r="AO15" i="83" s="1"/>
  <c r="AK15" i="83"/>
  <c r="AH15" i="83"/>
  <c r="AI15" i="83" s="1"/>
  <c r="AE15" i="83"/>
  <c r="AB15" i="83"/>
  <c r="AC15" i="83" s="1"/>
  <c r="CV14" i="83"/>
  <c r="CS14" i="83"/>
  <c r="CP14" i="83"/>
  <c r="CQ14" i="83" s="1"/>
  <c r="CM14" i="83"/>
  <c r="CJ14" i="83"/>
  <c r="CK14" i="83" s="1"/>
  <c r="CG14" i="83"/>
  <c r="CD14" i="83"/>
  <c r="CE14" i="83" s="1"/>
  <c r="CA14" i="83"/>
  <c r="BX14" i="83"/>
  <c r="BY14" i="83" s="1"/>
  <c r="BU14" i="83"/>
  <c r="BR14" i="83"/>
  <c r="BS14" i="83" s="1"/>
  <c r="BO14" i="83"/>
  <c r="BL14" i="83"/>
  <c r="BM14" i="83" s="1"/>
  <c r="BI14" i="83"/>
  <c r="BF14" i="83"/>
  <c r="BC14" i="83"/>
  <c r="AZ14" i="83"/>
  <c r="BA14" i="83" s="1"/>
  <c r="AW14" i="83"/>
  <c r="AT14" i="83"/>
  <c r="AU14" i="83" s="1"/>
  <c r="AQ14" i="83"/>
  <c r="AN14" i="83"/>
  <c r="AK14" i="83"/>
  <c r="AH14" i="83"/>
  <c r="AI14" i="83" s="1"/>
  <c r="AE14" i="83"/>
  <c r="AB14" i="83"/>
  <c r="AC14" i="83" s="1"/>
  <c r="CV13" i="83"/>
  <c r="CS13" i="83"/>
  <c r="CP13" i="83"/>
  <c r="CM13" i="83"/>
  <c r="CJ13" i="83"/>
  <c r="CK13" i="83" s="1"/>
  <c r="CG13" i="83"/>
  <c r="CD13" i="83"/>
  <c r="CE13" i="83" s="1"/>
  <c r="CA13" i="83"/>
  <c r="BX13" i="83"/>
  <c r="BY13" i="83" s="1"/>
  <c r="BU13" i="83"/>
  <c r="BR13" i="83"/>
  <c r="BS13" i="83" s="1"/>
  <c r="BO13" i="83"/>
  <c r="BL13" i="83"/>
  <c r="BM13" i="83" s="1"/>
  <c r="BF13" i="83"/>
  <c r="BG13" i="83" s="1"/>
  <c r="BC13" i="83"/>
  <c r="AZ13" i="83"/>
  <c r="BA13" i="83" s="1"/>
  <c r="AW13" i="83"/>
  <c r="AT13" i="83"/>
  <c r="AU13" i="83" s="1"/>
  <c r="AQ13" i="83"/>
  <c r="AN13" i="83"/>
  <c r="AO13" i="83" s="1"/>
  <c r="AK13" i="83"/>
  <c r="AH13" i="83"/>
  <c r="AI13" i="83" s="1"/>
  <c r="AE13" i="83"/>
  <c r="AB13" i="83"/>
  <c r="AC13" i="83" s="1"/>
  <c r="CV12" i="83"/>
  <c r="CS12" i="83"/>
  <c r="CP12" i="83"/>
  <c r="CQ12" i="83" s="1"/>
  <c r="CM12" i="83"/>
  <c r="CJ12" i="83"/>
  <c r="CG12" i="83"/>
  <c r="CD12" i="83"/>
  <c r="CA12" i="83"/>
  <c r="BX12" i="83"/>
  <c r="BU12" i="83"/>
  <c r="BR12" i="83"/>
  <c r="BS12" i="83" s="1"/>
  <c r="BO12" i="83"/>
  <c r="BL12" i="83"/>
  <c r="BM12" i="83" s="1"/>
  <c r="BI12" i="83"/>
  <c r="BF12" i="83"/>
  <c r="BG12" i="83" s="1"/>
  <c r="BC12" i="83"/>
  <c r="AZ12" i="83"/>
  <c r="BA12" i="83" s="1"/>
  <c r="AW12" i="83"/>
  <c r="AT12" i="83"/>
  <c r="AU12" i="83" s="1"/>
  <c r="AQ12" i="83"/>
  <c r="AN12" i="83"/>
  <c r="AK12" i="83"/>
  <c r="AH12" i="83"/>
  <c r="AE12" i="83"/>
  <c r="AB12" i="83"/>
  <c r="CR17" i="82"/>
  <c r="CF17" i="82"/>
  <c r="BZ17" i="82"/>
  <c r="BT17" i="82"/>
  <c r="BN17" i="82"/>
  <c r="BH17" i="82"/>
  <c r="BB17" i="82"/>
  <c r="W17" i="82"/>
  <c r="V17" i="82"/>
  <c r="U17" i="82"/>
  <c r="T17" i="82"/>
  <c r="S17" i="82"/>
  <c r="R17" i="82"/>
  <c r="Q17" i="82"/>
  <c r="P17" i="82"/>
  <c r="O17" i="82"/>
  <c r="N17" i="82"/>
  <c r="M17" i="82"/>
  <c r="L17" i="82"/>
  <c r="AP17" i="82"/>
  <c r="AJ17" i="82"/>
  <c r="CV16" i="82"/>
  <c r="CS16" i="82"/>
  <c r="CP16" i="82"/>
  <c r="CQ16" i="82" s="1"/>
  <c r="CM16" i="82"/>
  <c r="CJ16" i="82"/>
  <c r="CK16" i="82" s="1"/>
  <c r="CG16" i="82"/>
  <c r="CD16" i="82"/>
  <c r="CE16" i="82" s="1"/>
  <c r="CA16" i="82"/>
  <c r="BX16" i="82"/>
  <c r="BY16" i="82" s="1"/>
  <c r="BU16" i="82"/>
  <c r="BR16" i="82"/>
  <c r="BS16" i="82" s="1"/>
  <c r="BO16" i="82"/>
  <c r="BL16" i="82"/>
  <c r="BM16" i="82" s="1"/>
  <c r="BI16" i="82"/>
  <c r="BF16" i="82"/>
  <c r="BG16" i="82" s="1"/>
  <c r="BC16" i="82"/>
  <c r="AZ16" i="82"/>
  <c r="BA16" i="82" s="1"/>
  <c r="AW16" i="82"/>
  <c r="AT16" i="82"/>
  <c r="AU16" i="82" s="1"/>
  <c r="AQ16" i="82"/>
  <c r="AN16" i="82"/>
  <c r="AO16" i="82" s="1"/>
  <c r="AK16" i="82"/>
  <c r="AH16" i="82"/>
  <c r="AI16" i="82" s="1"/>
  <c r="AE16" i="82"/>
  <c r="AB16" i="82"/>
  <c r="AC16" i="82" s="1"/>
  <c r="CV15" i="82"/>
  <c r="CS15" i="82"/>
  <c r="CP15" i="82"/>
  <c r="CQ15" i="82" s="1"/>
  <c r="CM15" i="82"/>
  <c r="CJ15" i="82"/>
  <c r="CK15" i="82" s="1"/>
  <c r="CG15" i="82"/>
  <c r="CD15" i="82"/>
  <c r="CA15" i="82"/>
  <c r="BX15" i="82"/>
  <c r="BY15" i="82" s="1"/>
  <c r="BU15" i="82"/>
  <c r="BR15" i="82"/>
  <c r="BS15" i="82" s="1"/>
  <c r="BO15" i="82"/>
  <c r="BL15" i="82"/>
  <c r="BM15" i="82" s="1"/>
  <c r="BI15" i="82"/>
  <c r="BF15" i="82"/>
  <c r="BG15" i="82" s="1"/>
  <c r="BC15" i="82"/>
  <c r="AZ15" i="82"/>
  <c r="BA15" i="82" s="1"/>
  <c r="AW15" i="82"/>
  <c r="AT15" i="82"/>
  <c r="AU15" i="82" s="1"/>
  <c r="AQ15" i="82"/>
  <c r="AN15" i="82"/>
  <c r="AO15" i="82" s="1"/>
  <c r="AK15" i="82"/>
  <c r="AH15" i="82"/>
  <c r="AI15" i="82" s="1"/>
  <c r="AE15" i="82"/>
  <c r="AB15" i="82"/>
  <c r="AC15" i="82" s="1"/>
  <c r="CV14" i="82"/>
  <c r="CS14" i="82"/>
  <c r="CP14" i="82"/>
  <c r="CQ14" i="82" s="1"/>
  <c r="CM14" i="82"/>
  <c r="CJ14" i="82"/>
  <c r="CK14" i="82" s="1"/>
  <c r="CG14" i="82"/>
  <c r="CD14" i="82"/>
  <c r="CE14" i="82" s="1"/>
  <c r="CA14" i="82"/>
  <c r="BX14" i="82"/>
  <c r="BY14" i="82" s="1"/>
  <c r="BU14" i="82"/>
  <c r="BR14" i="82"/>
  <c r="BS14" i="82" s="1"/>
  <c r="BO14" i="82"/>
  <c r="BL14" i="82"/>
  <c r="BM14" i="82" s="1"/>
  <c r="BI14" i="82"/>
  <c r="BF14" i="82"/>
  <c r="BC14" i="82"/>
  <c r="AZ14" i="82"/>
  <c r="AW14" i="82"/>
  <c r="AT14" i="82"/>
  <c r="AU14" i="82" s="1"/>
  <c r="AQ14" i="82"/>
  <c r="AN14" i="82"/>
  <c r="AO14" i="82" s="1"/>
  <c r="AK14" i="82"/>
  <c r="AH14" i="82"/>
  <c r="AI14" i="82" s="1"/>
  <c r="AE14" i="82"/>
  <c r="AB14" i="82"/>
  <c r="AC14" i="82" s="1"/>
  <c r="CV13" i="82"/>
  <c r="CS13" i="82"/>
  <c r="CP13" i="82"/>
  <c r="CM13" i="82"/>
  <c r="CJ13" i="82"/>
  <c r="CK13" i="82" s="1"/>
  <c r="CG13" i="82"/>
  <c r="CD13" i="82"/>
  <c r="CE13" i="82" s="1"/>
  <c r="CA13" i="82"/>
  <c r="BX13" i="82"/>
  <c r="BY13" i="82" s="1"/>
  <c r="BU13" i="82"/>
  <c r="BR13" i="82"/>
  <c r="BS13" i="82" s="1"/>
  <c r="BO13" i="82"/>
  <c r="BL13" i="82"/>
  <c r="BI13" i="82"/>
  <c r="BF13" i="82"/>
  <c r="BG13" i="82" s="1"/>
  <c r="BC13" i="82"/>
  <c r="AZ13" i="82"/>
  <c r="BA13" i="82" s="1"/>
  <c r="AW13" i="82"/>
  <c r="AT13" i="82"/>
  <c r="AU13" i="82" s="1"/>
  <c r="AQ13" i="82"/>
  <c r="AN13" i="82"/>
  <c r="AO13" i="82" s="1"/>
  <c r="AK13" i="82"/>
  <c r="AH13" i="82"/>
  <c r="AI13" i="82" s="1"/>
  <c r="AE13" i="82"/>
  <c r="AB13" i="82"/>
  <c r="AC13" i="82" s="1"/>
  <c r="CV12" i="82"/>
  <c r="CS12" i="82"/>
  <c r="CP12" i="82"/>
  <c r="CQ12" i="82" s="1"/>
  <c r="CM12" i="82"/>
  <c r="CJ12" i="82"/>
  <c r="CK12" i="82" s="1"/>
  <c r="CG12" i="82"/>
  <c r="CD12" i="82"/>
  <c r="CE12" i="82" s="1"/>
  <c r="CA12" i="82"/>
  <c r="BX12" i="82"/>
  <c r="BX17" i="82" s="1"/>
  <c r="BU12" i="82"/>
  <c r="BR12" i="82"/>
  <c r="BS12" i="82" s="1"/>
  <c r="BO12" i="82"/>
  <c r="BL12" i="82"/>
  <c r="BM12" i="82" s="1"/>
  <c r="BI12" i="82"/>
  <c r="BF12" i="82"/>
  <c r="BC12" i="82"/>
  <c r="AZ12" i="82"/>
  <c r="BA12" i="82" s="1"/>
  <c r="AW12" i="82"/>
  <c r="AT12" i="82"/>
  <c r="AU12" i="82" s="1"/>
  <c r="AQ12" i="82"/>
  <c r="AN12" i="82"/>
  <c r="AO12" i="82" s="1"/>
  <c r="AK12" i="82"/>
  <c r="AH12" i="82"/>
  <c r="AE12" i="82"/>
  <c r="AB12" i="82"/>
  <c r="AC12" i="82" s="1"/>
  <c r="CR14" i="81"/>
  <c r="CL14" i="81"/>
  <c r="BZ14" i="81"/>
  <c r="BT14" i="81"/>
  <c r="BN14" i="81"/>
  <c r="BH14" i="81"/>
  <c r="BB14" i="81"/>
  <c r="W14" i="81"/>
  <c r="V14" i="81"/>
  <c r="U14" i="81"/>
  <c r="T14" i="81"/>
  <c r="S14" i="81"/>
  <c r="R14" i="81"/>
  <c r="Q14" i="81"/>
  <c r="P14" i="81"/>
  <c r="O14" i="81"/>
  <c r="N14" i="81"/>
  <c r="M14" i="81"/>
  <c r="L14" i="81"/>
  <c r="AV14" i="81"/>
  <c r="AP14" i="81"/>
  <c r="AJ14" i="81"/>
  <c r="CV13" i="81"/>
  <c r="CS13" i="81"/>
  <c r="CP13" i="81"/>
  <c r="CQ13" i="81" s="1"/>
  <c r="CM13" i="81"/>
  <c r="CJ13" i="81"/>
  <c r="CK13" i="81" s="1"/>
  <c r="CG13" i="81"/>
  <c r="CD13" i="81"/>
  <c r="CE13" i="81" s="1"/>
  <c r="CA13" i="81"/>
  <c r="BX13" i="81"/>
  <c r="BU13" i="81"/>
  <c r="BR13" i="81"/>
  <c r="BS13" i="81" s="1"/>
  <c r="BO13" i="81"/>
  <c r="BL13" i="81"/>
  <c r="BM13" i="81" s="1"/>
  <c r="BI13" i="81"/>
  <c r="BF13" i="81"/>
  <c r="BG13" i="81" s="1"/>
  <c r="BC13" i="81"/>
  <c r="AZ13" i="81"/>
  <c r="AW13" i="81"/>
  <c r="AT13" i="81"/>
  <c r="AQ13" i="81"/>
  <c r="AN13" i="81"/>
  <c r="AO13" i="81" s="1"/>
  <c r="AK13" i="81"/>
  <c r="AH13" i="81"/>
  <c r="AI13" i="81" s="1"/>
  <c r="AE13" i="81"/>
  <c r="CV12" i="81"/>
  <c r="CS12" i="81"/>
  <c r="CP12" i="81"/>
  <c r="CM12" i="81"/>
  <c r="CJ12" i="81"/>
  <c r="CK12" i="81" s="1"/>
  <c r="CG12" i="81"/>
  <c r="CD12" i="81"/>
  <c r="CE12" i="81" s="1"/>
  <c r="CA12" i="81"/>
  <c r="BX12" i="81"/>
  <c r="BY12" i="81" s="1"/>
  <c r="BU12" i="81"/>
  <c r="BR12" i="81"/>
  <c r="BO12" i="81"/>
  <c r="BL12" i="81"/>
  <c r="BM12" i="81" s="1"/>
  <c r="BI12" i="81"/>
  <c r="BF12" i="81"/>
  <c r="BC12" i="81"/>
  <c r="AZ12" i="81"/>
  <c r="BA12" i="81" s="1"/>
  <c r="AW12" i="81"/>
  <c r="AT12" i="81"/>
  <c r="AU12" i="81" s="1"/>
  <c r="AQ12" i="81"/>
  <c r="AN12" i="81"/>
  <c r="AO12" i="81" s="1"/>
  <c r="AK12" i="81"/>
  <c r="AH12" i="81"/>
  <c r="AI12" i="81" s="1"/>
  <c r="AE12" i="81"/>
  <c r="CV12" i="79"/>
  <c r="CS12" i="79"/>
  <c r="CP12" i="79"/>
  <c r="CP23" i="79" s="1"/>
  <c r="CQ23" i="79" s="1"/>
  <c r="CM12" i="79"/>
  <c r="CJ12" i="79"/>
  <c r="CK12" i="79" s="1"/>
  <c r="CG12" i="79"/>
  <c r="CD12" i="79"/>
  <c r="CE12" i="79" s="1"/>
  <c r="CA12" i="79"/>
  <c r="BX12" i="79"/>
  <c r="BX23" i="79" s="1"/>
  <c r="BY23" i="79" s="1"/>
  <c r="BU12" i="79"/>
  <c r="BR12" i="79"/>
  <c r="BS12" i="79" s="1"/>
  <c r="BO12" i="79"/>
  <c r="BL12" i="79"/>
  <c r="BL23" i="79" s="1"/>
  <c r="BM23" i="79" s="1"/>
  <c r="BI12" i="79"/>
  <c r="BF12" i="79"/>
  <c r="BF23" i="79" s="1"/>
  <c r="BG23" i="79" s="1"/>
  <c r="BC12" i="79"/>
  <c r="AZ12" i="79"/>
  <c r="BA12" i="79" s="1"/>
  <c r="AW12" i="79"/>
  <c r="AT12" i="79"/>
  <c r="AU12" i="79" s="1"/>
  <c r="AQ12" i="79"/>
  <c r="AN12" i="79"/>
  <c r="AO12" i="79" s="1"/>
  <c r="AK12" i="79"/>
  <c r="AH12" i="79"/>
  <c r="AH23" i="79" s="1"/>
  <c r="AI23" i="79" s="1"/>
  <c r="AE12" i="79"/>
  <c r="AB12" i="79"/>
  <c r="AB23" i="79" s="1"/>
  <c r="AC23" i="79" s="1"/>
  <c r="CR32" i="78"/>
  <c r="BZ32" i="78"/>
  <c r="BT32" i="78"/>
  <c r="BN32" i="78"/>
  <c r="BH32" i="78"/>
  <c r="BB32" i="78"/>
  <c r="W32" i="78"/>
  <c r="V32" i="78"/>
  <c r="U32" i="78"/>
  <c r="T32" i="78"/>
  <c r="S32" i="78"/>
  <c r="R32" i="78"/>
  <c r="Q32" i="78"/>
  <c r="P32" i="78"/>
  <c r="O32" i="78"/>
  <c r="N32" i="78"/>
  <c r="M32" i="78"/>
  <c r="L32" i="78"/>
  <c r="CS31" i="78"/>
  <c r="CP31" i="78"/>
  <c r="CQ31" i="78" s="1"/>
  <c r="CL31" i="78"/>
  <c r="CM31" i="78" s="1"/>
  <c r="CJ31" i="78"/>
  <c r="CK31" i="78" s="1"/>
  <c r="CF31" i="78"/>
  <c r="CF32" i="78" s="1"/>
  <c r="CD31" i="78"/>
  <c r="CE31" i="78" s="1"/>
  <c r="CA31" i="78"/>
  <c r="BX31" i="78"/>
  <c r="BY31" i="78" s="1"/>
  <c r="BU31" i="78"/>
  <c r="BR31" i="78"/>
  <c r="BS31" i="78" s="1"/>
  <c r="BO31" i="78"/>
  <c r="BL31" i="78"/>
  <c r="BM31" i="78" s="1"/>
  <c r="BI31" i="78"/>
  <c r="BF31" i="78"/>
  <c r="BG31" i="78" s="1"/>
  <c r="BC31" i="78"/>
  <c r="AZ31" i="78"/>
  <c r="BA31" i="78" s="1"/>
  <c r="AV32" i="78"/>
  <c r="AP31" i="78"/>
  <c r="AQ31" i="78" s="1"/>
  <c r="AN31" i="78"/>
  <c r="AO31" i="78" s="1"/>
  <c r="AJ31" i="78"/>
  <c r="AJ32" i="78" s="1"/>
  <c r="AH31" i="78"/>
  <c r="AI31" i="78" s="1"/>
  <c r="AD31" i="78"/>
  <c r="AE31" i="78" s="1"/>
  <c r="CV30" i="78"/>
  <c r="CS30" i="78"/>
  <c r="CP30" i="78"/>
  <c r="CQ30" i="78" s="1"/>
  <c r="CM30" i="78"/>
  <c r="CJ30" i="78"/>
  <c r="CK30" i="78" s="1"/>
  <c r="CG30" i="78"/>
  <c r="CD30" i="78"/>
  <c r="CE30" i="78" s="1"/>
  <c r="CA30" i="78"/>
  <c r="BX30" i="78"/>
  <c r="BY30" i="78" s="1"/>
  <c r="BU30" i="78"/>
  <c r="BR30" i="78"/>
  <c r="BS30" i="78" s="1"/>
  <c r="BO30" i="78"/>
  <c r="BL30" i="78"/>
  <c r="BM30" i="78" s="1"/>
  <c r="BI30" i="78"/>
  <c r="BF30" i="78"/>
  <c r="BG30" i="78" s="1"/>
  <c r="BC30" i="78"/>
  <c r="AZ30" i="78"/>
  <c r="BA30" i="78" s="1"/>
  <c r="AW30" i="78"/>
  <c r="AT30" i="78"/>
  <c r="AU30" i="78" s="1"/>
  <c r="AQ30" i="78"/>
  <c r="AN30" i="78"/>
  <c r="AO30" i="78" s="1"/>
  <c r="AK30" i="78"/>
  <c r="AH30" i="78"/>
  <c r="AI30" i="78" s="1"/>
  <c r="AE30" i="78"/>
  <c r="AB30" i="78"/>
  <c r="AC30" i="78" s="1"/>
  <c r="CV29" i="78"/>
  <c r="CS29" i="78"/>
  <c r="CP29" i="78"/>
  <c r="CQ29" i="78" s="1"/>
  <c r="CM29" i="78"/>
  <c r="CJ29" i="78"/>
  <c r="CK29" i="78" s="1"/>
  <c r="CG29" i="78"/>
  <c r="CD29" i="78"/>
  <c r="CE29" i="78" s="1"/>
  <c r="CA29" i="78"/>
  <c r="BX29" i="78"/>
  <c r="BY29" i="78" s="1"/>
  <c r="BU29" i="78"/>
  <c r="BR29" i="78"/>
  <c r="BS29" i="78" s="1"/>
  <c r="BO29" i="78"/>
  <c r="BL29" i="78"/>
  <c r="BM29" i="78" s="1"/>
  <c r="BI29" i="78"/>
  <c r="BF29" i="78"/>
  <c r="BG29" i="78" s="1"/>
  <c r="BC29" i="78"/>
  <c r="AZ29" i="78"/>
  <c r="BA29" i="78" s="1"/>
  <c r="AW29" i="78"/>
  <c r="AT29" i="78"/>
  <c r="AU29" i="78" s="1"/>
  <c r="AQ29" i="78"/>
  <c r="AN29" i="78"/>
  <c r="AO29" i="78" s="1"/>
  <c r="AK29" i="78"/>
  <c r="AH29" i="78"/>
  <c r="AI29" i="78" s="1"/>
  <c r="AE29" i="78"/>
  <c r="AB29" i="78"/>
  <c r="AC29" i="78" s="1"/>
  <c r="CV28" i="78"/>
  <c r="CS28" i="78"/>
  <c r="CP28" i="78"/>
  <c r="CQ28" i="78" s="1"/>
  <c r="CM28" i="78"/>
  <c r="CJ28" i="78"/>
  <c r="CK28" i="78" s="1"/>
  <c r="CG28" i="78"/>
  <c r="CD28" i="78"/>
  <c r="CE28" i="78" s="1"/>
  <c r="CA28" i="78"/>
  <c r="BX28" i="78"/>
  <c r="BY28" i="78" s="1"/>
  <c r="BU28" i="78"/>
  <c r="BR28" i="78"/>
  <c r="BS28" i="78" s="1"/>
  <c r="BO28" i="78"/>
  <c r="BL28" i="78"/>
  <c r="BM28" i="78" s="1"/>
  <c r="BI28" i="78"/>
  <c r="BF28" i="78"/>
  <c r="BC28" i="78"/>
  <c r="AZ28" i="78"/>
  <c r="BA28" i="78" s="1"/>
  <c r="AW28" i="78"/>
  <c r="AT28" i="78"/>
  <c r="AQ28" i="78"/>
  <c r="AN28" i="78"/>
  <c r="AO28" i="78" s="1"/>
  <c r="AK28" i="78"/>
  <c r="AH28" i="78"/>
  <c r="AI28" i="78" s="1"/>
  <c r="AE28" i="78"/>
  <c r="AB28" i="78"/>
  <c r="AC28" i="78" s="1"/>
  <c r="CV12" i="78"/>
  <c r="CS12" i="78"/>
  <c r="CP12" i="78"/>
  <c r="CM12" i="78"/>
  <c r="CJ12" i="78"/>
  <c r="CG12" i="78"/>
  <c r="CD12" i="78"/>
  <c r="CE12" i="78" s="1"/>
  <c r="CA12" i="78"/>
  <c r="BX12" i="78"/>
  <c r="BU12" i="78"/>
  <c r="BR12" i="78"/>
  <c r="BS12" i="78" s="1"/>
  <c r="BO12" i="78"/>
  <c r="BL12" i="78"/>
  <c r="BM12" i="78" s="1"/>
  <c r="BI12" i="78"/>
  <c r="BF12" i="78"/>
  <c r="BG12" i="78" s="1"/>
  <c r="BC12" i="78"/>
  <c r="AZ12" i="78"/>
  <c r="BA12" i="78" s="1"/>
  <c r="AW12" i="78"/>
  <c r="AT12" i="78"/>
  <c r="AU12" i="78" s="1"/>
  <c r="AQ12" i="78"/>
  <c r="AN12" i="78"/>
  <c r="AO12" i="78" s="1"/>
  <c r="AK12" i="78"/>
  <c r="AH12" i="78"/>
  <c r="AE12" i="78"/>
  <c r="AB12" i="78"/>
  <c r="AC12" i="78" s="1"/>
  <c r="CR13" i="77"/>
  <c r="CF13" i="77"/>
  <c r="BZ13" i="77"/>
  <c r="BT13" i="77"/>
  <c r="BN13" i="77"/>
  <c r="BH13" i="77"/>
  <c r="BB13" i="77"/>
  <c r="AV13" i="77"/>
  <c r="W13" i="77"/>
  <c r="V13" i="77"/>
  <c r="U13" i="77"/>
  <c r="T13" i="77"/>
  <c r="S13" i="77"/>
  <c r="R13" i="77"/>
  <c r="Q13" i="77"/>
  <c r="P13" i="77"/>
  <c r="O13" i="77"/>
  <c r="N13" i="77"/>
  <c r="M13" i="77"/>
  <c r="L13" i="77"/>
  <c r="CL13" i="77"/>
  <c r="AJ13" i="77"/>
  <c r="CV12" i="77"/>
  <c r="CS12" i="77"/>
  <c r="CP12" i="77"/>
  <c r="CP13" i="77" s="1"/>
  <c r="CM12" i="77"/>
  <c r="CJ12" i="77"/>
  <c r="CJ13" i="77" s="1"/>
  <c r="CG12" i="77"/>
  <c r="CD12" i="77"/>
  <c r="CA12" i="77"/>
  <c r="BX12" i="77"/>
  <c r="BX13" i="77" s="1"/>
  <c r="BU12" i="77"/>
  <c r="BR12" i="77"/>
  <c r="BS12" i="77" s="1"/>
  <c r="BO12" i="77"/>
  <c r="BL12" i="77"/>
  <c r="BI12" i="77"/>
  <c r="BF12" i="77"/>
  <c r="BF13" i="77" s="1"/>
  <c r="BC12" i="77"/>
  <c r="AZ12" i="77"/>
  <c r="BA12" i="77" s="1"/>
  <c r="AW12" i="77"/>
  <c r="AT12" i="77"/>
  <c r="AU12" i="77" s="1"/>
  <c r="AQ12" i="77"/>
  <c r="AN12" i="77"/>
  <c r="AO12" i="77" s="1"/>
  <c r="AK12" i="77"/>
  <c r="AH12" i="77"/>
  <c r="AH13" i="77" s="1"/>
  <c r="AE12" i="77"/>
  <c r="AB12" i="77"/>
  <c r="CR14" i="76"/>
  <c r="BZ14" i="76"/>
  <c r="BT14" i="76"/>
  <c r="BN14" i="76"/>
  <c r="BH14" i="76"/>
  <c r="BB14" i="76"/>
  <c r="W14" i="76"/>
  <c r="V14" i="76"/>
  <c r="U14" i="76"/>
  <c r="T14" i="76"/>
  <c r="S14" i="76"/>
  <c r="R14" i="76"/>
  <c r="Q14" i="76"/>
  <c r="P14" i="76"/>
  <c r="O14" i="76"/>
  <c r="N14" i="76"/>
  <c r="M14" i="76"/>
  <c r="L14" i="76"/>
  <c r="CL14" i="76"/>
  <c r="AV14" i="76"/>
  <c r="CV13" i="76"/>
  <c r="CS13" i="76"/>
  <c r="CP13" i="76"/>
  <c r="CQ13" i="76" s="1"/>
  <c r="CM13" i="76"/>
  <c r="CJ13" i="76"/>
  <c r="CK13" i="76" s="1"/>
  <c r="CG13" i="76"/>
  <c r="CD13" i="76"/>
  <c r="CE13" i="76" s="1"/>
  <c r="CA13" i="76"/>
  <c r="BX13" i="76"/>
  <c r="BY13" i="76" s="1"/>
  <c r="BU13" i="76"/>
  <c r="BR13" i="76"/>
  <c r="BS13" i="76" s="1"/>
  <c r="BO13" i="76"/>
  <c r="BL13" i="76"/>
  <c r="BI13" i="76"/>
  <c r="BF13" i="76"/>
  <c r="BC13" i="76"/>
  <c r="AZ13" i="76"/>
  <c r="BA13" i="76" s="1"/>
  <c r="AW13" i="76"/>
  <c r="AT13" i="76"/>
  <c r="AU13" i="76" s="1"/>
  <c r="AQ13" i="76"/>
  <c r="AN13" i="76"/>
  <c r="AO13" i="76" s="1"/>
  <c r="AK13" i="76"/>
  <c r="AH13" i="76"/>
  <c r="AI13" i="76" s="1"/>
  <c r="AE13" i="76"/>
  <c r="AB13" i="76"/>
  <c r="AC13" i="76" s="1"/>
  <c r="CV12" i="76"/>
  <c r="CS12" i="76"/>
  <c r="CP12" i="76"/>
  <c r="CM12" i="76"/>
  <c r="CJ12" i="76"/>
  <c r="CG12" i="76"/>
  <c r="CD12" i="76"/>
  <c r="CA12" i="76"/>
  <c r="BX12" i="76"/>
  <c r="BY12" i="76" s="1"/>
  <c r="BU12" i="76"/>
  <c r="BR12" i="76"/>
  <c r="BO12" i="76"/>
  <c r="BL12" i="76"/>
  <c r="BM12" i="76" s="1"/>
  <c r="BI12" i="76"/>
  <c r="BF12" i="76"/>
  <c r="BG12" i="76" s="1"/>
  <c r="BC12" i="76"/>
  <c r="AZ12" i="76"/>
  <c r="BA12" i="76" s="1"/>
  <c r="AW12" i="76"/>
  <c r="AT12" i="76"/>
  <c r="AU12" i="76" s="1"/>
  <c r="AQ12" i="76"/>
  <c r="AN12" i="76"/>
  <c r="AO12" i="76" s="1"/>
  <c r="AK12" i="76"/>
  <c r="AH12" i="76"/>
  <c r="AI12" i="76" s="1"/>
  <c r="AE12" i="76"/>
  <c r="AB12" i="76"/>
  <c r="CR14" i="75"/>
  <c r="CL14" i="75"/>
  <c r="CF14" i="75"/>
  <c r="BZ14" i="75"/>
  <c r="BT14" i="75"/>
  <c r="BN14" i="75"/>
  <c r="BH14" i="75"/>
  <c r="BB14" i="75"/>
  <c r="AV14" i="75"/>
  <c r="AP14" i="75"/>
  <c r="AJ14" i="75"/>
  <c r="AD14" i="75"/>
  <c r="CV13" i="75"/>
  <c r="CS13" i="75"/>
  <c r="CP13" i="75"/>
  <c r="CQ13" i="75" s="1"/>
  <c r="CM13" i="75"/>
  <c r="CJ13" i="75"/>
  <c r="CK13" i="75" s="1"/>
  <c r="CG13" i="75"/>
  <c r="CD13" i="75"/>
  <c r="CE13" i="75" s="1"/>
  <c r="CA13" i="75"/>
  <c r="BX13" i="75"/>
  <c r="BY13" i="75" s="1"/>
  <c r="BU13" i="75"/>
  <c r="BR13" i="75"/>
  <c r="BS13" i="75" s="1"/>
  <c r="BO13" i="75"/>
  <c r="BL13" i="75"/>
  <c r="BM13" i="75" s="1"/>
  <c r="BI13" i="75"/>
  <c r="BF13" i="75"/>
  <c r="BG13" i="75" s="1"/>
  <c r="BC13" i="75"/>
  <c r="AZ13" i="75"/>
  <c r="BA13" i="75" s="1"/>
  <c r="AW13" i="75"/>
  <c r="AT13" i="75"/>
  <c r="AU13" i="75" s="1"/>
  <c r="AQ13" i="75"/>
  <c r="AN13" i="75"/>
  <c r="AO13" i="75" s="1"/>
  <c r="AK13" i="75"/>
  <c r="AH13" i="75"/>
  <c r="AI13" i="75" s="1"/>
  <c r="AB13" i="75"/>
  <c r="AC13" i="75" s="1"/>
  <c r="CV12" i="75"/>
  <c r="CS12" i="75"/>
  <c r="CP12" i="75"/>
  <c r="CQ12" i="75" s="1"/>
  <c r="CM12" i="75"/>
  <c r="CJ12" i="75"/>
  <c r="CK12" i="75" s="1"/>
  <c r="CG12" i="75"/>
  <c r="CD12" i="75"/>
  <c r="CE12" i="75" s="1"/>
  <c r="CA12" i="75"/>
  <c r="BX12" i="75"/>
  <c r="BU12" i="75"/>
  <c r="BR12" i="75"/>
  <c r="BS12" i="75" s="1"/>
  <c r="BO12" i="75"/>
  <c r="BL12" i="75"/>
  <c r="BM12" i="75" s="1"/>
  <c r="BI12" i="75"/>
  <c r="BF12" i="75"/>
  <c r="BG12" i="75" s="1"/>
  <c r="BC12" i="75"/>
  <c r="AZ12" i="75"/>
  <c r="BA12" i="75" s="1"/>
  <c r="AW12" i="75"/>
  <c r="AT12" i="75"/>
  <c r="AU12" i="75" s="1"/>
  <c r="AQ12" i="75"/>
  <c r="AN12" i="75"/>
  <c r="AO12" i="75" s="1"/>
  <c r="AK12" i="75"/>
  <c r="AH12" i="75"/>
  <c r="AI12" i="75" s="1"/>
  <c r="AB12" i="75"/>
  <c r="AC12" i="75" s="1"/>
  <c r="CV11" i="75"/>
  <c r="CS11" i="75"/>
  <c r="CP11" i="75"/>
  <c r="CQ11" i="75" s="1"/>
  <c r="CM11" i="75"/>
  <c r="CJ11" i="75"/>
  <c r="CK11" i="75" s="1"/>
  <c r="CG11" i="75"/>
  <c r="CD11" i="75"/>
  <c r="CE11" i="75" s="1"/>
  <c r="CA11" i="75"/>
  <c r="BX11" i="75"/>
  <c r="BY11" i="75" s="1"/>
  <c r="BU11" i="75"/>
  <c r="BR11" i="75"/>
  <c r="BS11" i="75" s="1"/>
  <c r="BO11" i="75"/>
  <c r="BL11" i="75"/>
  <c r="BM11" i="75" s="1"/>
  <c r="BI11" i="75"/>
  <c r="BF11" i="75"/>
  <c r="BC11" i="75"/>
  <c r="AZ11" i="75"/>
  <c r="BA11" i="75" s="1"/>
  <c r="AW11" i="75"/>
  <c r="AT11" i="75"/>
  <c r="AU11" i="75" s="1"/>
  <c r="AQ11" i="75"/>
  <c r="AN11" i="75"/>
  <c r="AO11" i="75" s="1"/>
  <c r="AK11" i="75"/>
  <c r="AH11" i="75"/>
  <c r="AI11" i="75" s="1"/>
  <c r="AB11" i="75"/>
  <c r="AC11" i="75" s="1"/>
  <c r="CV10" i="75"/>
  <c r="CS10" i="75"/>
  <c r="CP10" i="75"/>
  <c r="CQ10" i="75" s="1"/>
  <c r="CM10" i="75"/>
  <c r="CJ10" i="75"/>
  <c r="CK10" i="75" s="1"/>
  <c r="CG10" i="75"/>
  <c r="CD10" i="75"/>
  <c r="CE10" i="75" s="1"/>
  <c r="CA10" i="75"/>
  <c r="BX10" i="75"/>
  <c r="BY10" i="75" s="1"/>
  <c r="BU10" i="75"/>
  <c r="BR10" i="75"/>
  <c r="BS10" i="75" s="1"/>
  <c r="BO10" i="75"/>
  <c r="BL10" i="75"/>
  <c r="BM10" i="75" s="1"/>
  <c r="BI10" i="75"/>
  <c r="BF10" i="75"/>
  <c r="BG10" i="75" s="1"/>
  <c r="BC10" i="75"/>
  <c r="AZ10" i="75"/>
  <c r="BA10" i="75" s="1"/>
  <c r="AW10" i="75"/>
  <c r="AT10" i="75"/>
  <c r="AU10" i="75" s="1"/>
  <c r="AQ10" i="75"/>
  <c r="AN10" i="75"/>
  <c r="AO10" i="75" s="1"/>
  <c r="AK10" i="75"/>
  <c r="AH10" i="75"/>
  <c r="AB10" i="75"/>
  <c r="AC10" i="75" s="1"/>
  <c r="CV9" i="75"/>
  <c r="CS9" i="75"/>
  <c r="CP9" i="75"/>
  <c r="CM9" i="75"/>
  <c r="CJ9" i="75"/>
  <c r="CK9" i="75" s="1"/>
  <c r="CG9" i="75"/>
  <c r="CD9" i="75"/>
  <c r="CA9" i="75"/>
  <c r="BX9" i="75"/>
  <c r="BY9" i="75" s="1"/>
  <c r="BU9" i="75"/>
  <c r="BR9" i="75"/>
  <c r="BO9" i="75"/>
  <c r="BL9" i="75"/>
  <c r="BI9" i="75"/>
  <c r="BF9" i="75"/>
  <c r="BG9" i="75" s="1"/>
  <c r="BC9" i="75"/>
  <c r="AZ9" i="75"/>
  <c r="AW9" i="75"/>
  <c r="AT9" i="75"/>
  <c r="AQ9" i="75"/>
  <c r="AN9" i="75"/>
  <c r="AO9" i="75" s="1"/>
  <c r="AK9" i="75"/>
  <c r="AH9" i="75"/>
  <c r="AI9" i="75" s="1"/>
  <c r="AE9" i="75"/>
  <c r="AB9" i="75"/>
  <c r="CR13" i="74"/>
  <c r="CL13" i="74"/>
  <c r="CF13" i="74"/>
  <c r="BZ13" i="74"/>
  <c r="BT13" i="74"/>
  <c r="BN13" i="74"/>
  <c r="BH13" i="74"/>
  <c r="BB13" i="74"/>
  <c r="AV13" i="74"/>
  <c r="AP13" i="74"/>
  <c r="AJ13" i="74"/>
  <c r="AD13" i="74"/>
  <c r="CV12" i="74"/>
  <c r="CS12" i="74"/>
  <c r="CP12" i="74"/>
  <c r="CQ12" i="74" s="1"/>
  <c r="CM12" i="74"/>
  <c r="CJ12" i="74"/>
  <c r="CK12" i="74" s="1"/>
  <c r="CG12" i="74"/>
  <c r="CD12" i="74"/>
  <c r="CE12" i="74" s="1"/>
  <c r="CA12" i="74"/>
  <c r="BX12" i="74"/>
  <c r="BY12" i="74" s="1"/>
  <c r="BU12" i="74"/>
  <c r="BR12" i="74"/>
  <c r="BS12" i="74" s="1"/>
  <c r="BO12" i="74"/>
  <c r="BL12" i="74"/>
  <c r="BM12" i="74" s="1"/>
  <c r="BI12" i="74"/>
  <c r="BF12" i="74"/>
  <c r="BG12" i="74" s="1"/>
  <c r="BC12" i="74"/>
  <c r="AZ12" i="74"/>
  <c r="BA12" i="74" s="1"/>
  <c r="AW12" i="74"/>
  <c r="AT12" i="74"/>
  <c r="AU12" i="74" s="1"/>
  <c r="AQ12" i="74"/>
  <c r="AN12" i="74"/>
  <c r="AO12" i="74" s="1"/>
  <c r="AK12" i="74"/>
  <c r="AH12" i="74"/>
  <c r="AI12" i="74" s="1"/>
  <c r="AB12" i="74"/>
  <c r="AC12" i="74" s="1"/>
  <c r="CV11" i="74"/>
  <c r="CS11" i="74"/>
  <c r="CP11" i="74"/>
  <c r="CQ11" i="74" s="1"/>
  <c r="CM11" i="74"/>
  <c r="CJ11" i="74"/>
  <c r="CG11" i="74"/>
  <c r="CD11" i="74"/>
  <c r="CA11" i="74"/>
  <c r="BX11" i="74"/>
  <c r="BY11" i="74" s="1"/>
  <c r="BU11" i="74"/>
  <c r="BR11" i="74"/>
  <c r="BS11" i="74" s="1"/>
  <c r="BO11" i="74"/>
  <c r="BL11" i="74"/>
  <c r="BM11" i="74" s="1"/>
  <c r="BI11" i="74"/>
  <c r="BF11" i="74"/>
  <c r="BG11" i="74" s="1"/>
  <c r="BC11" i="74"/>
  <c r="AZ11" i="74"/>
  <c r="BA11" i="74" s="1"/>
  <c r="AW11" i="74"/>
  <c r="AT11" i="74"/>
  <c r="AU11" i="74" s="1"/>
  <c r="AQ11" i="74"/>
  <c r="AN11" i="74"/>
  <c r="AO11" i="74" s="1"/>
  <c r="AK11" i="74"/>
  <c r="AH11" i="74"/>
  <c r="AB11" i="74"/>
  <c r="AC11" i="74" s="1"/>
  <c r="CV10" i="74"/>
  <c r="CS10" i="74"/>
  <c r="CP10" i="74"/>
  <c r="CQ10" i="74" s="1"/>
  <c r="CM10" i="74"/>
  <c r="CJ10" i="74"/>
  <c r="CK10" i="74" s="1"/>
  <c r="CG10" i="74"/>
  <c r="CD10" i="74"/>
  <c r="CE10" i="74" s="1"/>
  <c r="CA10" i="74"/>
  <c r="BX10" i="74"/>
  <c r="BY10" i="74" s="1"/>
  <c r="BU10" i="74"/>
  <c r="BR10" i="74"/>
  <c r="BS10" i="74" s="1"/>
  <c r="BO10" i="74"/>
  <c r="BL10" i="74"/>
  <c r="BM10" i="74" s="1"/>
  <c r="BI10" i="74"/>
  <c r="BF10" i="74"/>
  <c r="BG10" i="74" s="1"/>
  <c r="BC10" i="74"/>
  <c r="AZ10" i="74"/>
  <c r="BA10" i="74" s="1"/>
  <c r="AW10" i="74"/>
  <c r="AT10" i="74"/>
  <c r="AU10" i="74" s="1"/>
  <c r="AQ10" i="74"/>
  <c r="AN10" i="74"/>
  <c r="AO10" i="74" s="1"/>
  <c r="AK10" i="74"/>
  <c r="AH10" i="74"/>
  <c r="AI10" i="74" s="1"/>
  <c r="AB10" i="74"/>
  <c r="AC10" i="74" s="1"/>
  <c r="CV9" i="74"/>
  <c r="CS9" i="74"/>
  <c r="CP9" i="74"/>
  <c r="CM9" i="74"/>
  <c r="CJ9" i="74"/>
  <c r="CK9" i="74" s="1"/>
  <c r="CG9" i="74"/>
  <c r="CD9" i="74"/>
  <c r="CE9" i="74" s="1"/>
  <c r="CA9" i="74"/>
  <c r="BX9" i="74"/>
  <c r="BU9" i="74"/>
  <c r="BR9" i="74"/>
  <c r="BS9" i="74" s="1"/>
  <c r="BO9" i="74"/>
  <c r="BL9" i="74"/>
  <c r="BI9" i="74"/>
  <c r="BF9" i="74"/>
  <c r="BG9" i="74" s="1"/>
  <c r="BC9" i="74"/>
  <c r="AZ9" i="74"/>
  <c r="AW9" i="74"/>
  <c r="AT9" i="74"/>
  <c r="AQ9" i="74"/>
  <c r="AN9" i="74"/>
  <c r="AK9" i="74"/>
  <c r="AH9" i="74"/>
  <c r="AI9" i="74" s="1"/>
  <c r="AE9" i="74"/>
  <c r="AB9" i="74"/>
  <c r="AC9" i="74" s="1"/>
  <c r="CR13" i="65"/>
  <c r="CL13" i="65"/>
  <c r="CF13" i="65"/>
  <c r="BZ13" i="65"/>
  <c r="BT13" i="65"/>
  <c r="BN13" i="65"/>
  <c r="AJ13" i="65"/>
  <c r="AK13" i="65" s="1"/>
  <c r="AD13" i="65"/>
  <c r="CR13" i="73"/>
  <c r="CF13" i="73"/>
  <c r="BZ13" i="73"/>
  <c r="BT13" i="73"/>
  <c r="BN13" i="73"/>
  <c r="BH13" i="73"/>
  <c r="BB13" i="73"/>
  <c r="W13" i="73"/>
  <c r="V13" i="73"/>
  <c r="U13" i="73"/>
  <c r="T13" i="73"/>
  <c r="S13" i="73"/>
  <c r="R13" i="73"/>
  <c r="Q13" i="73"/>
  <c r="P13" i="73"/>
  <c r="O13" i="73"/>
  <c r="N13" i="73"/>
  <c r="M13" i="73"/>
  <c r="L13" i="73"/>
  <c r="CL13" i="73"/>
  <c r="AP13" i="73"/>
  <c r="AJ13" i="73"/>
  <c r="CV12" i="73"/>
  <c r="CS12" i="73"/>
  <c r="CP12" i="73"/>
  <c r="CQ12" i="73" s="1"/>
  <c r="CM12" i="73"/>
  <c r="CJ12" i="73"/>
  <c r="CJ13" i="73" s="1"/>
  <c r="CG12" i="73"/>
  <c r="CD12" i="73"/>
  <c r="CD13" i="73" s="1"/>
  <c r="CA12" i="73"/>
  <c r="BX12" i="73"/>
  <c r="BU12" i="73"/>
  <c r="BR12" i="73"/>
  <c r="BS12" i="73" s="1"/>
  <c r="BO12" i="73"/>
  <c r="BL12" i="73"/>
  <c r="BM12" i="73" s="1"/>
  <c r="BI12" i="73"/>
  <c r="BF12" i="73"/>
  <c r="BF13" i="73" s="1"/>
  <c r="BC12" i="73"/>
  <c r="BA12" i="73"/>
  <c r="AW12" i="73"/>
  <c r="AU12" i="73"/>
  <c r="AQ12" i="73"/>
  <c r="AN12" i="73"/>
  <c r="AO12" i="73" s="1"/>
  <c r="AK12" i="73"/>
  <c r="AH12" i="73"/>
  <c r="AH13" i="73" s="1"/>
  <c r="AE12" i="73"/>
  <c r="AB12" i="73"/>
  <c r="BM12" i="77" l="1"/>
  <c r="BL13" i="77"/>
  <c r="CE12" i="77"/>
  <c r="CD13" i="77"/>
  <c r="CQ12" i="76"/>
  <c r="CP14" i="76"/>
  <c r="BF14" i="76"/>
  <c r="CD17" i="82"/>
  <c r="AE14" i="75"/>
  <c r="AN23" i="79"/>
  <c r="AO23" i="79" s="1"/>
  <c r="CD23" i="79"/>
  <c r="CE23" i="79" s="1"/>
  <c r="CJ23" i="79"/>
  <c r="CK23" i="79" s="1"/>
  <c r="BR23" i="79"/>
  <c r="BS23" i="79" s="1"/>
  <c r="AZ23" i="79"/>
  <c r="BA23" i="79" s="1"/>
  <c r="AT23" i="79"/>
  <c r="AU23" i="79" s="1"/>
  <c r="AJ17" i="89"/>
  <c r="AK17" i="89" s="1"/>
  <c r="AK16" i="89"/>
  <c r="CF17" i="89"/>
  <c r="CG17" i="89" s="1"/>
  <c r="CG16" i="89"/>
  <c r="CQ14" i="76"/>
  <c r="CD14" i="76"/>
  <c r="CE14" i="76" s="1"/>
  <c r="BC14" i="76"/>
  <c r="AW14" i="76"/>
  <c r="CJ14" i="76"/>
  <c r="BR14" i="76"/>
  <c r="BS14" i="76" s="1"/>
  <c r="BU14" i="76"/>
  <c r="CW12" i="76"/>
  <c r="BS12" i="76"/>
  <c r="BX14" i="76"/>
  <c r="BY14" i="76" s="1"/>
  <c r="BR13" i="74"/>
  <c r="AT13" i="74"/>
  <c r="AU13" i="74" s="1"/>
  <c r="BS13" i="74"/>
  <c r="CW9" i="74"/>
  <c r="AQ13" i="74"/>
  <c r="BL13" i="74"/>
  <c r="BM13" i="74" s="1"/>
  <c r="CJ13" i="74"/>
  <c r="CK13" i="74" s="1"/>
  <c r="BO13" i="74"/>
  <c r="CM13" i="74"/>
  <c r="AH13" i="74"/>
  <c r="AI13" i="74" s="1"/>
  <c r="BI13" i="74"/>
  <c r="CW10" i="74"/>
  <c r="BU13" i="74"/>
  <c r="AN13" i="74"/>
  <c r="AO13" i="74" s="1"/>
  <c r="CG13" i="74"/>
  <c r="CW12" i="74"/>
  <c r="CW11" i="74"/>
  <c r="AK13" i="74"/>
  <c r="CS13" i="65"/>
  <c r="CM13" i="65"/>
  <c r="BO13" i="65"/>
  <c r="BU13" i="65"/>
  <c r="CA13" i="65"/>
  <c r="BI13" i="65"/>
  <c r="CG13" i="65"/>
  <c r="AW31" i="78"/>
  <c r="AD32" i="78"/>
  <c r="CP32" i="78"/>
  <c r="CQ32" i="78" s="1"/>
  <c r="CG32" i="78"/>
  <c r="AT31" i="78"/>
  <c r="AU31" i="78" s="1"/>
  <c r="BX32" i="78"/>
  <c r="BY32" i="78" s="1"/>
  <c r="CW28" i="78"/>
  <c r="AW32" i="78"/>
  <c r="CG31" i="78"/>
  <c r="AZ32" i="78"/>
  <c r="BA32" i="78" s="1"/>
  <c r="CJ32" i="78"/>
  <c r="CK32" i="78" s="1"/>
  <c r="AE32" i="78"/>
  <c r="CW12" i="78"/>
  <c r="BU32" i="78"/>
  <c r="CW30" i="78"/>
  <c r="BF32" i="78"/>
  <c r="BG32" i="78" s="1"/>
  <c r="BO32" i="78"/>
  <c r="BR32" i="78"/>
  <c r="BS32" i="78" s="1"/>
  <c r="AK32" i="78"/>
  <c r="CA32" i="78"/>
  <c r="BL32" i="78"/>
  <c r="BM32" i="78" s="1"/>
  <c r="AH32" i="78"/>
  <c r="AI32" i="78" s="1"/>
  <c r="BC32" i="78"/>
  <c r="CW29" i="78"/>
  <c r="BI32" i="78"/>
  <c r="CS32" i="78"/>
  <c r="BF17" i="82"/>
  <c r="CW12" i="82"/>
  <c r="BI17" i="82"/>
  <c r="AZ17" i="82"/>
  <c r="BA17" i="82" s="1"/>
  <c r="CW15" i="82"/>
  <c r="CW16" i="82"/>
  <c r="BU17" i="82"/>
  <c r="CP17" i="82"/>
  <c r="CQ17" i="82" s="1"/>
  <c r="CW13" i="82"/>
  <c r="CS17" i="82"/>
  <c r="BL17" i="82"/>
  <c r="BM17" i="82" s="1"/>
  <c r="AK17" i="82"/>
  <c r="CA17" i="82"/>
  <c r="AH17" i="82"/>
  <c r="AI17" i="82" s="1"/>
  <c r="CE17" i="82"/>
  <c r="BY17" i="82"/>
  <c r="BC17" i="82"/>
  <c r="CW14" i="82"/>
  <c r="AQ17" i="82"/>
  <c r="BG17" i="82"/>
  <c r="CG17" i="82"/>
  <c r="CS13" i="73"/>
  <c r="CW12" i="73"/>
  <c r="BG13" i="73"/>
  <c r="CG13" i="73"/>
  <c r="AN13" i="73"/>
  <c r="AO13" i="73" s="1"/>
  <c r="AQ13" i="73"/>
  <c r="CA13" i="73"/>
  <c r="BU13" i="73"/>
  <c r="CE12" i="73"/>
  <c r="AK13" i="73"/>
  <c r="CV14" i="75"/>
  <c r="CM14" i="75"/>
  <c r="AB14" i="75"/>
  <c r="AC14" i="75" s="1"/>
  <c r="CW13" i="75"/>
  <c r="CG14" i="75"/>
  <c r="AC9" i="75"/>
  <c r="BL14" i="75"/>
  <c r="BM14" i="75" s="1"/>
  <c r="CW12" i="75"/>
  <c r="CS14" i="75"/>
  <c r="BM9" i="75"/>
  <c r="CW11" i="75"/>
  <c r="AQ14" i="75"/>
  <c r="BO14" i="75"/>
  <c r="AW14" i="75"/>
  <c r="CD14" i="75"/>
  <c r="CE14" i="75" s="1"/>
  <c r="CW10" i="75"/>
  <c r="CW9" i="75"/>
  <c r="BF14" i="75"/>
  <c r="BG14" i="75" s="1"/>
  <c r="AB17" i="87"/>
  <c r="AC17" i="87" s="1"/>
  <c r="AC9" i="87"/>
  <c r="CW11" i="87"/>
  <c r="BL17" i="87"/>
  <c r="BM17" i="87" s="1"/>
  <c r="AH17" i="87"/>
  <c r="AI17" i="87" s="1"/>
  <c r="CJ17" i="87"/>
  <c r="CK17" i="87" s="1"/>
  <c r="CW10" i="87"/>
  <c r="CA13" i="77"/>
  <c r="AI13" i="77"/>
  <c r="CQ13" i="77"/>
  <c r="CW12" i="77"/>
  <c r="AK13" i="77"/>
  <c r="CG13" i="77"/>
  <c r="BM13" i="77"/>
  <c r="CS13" i="77"/>
  <c r="BY13" i="77"/>
  <c r="CE13" i="77"/>
  <c r="CM13" i="77"/>
  <c r="AW13" i="77"/>
  <c r="BC13" i="77"/>
  <c r="BI13" i="77"/>
  <c r="BO13" i="77"/>
  <c r="CK13" i="77"/>
  <c r="AZ13" i="77"/>
  <c r="BA13" i="77" s="1"/>
  <c r="BU13" i="77"/>
  <c r="BG13" i="77"/>
  <c r="CD17" i="89"/>
  <c r="CE17" i="89" s="1"/>
  <c r="CW14" i="89"/>
  <c r="AN17" i="89"/>
  <c r="AO17" i="89" s="1"/>
  <c r="BC17" i="89"/>
  <c r="CJ17" i="89"/>
  <c r="CK17" i="89" s="1"/>
  <c r="BI17" i="89"/>
  <c r="AZ17" i="89"/>
  <c r="BA17" i="89" s="1"/>
  <c r="CP17" i="89"/>
  <c r="CQ17" i="89" s="1"/>
  <c r="BF17" i="89"/>
  <c r="BG17" i="89" s="1"/>
  <c r="CA17" i="89"/>
  <c r="BC16" i="83"/>
  <c r="CG16" i="83"/>
  <c r="CP16" i="83"/>
  <c r="CQ16" i="83" s="1"/>
  <c r="CW12" i="83"/>
  <c r="AH16" i="83"/>
  <c r="AI16" i="83" s="1"/>
  <c r="BX16" i="83"/>
  <c r="BY16" i="83" s="1"/>
  <c r="AN16" i="83"/>
  <c r="AO16" i="83" s="1"/>
  <c r="BY12" i="83"/>
  <c r="CL16" i="83"/>
  <c r="CD16" i="83"/>
  <c r="CE12" i="83"/>
  <c r="CJ16" i="83"/>
  <c r="CK16" i="83" s="1"/>
  <c r="BU16" i="83"/>
  <c r="CW14" i="83"/>
  <c r="CW15" i="83"/>
  <c r="AB16" i="83"/>
  <c r="AC16" i="83" s="1"/>
  <c r="AW16" i="83"/>
  <c r="AZ16" i="83"/>
  <c r="BA16" i="83" s="1"/>
  <c r="CA16" i="83"/>
  <c r="BF16" i="83"/>
  <c r="BG16" i="83" s="1"/>
  <c r="CQ13" i="83"/>
  <c r="CK12" i="83"/>
  <c r="BL16" i="83"/>
  <c r="BM16" i="83" s="1"/>
  <c r="AC12" i="83"/>
  <c r="CW13" i="83"/>
  <c r="AI12" i="83"/>
  <c r="AK16" i="83"/>
  <c r="BO16" i="83"/>
  <c r="AO12" i="83"/>
  <c r="BR16" i="83"/>
  <c r="CS16" i="83"/>
  <c r="BX14" i="81"/>
  <c r="BR14" i="81"/>
  <c r="BS14" i="81" s="1"/>
  <c r="BF14" i="81"/>
  <c r="BG14" i="81" s="1"/>
  <c r="AH14" i="81"/>
  <c r="BY14" i="81"/>
  <c r="CA14" i="81"/>
  <c r="AW14" i="81"/>
  <c r="CW12" i="81"/>
  <c r="BC14" i="81"/>
  <c r="CP14" i="81"/>
  <c r="CQ14" i="81" s="1"/>
  <c r="BI14" i="81"/>
  <c r="BU14" i="81"/>
  <c r="CS14" i="81"/>
  <c r="AQ14" i="81"/>
  <c r="CW13" i="81"/>
  <c r="CM14" i="81"/>
  <c r="AZ14" i="81"/>
  <c r="BA14" i="81" s="1"/>
  <c r="BO14" i="81"/>
  <c r="AI14" i="81"/>
  <c r="BS12" i="81"/>
  <c r="AK14" i="81"/>
  <c r="CJ14" i="81"/>
  <c r="CK14" i="81" s="1"/>
  <c r="CW23" i="79"/>
  <c r="CW12" i="79"/>
  <c r="BM12" i="79"/>
  <c r="AI12" i="79"/>
  <c r="CP16" i="88"/>
  <c r="AN16" i="88"/>
  <c r="AO16" i="88" s="1"/>
  <c r="BF16" i="88"/>
  <c r="BG16" i="88" s="1"/>
  <c r="AK16" i="88"/>
  <c r="CS16" i="88"/>
  <c r="CQ16" i="88"/>
  <c r="CA16" i="88"/>
  <c r="CW13" i="88"/>
  <c r="CW15" i="88"/>
  <c r="CM16" i="88"/>
  <c r="AH16" i="88"/>
  <c r="AI16" i="88" s="1"/>
  <c r="CD16" i="88"/>
  <c r="CE16" i="88" s="1"/>
  <c r="BX16" i="88"/>
  <c r="BY16" i="88" s="1"/>
  <c r="BC16" i="88"/>
  <c r="BI16" i="88"/>
  <c r="BO16" i="88"/>
  <c r="BU16" i="88"/>
  <c r="CW14" i="88"/>
  <c r="CJ16" i="88"/>
  <c r="CK16" i="88" s="1"/>
  <c r="AZ16" i="88"/>
  <c r="BA16" i="88" s="1"/>
  <c r="AE16" i="88"/>
  <c r="CG16" i="88"/>
  <c r="BU17" i="89"/>
  <c r="CK12" i="89"/>
  <c r="BG12" i="89"/>
  <c r="AC16" i="89"/>
  <c r="CW12" i="89"/>
  <c r="CE15" i="89"/>
  <c r="BO17" i="89"/>
  <c r="AC12" i="89"/>
  <c r="AQ16" i="89"/>
  <c r="AP17" i="89"/>
  <c r="AQ17" i="89" s="1"/>
  <c r="BL17" i="89"/>
  <c r="BM17" i="89" s="1"/>
  <c r="CW13" i="89"/>
  <c r="AH17" i="89"/>
  <c r="AI17" i="89" s="1"/>
  <c r="AI12" i="89"/>
  <c r="BM13" i="89"/>
  <c r="BX17" i="89"/>
  <c r="BY17" i="89" s="1"/>
  <c r="BR17" i="89"/>
  <c r="BS17" i="89" s="1"/>
  <c r="BS13" i="89"/>
  <c r="CW15" i="89"/>
  <c r="CL17" i="89"/>
  <c r="CM17" i="89" s="1"/>
  <c r="CV16" i="89"/>
  <c r="CM16" i="89"/>
  <c r="CS17" i="89"/>
  <c r="AU16" i="89"/>
  <c r="CQ12" i="89"/>
  <c r="AV17" i="89"/>
  <c r="AW17" i="89" s="1"/>
  <c r="BA13" i="89"/>
  <c r="AD17" i="89"/>
  <c r="AE17" i="89" s="1"/>
  <c r="BY12" i="89"/>
  <c r="BG13" i="88"/>
  <c r="CK13" i="88"/>
  <c r="AP16" i="88"/>
  <c r="AQ16" i="88" s="1"/>
  <c r="BL16" i="88"/>
  <c r="BM16" i="88" s="1"/>
  <c r="AI13" i="88"/>
  <c r="AC13" i="88"/>
  <c r="CQ13" i="88"/>
  <c r="AU14" i="88"/>
  <c r="BR16" i="88"/>
  <c r="BS16" i="88" s="1"/>
  <c r="BA14" i="88"/>
  <c r="AV16" i="88"/>
  <c r="AW16" i="88" s="1"/>
  <c r="BY13" i="88"/>
  <c r="CP17" i="87"/>
  <c r="CQ17" i="87" s="1"/>
  <c r="AI9" i="87"/>
  <c r="BS9" i="87"/>
  <c r="AQ17" i="87"/>
  <c r="AN17" i="87"/>
  <c r="AO17" i="87" s="1"/>
  <c r="AT17" i="87"/>
  <c r="AU17" i="87" s="1"/>
  <c r="AO9" i="87"/>
  <c r="CG17" i="87"/>
  <c r="CK16" i="87"/>
  <c r="AW17" i="87"/>
  <c r="CD17" i="87"/>
  <c r="CE17" i="87" s="1"/>
  <c r="BC17" i="87"/>
  <c r="CM17" i="87"/>
  <c r="CW16" i="87"/>
  <c r="CV17" i="87"/>
  <c r="CK9" i="87"/>
  <c r="BF17" i="87"/>
  <c r="CQ9" i="87"/>
  <c r="CW9" i="87"/>
  <c r="BR17" i="87"/>
  <c r="BS17" i="87" s="1"/>
  <c r="AZ17" i="87"/>
  <c r="BA17" i="87" s="1"/>
  <c r="AE17" i="87"/>
  <c r="BU17" i="87"/>
  <c r="AU9" i="87"/>
  <c r="BX17" i="87"/>
  <c r="AC10" i="87"/>
  <c r="CS17" i="87"/>
  <c r="BA9" i="87"/>
  <c r="CE9" i="87"/>
  <c r="AE16" i="83"/>
  <c r="CE16" i="83"/>
  <c r="CM16" i="83"/>
  <c r="AQ16" i="83"/>
  <c r="BS16" i="83"/>
  <c r="AI12" i="82"/>
  <c r="BA14" i="82"/>
  <c r="AT17" i="82"/>
  <c r="AU17" i="82" s="1"/>
  <c r="CJ17" i="82"/>
  <c r="CK17" i="82" s="1"/>
  <c r="AV17" i="82"/>
  <c r="AW17" i="82" s="1"/>
  <c r="BR17" i="82"/>
  <c r="BS17" i="82" s="1"/>
  <c r="CL17" i="82"/>
  <c r="CM17" i="82" s="1"/>
  <c r="BM13" i="82"/>
  <c r="CE15" i="82"/>
  <c r="AN17" i="82"/>
  <c r="AO17" i="82" s="1"/>
  <c r="BG12" i="82"/>
  <c r="CQ13" i="82"/>
  <c r="BO17" i="82"/>
  <c r="AD17" i="82"/>
  <c r="AE17" i="82" s="1"/>
  <c r="BY12" i="82"/>
  <c r="CD14" i="81"/>
  <c r="CE14" i="81" s="1"/>
  <c r="BG12" i="81"/>
  <c r="AN14" i="81"/>
  <c r="AO14" i="81" s="1"/>
  <c r="BL14" i="81"/>
  <c r="BM14" i="81" s="1"/>
  <c r="CF14" i="81"/>
  <c r="CG14" i="81" s="1"/>
  <c r="CQ12" i="81"/>
  <c r="AU13" i="81"/>
  <c r="BY13" i="81"/>
  <c r="BA13" i="81"/>
  <c r="AD14" i="81"/>
  <c r="AE14" i="81" s="1"/>
  <c r="AC12" i="79"/>
  <c r="BG12" i="79"/>
  <c r="BY12" i="79"/>
  <c r="CQ12" i="79"/>
  <c r="AN32" i="78"/>
  <c r="AO32" i="78" s="1"/>
  <c r="AB31" i="78"/>
  <c r="AC31" i="78" s="1"/>
  <c r="CV31" i="78"/>
  <c r="CL32" i="78"/>
  <c r="CM32" i="78" s="1"/>
  <c r="AK31" i="78"/>
  <c r="AU28" i="78"/>
  <c r="CK12" i="78"/>
  <c r="AP32" i="78"/>
  <c r="AQ32" i="78" s="1"/>
  <c r="AI12" i="78"/>
  <c r="CQ12" i="78"/>
  <c r="CD32" i="78"/>
  <c r="CE32" i="78" s="1"/>
  <c r="BY12" i="78"/>
  <c r="AN13" i="77"/>
  <c r="AO13" i="77" s="1"/>
  <c r="AP13" i="77"/>
  <c r="AQ13" i="77" s="1"/>
  <c r="AI12" i="77"/>
  <c r="BR13" i="77"/>
  <c r="BS13" i="77" s="1"/>
  <c r="AD13" i="77"/>
  <c r="AE13" i="77" s="1"/>
  <c r="BG12" i="77"/>
  <c r="CK12" i="77"/>
  <c r="AT13" i="77"/>
  <c r="AU13" i="77" s="1"/>
  <c r="CQ12" i="77"/>
  <c r="BY12" i="77"/>
  <c r="AC12" i="77"/>
  <c r="AN14" i="76"/>
  <c r="AO14" i="76" s="1"/>
  <c r="AD14" i="76"/>
  <c r="AE14" i="76" s="1"/>
  <c r="CA14" i="76"/>
  <c r="CK14" i="76"/>
  <c r="AH14" i="76"/>
  <c r="AI14" i="76" s="1"/>
  <c r="CM14" i="76"/>
  <c r="AZ14" i="76"/>
  <c r="BA14" i="76" s="1"/>
  <c r="CS14" i="76"/>
  <c r="BG14" i="76"/>
  <c r="BG13" i="76"/>
  <c r="CW13" i="76"/>
  <c r="BL14" i="76"/>
  <c r="BM14" i="76" s="1"/>
  <c r="CF14" i="76"/>
  <c r="CG14" i="76" s="1"/>
  <c r="BI14" i="76"/>
  <c r="BO14" i="76"/>
  <c r="AJ14" i="76"/>
  <c r="AK14" i="76" s="1"/>
  <c r="CE12" i="76"/>
  <c r="AC12" i="76"/>
  <c r="BM13" i="76"/>
  <c r="CK12" i="76"/>
  <c r="AP14" i="76"/>
  <c r="AQ14" i="76" s="1"/>
  <c r="AT14" i="75"/>
  <c r="AU14" i="75" s="1"/>
  <c r="CJ14" i="75"/>
  <c r="CK14" i="75" s="1"/>
  <c r="CQ9" i="75"/>
  <c r="BR14" i="75"/>
  <c r="BS14" i="75" s="1"/>
  <c r="BS9" i="75"/>
  <c r="BG11" i="75"/>
  <c r="AZ14" i="75"/>
  <c r="BA14" i="75" s="1"/>
  <c r="CP14" i="75"/>
  <c r="BU14" i="75"/>
  <c r="AU9" i="75"/>
  <c r="AH14" i="75"/>
  <c r="AI14" i="75" s="1"/>
  <c r="BX14" i="75"/>
  <c r="BY14" i="75" s="1"/>
  <c r="BC14" i="75"/>
  <c r="BA9" i="75"/>
  <c r="BY12" i="75"/>
  <c r="AK14" i="75"/>
  <c r="CA14" i="75"/>
  <c r="CE9" i="75"/>
  <c r="AI10" i="75"/>
  <c r="AN14" i="75"/>
  <c r="AO14" i="75" s="1"/>
  <c r="CQ9" i="74"/>
  <c r="AB13" i="74"/>
  <c r="AC13" i="74" s="1"/>
  <c r="AW13" i="74"/>
  <c r="AZ13" i="74"/>
  <c r="BA13" i="74" s="1"/>
  <c r="CK11" i="74"/>
  <c r="AU9" i="74"/>
  <c r="AI11" i="74"/>
  <c r="BX13" i="74"/>
  <c r="BY13" i="74" s="1"/>
  <c r="BY9" i="74"/>
  <c r="BC13" i="74"/>
  <c r="CS13" i="74"/>
  <c r="CE11" i="74"/>
  <c r="BF13" i="74"/>
  <c r="CV13" i="74"/>
  <c r="CP13" i="74"/>
  <c r="CQ13" i="74" s="1"/>
  <c r="BA9" i="74"/>
  <c r="CA13" i="74"/>
  <c r="BM9" i="74"/>
  <c r="AO9" i="74"/>
  <c r="AE13" i="74"/>
  <c r="CD13" i="74"/>
  <c r="CE13" i="74" s="1"/>
  <c r="CV13" i="65"/>
  <c r="AI13" i="73"/>
  <c r="CM13" i="73"/>
  <c r="BX13" i="73"/>
  <c r="BY13" i="73" s="1"/>
  <c r="BC13" i="73"/>
  <c r="BI13" i="73"/>
  <c r="BO13" i="73"/>
  <c r="CK13" i="73"/>
  <c r="CE13" i="73"/>
  <c r="CK12" i="73"/>
  <c r="BL13" i="73"/>
  <c r="BM13" i="73" s="1"/>
  <c r="AI12" i="73"/>
  <c r="BR13" i="73"/>
  <c r="BS13" i="73" s="1"/>
  <c r="AD13" i="73"/>
  <c r="AE13" i="73" s="1"/>
  <c r="AZ13" i="73"/>
  <c r="BA13" i="73" s="1"/>
  <c r="CP13" i="73"/>
  <c r="CQ13" i="73" s="1"/>
  <c r="BY12" i="73"/>
  <c r="AC12" i="73"/>
  <c r="BG12" i="73"/>
  <c r="AV13" i="73"/>
  <c r="AW13" i="73" s="1"/>
  <c r="CQ14" i="75" l="1"/>
  <c r="AB14" i="76"/>
  <c r="AC14" i="76" s="1"/>
  <c r="CW13" i="65"/>
  <c r="AT32" i="78"/>
  <c r="AU32" i="78" s="1"/>
  <c r="CW32" i="78"/>
  <c r="CW31" i="78"/>
  <c r="AB32" i="78"/>
  <c r="AC32" i="78" s="1"/>
  <c r="CW17" i="82"/>
  <c r="CW13" i="73"/>
  <c r="AT13" i="73"/>
  <c r="AU13" i="73" s="1"/>
  <c r="CW14" i="75"/>
  <c r="CW13" i="77"/>
  <c r="CW17" i="89"/>
  <c r="CW16" i="89"/>
  <c r="AT16" i="83"/>
  <c r="AU16" i="83" s="1"/>
  <c r="CW14" i="81"/>
  <c r="CW16" i="88"/>
  <c r="AB17" i="89"/>
  <c r="AC17" i="89" s="1"/>
  <c r="AT17" i="89"/>
  <c r="AU17" i="89" s="1"/>
  <c r="AT16" i="88"/>
  <c r="AU16" i="88" s="1"/>
  <c r="AB16" i="88"/>
  <c r="AC16" i="88" s="1"/>
  <c r="BY17" i="87"/>
  <c r="BG17" i="87"/>
  <c r="CW17" i="87"/>
  <c r="CW16" i="83"/>
  <c r="AB17" i="82"/>
  <c r="AC17" i="82" s="1"/>
  <c r="AB14" i="81"/>
  <c r="AC14" i="81" s="1"/>
  <c r="AT14" i="81"/>
  <c r="AU14" i="81" s="1"/>
  <c r="AB13" i="77"/>
  <c r="AC13" i="77" s="1"/>
  <c r="CW14" i="76"/>
  <c r="AT14" i="76"/>
  <c r="AU14" i="76" s="1"/>
  <c r="BG13" i="74"/>
  <c r="CW13" i="74"/>
  <c r="AB13" i="73"/>
  <c r="AC13" i="73" s="1"/>
  <c r="CR9" i="72"/>
  <c r="CL9" i="72"/>
  <c r="BZ9" i="72"/>
  <c r="BT9" i="72"/>
  <c r="BN9" i="72"/>
  <c r="BH9" i="72"/>
  <c r="BB9" i="72"/>
  <c r="W9" i="72"/>
  <c r="V9" i="72"/>
  <c r="U9" i="72"/>
  <c r="T9" i="72"/>
  <c r="S9" i="72"/>
  <c r="R9" i="72"/>
  <c r="Q9" i="72"/>
  <c r="P9" i="72"/>
  <c r="O9" i="72"/>
  <c r="N9" i="72"/>
  <c r="M9" i="72"/>
  <c r="L9" i="72"/>
  <c r="CF9" i="72"/>
  <c r="AV9" i="72"/>
  <c r="CV8" i="72"/>
  <c r="CS8" i="72"/>
  <c r="CP8" i="72"/>
  <c r="CQ8" i="72" s="1"/>
  <c r="CM8" i="72"/>
  <c r="CJ8" i="72"/>
  <c r="CJ9" i="72" s="1"/>
  <c r="CG8" i="72"/>
  <c r="CD8" i="72"/>
  <c r="CA8" i="72"/>
  <c r="BX8" i="72"/>
  <c r="BX9" i="72" s="1"/>
  <c r="BU8" i="72"/>
  <c r="BR8" i="72"/>
  <c r="BR9" i="72" s="1"/>
  <c r="BO8" i="72"/>
  <c r="BL8" i="72"/>
  <c r="BM8" i="72" s="1"/>
  <c r="BI8" i="72"/>
  <c r="BF8" i="72"/>
  <c r="BG8" i="72" s="1"/>
  <c r="BC8" i="72"/>
  <c r="AZ8" i="72"/>
  <c r="BA8" i="72" s="1"/>
  <c r="AW8" i="72"/>
  <c r="AT8" i="72"/>
  <c r="AQ8" i="72"/>
  <c r="AN8" i="72"/>
  <c r="AO8" i="72" s="1"/>
  <c r="AK8" i="72"/>
  <c r="AH8" i="72"/>
  <c r="AI8" i="72" s="1"/>
  <c r="AE8" i="72"/>
  <c r="AB8" i="72"/>
  <c r="AC8" i="72" s="1"/>
  <c r="BU9" i="72" l="1"/>
  <c r="AZ9" i="72"/>
  <c r="AN9" i="72"/>
  <c r="CP9" i="72"/>
  <c r="CA9" i="72"/>
  <c r="CM9" i="72"/>
  <c r="CW8" i="72"/>
  <c r="BL9" i="72"/>
  <c r="BM9" i="72" s="1"/>
  <c r="CG9" i="72"/>
  <c r="AW9" i="72"/>
  <c r="BA9" i="72"/>
  <c r="CQ9" i="72"/>
  <c r="AH9" i="72"/>
  <c r="AI9" i="72" s="1"/>
  <c r="BC9" i="72"/>
  <c r="BI9" i="72"/>
  <c r="BS9" i="72"/>
  <c r="BO9" i="72"/>
  <c r="BS8" i="72"/>
  <c r="BY9" i="72"/>
  <c r="BY8" i="72"/>
  <c r="BF9" i="72"/>
  <c r="BG9" i="72" s="1"/>
  <c r="AU8" i="72"/>
  <c r="CD9" i="72"/>
  <c r="CE9" i="72" s="1"/>
  <c r="AD9" i="72"/>
  <c r="AE9" i="72" s="1"/>
  <c r="AO9" i="72"/>
  <c r="CK9" i="72"/>
  <c r="CS9" i="72"/>
  <c r="AJ9" i="72"/>
  <c r="AK9" i="72" s="1"/>
  <c r="CE8" i="72"/>
  <c r="CK8" i="72"/>
  <c r="AP9" i="72"/>
  <c r="AQ9" i="72" s="1"/>
  <c r="AB18" i="3"/>
  <c r="AL16" i="44" s="1"/>
  <c r="AB20" i="3"/>
  <c r="AL18" i="44" s="1"/>
  <c r="AB16" i="3"/>
  <c r="AL14" i="44" s="1"/>
  <c r="AB17" i="3"/>
  <c r="AL15" i="44" s="1"/>
  <c r="AB15" i="3"/>
  <c r="AL13" i="44" s="1"/>
  <c r="AB13" i="3"/>
  <c r="AL11" i="44" s="1"/>
  <c r="AB14" i="3"/>
  <c r="AL12" i="44" s="1"/>
  <c r="AC7" i="3"/>
  <c r="AB7" i="3"/>
  <c r="AL5" i="44" s="1"/>
  <c r="CD9" i="65"/>
  <c r="BX9" i="65"/>
  <c r="BR9" i="65"/>
  <c r="BS9" i="65" s="1"/>
  <c r="BL9" i="65"/>
  <c r="BF9" i="65"/>
  <c r="AZ9" i="65"/>
  <c r="AC21" i="3"/>
  <c r="AC22" i="3"/>
  <c r="AC23" i="3"/>
  <c r="AC19" i="3"/>
  <c r="AC16" i="3"/>
  <c r="AC18" i="3"/>
  <c r="AC14" i="3"/>
  <c r="AC15" i="3"/>
  <c r="AC8" i="3"/>
  <c r="AC5" i="3"/>
  <c r="AB21" i="3"/>
  <c r="AL19" i="44" s="1"/>
  <c r="AB22" i="3"/>
  <c r="AL20" i="44" s="1"/>
  <c r="AB23" i="3"/>
  <c r="AL21" i="44" s="1"/>
  <c r="AB10" i="3"/>
  <c r="AL8" i="44" s="1"/>
  <c r="AB8" i="3"/>
  <c r="AL6" i="44" s="1"/>
  <c r="BR15" i="69"/>
  <c r="BS15" i="69" s="1"/>
  <c r="BB17" i="69"/>
  <c r="CV13" i="69"/>
  <c r="BF13" i="69"/>
  <c r="BG13" i="69" s="1"/>
  <c r="BF12" i="69"/>
  <c r="BG12" i="69" s="1"/>
  <c r="BI13" i="69"/>
  <c r="BI14" i="69"/>
  <c r="AB19" i="3"/>
  <c r="AL17" i="44" s="1"/>
  <c r="AC17" i="3"/>
  <c r="AC13" i="3"/>
  <c r="AB9" i="3"/>
  <c r="AL7" i="44" s="1"/>
  <c r="AN9" i="65"/>
  <c r="AN13" i="65" s="1"/>
  <c r="AH9" i="65"/>
  <c r="AB9" i="65"/>
  <c r="AC11" i="3"/>
  <c r="AM9" i="44" s="1"/>
  <c r="AB11" i="3"/>
  <c r="AL9" i="44" s="1"/>
  <c r="AN9" i="44" s="1"/>
  <c r="CS9" i="65"/>
  <c r="CM9" i="65"/>
  <c r="CG9" i="65"/>
  <c r="CA9" i="65"/>
  <c r="BU9" i="65"/>
  <c r="BO9" i="65"/>
  <c r="BI9" i="65"/>
  <c r="CP9" i="65"/>
  <c r="CQ9" i="65" s="1"/>
  <c r="CJ9" i="65"/>
  <c r="BC9" i="65"/>
  <c r="AT9" i="65"/>
  <c r="AW9" i="65"/>
  <c r="AQ9" i="65"/>
  <c r="AK9" i="65"/>
  <c r="AE9" i="65"/>
  <c r="AC12" i="3"/>
  <c r="AM10" i="44" s="1"/>
  <c r="AB12" i="3"/>
  <c r="AL10" i="44" s="1"/>
  <c r="CS16" i="69"/>
  <c r="CS15" i="69"/>
  <c r="CS14" i="69"/>
  <c r="CS13" i="69"/>
  <c r="CS12" i="69"/>
  <c r="CL17" i="69"/>
  <c r="CM16" i="69"/>
  <c r="CM15" i="69"/>
  <c r="CM14" i="69"/>
  <c r="CM13" i="69"/>
  <c r="CM12" i="69"/>
  <c r="CG16" i="69"/>
  <c r="CG15" i="69"/>
  <c r="CG14" i="69"/>
  <c r="CG13" i="69"/>
  <c r="CG12" i="69"/>
  <c r="CA16" i="69"/>
  <c r="CA15" i="69"/>
  <c r="CA14" i="69"/>
  <c r="CA13" i="69"/>
  <c r="CA12" i="69"/>
  <c r="BU16" i="69"/>
  <c r="BU15" i="69"/>
  <c r="BU14" i="69"/>
  <c r="BU13" i="69"/>
  <c r="BU12" i="69"/>
  <c r="BO16" i="69"/>
  <c r="BO15" i="69"/>
  <c r="BO14" i="69"/>
  <c r="BO13" i="69"/>
  <c r="BO12" i="69"/>
  <c r="BI15" i="69"/>
  <c r="BI12" i="69"/>
  <c r="BC15" i="69"/>
  <c r="BC14" i="69"/>
  <c r="BC13" i="69"/>
  <c r="BC12" i="69"/>
  <c r="AV17" i="69"/>
  <c r="AW16" i="69"/>
  <c r="AW15" i="69"/>
  <c r="AW14" i="69"/>
  <c r="AW13" i="69"/>
  <c r="AW12" i="69"/>
  <c r="AN13" i="69"/>
  <c r="AN14" i="69"/>
  <c r="AO14" i="69" s="1"/>
  <c r="AN15" i="69"/>
  <c r="AN16" i="69"/>
  <c r="AN12" i="69"/>
  <c r="AO12" i="69" s="1"/>
  <c r="AH13" i="69"/>
  <c r="AI13" i="69" s="1"/>
  <c r="AH14" i="69"/>
  <c r="AI14" i="69" s="1"/>
  <c r="AH15" i="69"/>
  <c r="AI15" i="69"/>
  <c r="AH16" i="69"/>
  <c r="AI16" i="69"/>
  <c r="AH12" i="69"/>
  <c r="AI12" i="69" s="1"/>
  <c r="AQ15" i="69"/>
  <c r="AO15" i="69"/>
  <c r="AQ14" i="69"/>
  <c r="AQ13" i="69"/>
  <c r="AQ12" i="69"/>
  <c r="AJ17" i="69"/>
  <c r="AK16" i="69"/>
  <c r="AK15" i="69"/>
  <c r="AK14" i="69"/>
  <c r="AK13" i="69"/>
  <c r="AK12" i="69"/>
  <c r="AE13" i="69"/>
  <c r="AE14" i="69"/>
  <c r="AE15" i="69"/>
  <c r="AE12" i="69"/>
  <c r="AC12" i="69"/>
  <c r="AC13" i="69"/>
  <c r="AC14" i="69"/>
  <c r="AC15" i="69"/>
  <c r="BL13" i="69"/>
  <c r="BM13" i="69" s="1"/>
  <c r="CR17" i="69"/>
  <c r="BZ17" i="69"/>
  <c r="BT17" i="69"/>
  <c r="BN17" i="69"/>
  <c r="BH17" i="69"/>
  <c r="M17" i="69"/>
  <c r="N17" i="69"/>
  <c r="O17" i="69"/>
  <c r="P17" i="69"/>
  <c r="Q17" i="69"/>
  <c r="R17" i="69"/>
  <c r="S17" i="69"/>
  <c r="T17" i="69"/>
  <c r="U17" i="69"/>
  <c r="V17" i="69"/>
  <c r="W17" i="69"/>
  <c r="L17" i="69"/>
  <c r="AB5" i="3"/>
  <c r="AL3" i="44" s="1"/>
  <c r="AT12" i="69"/>
  <c r="AZ12" i="69"/>
  <c r="BL12" i="69"/>
  <c r="BM12" i="69" s="1"/>
  <c r="BR12" i="69"/>
  <c r="BS12" i="69" s="1"/>
  <c r="BX12" i="69"/>
  <c r="BY12" i="69" s="1"/>
  <c r="CD12" i="69"/>
  <c r="CE12" i="69" s="1"/>
  <c r="CJ12" i="69"/>
  <c r="CK12" i="69" s="1"/>
  <c r="CP12" i="69"/>
  <c r="CV12" i="69"/>
  <c r="AT13" i="69"/>
  <c r="AU13" i="69" s="1"/>
  <c r="AZ13" i="69"/>
  <c r="BA13" i="69" s="1"/>
  <c r="BR13" i="69"/>
  <c r="BS13" i="69" s="1"/>
  <c r="BX13" i="69"/>
  <c r="BY13" i="69" s="1"/>
  <c r="CD13" i="69"/>
  <c r="CE13" i="69" s="1"/>
  <c r="CJ13" i="69"/>
  <c r="CK13" i="69" s="1"/>
  <c r="CP13" i="69"/>
  <c r="CQ13" i="69" s="1"/>
  <c r="AT14" i="69"/>
  <c r="AU14" i="69"/>
  <c r="AZ14" i="69"/>
  <c r="BA14" i="69" s="1"/>
  <c r="BF14" i="69"/>
  <c r="BL14" i="69"/>
  <c r="BM14" i="69" s="1"/>
  <c r="BR14" i="69"/>
  <c r="BS14" i="69" s="1"/>
  <c r="BX14" i="69"/>
  <c r="BY14" i="69" s="1"/>
  <c r="CD14" i="69"/>
  <c r="CJ14" i="69"/>
  <c r="CK14" i="69"/>
  <c r="CP14" i="69"/>
  <c r="CQ14" i="69" s="1"/>
  <c r="CV14" i="69"/>
  <c r="AT15" i="69"/>
  <c r="AU15" i="69"/>
  <c r="AZ15" i="69"/>
  <c r="BA15" i="69"/>
  <c r="BF15" i="69"/>
  <c r="BG15" i="69" s="1"/>
  <c r="BL15" i="69"/>
  <c r="BM15" i="69"/>
  <c r="BX15" i="69"/>
  <c r="BY15" i="69" s="1"/>
  <c r="CD15" i="69"/>
  <c r="CE15" i="69" s="1"/>
  <c r="CJ15" i="69"/>
  <c r="CK15" i="69" s="1"/>
  <c r="CP15" i="69"/>
  <c r="CQ15" i="69" s="1"/>
  <c r="CV15" i="69"/>
  <c r="AC16" i="69"/>
  <c r="AT16" i="69"/>
  <c r="AU16" i="69" s="1"/>
  <c r="AZ16" i="69"/>
  <c r="BA16" i="69" s="1"/>
  <c r="BL16" i="69"/>
  <c r="BM16" i="69" s="1"/>
  <c r="BR16" i="69"/>
  <c r="BS16" i="69" s="1"/>
  <c r="BX16" i="69"/>
  <c r="BY16" i="69" s="1"/>
  <c r="CD16" i="69"/>
  <c r="CE16" i="69" s="1"/>
  <c r="CJ16" i="69"/>
  <c r="CK16" i="69" s="1"/>
  <c r="CP16" i="69"/>
  <c r="CQ16" i="69" s="1"/>
  <c r="CV16" i="69"/>
  <c r="CV9" i="65"/>
  <c r="AC9" i="3"/>
  <c r="AC10" i="3"/>
  <c r="AL4" i="44" l="1"/>
  <c r="AB13" i="65"/>
  <c r="CK9" i="65"/>
  <c r="CJ13" i="65"/>
  <c r="CK13" i="65" s="1"/>
  <c r="BM9" i="65"/>
  <c r="BL13" i="65"/>
  <c r="BM13" i="65" s="1"/>
  <c r="BG9" i="65"/>
  <c r="BF13" i="65"/>
  <c r="BG13" i="65" s="1"/>
  <c r="BX13" i="65"/>
  <c r="BY13" i="65" s="1"/>
  <c r="CP13" i="65"/>
  <c r="CQ13" i="65" s="1"/>
  <c r="CE9" i="65"/>
  <c r="CD13" i="65"/>
  <c r="CE13" i="65" s="1"/>
  <c r="AU9" i="65"/>
  <c r="AT13" i="65"/>
  <c r="BA9" i="65"/>
  <c r="AZ13" i="65"/>
  <c r="AI9" i="65"/>
  <c r="AH13" i="65"/>
  <c r="BR13" i="65"/>
  <c r="BS13" i="65" s="1"/>
  <c r="CW9" i="65"/>
  <c r="AC9" i="65"/>
  <c r="AO9" i="65"/>
  <c r="BY9" i="65"/>
  <c r="CW9" i="72"/>
  <c r="AT9" i="72"/>
  <c r="AU9" i="72" s="1"/>
  <c r="AB9" i="72"/>
  <c r="AC9" i="72" s="1"/>
  <c r="AN17" i="69"/>
  <c r="AO17" i="69" s="1"/>
  <c r="AP17" i="69"/>
  <c r="AQ17" i="69" s="1"/>
  <c r="AO13" i="69"/>
  <c r="CF17" i="69"/>
  <c r="CG17" i="69" s="1"/>
  <c r="CD17" i="69"/>
  <c r="CE17" i="69" s="1"/>
  <c r="CS17" i="69"/>
  <c r="BF17" i="69"/>
  <c r="BG17" i="69" s="1"/>
  <c r="BL17" i="69"/>
  <c r="BM17" i="69" s="1"/>
  <c r="AZ17" i="69"/>
  <c r="BA17" i="69" s="1"/>
  <c r="AT17" i="69"/>
  <c r="AU17" i="69" s="1"/>
  <c r="AU12" i="69"/>
  <c r="CW12" i="69"/>
  <c r="BI17" i="69"/>
  <c r="AW17" i="69"/>
  <c r="AD17" i="69"/>
  <c r="AE17" i="69" s="1"/>
  <c r="CM17" i="69"/>
  <c r="AH17" i="69"/>
  <c r="AI17" i="69" s="1"/>
  <c r="BR17" i="69"/>
  <c r="BS17" i="69" s="1"/>
  <c r="BA12" i="69"/>
  <c r="CW13" i="69"/>
  <c r="CW14" i="69"/>
  <c r="CW15" i="69"/>
  <c r="CW16" i="69"/>
  <c r="CJ17" i="69"/>
  <c r="CK17" i="69" s="1"/>
  <c r="CP17" i="69"/>
  <c r="CE14" i="69"/>
  <c r="CQ17" i="69"/>
  <c r="BU17" i="69"/>
  <c r="CQ12" i="69"/>
  <c r="CA17" i="69"/>
  <c r="BO17" i="69"/>
  <c r="BC17" i="69"/>
  <c r="AK17" i="69"/>
  <c r="BX17" i="69"/>
  <c r="BY17" i="69" s="1"/>
  <c r="AB17" i="69" l="1"/>
  <c r="AC17" i="69" s="1"/>
  <c r="CW17" i="6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Patricia Rodriguez Junco</author>
    <author>Personal</author>
  </authors>
  <commentList>
    <comment ref="C4" authorId="0" shapeId="0" xr:uid="{00000000-0006-0000-0100-000001000000}">
      <text>
        <r>
          <rPr>
            <sz val="9"/>
            <color indexed="81"/>
            <rFont val="Tahoma"/>
            <family val="2"/>
          </rPr>
          <t xml:space="preserve">Corresponde al proceso que lidera la formulación y seguimiento del plan dentro de la subdirección responsable (ejemplo. Talento Humano, Direccionamiento estratégico, entre otros)
</t>
        </r>
      </text>
    </comment>
    <comment ref="AC6" authorId="1" shapeId="0" xr:uid="{00000000-0006-0000-0100-000002000000}">
      <text>
        <r>
          <rPr>
            <b/>
            <sz val="9"/>
            <color indexed="81"/>
            <rFont val="Tahoma"/>
            <family val="2"/>
          </rPr>
          <t>Personal:</t>
        </r>
        <r>
          <rPr>
            <sz val="9"/>
            <color indexed="81"/>
            <rFont val="Tahoma"/>
            <family val="2"/>
          </rPr>
          <t xml:space="preserve">
El diligenciamiento  se debe realizar de manera manual , cada mes ya que varia la versión final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Personal</author>
  </authors>
  <commentList>
    <comment ref="AM4" authorId="0" shapeId="0" xr:uid="{6BE3D8D2-2F13-4CC0-A40F-606278A13BAD}">
      <text>
        <r>
          <rPr>
            <b/>
            <sz val="9"/>
            <color indexed="81"/>
            <rFont val="Tahoma"/>
            <family val="2"/>
          </rPr>
          <t>Personal:</t>
        </r>
        <r>
          <rPr>
            <sz val="9"/>
            <color indexed="81"/>
            <rFont val="Tahoma"/>
            <family val="2"/>
          </rPr>
          <t xml:space="preserve">
El diligenciamiento  se debe realizar de manera manual , cada mes ya que varia la versión final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Sandra Patricia Rodriguez Junco</author>
    <author>Adriana Prieto Antolinez</author>
    <author>tc={197ACD70-0924-4279-A4F7-35EDA9848277}</author>
    <author>tc={8175A1B9-08E2-468F-9E1B-CB0F845F1D87}</author>
    <author>tc={BD1C4129-1120-41AC-A68A-9238075F39CB}</author>
    <author>tc={B6DAD740-6AC0-4FFF-A60B-A5065DD56BE7}</author>
    <author>tc={F47A306F-CFDD-4B62-9561-303755B458F9}</author>
    <author>tc={8FDE2C4C-6E74-4DE4-BB8E-B468EE18AC33}</author>
    <author>tc={F47A306F-CFDD-4B63-9561-303755B458F9}</author>
    <author>tc={8FDE2C4C-6E74-4DE5-BB8E-B468EE18AC33}</author>
    <author>tc={11D46BFC-0B82-40B9-AB3F-A7C086032FC0}</author>
    <author>tc={3968C565-E7C8-4784-96FD-E96AA5835D1C}</author>
    <author>tc={EA128FAD-D5BC-412B-9C74-D25F1E7A9AD3}</author>
    <author>tc={85C67463-F280-4305-93D5-798F0A1F2168}</author>
    <author>tc={2E736410-DA0C-4971-9D70-D546DC2CFAAD}</author>
    <author>tc={742C77D0-E8D0-4DAB-8785-0D010C8F8E36}</author>
    <author>tc={946A54D7-A8B9-4412-9D74-1AC394A2EC2E}</author>
    <author>tc={EEAD03AD-74AB-4FA4-9E73-651ECF32788A}</author>
    <author>tc={0736D869-7450-4037-9F46-FEA11E86D849}</author>
    <author>tc={DF5B0F08-32E1-4999-81E2-B8B133DF28A2}</author>
    <author>tc={9574FC23-4A91-4053-BEC3-7729306D3EC2}</author>
    <author>tc={8F2ACD35-B82B-487D-9B4C-D801767BF7F8}</author>
    <author>tc={A8458600-515A-4FFF-8B81-F9B9240DC1E2}</author>
    <author>tc={6FA4198A-7A21-488B-BB08-845504E42215}</author>
    <author>tc={01FA6665-C3A1-4DF8-BE2E-1FE7D5CE38B3}</author>
    <author>tc={00E52F69-D21C-43D4-86AD-E44FED90EA5F}</author>
    <author>tc={A7059C8F-FC83-471C-BE46-B3A0718F9C80}</author>
    <author>tc={82B3E27C-5285-425C-B409-7C9ACE1D61F3}</author>
    <author>tc={6A0A54A6-4D63-408D-84F4-1EC5407244FB}</author>
    <author>tc={5FD3ABDD-8483-47B9-8037-2C7220BFCC37}</author>
    <author>USER</author>
    <author>tc={55064A53-B996-483A-9F91-59F041E68CAB}</author>
    <author>tc={92BABAD0-B334-4D3A-ADAE-90E8A2B1B573}</author>
    <author>tc={FE03372F-4E0E-4CE8-969D-A94D3E0CE96F}</author>
    <author>tc={C785682F-19ED-44D6-9D28-9BF9235D7D41}</author>
    <author>tc={6A92183E-E8FB-4604-9DC8-0DFEFBBFE7BA}</author>
    <author>tc={AED1BDE6-1872-495B-9834-EB68AABA53B9}</author>
    <author>tc={768EAE22-8938-470E-8C96-2B6FDC590A27}</author>
    <author>tc={621A64AB-9910-4781-9AB7-D7411DC67664}</author>
    <author>tc={B525B2C9-C2A8-44F3-A67F-B9987162104C}</author>
    <author>tc={C1DA089B-505E-4AB5-B6CB-8012A46CF2C6}</author>
    <author>tc={AE63B571-A899-4E13-84DF-02CD886B4BA5}</author>
    <author>tc={AB43964E-54C6-49CC-A36E-B000F032C083}</author>
    <author>tc={2EF2DCF5-2DD0-415C-8E82-136FE9E35C44}</author>
    <author>tc={E1A66114-C7C7-440B-979E-2827F78E791B}</author>
    <author>tc={30DC9D58-402B-4CDA-AB20-EE7D88E5B513}</author>
  </authors>
  <commentList>
    <comment ref="C9" authorId="0" shapeId="0" xr:uid="{26ABE730-45CA-4596-ABD1-8AA03293A735}">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H11" authorId="1" shapeId="0" xr:uid="{2C2ACA4D-77F1-4BDD-934B-7DF0F9782E49}">
      <text>
        <r>
          <rPr>
            <b/>
            <sz val="9"/>
            <color indexed="81"/>
            <rFont val="Tahoma"/>
            <family val="2"/>
          </rPr>
          <t>Adriana Prieto Antolinez:</t>
        </r>
        <r>
          <rPr>
            <sz val="9"/>
            <color indexed="81"/>
            <rFont val="Tahoma"/>
            <family val="2"/>
          </rPr>
          <t xml:space="preserve">
este es uno de los acumulados sumados dado que nos da el reporte del total adicional </t>
        </r>
      </text>
    </comment>
    <comment ref="I11" authorId="2" shapeId="0" xr:uid="{197ACD70-0924-4279-A4F7-35EDA984827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Inicial + adiciones disponible </t>
      </text>
    </comment>
    <comment ref="J11" authorId="3" shapeId="0" xr:uid="{8175A1B9-08E2-468F-9E1B-CB0F845F1D8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P11" authorId="1" shapeId="0" xr:uid="{60DFC4CB-6F83-4385-A5C5-3280056AC495}">
      <text>
        <r>
          <rPr>
            <b/>
            <sz val="9"/>
            <color indexed="81"/>
            <rFont val="Tahoma"/>
            <family val="2"/>
          </rPr>
          <t>Adriana Prieto Antolinez:</t>
        </r>
        <r>
          <rPr>
            <sz val="9"/>
            <color indexed="81"/>
            <rFont val="Tahoma"/>
            <family val="2"/>
          </rPr>
          <t xml:space="preserve">
hacer reporte trimestral </t>
        </r>
      </text>
    </comment>
    <comment ref="U11" authorId="4" shapeId="0" xr:uid="{BD1C4129-1120-41AC-A68A-9238075F39CB}">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W11" authorId="5" shapeId="0" xr:uid="{B6DAD740-6AC0-4FFF-A60B-A5065DD56BE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AD11" authorId="1" shapeId="0" xr:uid="{041AB89A-F5D7-4D74-8A8D-239457F5C783}">
      <text>
        <r>
          <rPr>
            <b/>
            <sz val="9"/>
            <color indexed="81"/>
            <rFont val="Tahoma"/>
            <family val="2"/>
          </rPr>
          <t>Adriana Prieto Antolinez:</t>
        </r>
        <r>
          <rPr>
            <sz val="9"/>
            <color indexed="81"/>
            <rFont val="Tahoma"/>
            <family val="2"/>
          </rPr>
          <t xml:space="preserve">
hacer reporte trimestral </t>
        </r>
      </text>
    </comment>
    <comment ref="AI11" authorId="6" shapeId="0" xr:uid="{F47A306F-CFDD-4B62-9561-303755B458F9}">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AK11" authorId="7" shapeId="0" xr:uid="{8FDE2C4C-6E74-4DE4-BB8E-B468EE18AC33}">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AQ11" authorId="1" shapeId="0" xr:uid="{36349C1F-2FF8-444B-B7D7-680E2CA207F2}">
      <text>
        <r>
          <rPr>
            <b/>
            <sz val="9"/>
            <color indexed="81"/>
            <rFont val="Tahoma"/>
            <family val="2"/>
          </rPr>
          <t>Adriana Prieto Antolinez:</t>
        </r>
        <r>
          <rPr>
            <sz val="9"/>
            <color indexed="81"/>
            <rFont val="Tahoma"/>
            <family val="2"/>
          </rPr>
          <t xml:space="preserve">
hacer reporte trimestral </t>
        </r>
      </text>
    </comment>
    <comment ref="AV11" authorId="8" shapeId="0" xr:uid="{19864011-69D2-9942-8146-7C2C3CDEB5E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
Respuesta:
    PAA V8</t>
      </text>
    </comment>
    <comment ref="AX11" authorId="9" shapeId="0" xr:uid="{AAF5ABCB-541D-574B-A343-5B176537C25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AY11" authorId="10" shapeId="0" xr:uid="{11D46BFC-0B82-40B9-AB3F-A7C086032FC0}">
      <text>
        <t>[Comentario encadenado]
Su versión de Excel le permite leer este comentario encadenado; sin embargo, las ediciones que se apliquen se quitarán si el archivo se abre en una versión más reciente de Excel. Más información: https://go.microsoft.com/fwlink/?linkid=870924
Comentario:
    Programado PAA V8</t>
      </text>
    </comment>
    <comment ref="BD11" authorId="1" shapeId="0" xr:uid="{4516DE45-8E74-304F-BAF4-44CCADE5CDCA}">
      <text>
        <r>
          <rPr>
            <b/>
            <sz val="9"/>
            <color indexed="81"/>
            <rFont val="Tahoma"/>
            <family val="2"/>
          </rPr>
          <t>Adriana Prieto Antolinez:</t>
        </r>
        <r>
          <rPr>
            <sz val="9"/>
            <color indexed="81"/>
            <rFont val="Tahoma"/>
            <family val="2"/>
          </rPr>
          <t xml:space="preserve">
hacer reporte trimestral </t>
        </r>
      </text>
    </comment>
    <comment ref="BI11" authorId="11" shapeId="0" xr:uid="{3968C565-E7C8-4784-96FD-E96AA5835D1C}">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
Respuesta:
    PAA V9</t>
      </text>
    </comment>
    <comment ref="BK11" authorId="12" shapeId="0" xr:uid="{EA128FAD-D5BC-412B-9C74-D25F1E7A9AD3}">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BL11" authorId="13" shapeId="0" xr:uid="{85C67463-F280-4305-93D5-798F0A1F2168}">
      <text>
        <t>[Comentario encadenado]
Su versión de Excel le permite leer este comentario encadenado; sin embargo, las ediciones que se apliquen se quitarán si el archivo se abre en una versión más reciente de Excel. Más información: https://go.microsoft.com/fwlink/?linkid=870924
Comentario:
    Programado PAA V9</t>
      </text>
    </comment>
    <comment ref="BM11" authorId="14" shapeId="0" xr:uid="{2E736410-DA0C-4971-9D70-D546DC2CFAAD}">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 Si PDD</t>
      </text>
    </comment>
    <comment ref="BO11" authorId="15" shapeId="0" xr:uid="{742C77D0-E8D0-4DAB-8785-0D010C8F8E3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t>
      </text>
    </comment>
    <comment ref="BQ11" authorId="1" shapeId="0" xr:uid="{CC1FE489-C33F-4138-A104-5199608A6C1A}">
      <text>
        <r>
          <rPr>
            <b/>
            <sz val="9"/>
            <color indexed="81"/>
            <rFont val="Tahoma"/>
            <family val="2"/>
          </rPr>
          <t>Adriana Prieto Antolinez:</t>
        </r>
        <r>
          <rPr>
            <sz val="9"/>
            <color indexed="81"/>
            <rFont val="Tahoma"/>
            <family val="2"/>
          </rPr>
          <t xml:space="preserve">
hacer reporte trimestral </t>
        </r>
      </text>
    </comment>
    <comment ref="BV11" authorId="16" shapeId="0" xr:uid="{946A54D7-A8B9-4412-9D74-1AC394A2EC2E}">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
Respuesta:
    PAA V13</t>
      </text>
    </comment>
    <comment ref="BX11" authorId="17" shapeId="0" xr:uid="{EEAD03AD-74AB-4FA4-9E73-651ECF32788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BY11" authorId="18" shapeId="0" xr:uid="{0736D869-7450-4037-9F46-FEA11E86D849}">
      <text>
        <t>[Comentario encadenado]
Su versión de Excel le permite leer este comentario encadenado; sin embargo, las ediciones que se apliquen se quitarán si el archivo se abre en una versión más reciente de Excel. Más información: https://go.microsoft.com/fwlink/?linkid=870924
Comentario:
    Programado PAA V13</t>
      </text>
    </comment>
    <comment ref="BZ11" authorId="19" shapeId="0" xr:uid="{DF5B0F08-32E1-4999-81E2-B8B133DF28A2}">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 Si PDD</t>
      </text>
    </comment>
    <comment ref="CB11" authorId="20" shapeId="0" xr:uid="{9574FC23-4A91-4053-BEC3-7729306D3EC2}">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Adiciones y Pasivos</t>
      </text>
    </comment>
    <comment ref="CD11" authorId="1" shapeId="0" xr:uid="{08EA5C92-2F45-439F-8533-9047CF93E048}">
      <text>
        <r>
          <rPr>
            <b/>
            <sz val="9"/>
            <color indexed="81"/>
            <rFont val="Tahoma"/>
            <family val="2"/>
          </rPr>
          <t>Adriana Prieto Antolinez:</t>
        </r>
        <r>
          <rPr>
            <sz val="9"/>
            <color indexed="81"/>
            <rFont val="Tahoma"/>
            <family val="2"/>
          </rPr>
          <t xml:space="preserve">
hacer reporte trimestral </t>
        </r>
      </text>
    </comment>
    <comment ref="CI11" authorId="21" shapeId="0" xr:uid="{8F2ACD35-B82B-487D-9B4C-D801767BF7F8}">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
Respuesta:
    PAA V13</t>
      </text>
    </comment>
    <comment ref="CK11" authorId="22" shapeId="0" xr:uid="{A8458600-515A-4FFF-8B81-F9B9240DC1E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CL11" authorId="23" shapeId="0" xr:uid="{6FA4198A-7A21-488B-BB08-845504E42215}">
      <text>
        <t>[Comentario encadenado]
Su versión de Excel le permite leer este comentario encadenado; sin embargo, las ediciones que se apliquen se quitarán si el archivo se abre en una versión más reciente de Excel. Más información: https://go.microsoft.com/fwlink/?linkid=870924
Comentario:
    Programado PAA V13</t>
      </text>
    </comment>
    <comment ref="CM11" authorId="24" shapeId="0" xr:uid="{01FA6665-C3A1-4DF8-BE2E-1FE7D5CE38B3}">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 Si PDD</t>
      </text>
    </comment>
    <comment ref="CO11" authorId="25" shapeId="0" xr:uid="{00E52F69-D21C-43D4-86AD-E44FED90EA5F}">
      <text>
        <t>[Comentario encadenado]
Su versión de Excel le permite leer este comentario encadenado; sin embargo, las ediciones que se apliquen se quitarán si el archivo se abre en una versión más reciente de Excel. Más información: https://go.microsoft.com/fwlink/?linkid=870924
Comentario:
    No aplica Funcionamiento, Adiciones y Pasivos</t>
      </text>
    </comment>
    <comment ref="CQ11" authorId="1" shapeId="0" xr:uid="{86887059-7467-4B12-83C1-15EEAEB4130D}">
      <text>
        <r>
          <rPr>
            <b/>
            <sz val="9"/>
            <color indexed="81"/>
            <rFont val="Tahoma"/>
            <family val="2"/>
          </rPr>
          <t>Adriana Prieto Antolinez:</t>
        </r>
        <r>
          <rPr>
            <sz val="9"/>
            <color indexed="81"/>
            <rFont val="Tahoma"/>
            <family val="2"/>
          </rPr>
          <t xml:space="preserve">
hacer reporte trimestral </t>
        </r>
      </text>
    </comment>
    <comment ref="CV11" authorId="1" shapeId="0" xr:uid="{4FA32C0A-0B40-4ED7-AB81-3CF4AD1ED22D}">
      <text>
        <r>
          <rPr>
            <b/>
            <sz val="9"/>
            <color indexed="81"/>
            <rFont val="Tahoma"/>
            <family val="2"/>
          </rPr>
          <t>Adriana Prieto Antolinez:</t>
        </r>
        <r>
          <rPr>
            <sz val="9"/>
            <color indexed="81"/>
            <rFont val="Tahoma"/>
            <family val="2"/>
          </rPr>
          <t xml:space="preserve">
este es uno de los acumulados sumados dado que nos da el reporte del total adicional </t>
        </r>
      </text>
    </comment>
    <comment ref="CW11" authorId="26" shapeId="0" xr:uid="{A7059C8F-FC83-471C-BE46-B3A0718F9C8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Inicial + adiciones disponible </t>
      </text>
    </comment>
    <comment ref="CX11" authorId="27" shapeId="0" xr:uid="{82B3E27C-5285-425C-B409-7C9ACE1D61F3}">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DD11" authorId="1" shapeId="0" xr:uid="{3FBDE262-B091-4E8E-BCF8-DAB0760AF63C}">
      <text>
        <r>
          <rPr>
            <b/>
            <sz val="9"/>
            <color indexed="81"/>
            <rFont val="Tahoma"/>
            <family val="2"/>
          </rPr>
          <t>Adriana Prieto Antolinez:</t>
        </r>
        <r>
          <rPr>
            <sz val="9"/>
            <color indexed="81"/>
            <rFont val="Tahoma"/>
            <family val="2"/>
          </rPr>
          <t xml:space="preserve">
hacer reporte trimestral </t>
        </r>
      </text>
    </comment>
    <comment ref="DE11" authorId="1" shapeId="0" xr:uid="{650EE79A-0AC3-4B0D-9C08-4AADE511ACC0}">
      <text>
        <r>
          <rPr>
            <b/>
            <sz val="9"/>
            <color indexed="81"/>
            <rFont val="Tahoma"/>
            <family val="2"/>
          </rPr>
          <t>Adriana Prieto Antolinez:</t>
        </r>
        <r>
          <rPr>
            <sz val="9"/>
            <color indexed="81"/>
            <rFont val="Tahoma"/>
            <family val="2"/>
          </rPr>
          <t xml:space="preserve">
este es uno de los acumulados sumados dado que nos da el reporte del total adicional </t>
        </r>
      </text>
    </comment>
    <comment ref="DF11" authorId="28" shapeId="0" xr:uid="{6A0A54A6-4D63-408D-84F4-1EC5407244F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Inicial + adiciones disponible </t>
      </text>
    </comment>
    <comment ref="DG11" authorId="29" shapeId="0" xr:uid="{5FD3ABDD-8483-47B9-8037-2C7220BFCC3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reportar a la OAP el numero de lineas a contratar por mes  para la vigencia 2026.</t>
      </text>
    </comment>
    <comment ref="DM11" authorId="1" shapeId="0" xr:uid="{99FB499D-71E9-46FF-A881-494C98FFBD02}">
      <text>
        <r>
          <rPr>
            <b/>
            <sz val="9"/>
            <color indexed="81"/>
            <rFont val="Tahoma"/>
            <family val="2"/>
          </rPr>
          <t>Adriana Prieto Antolinez:</t>
        </r>
        <r>
          <rPr>
            <sz val="9"/>
            <color indexed="81"/>
            <rFont val="Tahoma"/>
            <family val="2"/>
          </rPr>
          <t xml:space="preserve">
hacer reporte trimestral </t>
        </r>
      </text>
    </comment>
    <comment ref="C12" authorId="30" shapeId="0" xr:uid="{54147BFC-F7BF-4706-84EE-8EF944B4EE87}">
      <text>
        <r>
          <rPr>
            <b/>
            <sz val="9"/>
            <color indexed="81"/>
            <rFont val="Tahoma"/>
            <family val="2"/>
          </rPr>
          <t>USER:</t>
        </r>
        <r>
          <rPr>
            <sz val="9"/>
            <color indexed="81"/>
            <rFont val="Tahoma"/>
            <family val="2"/>
          </rPr>
          <t xml:space="preserve">
Se sugiere hacer la verificacion con SAF, del responsable  de la elaboracion del informe </t>
        </r>
      </text>
    </comment>
    <comment ref="C13" authorId="30" shapeId="0" xr:uid="{9BEF0B3E-8E51-43CA-9E7E-94D3BC8A4F1A}">
      <text>
        <r>
          <rPr>
            <b/>
            <sz val="9"/>
            <color indexed="81"/>
            <rFont val="Tahoma"/>
            <family val="2"/>
          </rPr>
          <t>USER:</t>
        </r>
        <r>
          <rPr>
            <sz val="9"/>
            <color indexed="81"/>
            <rFont val="Tahoma"/>
            <family val="2"/>
          </rPr>
          <t xml:space="preserve">
Se sugiere hacer la verificacion con SAF, del responsable  de la elaboracion del informe </t>
        </r>
      </text>
    </comment>
    <comment ref="AI13" authorId="31" shapeId="0" xr:uid="{55064A53-B996-483A-9F91-59F041E68CA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V13" authorId="32" shapeId="0" xr:uid="{92BABAD0-B334-4D3A-ADAE-90E8A2B1B57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DE13" authorId="33" shapeId="0" xr:uid="{FE03372F-4E0E-4CE8-969D-A94D3E0CE96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14" authorId="30" shapeId="0" xr:uid="{FE33C8CA-8681-4B3A-BE1A-0558951C1F8A}">
      <text>
        <r>
          <rPr>
            <b/>
            <sz val="9"/>
            <color indexed="81"/>
            <rFont val="Tahoma"/>
            <family val="2"/>
          </rPr>
          <t>USER:</t>
        </r>
        <r>
          <rPr>
            <sz val="9"/>
            <color indexed="81"/>
            <rFont val="Tahoma"/>
            <family val="2"/>
          </rPr>
          <t xml:space="preserve">
Se sugiere hacer la verificacion con SAF, del responsable  de la elaboracion del informe </t>
        </r>
      </text>
    </comment>
    <comment ref="C15" authorId="30" shapeId="0" xr:uid="{2C08D212-DA64-438B-BEE5-554E745FB2D2}">
      <text>
        <r>
          <rPr>
            <b/>
            <sz val="9"/>
            <color indexed="81"/>
            <rFont val="Tahoma"/>
            <family val="2"/>
          </rPr>
          <t>USER:</t>
        </r>
        <r>
          <rPr>
            <sz val="9"/>
            <color indexed="81"/>
            <rFont val="Tahoma"/>
            <family val="2"/>
          </rPr>
          <t xml:space="preserve">
Se sugiere hacer la verificacion con SAF, del responsable  de la elaboracion del informe </t>
        </r>
      </text>
    </comment>
    <comment ref="C16" authorId="30" shapeId="0" xr:uid="{F58B3FB4-465A-4D67-892E-D554C6C64F77}">
      <text>
        <r>
          <rPr>
            <b/>
            <sz val="9"/>
            <color indexed="81"/>
            <rFont val="Tahoma"/>
            <family val="2"/>
          </rPr>
          <t>USER:</t>
        </r>
        <r>
          <rPr>
            <sz val="9"/>
            <color indexed="81"/>
            <rFont val="Tahoma"/>
            <family val="2"/>
          </rPr>
          <t xml:space="preserve">
Se sugiere hacer la verificacion con SAF, del responsable  de la elaboracion del informe </t>
        </r>
      </text>
    </comment>
    <comment ref="C17" authorId="30" shapeId="0" xr:uid="{56956671-017A-4CDC-A284-D7713617972E}">
      <text>
        <r>
          <rPr>
            <b/>
            <sz val="9"/>
            <color indexed="81"/>
            <rFont val="Tahoma"/>
            <family val="2"/>
          </rPr>
          <t>USER:</t>
        </r>
        <r>
          <rPr>
            <sz val="9"/>
            <color indexed="81"/>
            <rFont val="Tahoma"/>
            <family val="2"/>
          </rPr>
          <t xml:space="preserve">
Se sugiere hacer la verificacion con SAF, del responsable  de la elaboracion del informe </t>
        </r>
      </text>
    </comment>
    <comment ref="AI17" authorId="34" shapeId="0" xr:uid="{C785682F-19ED-44D6-9D28-9BF9235D7D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AK17" authorId="35" shapeId="0" xr:uid="{6A92183E-E8FB-4604-9DC8-0DFEFBBFE7BA}">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el mes de marzo el PAA tiene registrados 4 procesos que inician y solo un proceso debe gestionarse en este mes. los otros tres procesos finalizan su gestión en mayo 2026, Agradecemos que se tome la información de la Fecha estimada de presentación de ofertas (mes) del PAA</t>
      </text>
    </comment>
    <comment ref="AZ17" authorId="36" shapeId="0" xr:uid="{AED1BDE6-1872-495B-9834-EB68AABA53B9}">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el mes de Abril el PAA tiene registrados 3 procesos que inician. Los tres procesos finalizan su gestión en mayo 2026, Agradecemos que se tome la información de la Fecha estimada de presentación de ofertas (mes) del PAA</t>
      </text>
    </comment>
    <comment ref="BM17" authorId="37" shapeId="0" xr:uid="{768EAE22-8938-470E-8C96-2B6FDC590A27}">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el mes de Abril el PAA tiene registrados 3 procesos que inician. Los tres procesos finalizan su gestión en mayo 2026, Agradecemos que se tome la información de la Fecha estimada de presentación de ofertas (mes) del PAA</t>
      </text>
    </comment>
    <comment ref="CV17" authorId="38" shapeId="0" xr:uid="{621A64AB-9910-4781-9AB7-D7411DC6766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DE17" authorId="39" shapeId="0" xr:uid="{B525B2C9-C2A8-44F3-A67F-B9987162104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18" authorId="30" shapeId="0" xr:uid="{701F9B50-0695-40ED-A598-C5F1B180DB5A}">
      <text>
        <r>
          <rPr>
            <b/>
            <sz val="9"/>
            <color indexed="81"/>
            <rFont val="Tahoma"/>
            <family val="2"/>
          </rPr>
          <t>USER:</t>
        </r>
        <r>
          <rPr>
            <sz val="9"/>
            <color indexed="81"/>
            <rFont val="Tahoma"/>
            <family val="2"/>
          </rPr>
          <t xml:space="preserve">
Se sugiere hacer la verificacion con SAF, del responsable  de la elaboracion del informe </t>
        </r>
      </text>
    </comment>
    <comment ref="AI18" authorId="40" shapeId="0" xr:uid="{C1DA089B-505E-4AB5-B6CB-8012A46CF2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V18" authorId="41" shapeId="0" xr:uid="{AE63B571-A899-4E13-84DF-02CD886B4BA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DE18" authorId="42" shapeId="0" xr:uid="{AB43964E-54C6-49CC-A36E-B000F032C08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19" authorId="30" shapeId="0" xr:uid="{A3BB69CF-7E02-45D3-B8DC-29875501337E}">
      <text>
        <r>
          <rPr>
            <b/>
            <sz val="9"/>
            <color indexed="81"/>
            <rFont val="Tahoma"/>
            <family val="2"/>
          </rPr>
          <t>USER:</t>
        </r>
        <r>
          <rPr>
            <sz val="9"/>
            <color indexed="81"/>
            <rFont val="Tahoma"/>
            <family val="2"/>
          </rPr>
          <t xml:space="preserve">
Se sugiere hacer la verificacion con SAF, del responsable  de la elaboracion del informe </t>
        </r>
      </text>
    </comment>
    <comment ref="C20" authorId="30" shapeId="0" xr:uid="{CF713D15-85D1-427F-9EF8-14113742B72C}">
      <text>
        <r>
          <rPr>
            <b/>
            <sz val="9"/>
            <color indexed="81"/>
            <rFont val="Tahoma"/>
            <family val="2"/>
          </rPr>
          <t>USER:</t>
        </r>
        <r>
          <rPr>
            <sz val="9"/>
            <color indexed="81"/>
            <rFont val="Tahoma"/>
            <family val="2"/>
          </rPr>
          <t xml:space="preserve">
Se sugiere hacer la verificacion con SAF, del responsable  de la elaboracion del informe </t>
        </r>
      </text>
    </comment>
    <comment ref="C21" authorId="30" shapeId="0" xr:uid="{6FB517AA-3EF9-4273-ABC2-D63DF1876AB5}">
      <text>
        <r>
          <rPr>
            <b/>
            <sz val="9"/>
            <color indexed="81"/>
            <rFont val="Tahoma"/>
            <family val="2"/>
          </rPr>
          <t>USER:</t>
        </r>
        <r>
          <rPr>
            <sz val="9"/>
            <color indexed="81"/>
            <rFont val="Tahoma"/>
            <family val="2"/>
          </rPr>
          <t xml:space="preserve">
Se sugiere hacer la verificacion con SAF, del responsable  de la elaboracion del informe </t>
        </r>
      </text>
    </comment>
    <comment ref="C22" authorId="30" shapeId="0" xr:uid="{76548771-FE2C-4855-9E7E-C6CF147239F9}">
      <text>
        <r>
          <rPr>
            <b/>
            <sz val="9"/>
            <color indexed="81"/>
            <rFont val="Tahoma"/>
            <family val="2"/>
          </rPr>
          <t>USER:</t>
        </r>
        <r>
          <rPr>
            <sz val="9"/>
            <color indexed="81"/>
            <rFont val="Tahoma"/>
            <family val="2"/>
          </rPr>
          <t xml:space="preserve">
Se sugiere hacer la verificacion con SAF, del responsable  de la elaboracion del informe </t>
        </r>
      </text>
    </comment>
    <comment ref="C23" authorId="30" shapeId="0" xr:uid="{323AA3BC-C8FF-4707-B920-EE6DAEF71400}">
      <text>
        <r>
          <rPr>
            <b/>
            <sz val="9"/>
            <color indexed="81"/>
            <rFont val="Tahoma"/>
            <family val="2"/>
          </rPr>
          <t>USER:</t>
        </r>
        <r>
          <rPr>
            <sz val="9"/>
            <color indexed="81"/>
            <rFont val="Tahoma"/>
            <family val="2"/>
          </rPr>
          <t xml:space="preserve">
Se sugiere hacer la verificacion con SAF, del responsable  de la elaboracion del informe </t>
        </r>
      </text>
    </comment>
    <comment ref="AI23" authorId="43" shapeId="0" xr:uid="{2EF2DCF5-2DD0-415C-8E82-136FE9E35C4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V23" authorId="44" shapeId="0" xr:uid="{E1A66114-C7C7-440B-979E-2827F78E791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DE23" authorId="45" shapeId="0" xr:uid="{30DC9D58-402B-4CDA-AB20-EE7D88E5B51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Cambio numero de lineas </t>
      </text>
    </comment>
    <comment ref="C24" authorId="30" shapeId="0" xr:uid="{CC103396-8AEB-47ED-BA9F-F715269485D7}">
      <text>
        <r>
          <rPr>
            <b/>
            <sz val="9"/>
            <color indexed="81"/>
            <rFont val="Tahoma"/>
            <family val="2"/>
          </rPr>
          <t>USER:</t>
        </r>
        <r>
          <rPr>
            <sz val="9"/>
            <color indexed="81"/>
            <rFont val="Tahoma"/>
            <family val="2"/>
          </rPr>
          <t xml:space="preserve">
Se sugiere hacer la verificacion con SAF, del responsable  de la elaboracion del informe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tc={7A040DE2-372D-4E0B-A99B-E1D34DFCC527}</author>
    <author>tc={DF51D6BE-683D-4328-8182-1AA75AC4C9FE}</author>
    <author>J18</author>
    <author>tc={3710858B-5EFC-40E4-AE89-1C6C9F0EBE95}</author>
    <author>tc={4E2871BA-F297-41D7-A662-66E6370B79C7}</author>
    <author>tc={273AEBD4-EF28-414B-8DAB-CE60E6C8A307}</author>
    <author>tc={A94EE5AA-E759-425E-92F4-36B0C26925FA}</author>
    <author>tc={EC552BD4-9097-411B-A55C-5C66CC5E8DDF}</author>
    <author>tc={4FF318DC-264B-4971-90D3-9FC29F723B57}</author>
    <author>tc={C3803A29-DC7C-4C9C-A766-9EFE8C576061}</author>
    <author>tc={D4BE3008-609C-4B39-BB3B-BD14250A56DB}</author>
    <author>tc={46C94EDB-EE44-444B-BDE6-6D3AECAD8F33}</author>
    <author>tc={5EF4F856-F07E-47CE-9BD1-930F4FC29816}</author>
    <author>tc={BCB73A49-2EBF-48EA-9E86-5DA92F2FC339}</author>
    <author>tc={985B6B8C-DC02-48B0-AABF-C53BA7B19971}</author>
  </authors>
  <commentList>
    <comment ref="C9" authorId="0" shapeId="0" xr:uid="{00000000-0006-0000-0400-000001000000}">
      <text>
        <r>
          <rPr>
            <b/>
            <sz val="9"/>
            <color indexed="81"/>
            <rFont val="Tahoma"/>
            <family val="2"/>
          </rPr>
          <t>Seleccione el propósito del Plan de Desarrollo Distrital que se relaciona con la actividad principal formulada.</t>
        </r>
      </text>
    </comment>
    <comment ref="D9" authorId="0" shapeId="0" xr:uid="{00000000-0006-0000-0400-000002000000}">
      <text>
        <r>
          <rPr>
            <b/>
            <sz val="9"/>
            <color indexed="81"/>
            <rFont val="Tahoma"/>
            <family val="2"/>
          </rPr>
          <t>Seleccione el Programa general del Plan de Desarrollo Distrital que se relaciona con el propósito y la actividad principal formulada.</t>
        </r>
      </text>
    </comment>
    <comment ref="E9" authorId="0" shapeId="0" xr:uid="{00000000-0006-0000-0400-000003000000}">
      <text>
        <r>
          <rPr>
            <b/>
            <sz val="9"/>
            <color indexed="81"/>
            <rFont val="Tahoma"/>
            <family val="2"/>
          </rPr>
          <t>Seleccione la Meta sector del Plan de Desarrollo Distrital que se relaciona con el propósito, el programa y la o las actividades principales formuladas.</t>
        </r>
      </text>
    </comment>
    <comment ref="F9" authorId="0" shapeId="0" xr:uid="{00000000-0006-0000-0400-000004000000}">
      <text>
        <r>
          <rPr>
            <b/>
            <sz val="9"/>
            <color indexed="81"/>
            <rFont val="Tahoma"/>
            <family val="2"/>
          </rPr>
          <t>Seleccione el Proyecto de inversión que se relaciona con la o las actividades principales formuladas.</t>
        </r>
      </text>
    </comment>
    <comment ref="G9" authorId="0" shapeId="0" xr:uid="{00000000-0006-0000-0400-000005000000}">
      <text>
        <r>
          <rPr>
            <b/>
            <sz val="9"/>
            <color indexed="81"/>
            <rFont val="Tahoma"/>
            <family val="2"/>
          </rPr>
          <t>Seleccione la meta que se relaciona con el Proyecto de inversión</t>
        </r>
      </text>
    </comment>
    <comment ref="H9" authorId="0" shapeId="0" xr:uid="{00000000-0006-0000-0400-000006000000}">
      <text>
        <r>
          <rPr>
            <b/>
            <sz val="9"/>
            <color indexed="81"/>
            <rFont val="Tahoma"/>
            <family val="2"/>
          </rPr>
          <t>Seleccione el objetivo del Plan Estratégico Institucional al  que contribuye con la ejecución de la actividad</t>
        </r>
      </text>
    </comment>
    <comment ref="I9" authorId="0" shapeId="0" xr:uid="{00000000-0006-0000-0400-000007000000}">
      <text>
        <r>
          <rPr>
            <b/>
            <sz val="9"/>
            <color indexed="81"/>
            <rFont val="Tahoma"/>
            <family val="2"/>
          </rPr>
          <t>Escriba la meta del Plan Estratégico Institucional que se relaciona con el objetivo estratégico seleccionado y con la actividad formulada.</t>
        </r>
      </text>
    </comment>
    <comment ref="J9" authorId="1" shapeId="0" xr:uid="{00000000-0006-0000-0400-000008000000}">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00000000-0006-0000-0400-00000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00000000-0006-0000-0400-00000A000000}">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00000000-0006-0000-0400-00000B000000}">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00000000-0006-0000-0400-00000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00000000-0006-0000-0400-00000D000000}">
      <text>
        <r>
          <rPr>
            <b/>
            <sz val="9"/>
            <color indexed="81"/>
            <rFont val="Tahoma"/>
            <family val="2"/>
          </rPr>
          <t>Numero de actividades en valor absoluto</t>
        </r>
      </text>
    </comment>
    <comment ref="AC11" authorId="4" shapeId="0" xr:uid="{00000000-0006-0000-0400-00000E000000}">
      <text>
        <r>
          <rPr>
            <b/>
            <sz val="9"/>
            <color indexed="81"/>
            <rFont val="Tahoma"/>
            <family val="2"/>
          </rPr>
          <t>Porcentaje correspondiente al mes</t>
        </r>
      </text>
    </comment>
    <comment ref="AD11" authorId="4" shapeId="0" xr:uid="{00000000-0006-0000-0400-00000F000000}">
      <text>
        <r>
          <rPr>
            <b/>
            <sz val="9"/>
            <color indexed="81"/>
            <rFont val="Tahoma"/>
            <family val="2"/>
          </rPr>
          <t>Numero de actividades ejecutadas en valor absoluto</t>
        </r>
      </text>
    </comment>
    <comment ref="AG11" authorId="5" shapeId="0" xr:uid="{00000000-0006-0000-0400-00001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00000000-0006-0000-0400-000011000000}">
      <text>
        <r>
          <rPr>
            <b/>
            <sz val="9"/>
            <color indexed="81"/>
            <rFont val="Tahoma"/>
            <family val="2"/>
          </rPr>
          <t>Numero de actividades en valor absoluto</t>
        </r>
      </text>
    </comment>
    <comment ref="AI11" authorId="4" shapeId="0" xr:uid="{00000000-0006-0000-0400-000012000000}">
      <text>
        <r>
          <rPr>
            <b/>
            <sz val="9"/>
            <color indexed="81"/>
            <rFont val="Tahoma"/>
            <family val="2"/>
          </rPr>
          <t>Porcentaje correspondiente al mes</t>
        </r>
      </text>
    </comment>
    <comment ref="AJ11" authorId="4" shapeId="0" xr:uid="{00000000-0006-0000-0400-000013000000}">
      <text>
        <r>
          <rPr>
            <b/>
            <sz val="9"/>
            <color indexed="81"/>
            <rFont val="Tahoma"/>
            <family val="2"/>
          </rPr>
          <t>Numero de actividades ejecutadas en valor absoluto</t>
        </r>
      </text>
    </comment>
    <comment ref="AM11" authorId="6" shapeId="0" xr:uid="{00000000-0006-0000-0400-00001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00000000-0006-0000-0400-000015000000}">
      <text>
        <r>
          <rPr>
            <b/>
            <sz val="9"/>
            <color indexed="81"/>
            <rFont val="Tahoma"/>
            <family val="2"/>
          </rPr>
          <t>Numero de actividades en valor absoluto</t>
        </r>
      </text>
    </comment>
    <comment ref="AO11" authorId="4" shapeId="0" xr:uid="{00000000-0006-0000-0400-000016000000}">
      <text>
        <r>
          <rPr>
            <b/>
            <sz val="9"/>
            <color indexed="81"/>
            <rFont val="Tahoma"/>
            <family val="2"/>
          </rPr>
          <t>Porcentaje correspondiente al mes</t>
        </r>
      </text>
    </comment>
    <comment ref="AP11" authorId="4" shapeId="0" xr:uid="{00000000-0006-0000-0400-000017000000}">
      <text>
        <r>
          <rPr>
            <b/>
            <sz val="9"/>
            <color indexed="81"/>
            <rFont val="Tahoma"/>
            <family val="2"/>
          </rPr>
          <t>Numero de actividades ejecutadas en valor absoluto</t>
        </r>
      </text>
    </comment>
    <comment ref="AS11" authorId="7" shapeId="0" xr:uid="{00000000-0006-0000-0400-00001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00000000-0006-0000-0400-000019000000}">
      <text>
        <r>
          <rPr>
            <b/>
            <sz val="9"/>
            <color indexed="81"/>
            <rFont val="Tahoma"/>
            <family val="2"/>
          </rPr>
          <t>Numero de actividades en valor absoluto</t>
        </r>
      </text>
    </comment>
    <comment ref="AU11" authorId="4" shapeId="0" xr:uid="{00000000-0006-0000-0400-00001A000000}">
      <text>
        <r>
          <rPr>
            <b/>
            <sz val="9"/>
            <color indexed="81"/>
            <rFont val="Tahoma"/>
            <family val="2"/>
          </rPr>
          <t>Porcentaje correspondiente al mes</t>
        </r>
      </text>
    </comment>
    <comment ref="AV11" authorId="4" shapeId="0" xr:uid="{00000000-0006-0000-0400-00001B000000}">
      <text>
        <r>
          <rPr>
            <b/>
            <sz val="9"/>
            <color indexed="81"/>
            <rFont val="Tahoma"/>
            <family val="2"/>
          </rPr>
          <t>Numero de actividades ejecutadas en valor absoluto</t>
        </r>
      </text>
    </comment>
    <comment ref="AY11" authorId="8" shapeId="0" xr:uid="{00000000-0006-0000-0400-00001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00000000-0006-0000-0400-00001D000000}">
      <text>
        <r>
          <rPr>
            <b/>
            <sz val="9"/>
            <color indexed="81"/>
            <rFont val="Tahoma"/>
            <family val="2"/>
          </rPr>
          <t>Numero de actividades en valor absoluto</t>
        </r>
      </text>
    </comment>
    <comment ref="BA11" authorId="4" shapeId="0" xr:uid="{00000000-0006-0000-0400-00001E000000}">
      <text>
        <r>
          <rPr>
            <b/>
            <sz val="9"/>
            <color indexed="81"/>
            <rFont val="Tahoma"/>
            <family val="2"/>
          </rPr>
          <t>Porcentaje correspondiente al mes</t>
        </r>
      </text>
    </comment>
    <comment ref="BB11" authorId="4" shapeId="0" xr:uid="{00000000-0006-0000-0400-00001F000000}">
      <text>
        <r>
          <rPr>
            <b/>
            <sz val="9"/>
            <color indexed="81"/>
            <rFont val="Tahoma"/>
            <family val="2"/>
          </rPr>
          <t>Numero de actividades ejecutadas en valor absoluto</t>
        </r>
      </text>
    </comment>
    <comment ref="BE11" authorId="9" shapeId="0" xr:uid="{00000000-0006-0000-0400-00002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00000000-0006-0000-0400-000021000000}">
      <text>
        <r>
          <rPr>
            <b/>
            <sz val="9"/>
            <color indexed="81"/>
            <rFont val="Tahoma"/>
            <family val="2"/>
          </rPr>
          <t>Numero de actividades en valor absoluto</t>
        </r>
      </text>
    </comment>
    <comment ref="BG11" authorId="4" shapeId="0" xr:uid="{00000000-0006-0000-0400-000022000000}">
      <text>
        <r>
          <rPr>
            <b/>
            <sz val="9"/>
            <color indexed="81"/>
            <rFont val="Tahoma"/>
            <family val="2"/>
          </rPr>
          <t>Porcentaje correspondiente al mes</t>
        </r>
      </text>
    </comment>
    <comment ref="BH11" authorId="4" shapeId="0" xr:uid="{00000000-0006-0000-0400-000023000000}">
      <text>
        <r>
          <rPr>
            <b/>
            <sz val="9"/>
            <color indexed="81"/>
            <rFont val="Tahoma"/>
            <family val="2"/>
          </rPr>
          <t>Numero de actividades ejecutadas en valor absoluto</t>
        </r>
      </text>
    </comment>
    <comment ref="BK11" authorId="10" shapeId="0" xr:uid="{00000000-0006-0000-0400-00002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00000000-0006-0000-0400-000025000000}">
      <text>
        <r>
          <rPr>
            <b/>
            <sz val="9"/>
            <color indexed="81"/>
            <rFont val="Tahoma"/>
            <family val="2"/>
          </rPr>
          <t>Numero de actividades en valor absoluto</t>
        </r>
      </text>
    </comment>
    <comment ref="BM11" authorId="4" shapeId="0" xr:uid="{00000000-0006-0000-0400-000026000000}">
      <text>
        <r>
          <rPr>
            <b/>
            <sz val="9"/>
            <color indexed="81"/>
            <rFont val="Tahoma"/>
            <family val="2"/>
          </rPr>
          <t>Porcentaje correspondiente al mes</t>
        </r>
      </text>
    </comment>
    <comment ref="BN11" authorId="4" shapeId="0" xr:uid="{00000000-0006-0000-0400-000027000000}">
      <text>
        <r>
          <rPr>
            <b/>
            <sz val="9"/>
            <color indexed="81"/>
            <rFont val="Tahoma"/>
            <family val="2"/>
          </rPr>
          <t>Numero de actividades ejecutadas en valor absoluto</t>
        </r>
      </text>
    </comment>
    <comment ref="BQ11" authorId="11" shapeId="0" xr:uid="{00000000-0006-0000-0400-00002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00000000-0006-0000-0400-000029000000}">
      <text>
        <r>
          <rPr>
            <b/>
            <sz val="9"/>
            <color indexed="81"/>
            <rFont val="Tahoma"/>
            <family val="2"/>
          </rPr>
          <t>Numero de actividades en valor absoluto</t>
        </r>
      </text>
    </comment>
    <comment ref="BS11" authorId="4" shapeId="0" xr:uid="{00000000-0006-0000-0400-00002A000000}">
      <text>
        <r>
          <rPr>
            <b/>
            <sz val="9"/>
            <color indexed="81"/>
            <rFont val="Tahoma"/>
            <family val="2"/>
          </rPr>
          <t>Porcentaje correspondiente al mes</t>
        </r>
      </text>
    </comment>
    <comment ref="BT11" authorId="4" shapeId="0" xr:uid="{00000000-0006-0000-0400-00002B000000}">
      <text>
        <r>
          <rPr>
            <b/>
            <sz val="9"/>
            <color indexed="81"/>
            <rFont val="Tahoma"/>
            <family val="2"/>
          </rPr>
          <t>Numero de actividades ejecutadas en valor absoluto</t>
        </r>
      </text>
    </comment>
    <comment ref="BW11" authorId="12" shapeId="0" xr:uid="{00000000-0006-0000-0400-00002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00000000-0006-0000-0400-00002D000000}">
      <text>
        <r>
          <rPr>
            <b/>
            <sz val="9"/>
            <color indexed="81"/>
            <rFont val="Tahoma"/>
            <family val="2"/>
          </rPr>
          <t>Numero de actividades en valor absoluto</t>
        </r>
      </text>
    </comment>
    <comment ref="BY11" authorId="4" shapeId="0" xr:uid="{00000000-0006-0000-0400-00002E000000}">
      <text>
        <r>
          <rPr>
            <b/>
            <sz val="9"/>
            <color indexed="81"/>
            <rFont val="Tahoma"/>
            <family val="2"/>
          </rPr>
          <t>Porcentaje correspondiente al mes</t>
        </r>
      </text>
    </comment>
    <comment ref="BZ11" authorId="4" shapeId="0" xr:uid="{00000000-0006-0000-0400-00002F000000}">
      <text>
        <r>
          <rPr>
            <b/>
            <sz val="9"/>
            <color indexed="81"/>
            <rFont val="Tahoma"/>
            <family val="2"/>
          </rPr>
          <t>Numero de actividades ejecutadas en valor absoluto</t>
        </r>
      </text>
    </comment>
    <comment ref="CC11" authorId="13" shapeId="0" xr:uid="{00000000-0006-0000-0400-00003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00000000-0006-0000-0400-000031000000}">
      <text>
        <r>
          <rPr>
            <b/>
            <sz val="9"/>
            <color indexed="81"/>
            <rFont val="Tahoma"/>
            <family val="2"/>
          </rPr>
          <t>Numero de actividades en valor absoluto</t>
        </r>
      </text>
    </comment>
    <comment ref="CE11" authorId="4" shapeId="0" xr:uid="{00000000-0006-0000-0400-000032000000}">
      <text>
        <r>
          <rPr>
            <b/>
            <sz val="9"/>
            <color indexed="81"/>
            <rFont val="Tahoma"/>
            <family val="2"/>
          </rPr>
          <t>Porcentaje correspondiente al mes</t>
        </r>
      </text>
    </comment>
    <comment ref="CF11" authorId="4" shapeId="0" xr:uid="{00000000-0006-0000-0400-000033000000}">
      <text>
        <r>
          <rPr>
            <b/>
            <sz val="9"/>
            <color indexed="81"/>
            <rFont val="Tahoma"/>
            <family val="2"/>
          </rPr>
          <t>Numero de actividades ejecutadas en valor absoluto</t>
        </r>
      </text>
    </comment>
    <comment ref="CI11" authorId="14" shapeId="0" xr:uid="{00000000-0006-0000-0400-00003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00000000-0006-0000-0400-000035000000}">
      <text>
        <r>
          <rPr>
            <b/>
            <sz val="9"/>
            <color indexed="81"/>
            <rFont val="Tahoma"/>
            <family val="2"/>
          </rPr>
          <t>Numero de actividades en valor absoluto</t>
        </r>
      </text>
    </comment>
    <comment ref="CK11" authorId="4" shapeId="0" xr:uid="{00000000-0006-0000-0400-000036000000}">
      <text>
        <r>
          <rPr>
            <b/>
            <sz val="9"/>
            <color indexed="81"/>
            <rFont val="Tahoma"/>
            <family val="2"/>
          </rPr>
          <t>Porcentaje correspondiente al mes</t>
        </r>
      </text>
    </comment>
    <comment ref="CL11" authorId="4" shapeId="0" xr:uid="{00000000-0006-0000-0400-000037000000}">
      <text>
        <r>
          <rPr>
            <b/>
            <sz val="9"/>
            <color indexed="81"/>
            <rFont val="Tahoma"/>
            <family val="2"/>
          </rPr>
          <t>Numero de actividades ejecutadas en valor absoluto</t>
        </r>
      </text>
    </comment>
    <comment ref="CO11" authorId="15" shapeId="0" xr:uid="{00000000-0006-0000-0400-00003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00000000-0006-0000-0400-000039000000}">
      <text>
        <r>
          <rPr>
            <b/>
            <sz val="9"/>
            <color indexed="81"/>
            <rFont val="Tahoma"/>
            <family val="2"/>
          </rPr>
          <t>Numero de actividades en valor absoluto</t>
        </r>
      </text>
    </comment>
    <comment ref="CQ11" authorId="4" shapeId="0" xr:uid="{00000000-0006-0000-0400-00003A000000}">
      <text>
        <r>
          <rPr>
            <b/>
            <sz val="9"/>
            <color indexed="81"/>
            <rFont val="Tahoma"/>
            <family val="2"/>
          </rPr>
          <t>Porcentaje correspondiente al mes</t>
        </r>
      </text>
    </comment>
    <comment ref="CR11" authorId="4" shapeId="0" xr:uid="{00000000-0006-0000-0400-00003B000000}">
      <text>
        <r>
          <rPr>
            <b/>
            <sz val="9"/>
            <color indexed="81"/>
            <rFont val="Tahoma"/>
            <family val="2"/>
          </rPr>
          <t>Numero de actividades ejecutadas en valor absoluto</t>
        </r>
      </text>
    </comment>
    <comment ref="CU11" authorId="16" shapeId="0" xr:uid="{00000000-0006-0000-0400-00003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tc={9BF1F03C-5459-4D9B-9DD9-681CE4736798}</author>
    <author>tc={80B3CB66-DD40-4F0F-BFE9-F2F5B42DAEF8}</author>
    <author>J18</author>
    <author>tc={23BCE804-D7EB-4177-BD12-03425EFBABAF}</author>
    <author>tc={EE966255-A868-4EF1-A78A-8C4EA74EEDA9}</author>
    <author>tc={91C2B52C-AE94-4827-8032-729333AA49A8}</author>
    <author>tc={B41453A3-26A4-416D-9093-41E608287564}</author>
    <author>tc={37E460EB-E6F6-4629-8FE6-C5552BF36A00}</author>
    <author>tc={98905372-439B-4100-8FCA-A8548810B52D}</author>
    <author>tc={A3A20705-CCC2-4187-97A3-C84E2FA37186}</author>
    <author>tc={BF57C3BC-5278-42B9-A6D9-353FB8233705}</author>
    <author>tc={3B0C4DC8-B2CB-47E0-A7D5-041A01507684}</author>
    <author>tc={617E78CD-43FD-4E62-9340-E303EA3854F1}</author>
    <author>tc={AC2FAF63-8C71-4B32-A0A4-572B747B572B}</author>
    <author>tc={B62C19CD-1F30-4967-A1DB-ABFC9AAB509E}</author>
  </authors>
  <commentList>
    <comment ref="C5" authorId="0" shapeId="0" xr:uid="{F25D8BEE-DF5F-4785-AECB-019E371A982A}">
      <text>
        <r>
          <rPr>
            <b/>
            <sz val="9"/>
            <color indexed="81"/>
            <rFont val="Tahoma"/>
            <family val="2"/>
          </rPr>
          <t>Seleccione el propósito del Plan de Desarrollo Distrital que se relaciona con la actividad principal formulada.</t>
        </r>
      </text>
    </comment>
    <comment ref="D5" authorId="0" shapeId="0" xr:uid="{40931381-43D9-42FC-A7C5-1E60074425B2}">
      <text>
        <r>
          <rPr>
            <b/>
            <sz val="9"/>
            <color indexed="81"/>
            <rFont val="Tahoma"/>
            <family val="2"/>
          </rPr>
          <t>Seleccione el Programa general del Plan de Desarrollo Distrital que se relaciona con el propósito y la actividad principal formulada.</t>
        </r>
      </text>
    </comment>
    <comment ref="E5" authorId="0" shapeId="0" xr:uid="{07E46D6F-5594-4B2E-8F68-496730C98DFF}">
      <text>
        <r>
          <rPr>
            <b/>
            <sz val="9"/>
            <color indexed="81"/>
            <rFont val="Tahoma"/>
            <family val="2"/>
          </rPr>
          <t>Seleccione la Meta sector del Plan de Desarrollo Distrital que se relaciona con el propósito, el programa y la o las actividades principales formuladas.</t>
        </r>
      </text>
    </comment>
    <comment ref="F5" authorId="0" shapeId="0" xr:uid="{C1563B53-AD2E-4F2F-AA44-5C19B84532BA}">
      <text>
        <r>
          <rPr>
            <b/>
            <sz val="9"/>
            <color indexed="81"/>
            <rFont val="Tahoma"/>
            <family val="2"/>
          </rPr>
          <t>Seleccione el Proyecto de inversión que se relaciona con la o las actividades principales formuladas.</t>
        </r>
      </text>
    </comment>
    <comment ref="G5" authorId="0" shapeId="0" xr:uid="{028BC661-5ABB-4C87-94E8-D53F279781C8}">
      <text>
        <r>
          <rPr>
            <b/>
            <sz val="9"/>
            <color indexed="81"/>
            <rFont val="Tahoma"/>
            <family val="2"/>
          </rPr>
          <t>Seleccione la meta que se relaciona con el Proyecto de inversión</t>
        </r>
      </text>
    </comment>
    <comment ref="H5" authorId="0" shapeId="0" xr:uid="{2113B085-06FA-4EE7-8448-705CA34F3326}">
      <text>
        <r>
          <rPr>
            <b/>
            <sz val="9"/>
            <color indexed="81"/>
            <rFont val="Tahoma"/>
            <family val="2"/>
          </rPr>
          <t>Seleccione el objetivo del Plan Estratégico Institucional al  que contribuye con la ejecución de la actividad</t>
        </r>
      </text>
    </comment>
    <comment ref="I5" authorId="0" shapeId="0" xr:uid="{DE4A9ADB-8B81-4677-AEF9-8DC4768803F8}">
      <text>
        <r>
          <rPr>
            <b/>
            <sz val="9"/>
            <color indexed="81"/>
            <rFont val="Tahoma"/>
            <family val="2"/>
          </rPr>
          <t>Escriba la meta del Plan Estratégico Institucional que se relaciona con el objetivo estratégico seleccionado y con la actividad formulada.</t>
        </r>
      </text>
    </comment>
    <comment ref="J5" authorId="1" shapeId="0" xr:uid="{345B48D8-8B07-4721-862D-AD983F05EE29}">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5" authorId="2" shapeId="0" xr:uid="{9BF1F03C-5459-4D9B-9DD9-681CE473679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5" authorId="1" shapeId="0" xr:uid="{ECDDFF97-117B-4E04-A13E-B89431527FB8}">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5" authorId="1" shapeId="0" xr:uid="{C6F63932-C7A8-4007-B65E-6CDF70D2F351}">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5" authorId="3" shapeId="0" xr:uid="{80B3CB66-DD40-4F0F-BFE9-F2F5B42DAE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7" authorId="4" shapeId="0" xr:uid="{3E73E97E-5968-43D2-B384-A69833B529DA}">
      <text>
        <r>
          <rPr>
            <b/>
            <sz val="9"/>
            <color indexed="81"/>
            <rFont val="Tahoma"/>
            <family val="2"/>
          </rPr>
          <t>Numero de actividades en valor absoluto</t>
        </r>
      </text>
    </comment>
    <comment ref="AC7" authorId="4" shapeId="0" xr:uid="{C3688B16-6A3E-4DBE-8C68-189B3A9E417E}">
      <text>
        <r>
          <rPr>
            <b/>
            <sz val="9"/>
            <color indexed="81"/>
            <rFont val="Tahoma"/>
            <family val="2"/>
          </rPr>
          <t>Porcentaje correspondiente al mes</t>
        </r>
      </text>
    </comment>
    <comment ref="AD7" authorId="4" shapeId="0" xr:uid="{BDA513DE-A0C4-423B-9CA7-B32F49F1031B}">
      <text>
        <r>
          <rPr>
            <b/>
            <sz val="9"/>
            <color indexed="81"/>
            <rFont val="Tahoma"/>
            <family val="2"/>
          </rPr>
          <t>Numero de actividades ejecutadas en valor absoluto</t>
        </r>
      </text>
    </comment>
    <comment ref="AG7" authorId="5" shapeId="0" xr:uid="{23BCE804-D7EB-4177-BD12-03425EFBABA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7" authorId="4" shapeId="0" xr:uid="{AACEA4B9-3006-49B5-8A2B-F76AAF4D6E10}">
      <text>
        <r>
          <rPr>
            <b/>
            <sz val="9"/>
            <color indexed="81"/>
            <rFont val="Tahoma"/>
            <family val="2"/>
          </rPr>
          <t>Numero de actividades en valor absoluto</t>
        </r>
      </text>
    </comment>
    <comment ref="AI7" authorId="4" shapeId="0" xr:uid="{1FC88D45-1647-4DFF-B5CB-BCCB205768C3}">
      <text>
        <r>
          <rPr>
            <b/>
            <sz val="9"/>
            <color indexed="81"/>
            <rFont val="Tahoma"/>
            <family val="2"/>
          </rPr>
          <t>Porcentaje correspondiente al mes</t>
        </r>
      </text>
    </comment>
    <comment ref="AJ7" authorId="4" shapeId="0" xr:uid="{5F0857D4-66F4-4955-A019-3BBFB1E73E5D}">
      <text>
        <r>
          <rPr>
            <b/>
            <sz val="9"/>
            <color indexed="81"/>
            <rFont val="Tahoma"/>
            <family val="2"/>
          </rPr>
          <t>Numero de actividades ejecutadas en valor absoluto</t>
        </r>
      </text>
    </comment>
    <comment ref="AM7" authorId="6" shapeId="0" xr:uid="{EE966255-A868-4EF1-A78A-8C4EA74EEDA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7" authorId="4" shapeId="0" xr:uid="{ED5B1707-9F3D-429B-BCB1-8906C9D94161}">
      <text>
        <r>
          <rPr>
            <b/>
            <sz val="9"/>
            <color indexed="81"/>
            <rFont val="Tahoma"/>
            <family val="2"/>
          </rPr>
          <t>Numero de actividades en valor absoluto</t>
        </r>
      </text>
    </comment>
    <comment ref="AO7" authorId="4" shapeId="0" xr:uid="{81C9FDC9-3970-4AB4-8DD4-1E2A0659B51B}">
      <text>
        <r>
          <rPr>
            <b/>
            <sz val="9"/>
            <color indexed="81"/>
            <rFont val="Tahoma"/>
            <family val="2"/>
          </rPr>
          <t>Porcentaje correspondiente al mes</t>
        </r>
      </text>
    </comment>
    <comment ref="AP7" authorId="4" shapeId="0" xr:uid="{DA1D287D-D613-4498-9F83-FE7E2AB85586}">
      <text>
        <r>
          <rPr>
            <b/>
            <sz val="9"/>
            <color indexed="81"/>
            <rFont val="Tahoma"/>
            <family val="2"/>
          </rPr>
          <t>Numero de actividades ejecutadas en valor absoluto</t>
        </r>
      </text>
    </comment>
    <comment ref="AS7" authorId="7" shapeId="0" xr:uid="{91C2B52C-AE94-4827-8032-729333AA49A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7" authorId="4" shapeId="0" xr:uid="{A9B70981-9A6C-4D3E-98D1-555F64277914}">
      <text>
        <r>
          <rPr>
            <b/>
            <sz val="9"/>
            <color indexed="81"/>
            <rFont val="Tahoma"/>
            <family val="2"/>
          </rPr>
          <t>Numero de actividades en valor absoluto</t>
        </r>
      </text>
    </comment>
    <comment ref="AU7" authorId="4" shapeId="0" xr:uid="{AC0AACF4-F329-4A94-BD5F-DFCB9970C346}">
      <text>
        <r>
          <rPr>
            <b/>
            <sz val="9"/>
            <color indexed="81"/>
            <rFont val="Tahoma"/>
            <family val="2"/>
          </rPr>
          <t>Porcentaje correspondiente al mes</t>
        </r>
      </text>
    </comment>
    <comment ref="AV7" authorId="4" shapeId="0" xr:uid="{755A2732-08D1-42CA-9919-2D402EA9FEAE}">
      <text>
        <r>
          <rPr>
            <b/>
            <sz val="9"/>
            <color indexed="81"/>
            <rFont val="Tahoma"/>
            <family val="2"/>
          </rPr>
          <t>Numero de actividades ejecutadas en valor absoluto</t>
        </r>
      </text>
    </comment>
    <comment ref="AY7" authorId="8" shapeId="0" xr:uid="{B41453A3-26A4-416D-9093-41E60828756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7" authorId="4" shapeId="0" xr:uid="{9C0D6225-93FC-4816-9128-CA4DDF85B21C}">
      <text>
        <r>
          <rPr>
            <b/>
            <sz val="9"/>
            <color indexed="81"/>
            <rFont val="Tahoma"/>
            <family val="2"/>
          </rPr>
          <t>Numero de actividades en valor absoluto</t>
        </r>
      </text>
    </comment>
    <comment ref="BA7" authorId="4" shapeId="0" xr:uid="{7D1D6362-332C-40FF-B2A2-48DA786DAF03}">
      <text>
        <r>
          <rPr>
            <b/>
            <sz val="9"/>
            <color indexed="81"/>
            <rFont val="Tahoma"/>
            <family val="2"/>
          </rPr>
          <t>Porcentaje correspondiente al mes</t>
        </r>
      </text>
    </comment>
    <comment ref="BB7" authorId="4" shapeId="0" xr:uid="{3804D9DC-297D-4AFD-AED0-4FCC432F08AD}">
      <text>
        <r>
          <rPr>
            <b/>
            <sz val="9"/>
            <color indexed="81"/>
            <rFont val="Tahoma"/>
            <family val="2"/>
          </rPr>
          <t>Numero de actividades ejecutadas en valor absoluto</t>
        </r>
      </text>
    </comment>
    <comment ref="BE7" authorId="9" shapeId="0" xr:uid="{37E460EB-E6F6-4629-8FE6-C5552BF36A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7" authorId="4" shapeId="0" xr:uid="{E65F21E9-5359-4AEC-AE00-7634B2480E67}">
      <text>
        <r>
          <rPr>
            <b/>
            <sz val="9"/>
            <color indexed="81"/>
            <rFont val="Tahoma"/>
            <family val="2"/>
          </rPr>
          <t>Numero de actividades en valor absoluto</t>
        </r>
      </text>
    </comment>
    <comment ref="BG7" authorId="4" shapeId="0" xr:uid="{8B874549-3F37-4DB9-BD2E-E1BE6D928DA3}">
      <text>
        <r>
          <rPr>
            <b/>
            <sz val="9"/>
            <color indexed="81"/>
            <rFont val="Tahoma"/>
            <family val="2"/>
          </rPr>
          <t>Porcentaje correspondiente al mes</t>
        </r>
      </text>
    </comment>
    <comment ref="BH7" authorId="4" shapeId="0" xr:uid="{4F460DD5-4AE1-415E-BC9F-06F5ED38CFFA}">
      <text>
        <r>
          <rPr>
            <b/>
            <sz val="9"/>
            <color indexed="81"/>
            <rFont val="Tahoma"/>
            <family val="2"/>
          </rPr>
          <t>Numero de actividades ejecutadas en valor absoluto</t>
        </r>
      </text>
    </comment>
    <comment ref="BK7" authorId="10" shapeId="0" xr:uid="{98905372-439B-4100-8FCA-A8548810B52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7" authorId="4" shapeId="0" xr:uid="{C09FC1F6-72AF-4B77-89C1-1556AFCC3F2D}">
      <text>
        <r>
          <rPr>
            <b/>
            <sz val="9"/>
            <color indexed="81"/>
            <rFont val="Tahoma"/>
            <family val="2"/>
          </rPr>
          <t>Numero de actividades en valor absoluto</t>
        </r>
      </text>
    </comment>
    <comment ref="BM7" authorId="4" shapeId="0" xr:uid="{176417DA-1167-48C6-B955-C0301B5D7CD4}">
      <text>
        <r>
          <rPr>
            <b/>
            <sz val="9"/>
            <color indexed="81"/>
            <rFont val="Tahoma"/>
            <family val="2"/>
          </rPr>
          <t>Porcentaje correspondiente al mes</t>
        </r>
      </text>
    </comment>
    <comment ref="BN7" authorId="4" shapeId="0" xr:uid="{14CA5664-9387-4D1D-9057-6C9019C14324}">
      <text>
        <r>
          <rPr>
            <b/>
            <sz val="9"/>
            <color indexed="81"/>
            <rFont val="Tahoma"/>
            <family val="2"/>
          </rPr>
          <t>Numero de actividades ejecutadas en valor absoluto</t>
        </r>
      </text>
    </comment>
    <comment ref="BQ7" authorId="11" shapeId="0" xr:uid="{A3A20705-CCC2-4187-97A3-C84E2FA3718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7" authorId="4" shapeId="0" xr:uid="{28D1FAF5-DAA1-426F-B720-EBF14863BA19}">
      <text>
        <r>
          <rPr>
            <b/>
            <sz val="9"/>
            <color indexed="81"/>
            <rFont val="Tahoma"/>
            <family val="2"/>
          </rPr>
          <t>Numero de actividades en valor absoluto</t>
        </r>
      </text>
    </comment>
    <comment ref="BS7" authorId="4" shapeId="0" xr:uid="{25A6E7E5-F4D2-4960-A179-D9F02412E6E5}">
      <text>
        <r>
          <rPr>
            <b/>
            <sz val="9"/>
            <color indexed="81"/>
            <rFont val="Tahoma"/>
            <family val="2"/>
          </rPr>
          <t>Porcentaje correspondiente al mes</t>
        </r>
      </text>
    </comment>
    <comment ref="BT7" authorId="4" shapeId="0" xr:uid="{2623B182-797C-448A-8A38-13B203793640}">
      <text>
        <r>
          <rPr>
            <b/>
            <sz val="9"/>
            <color indexed="81"/>
            <rFont val="Tahoma"/>
            <family val="2"/>
          </rPr>
          <t>Numero de actividades ejecutadas en valor absoluto</t>
        </r>
      </text>
    </comment>
    <comment ref="BW7" authorId="12" shapeId="0" xr:uid="{BF57C3BC-5278-42B9-A6D9-353FB823370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7" authorId="4" shapeId="0" xr:uid="{FDF7E468-EDC9-4A57-B2EB-1E08140572BC}">
      <text>
        <r>
          <rPr>
            <b/>
            <sz val="9"/>
            <color indexed="81"/>
            <rFont val="Tahoma"/>
            <family val="2"/>
          </rPr>
          <t>Numero de actividades en valor absoluto</t>
        </r>
      </text>
    </comment>
    <comment ref="BY7" authorId="4" shapeId="0" xr:uid="{98934959-B266-4075-85B4-AC409728325C}">
      <text>
        <r>
          <rPr>
            <b/>
            <sz val="9"/>
            <color indexed="81"/>
            <rFont val="Tahoma"/>
            <family val="2"/>
          </rPr>
          <t>Porcentaje correspondiente al mes</t>
        </r>
      </text>
    </comment>
    <comment ref="BZ7" authorId="4" shapeId="0" xr:uid="{428C4F3D-6574-4014-93F0-953246AF83A7}">
      <text>
        <r>
          <rPr>
            <b/>
            <sz val="9"/>
            <color indexed="81"/>
            <rFont val="Tahoma"/>
            <family val="2"/>
          </rPr>
          <t>Numero de actividades ejecutadas en valor absoluto</t>
        </r>
      </text>
    </comment>
    <comment ref="CC7" authorId="13" shapeId="0" xr:uid="{3B0C4DC8-B2CB-47E0-A7D5-041A0150768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7" authorId="4" shapeId="0" xr:uid="{5C5CBD31-CED4-4694-8816-91B0A7E0FBC0}">
      <text>
        <r>
          <rPr>
            <b/>
            <sz val="9"/>
            <color indexed="81"/>
            <rFont val="Tahoma"/>
            <family val="2"/>
          </rPr>
          <t>Numero de actividades en valor absoluto</t>
        </r>
      </text>
    </comment>
    <comment ref="CE7" authorId="4" shapeId="0" xr:uid="{3144D44C-6C4C-4375-A442-C5B81D86C681}">
      <text>
        <r>
          <rPr>
            <b/>
            <sz val="9"/>
            <color indexed="81"/>
            <rFont val="Tahoma"/>
            <family val="2"/>
          </rPr>
          <t>Porcentaje correspondiente al mes</t>
        </r>
      </text>
    </comment>
    <comment ref="CF7" authorId="4" shapeId="0" xr:uid="{BF2EE2F7-CA40-4FAB-81D6-5DB3B634C9F4}">
      <text>
        <r>
          <rPr>
            <b/>
            <sz val="9"/>
            <color indexed="81"/>
            <rFont val="Tahoma"/>
            <family val="2"/>
          </rPr>
          <t>Numero de actividades ejecutadas en valor absoluto</t>
        </r>
      </text>
    </comment>
    <comment ref="CI7" authorId="14" shapeId="0" xr:uid="{617E78CD-43FD-4E62-9340-E303EA3854F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7" authorId="4" shapeId="0" xr:uid="{637BC400-3DBF-4CED-ABE5-FA807E4DEF89}">
      <text>
        <r>
          <rPr>
            <b/>
            <sz val="9"/>
            <color indexed="81"/>
            <rFont val="Tahoma"/>
            <family val="2"/>
          </rPr>
          <t>Numero de actividades en valor absoluto</t>
        </r>
      </text>
    </comment>
    <comment ref="CK7" authorId="4" shapeId="0" xr:uid="{5EAD6790-AF9E-4B1B-87EC-0DC120CACDEA}">
      <text>
        <r>
          <rPr>
            <b/>
            <sz val="9"/>
            <color indexed="81"/>
            <rFont val="Tahoma"/>
            <family val="2"/>
          </rPr>
          <t>Porcentaje correspondiente al mes</t>
        </r>
      </text>
    </comment>
    <comment ref="CL7" authorId="4" shapeId="0" xr:uid="{AA029FC4-7BCD-4FA6-BC56-E614F0402999}">
      <text>
        <r>
          <rPr>
            <b/>
            <sz val="9"/>
            <color indexed="81"/>
            <rFont val="Tahoma"/>
            <family val="2"/>
          </rPr>
          <t>Numero de actividades ejecutadas en valor absoluto</t>
        </r>
      </text>
    </comment>
    <comment ref="CO7" authorId="15" shapeId="0" xr:uid="{AC2FAF63-8C71-4B32-A0A4-572B747B572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7" authorId="4" shapeId="0" xr:uid="{3781CFBE-6F54-479D-A2B7-5B2BD82E2498}">
      <text>
        <r>
          <rPr>
            <b/>
            <sz val="9"/>
            <color indexed="81"/>
            <rFont val="Tahoma"/>
            <family val="2"/>
          </rPr>
          <t>Numero de actividades en valor absoluto</t>
        </r>
      </text>
    </comment>
    <comment ref="CQ7" authorId="4" shapeId="0" xr:uid="{47253566-0F10-437D-A65A-17E071D13540}">
      <text>
        <r>
          <rPr>
            <b/>
            <sz val="9"/>
            <color indexed="81"/>
            <rFont val="Tahoma"/>
            <family val="2"/>
          </rPr>
          <t>Porcentaje correspondiente al mes</t>
        </r>
      </text>
    </comment>
    <comment ref="CR7" authorId="4" shapeId="0" xr:uid="{6445D09D-1F6A-4585-AA94-3B331032587B}">
      <text>
        <r>
          <rPr>
            <b/>
            <sz val="9"/>
            <color indexed="81"/>
            <rFont val="Tahoma"/>
            <family val="2"/>
          </rPr>
          <t>Numero de actividades ejecutadas en valor absoluto</t>
        </r>
      </text>
    </comment>
    <comment ref="CU7" authorId="16" shapeId="0" xr:uid="{B62C19CD-1F30-4967-A1DB-ABFC9AAB509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tc={4B31D0C5-3675-4453-B137-E760F3D07D0C}</author>
    <author>tc={4653181C-FAEC-4326-B689-FC04C5970172}</author>
    <author>J18</author>
    <author>tc={DAC676DA-55F8-4D54-B5E1-42113A4CAA23}</author>
    <author>tc={FCF3EEA6-DD97-444D-9159-4198486C0A6E}</author>
    <author>tc={F7AEC064-7CBC-4A90-B7BA-CFD87F5DBC91}</author>
    <author>tc={6F1CC3A6-7130-45D1-AD58-A9ADD8A6E873}</author>
    <author>tc={764B78C8-BA2D-416C-A242-24E133291B58}</author>
    <author>tc={38A955B2-A5EE-4861-9882-37758EF3227F}</author>
    <author>tc={3E8595FA-9A86-44CE-8FCB-8D3615D3D1BA}</author>
    <author>tc={18DDAD35-5F8A-4B17-9BC5-F83D43807B35}</author>
    <author>tc={D2B69B18-3380-417F-8536-D18B699E25FB}</author>
    <author>tc={80E0E554-583D-49F1-B1DC-75FE515386C1}</author>
    <author>tc={D769A146-3415-4179-96A4-A0609125A360}</author>
    <author>tc={F969DD95-DFA5-4E41-9AB2-811424EC43C5}</author>
  </authors>
  <commentList>
    <comment ref="C9" authorId="0" shapeId="0" xr:uid="{698AF1C2-62D2-477C-B630-284080C5BD91}">
      <text>
        <r>
          <rPr>
            <b/>
            <sz val="9"/>
            <color indexed="81"/>
            <rFont val="Tahoma"/>
            <family val="2"/>
          </rPr>
          <t>Seleccione el propósito del Plan de Desarrollo Distrital que se relaciona con la actividad principal formulada.</t>
        </r>
      </text>
    </comment>
    <comment ref="D9" authorId="0" shapeId="0" xr:uid="{E1E9188A-9198-4836-B624-6C7C28021311}">
      <text>
        <r>
          <rPr>
            <b/>
            <sz val="9"/>
            <color indexed="81"/>
            <rFont val="Tahoma"/>
            <family val="2"/>
          </rPr>
          <t>Seleccione el Programa general del Plan de Desarrollo Distrital que se relaciona con el propósito y la actividad principal formulada.</t>
        </r>
      </text>
    </comment>
    <comment ref="E9" authorId="0" shapeId="0" xr:uid="{323B71FC-00B3-42ED-BECE-E6A40C9E97DF}">
      <text>
        <r>
          <rPr>
            <b/>
            <sz val="9"/>
            <color indexed="81"/>
            <rFont val="Tahoma"/>
            <family val="2"/>
          </rPr>
          <t>Seleccione la Meta sector del Plan de Desarrollo Distrital que se relaciona con el propósito, el programa y la o las actividades principales formuladas.</t>
        </r>
      </text>
    </comment>
    <comment ref="F9" authorId="0" shapeId="0" xr:uid="{CEBBA82F-81BF-42D9-A886-92FF2C6EDE65}">
      <text>
        <r>
          <rPr>
            <b/>
            <sz val="9"/>
            <color indexed="81"/>
            <rFont val="Tahoma"/>
            <family val="2"/>
          </rPr>
          <t>Seleccione el Proyecto de inversión que se relaciona con la o las actividades principales formuladas.</t>
        </r>
      </text>
    </comment>
    <comment ref="G9" authorId="0" shapeId="0" xr:uid="{302A65AE-8307-4473-94EB-6AE95AF55E50}">
      <text>
        <r>
          <rPr>
            <b/>
            <sz val="9"/>
            <color indexed="81"/>
            <rFont val="Tahoma"/>
            <family val="2"/>
          </rPr>
          <t>Seleccione la meta que se relaciona con el Proyecto de inversión</t>
        </r>
      </text>
    </comment>
    <comment ref="H9" authorId="0" shapeId="0" xr:uid="{2A5E0AC8-425D-44B6-AC28-8F6371FC4AD7}">
      <text>
        <r>
          <rPr>
            <b/>
            <sz val="9"/>
            <color indexed="81"/>
            <rFont val="Tahoma"/>
            <family val="2"/>
          </rPr>
          <t>Seleccione el objetivo del Plan Estratégico Institucional al  que contribuye con la ejecución de la actividad</t>
        </r>
      </text>
    </comment>
    <comment ref="I9" authorId="0" shapeId="0" xr:uid="{1732E0A9-16D8-4B6E-953D-A162C4702E53}">
      <text>
        <r>
          <rPr>
            <b/>
            <sz val="9"/>
            <color indexed="81"/>
            <rFont val="Tahoma"/>
            <family val="2"/>
          </rPr>
          <t>Escriba la meta del Plan Estratégico Institucional que se relaciona con el objetivo estratégico seleccionado y con la actividad formulada.</t>
        </r>
      </text>
    </comment>
    <comment ref="J9" authorId="1" shapeId="0" xr:uid="{42A6F4C8-DFFE-4DB9-A4D6-668817BB4D99}">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4B31D0C5-3675-4453-B137-E760F3D07D0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D7B00D51-8014-4AAD-B5AD-D7E7E5161E44}">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DA67D784-E12F-4A3E-8BED-17FBF6E9DEBA}">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4653181C-FAEC-4326-B689-FC04C597017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92790C2B-14A9-465F-AB1D-211DA817B888}">
      <text>
        <r>
          <rPr>
            <b/>
            <sz val="9"/>
            <color indexed="81"/>
            <rFont val="Tahoma"/>
            <family val="2"/>
          </rPr>
          <t>Numero de actividades en valor absoluto</t>
        </r>
      </text>
    </comment>
    <comment ref="AC11" authorId="4" shapeId="0" xr:uid="{9052A1FE-60B7-4830-94B0-708E7BF0A9DC}">
      <text>
        <r>
          <rPr>
            <b/>
            <sz val="9"/>
            <color indexed="81"/>
            <rFont val="Tahoma"/>
            <family val="2"/>
          </rPr>
          <t>Porcentaje correspondiente al mes</t>
        </r>
      </text>
    </comment>
    <comment ref="AD11" authorId="4" shapeId="0" xr:uid="{9C1916D1-1767-4E22-9372-BEAB76B28B54}">
      <text>
        <r>
          <rPr>
            <b/>
            <sz val="9"/>
            <color indexed="81"/>
            <rFont val="Tahoma"/>
            <family val="2"/>
          </rPr>
          <t>Numero de actividades ejecutadas en valor absoluto</t>
        </r>
      </text>
    </comment>
    <comment ref="AG11" authorId="5" shapeId="0" xr:uid="{DAC676DA-55F8-4D54-B5E1-42113A4CAA2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ECA67383-0FE8-4433-9BF4-9A23D97EDBFD}">
      <text>
        <r>
          <rPr>
            <b/>
            <sz val="9"/>
            <color indexed="81"/>
            <rFont val="Tahoma"/>
            <family val="2"/>
          </rPr>
          <t>Numero de actividades en valor absoluto</t>
        </r>
      </text>
    </comment>
    <comment ref="AI11" authorId="4" shapeId="0" xr:uid="{5A58DFB8-F336-4207-8783-38E4973B20D8}">
      <text>
        <r>
          <rPr>
            <b/>
            <sz val="9"/>
            <color indexed="81"/>
            <rFont val="Tahoma"/>
            <family val="2"/>
          </rPr>
          <t>Porcentaje correspondiente al mes</t>
        </r>
      </text>
    </comment>
    <comment ref="AJ11" authorId="4" shapeId="0" xr:uid="{9578BD8C-5415-41FB-B9D5-3A29E982F650}">
      <text>
        <r>
          <rPr>
            <b/>
            <sz val="9"/>
            <color indexed="81"/>
            <rFont val="Tahoma"/>
            <family val="2"/>
          </rPr>
          <t>Numero de actividades ejecutadas en valor absoluto</t>
        </r>
      </text>
    </comment>
    <comment ref="AM11" authorId="6" shapeId="0" xr:uid="{FCF3EEA6-DD97-444D-9159-4198486C0A6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0E8F1C8E-EE7E-48E0-8624-6FD7C85840AD}">
      <text>
        <r>
          <rPr>
            <b/>
            <sz val="9"/>
            <color indexed="81"/>
            <rFont val="Tahoma"/>
            <family val="2"/>
          </rPr>
          <t>Numero de actividades en valor absoluto</t>
        </r>
      </text>
    </comment>
    <comment ref="AO11" authorId="4" shapeId="0" xr:uid="{DDB59621-38CE-48B9-A0A6-A27C50ECCBC7}">
      <text>
        <r>
          <rPr>
            <b/>
            <sz val="9"/>
            <color indexed="81"/>
            <rFont val="Tahoma"/>
            <family val="2"/>
          </rPr>
          <t>Porcentaje correspondiente al mes</t>
        </r>
      </text>
    </comment>
    <comment ref="AP11" authorId="4" shapeId="0" xr:uid="{07F74F95-0FAC-4A7B-8618-56249D3DFF20}">
      <text>
        <r>
          <rPr>
            <b/>
            <sz val="9"/>
            <color indexed="81"/>
            <rFont val="Tahoma"/>
            <family val="2"/>
          </rPr>
          <t>Numero de actividades ejecutadas en valor absoluto</t>
        </r>
      </text>
    </comment>
    <comment ref="AS11" authorId="7" shapeId="0" xr:uid="{F7AEC064-7CBC-4A90-B7BA-CFD87F5DBC9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C548DE58-142E-4AE0-B698-422866B0330F}">
      <text>
        <r>
          <rPr>
            <b/>
            <sz val="9"/>
            <color indexed="81"/>
            <rFont val="Tahoma"/>
            <family val="2"/>
          </rPr>
          <t>Numero de actividades en valor absoluto</t>
        </r>
      </text>
    </comment>
    <comment ref="AU11" authorId="4" shapeId="0" xr:uid="{6ECAAA1B-2626-4DFD-B5BC-391ACB783DFA}">
      <text>
        <r>
          <rPr>
            <b/>
            <sz val="9"/>
            <color indexed="81"/>
            <rFont val="Tahoma"/>
            <family val="2"/>
          </rPr>
          <t>Porcentaje correspondiente al mes</t>
        </r>
      </text>
    </comment>
    <comment ref="AV11" authorId="4" shapeId="0" xr:uid="{75DF091C-361D-4F63-B139-952199DC2731}">
      <text>
        <r>
          <rPr>
            <b/>
            <sz val="9"/>
            <color indexed="81"/>
            <rFont val="Tahoma"/>
            <family val="2"/>
          </rPr>
          <t>Numero de actividades ejecutadas en valor absoluto</t>
        </r>
      </text>
    </comment>
    <comment ref="AY11" authorId="8" shapeId="0" xr:uid="{6F1CC3A6-7130-45D1-AD58-A9ADD8A6E87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AB091EA3-CBD4-44E3-B770-2D8F0FE800AE}">
      <text>
        <r>
          <rPr>
            <b/>
            <sz val="9"/>
            <color indexed="81"/>
            <rFont val="Tahoma"/>
            <family val="2"/>
          </rPr>
          <t>Numero de actividades en valor absoluto</t>
        </r>
      </text>
    </comment>
    <comment ref="BA11" authorId="4" shapeId="0" xr:uid="{0E0FD627-B9C5-499C-A387-3C9F7ECAADFA}">
      <text>
        <r>
          <rPr>
            <b/>
            <sz val="9"/>
            <color indexed="81"/>
            <rFont val="Tahoma"/>
            <family val="2"/>
          </rPr>
          <t>Porcentaje correspondiente al mes</t>
        </r>
      </text>
    </comment>
    <comment ref="BB11" authorId="4" shapeId="0" xr:uid="{77380091-EC65-46AE-8931-9198905CB21E}">
      <text>
        <r>
          <rPr>
            <b/>
            <sz val="9"/>
            <color indexed="81"/>
            <rFont val="Tahoma"/>
            <family val="2"/>
          </rPr>
          <t>Numero de actividades ejecutadas en valor absoluto</t>
        </r>
      </text>
    </comment>
    <comment ref="BE11" authorId="9" shapeId="0" xr:uid="{764B78C8-BA2D-416C-A242-24E133291B5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3E9A7C56-7EB0-4BC7-9A14-99B0316A589E}">
      <text>
        <r>
          <rPr>
            <b/>
            <sz val="9"/>
            <color indexed="81"/>
            <rFont val="Tahoma"/>
            <family val="2"/>
          </rPr>
          <t>Numero de actividades en valor absoluto</t>
        </r>
      </text>
    </comment>
    <comment ref="BG11" authorId="4" shapeId="0" xr:uid="{F02FE051-B007-47AE-BD74-A3E0913512A1}">
      <text>
        <r>
          <rPr>
            <b/>
            <sz val="9"/>
            <color indexed="81"/>
            <rFont val="Tahoma"/>
            <family val="2"/>
          </rPr>
          <t>Porcentaje correspondiente al mes</t>
        </r>
      </text>
    </comment>
    <comment ref="BH11" authorId="4" shapeId="0" xr:uid="{FDBB1FF9-139C-4582-A85F-55E1A2114264}">
      <text>
        <r>
          <rPr>
            <b/>
            <sz val="9"/>
            <color indexed="81"/>
            <rFont val="Tahoma"/>
            <family val="2"/>
          </rPr>
          <t>Numero de actividades ejecutadas en valor absoluto</t>
        </r>
      </text>
    </comment>
    <comment ref="BK11" authorId="10" shapeId="0" xr:uid="{38A955B2-A5EE-4861-9882-37758EF3227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F3F086AF-A144-4B96-A3A9-9E7438CAE760}">
      <text>
        <r>
          <rPr>
            <b/>
            <sz val="9"/>
            <color indexed="81"/>
            <rFont val="Tahoma"/>
            <family val="2"/>
          </rPr>
          <t>Numero de actividades en valor absoluto</t>
        </r>
      </text>
    </comment>
    <comment ref="BM11" authorId="4" shapeId="0" xr:uid="{3FCD1F06-C611-4588-9042-9F0015C636E3}">
      <text>
        <r>
          <rPr>
            <b/>
            <sz val="9"/>
            <color indexed="81"/>
            <rFont val="Tahoma"/>
            <family val="2"/>
          </rPr>
          <t>Porcentaje correspondiente al mes</t>
        </r>
      </text>
    </comment>
    <comment ref="BN11" authorId="4" shapeId="0" xr:uid="{804E8C46-CB9A-4409-9E0C-FCC0702765F1}">
      <text>
        <r>
          <rPr>
            <b/>
            <sz val="9"/>
            <color indexed="81"/>
            <rFont val="Tahoma"/>
            <family val="2"/>
          </rPr>
          <t>Numero de actividades ejecutadas en valor absoluto</t>
        </r>
      </text>
    </comment>
    <comment ref="BQ11" authorId="11" shapeId="0" xr:uid="{3E8595FA-9A86-44CE-8FCB-8D3615D3D1B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5475C5D5-E796-4994-97E3-EE3766EC1934}">
      <text>
        <r>
          <rPr>
            <b/>
            <sz val="9"/>
            <color indexed="81"/>
            <rFont val="Tahoma"/>
            <family val="2"/>
          </rPr>
          <t>Numero de actividades en valor absoluto</t>
        </r>
      </text>
    </comment>
    <comment ref="BS11" authorId="4" shapeId="0" xr:uid="{FEC01FE2-8EC4-4E3A-A506-9E6F352E1189}">
      <text>
        <r>
          <rPr>
            <b/>
            <sz val="9"/>
            <color indexed="81"/>
            <rFont val="Tahoma"/>
            <family val="2"/>
          </rPr>
          <t>Porcentaje correspondiente al mes</t>
        </r>
      </text>
    </comment>
    <comment ref="BT11" authorId="4" shapeId="0" xr:uid="{01DC613B-F3B3-4B77-AFF5-6E8C1CBF5559}">
      <text>
        <r>
          <rPr>
            <b/>
            <sz val="9"/>
            <color indexed="81"/>
            <rFont val="Tahoma"/>
            <family val="2"/>
          </rPr>
          <t>Numero de actividades ejecutadas en valor absoluto</t>
        </r>
      </text>
    </comment>
    <comment ref="BW11" authorId="12" shapeId="0" xr:uid="{18DDAD35-5F8A-4B17-9BC5-F83D43807B3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70E85F3D-3BAA-4774-863F-43273F2D4419}">
      <text>
        <r>
          <rPr>
            <b/>
            <sz val="9"/>
            <color indexed="81"/>
            <rFont val="Tahoma"/>
            <family val="2"/>
          </rPr>
          <t>Numero de actividades en valor absoluto</t>
        </r>
      </text>
    </comment>
    <comment ref="BY11" authorId="4" shapeId="0" xr:uid="{64C1C403-DECD-4BA1-88CD-23076DB60CE0}">
      <text>
        <r>
          <rPr>
            <b/>
            <sz val="9"/>
            <color indexed="81"/>
            <rFont val="Tahoma"/>
            <family val="2"/>
          </rPr>
          <t>Porcentaje correspondiente al mes</t>
        </r>
      </text>
    </comment>
    <comment ref="BZ11" authorId="4" shapeId="0" xr:uid="{8AC1A522-6106-4D3D-ACF5-1100FCD9580B}">
      <text>
        <r>
          <rPr>
            <b/>
            <sz val="9"/>
            <color indexed="81"/>
            <rFont val="Tahoma"/>
            <family val="2"/>
          </rPr>
          <t>Numero de actividades ejecutadas en valor absoluto</t>
        </r>
      </text>
    </comment>
    <comment ref="CC11" authorId="13" shapeId="0" xr:uid="{D2B69B18-3380-417F-8536-D18B699E25F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A29E4D8F-2227-4B3F-8380-39291CFD50C0}">
      <text>
        <r>
          <rPr>
            <b/>
            <sz val="9"/>
            <color indexed="81"/>
            <rFont val="Tahoma"/>
            <family val="2"/>
          </rPr>
          <t>Numero de actividades en valor absoluto</t>
        </r>
      </text>
    </comment>
    <comment ref="CE11" authorId="4" shapeId="0" xr:uid="{62270B1A-A41D-44F7-9A51-885FBDC7FDDE}">
      <text>
        <r>
          <rPr>
            <b/>
            <sz val="9"/>
            <color indexed="81"/>
            <rFont val="Tahoma"/>
            <family val="2"/>
          </rPr>
          <t>Porcentaje correspondiente al mes</t>
        </r>
      </text>
    </comment>
    <comment ref="CF11" authorId="4" shapeId="0" xr:uid="{52876550-1192-4333-B2CA-9C086BC6A019}">
      <text>
        <r>
          <rPr>
            <b/>
            <sz val="9"/>
            <color indexed="81"/>
            <rFont val="Tahoma"/>
            <family val="2"/>
          </rPr>
          <t>Numero de actividades ejecutadas en valor absoluto</t>
        </r>
      </text>
    </comment>
    <comment ref="CI11" authorId="14" shapeId="0" xr:uid="{80E0E554-583D-49F1-B1DC-75FE515386C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EC132886-447C-43D2-9AFF-433177735281}">
      <text>
        <r>
          <rPr>
            <b/>
            <sz val="9"/>
            <color indexed="81"/>
            <rFont val="Tahoma"/>
            <family val="2"/>
          </rPr>
          <t>Numero de actividades en valor absoluto</t>
        </r>
      </text>
    </comment>
    <comment ref="CK11" authorId="4" shapeId="0" xr:uid="{3A430110-AFCC-440E-9CFB-DE66BB77CFEB}">
      <text>
        <r>
          <rPr>
            <b/>
            <sz val="9"/>
            <color indexed="81"/>
            <rFont val="Tahoma"/>
            <family val="2"/>
          </rPr>
          <t>Porcentaje correspondiente al mes</t>
        </r>
      </text>
    </comment>
    <comment ref="CL11" authorId="4" shapeId="0" xr:uid="{557F71A3-047B-4149-BD85-47685DEE0CC3}">
      <text>
        <r>
          <rPr>
            <b/>
            <sz val="9"/>
            <color indexed="81"/>
            <rFont val="Tahoma"/>
            <family val="2"/>
          </rPr>
          <t>Numero de actividades ejecutadas en valor absoluto</t>
        </r>
      </text>
    </comment>
    <comment ref="CO11" authorId="15" shapeId="0" xr:uid="{D769A146-3415-4179-96A4-A0609125A36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412995B8-942F-40F7-A9B4-3750C93FB6E2}">
      <text>
        <r>
          <rPr>
            <b/>
            <sz val="9"/>
            <color indexed="81"/>
            <rFont val="Tahoma"/>
            <family val="2"/>
          </rPr>
          <t>Numero de actividades en valor absoluto</t>
        </r>
      </text>
    </comment>
    <comment ref="CQ11" authorId="4" shapeId="0" xr:uid="{4F40CE91-7B8B-4725-84E5-DEB035D67256}">
      <text>
        <r>
          <rPr>
            <b/>
            <sz val="9"/>
            <color indexed="81"/>
            <rFont val="Tahoma"/>
            <family val="2"/>
          </rPr>
          <t>Porcentaje correspondiente al mes</t>
        </r>
      </text>
    </comment>
    <comment ref="CR11" authorId="4" shapeId="0" xr:uid="{6BCAD788-CC3E-4E7F-871A-9F4A7DF09767}">
      <text>
        <r>
          <rPr>
            <b/>
            <sz val="9"/>
            <color indexed="81"/>
            <rFont val="Tahoma"/>
            <family val="2"/>
          </rPr>
          <t>Numero de actividades ejecutadas en valor absoluto</t>
        </r>
      </text>
    </comment>
    <comment ref="CU11" authorId="16" shapeId="0" xr:uid="{F969DD95-DFA5-4E41-9AB2-811424EC43C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tc={D48821F2-3975-4836-AED3-C75321232460}</author>
    <author>tc={6B4EA62F-F2F5-457E-8F7B-0849F4388E44}</author>
    <author>J18</author>
    <author>tc={E91EEF18-901F-4051-B819-392817D262AF}</author>
    <author>tc={08A0A49B-D9AA-43B1-9EE6-F6089DBADBCB}</author>
    <author>tc={E631A6CB-B315-43EA-82FA-EF09B6C7896C}</author>
    <author>tc={32D2FC1F-1C55-49F8-9745-F860AB7BA49C}</author>
    <author>tc={6796A29F-3940-45E1-8E35-86FD88847BBC}</author>
    <author>tc={59AFCA11-1253-430B-984D-1B3D7A38FBD4}</author>
    <author>tc={AB976334-D9D8-4AD2-9061-7CB323FF0312}</author>
    <author>tc={AEA39963-14B8-465D-9D24-A0FF2F958AD9}</author>
    <author>tc={7C5E8669-80FA-4A2C-9EB9-4811568DFF64}</author>
    <author>tc={09FF6C94-B29F-469D-9CFB-48E8D46B0D1D}</author>
    <author>tc={FDF24C47-826A-47D9-AC69-5FDFC5DBEF60}</author>
    <author>tc={C7205CBC-5177-4CED-897C-01B7F6202C32}</author>
  </authors>
  <commentList>
    <comment ref="C6" authorId="0" shapeId="0" xr:uid="{00000000-0006-0000-0800-000001000000}">
      <text>
        <r>
          <rPr>
            <b/>
            <sz val="9"/>
            <color indexed="81"/>
            <rFont val="Tahoma"/>
            <family val="2"/>
          </rPr>
          <t>Seleccione el propósito del Plan de Desarrollo Distrital que se relaciona con la actividad principal formulada.</t>
        </r>
      </text>
    </comment>
    <comment ref="D6" authorId="0" shapeId="0" xr:uid="{00000000-0006-0000-0800-000002000000}">
      <text>
        <r>
          <rPr>
            <b/>
            <sz val="9"/>
            <color indexed="81"/>
            <rFont val="Tahoma"/>
            <family val="2"/>
          </rPr>
          <t>Seleccione el Programa general del Plan de Desarrollo Distrital que se relaciona con el propósito y la actividad principal formulada.</t>
        </r>
      </text>
    </comment>
    <comment ref="E6" authorId="0" shapeId="0" xr:uid="{00000000-0006-0000-0800-000003000000}">
      <text>
        <r>
          <rPr>
            <b/>
            <sz val="9"/>
            <color indexed="81"/>
            <rFont val="Tahoma"/>
            <family val="2"/>
          </rPr>
          <t>Seleccione la Meta sector del Plan de Desarrollo Distrital que se relaciona con el propósito, el programa y la o las actividades principales formuladas.</t>
        </r>
      </text>
    </comment>
    <comment ref="F6" authorId="0" shapeId="0" xr:uid="{00000000-0006-0000-0800-000004000000}">
      <text>
        <r>
          <rPr>
            <b/>
            <sz val="9"/>
            <color indexed="81"/>
            <rFont val="Tahoma"/>
            <family val="2"/>
          </rPr>
          <t>Seleccione el Proyecto de inversión que se relaciona con la o las actividades principales formuladas.</t>
        </r>
      </text>
    </comment>
    <comment ref="G6" authorId="0" shapeId="0" xr:uid="{00000000-0006-0000-0800-000005000000}">
      <text>
        <r>
          <rPr>
            <b/>
            <sz val="9"/>
            <color indexed="81"/>
            <rFont val="Tahoma"/>
            <family val="2"/>
          </rPr>
          <t>Seleccione la meta que se relaciona con el Proyecto de inversión</t>
        </r>
      </text>
    </comment>
    <comment ref="H6" authorId="0" shapeId="0" xr:uid="{00000000-0006-0000-0800-000006000000}">
      <text>
        <r>
          <rPr>
            <b/>
            <sz val="9"/>
            <color indexed="81"/>
            <rFont val="Tahoma"/>
            <family val="2"/>
          </rPr>
          <t>Seleccione el objetivo del Plan Estratégico Institucional al  que contribuye con la ejecución de la actividad</t>
        </r>
      </text>
    </comment>
    <comment ref="I6" authorId="0" shapeId="0" xr:uid="{00000000-0006-0000-0800-000007000000}">
      <text>
        <r>
          <rPr>
            <b/>
            <sz val="9"/>
            <color indexed="81"/>
            <rFont val="Tahoma"/>
            <family val="2"/>
          </rPr>
          <t>Escriba la meta del Plan Estratégico Institucional que se relaciona con el objetivo estratégico seleccionado y con la actividad formulada.</t>
        </r>
      </text>
    </comment>
    <comment ref="J6" authorId="1" shapeId="0" xr:uid="{00000000-0006-0000-0800-000008000000}">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6" authorId="2" shapeId="0" xr:uid="{00000000-0006-0000-0800-000009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6" authorId="1" shapeId="0" xr:uid="{00000000-0006-0000-0800-00000A000000}">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6" authorId="1" shapeId="0" xr:uid="{00000000-0006-0000-0800-00000B000000}">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6" authorId="3" shapeId="0" xr:uid="{00000000-0006-0000-0800-00000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8" authorId="4" shapeId="0" xr:uid="{00000000-0006-0000-0800-00000D000000}">
      <text>
        <r>
          <rPr>
            <b/>
            <sz val="9"/>
            <color indexed="81"/>
            <rFont val="Tahoma"/>
            <family val="2"/>
          </rPr>
          <t>Numero de actividades en valor absoluto</t>
        </r>
      </text>
    </comment>
    <comment ref="AC8" authorId="4" shapeId="0" xr:uid="{00000000-0006-0000-0800-00000E000000}">
      <text>
        <r>
          <rPr>
            <b/>
            <sz val="9"/>
            <color indexed="81"/>
            <rFont val="Tahoma"/>
            <family val="2"/>
          </rPr>
          <t>Porcentaje correspondiente al mes</t>
        </r>
      </text>
    </comment>
    <comment ref="AD8" authorId="4" shapeId="0" xr:uid="{00000000-0006-0000-0800-00000F000000}">
      <text>
        <r>
          <rPr>
            <b/>
            <sz val="9"/>
            <color indexed="81"/>
            <rFont val="Tahoma"/>
            <family val="2"/>
          </rPr>
          <t>Numero de actividades ejecutadas en valor absoluto</t>
        </r>
      </text>
    </comment>
    <comment ref="AG8" authorId="5" shapeId="0" xr:uid="{00000000-0006-0000-0800-00001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8" authorId="4" shapeId="0" xr:uid="{00000000-0006-0000-0800-000011000000}">
      <text>
        <r>
          <rPr>
            <b/>
            <sz val="9"/>
            <color indexed="81"/>
            <rFont val="Tahoma"/>
            <family val="2"/>
          </rPr>
          <t>Numero de actividades en valor absoluto</t>
        </r>
      </text>
    </comment>
    <comment ref="AI8" authorId="4" shapeId="0" xr:uid="{00000000-0006-0000-0800-000012000000}">
      <text>
        <r>
          <rPr>
            <b/>
            <sz val="9"/>
            <color indexed="81"/>
            <rFont val="Tahoma"/>
            <family val="2"/>
          </rPr>
          <t>Porcentaje correspondiente al mes</t>
        </r>
      </text>
    </comment>
    <comment ref="AJ8" authorId="4" shapeId="0" xr:uid="{00000000-0006-0000-0800-000013000000}">
      <text>
        <r>
          <rPr>
            <b/>
            <sz val="9"/>
            <color indexed="81"/>
            <rFont val="Tahoma"/>
            <family val="2"/>
          </rPr>
          <t>Numero de actividades ejecutadas en valor absoluto</t>
        </r>
      </text>
    </comment>
    <comment ref="AM8" authorId="6" shapeId="0" xr:uid="{00000000-0006-0000-0800-00001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8" authorId="4" shapeId="0" xr:uid="{00000000-0006-0000-0800-000015000000}">
      <text>
        <r>
          <rPr>
            <b/>
            <sz val="9"/>
            <color indexed="81"/>
            <rFont val="Tahoma"/>
            <family val="2"/>
          </rPr>
          <t>Numero de actividades en valor absoluto</t>
        </r>
      </text>
    </comment>
    <comment ref="AO8" authorId="4" shapeId="0" xr:uid="{00000000-0006-0000-0800-000016000000}">
      <text>
        <r>
          <rPr>
            <b/>
            <sz val="9"/>
            <color indexed="81"/>
            <rFont val="Tahoma"/>
            <family val="2"/>
          </rPr>
          <t>Porcentaje correspondiente al mes</t>
        </r>
      </text>
    </comment>
    <comment ref="AP8" authorId="4" shapeId="0" xr:uid="{00000000-0006-0000-0800-000017000000}">
      <text>
        <r>
          <rPr>
            <b/>
            <sz val="9"/>
            <color indexed="81"/>
            <rFont val="Tahoma"/>
            <family val="2"/>
          </rPr>
          <t>Numero de actividades ejecutadas en valor absoluto</t>
        </r>
      </text>
    </comment>
    <comment ref="AS8" authorId="7" shapeId="0" xr:uid="{00000000-0006-0000-0800-00001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8" authorId="4" shapeId="0" xr:uid="{00000000-0006-0000-0800-000019000000}">
      <text>
        <r>
          <rPr>
            <b/>
            <sz val="9"/>
            <color indexed="81"/>
            <rFont val="Tahoma"/>
            <family val="2"/>
          </rPr>
          <t>Numero de actividades en valor absoluto</t>
        </r>
      </text>
    </comment>
    <comment ref="AU8" authorId="4" shapeId="0" xr:uid="{00000000-0006-0000-0800-00001A000000}">
      <text>
        <r>
          <rPr>
            <b/>
            <sz val="9"/>
            <color indexed="81"/>
            <rFont val="Tahoma"/>
            <family val="2"/>
          </rPr>
          <t>Porcentaje correspondiente al mes</t>
        </r>
      </text>
    </comment>
    <comment ref="AV8" authorId="4" shapeId="0" xr:uid="{00000000-0006-0000-0800-00001B000000}">
      <text>
        <r>
          <rPr>
            <b/>
            <sz val="9"/>
            <color indexed="81"/>
            <rFont val="Tahoma"/>
            <family val="2"/>
          </rPr>
          <t>Numero de actividades ejecutadas en valor absoluto</t>
        </r>
      </text>
    </comment>
    <comment ref="AY8" authorId="8" shapeId="0" xr:uid="{00000000-0006-0000-0800-00001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8" authorId="4" shapeId="0" xr:uid="{00000000-0006-0000-0800-00001D000000}">
      <text>
        <r>
          <rPr>
            <b/>
            <sz val="9"/>
            <color indexed="81"/>
            <rFont val="Tahoma"/>
            <family val="2"/>
          </rPr>
          <t>Numero de actividades en valor absoluto</t>
        </r>
      </text>
    </comment>
    <comment ref="BA8" authorId="4" shapeId="0" xr:uid="{00000000-0006-0000-0800-00001E000000}">
      <text>
        <r>
          <rPr>
            <b/>
            <sz val="9"/>
            <color indexed="81"/>
            <rFont val="Tahoma"/>
            <family val="2"/>
          </rPr>
          <t>Porcentaje correspondiente al mes</t>
        </r>
      </text>
    </comment>
    <comment ref="BB8" authorId="4" shapeId="0" xr:uid="{00000000-0006-0000-0800-00001F000000}">
      <text>
        <r>
          <rPr>
            <b/>
            <sz val="9"/>
            <color indexed="81"/>
            <rFont val="Tahoma"/>
            <family val="2"/>
          </rPr>
          <t>Numero de actividades ejecutadas en valor absoluto</t>
        </r>
      </text>
    </comment>
    <comment ref="BE8" authorId="9" shapeId="0" xr:uid="{00000000-0006-0000-0800-00002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8" authorId="4" shapeId="0" xr:uid="{00000000-0006-0000-0800-000021000000}">
      <text>
        <r>
          <rPr>
            <b/>
            <sz val="9"/>
            <color indexed="81"/>
            <rFont val="Tahoma"/>
            <family val="2"/>
          </rPr>
          <t>Numero de actividades en valor absoluto</t>
        </r>
      </text>
    </comment>
    <comment ref="BG8" authorId="4" shapeId="0" xr:uid="{00000000-0006-0000-0800-000022000000}">
      <text>
        <r>
          <rPr>
            <b/>
            <sz val="9"/>
            <color indexed="81"/>
            <rFont val="Tahoma"/>
            <family val="2"/>
          </rPr>
          <t>Porcentaje correspondiente al mes</t>
        </r>
      </text>
    </comment>
    <comment ref="BH8" authorId="4" shapeId="0" xr:uid="{00000000-0006-0000-0800-000023000000}">
      <text>
        <r>
          <rPr>
            <b/>
            <sz val="9"/>
            <color indexed="81"/>
            <rFont val="Tahoma"/>
            <family val="2"/>
          </rPr>
          <t>Numero de actividades ejecutadas en valor absoluto</t>
        </r>
      </text>
    </comment>
    <comment ref="BK8" authorId="10" shapeId="0" xr:uid="{00000000-0006-0000-0800-00002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8" authorId="4" shapeId="0" xr:uid="{00000000-0006-0000-0800-000025000000}">
      <text>
        <r>
          <rPr>
            <b/>
            <sz val="9"/>
            <color indexed="81"/>
            <rFont val="Tahoma"/>
            <family val="2"/>
          </rPr>
          <t>Numero de actividades en valor absoluto</t>
        </r>
      </text>
    </comment>
    <comment ref="BM8" authorId="4" shapeId="0" xr:uid="{00000000-0006-0000-0800-000026000000}">
      <text>
        <r>
          <rPr>
            <b/>
            <sz val="9"/>
            <color indexed="81"/>
            <rFont val="Tahoma"/>
            <family val="2"/>
          </rPr>
          <t>Porcentaje correspondiente al mes</t>
        </r>
      </text>
    </comment>
    <comment ref="BN8" authorId="4" shapeId="0" xr:uid="{00000000-0006-0000-0800-000027000000}">
      <text>
        <r>
          <rPr>
            <b/>
            <sz val="9"/>
            <color indexed="81"/>
            <rFont val="Tahoma"/>
            <family val="2"/>
          </rPr>
          <t>Numero de actividades ejecutadas en valor absoluto</t>
        </r>
      </text>
    </comment>
    <comment ref="BQ8" authorId="11" shapeId="0" xr:uid="{00000000-0006-0000-0800-00002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8" authorId="4" shapeId="0" xr:uid="{00000000-0006-0000-0800-000029000000}">
      <text>
        <r>
          <rPr>
            <b/>
            <sz val="9"/>
            <color indexed="81"/>
            <rFont val="Tahoma"/>
            <family val="2"/>
          </rPr>
          <t>Numero de actividades en valor absoluto</t>
        </r>
      </text>
    </comment>
    <comment ref="BS8" authorId="4" shapeId="0" xr:uid="{00000000-0006-0000-0800-00002A000000}">
      <text>
        <r>
          <rPr>
            <b/>
            <sz val="9"/>
            <color indexed="81"/>
            <rFont val="Tahoma"/>
            <family val="2"/>
          </rPr>
          <t>Porcentaje correspondiente al mes</t>
        </r>
      </text>
    </comment>
    <comment ref="BT8" authorId="4" shapeId="0" xr:uid="{00000000-0006-0000-0800-00002B000000}">
      <text>
        <r>
          <rPr>
            <b/>
            <sz val="9"/>
            <color indexed="81"/>
            <rFont val="Tahoma"/>
            <family val="2"/>
          </rPr>
          <t>Numero de actividades ejecutadas en valor absoluto</t>
        </r>
      </text>
    </comment>
    <comment ref="BW8" authorId="12" shapeId="0" xr:uid="{00000000-0006-0000-0800-00002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8" authorId="4" shapeId="0" xr:uid="{00000000-0006-0000-0800-00002D000000}">
      <text>
        <r>
          <rPr>
            <b/>
            <sz val="9"/>
            <color indexed="81"/>
            <rFont val="Tahoma"/>
            <family val="2"/>
          </rPr>
          <t>Numero de actividades en valor absoluto</t>
        </r>
      </text>
    </comment>
    <comment ref="BY8" authorId="4" shapeId="0" xr:uid="{00000000-0006-0000-0800-00002E000000}">
      <text>
        <r>
          <rPr>
            <b/>
            <sz val="9"/>
            <color indexed="81"/>
            <rFont val="Tahoma"/>
            <family val="2"/>
          </rPr>
          <t>Porcentaje correspondiente al mes</t>
        </r>
      </text>
    </comment>
    <comment ref="BZ8" authorId="4" shapeId="0" xr:uid="{00000000-0006-0000-0800-00002F000000}">
      <text>
        <r>
          <rPr>
            <b/>
            <sz val="9"/>
            <color indexed="81"/>
            <rFont val="Tahoma"/>
            <family val="2"/>
          </rPr>
          <t>Numero de actividades ejecutadas en valor absoluto</t>
        </r>
      </text>
    </comment>
    <comment ref="CC8" authorId="13" shapeId="0" xr:uid="{00000000-0006-0000-0800-000030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8" authorId="4" shapeId="0" xr:uid="{00000000-0006-0000-0800-000031000000}">
      <text>
        <r>
          <rPr>
            <b/>
            <sz val="9"/>
            <color indexed="81"/>
            <rFont val="Tahoma"/>
            <family val="2"/>
          </rPr>
          <t>Numero de actividades en valor absoluto</t>
        </r>
      </text>
    </comment>
    <comment ref="CE8" authorId="4" shapeId="0" xr:uid="{00000000-0006-0000-0800-000032000000}">
      <text>
        <r>
          <rPr>
            <b/>
            <sz val="9"/>
            <color indexed="81"/>
            <rFont val="Tahoma"/>
            <family val="2"/>
          </rPr>
          <t>Porcentaje correspondiente al mes</t>
        </r>
      </text>
    </comment>
    <comment ref="CF8" authorId="4" shapeId="0" xr:uid="{00000000-0006-0000-0800-000033000000}">
      <text>
        <r>
          <rPr>
            <b/>
            <sz val="9"/>
            <color indexed="81"/>
            <rFont val="Tahoma"/>
            <family val="2"/>
          </rPr>
          <t>Numero de actividades ejecutadas en valor absoluto</t>
        </r>
      </text>
    </comment>
    <comment ref="CI8" authorId="14" shapeId="0" xr:uid="{00000000-0006-0000-0800-000034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8" authorId="4" shapeId="0" xr:uid="{00000000-0006-0000-0800-000035000000}">
      <text>
        <r>
          <rPr>
            <b/>
            <sz val="9"/>
            <color indexed="81"/>
            <rFont val="Tahoma"/>
            <family val="2"/>
          </rPr>
          <t>Numero de actividades en valor absoluto</t>
        </r>
      </text>
    </comment>
    <comment ref="CK8" authorId="4" shapeId="0" xr:uid="{00000000-0006-0000-0800-000036000000}">
      <text>
        <r>
          <rPr>
            <b/>
            <sz val="9"/>
            <color indexed="81"/>
            <rFont val="Tahoma"/>
            <family val="2"/>
          </rPr>
          <t>Porcentaje correspondiente al mes</t>
        </r>
      </text>
    </comment>
    <comment ref="CL8" authorId="4" shapeId="0" xr:uid="{00000000-0006-0000-0800-000037000000}">
      <text>
        <r>
          <rPr>
            <b/>
            <sz val="9"/>
            <color indexed="81"/>
            <rFont val="Tahoma"/>
            <family val="2"/>
          </rPr>
          <t>Numero de actividades ejecutadas en valor absoluto</t>
        </r>
      </text>
    </comment>
    <comment ref="CO8" authorId="15" shapeId="0" xr:uid="{00000000-0006-0000-0800-000038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8" authorId="4" shapeId="0" xr:uid="{00000000-0006-0000-0800-000039000000}">
      <text>
        <r>
          <rPr>
            <b/>
            <sz val="9"/>
            <color indexed="81"/>
            <rFont val="Tahoma"/>
            <family val="2"/>
          </rPr>
          <t>Numero de actividades en valor absoluto</t>
        </r>
      </text>
    </comment>
    <comment ref="CQ8" authorId="4" shapeId="0" xr:uid="{00000000-0006-0000-0800-00003A000000}">
      <text>
        <r>
          <rPr>
            <b/>
            <sz val="9"/>
            <color indexed="81"/>
            <rFont val="Tahoma"/>
            <family val="2"/>
          </rPr>
          <t>Porcentaje correspondiente al mes</t>
        </r>
      </text>
    </comment>
    <comment ref="CR8" authorId="4" shapeId="0" xr:uid="{00000000-0006-0000-0800-00003B000000}">
      <text>
        <r>
          <rPr>
            <b/>
            <sz val="9"/>
            <color indexed="81"/>
            <rFont val="Tahoma"/>
            <family val="2"/>
          </rPr>
          <t>Numero de actividades ejecutadas en valor absoluto</t>
        </r>
      </text>
    </comment>
    <comment ref="CU8" authorId="16" shapeId="0" xr:uid="{00000000-0006-0000-0800-00003C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tc={CAA2EC93-716F-431A-A24A-35E13BC39A73}</author>
    <author>tc={8C16E8F8-6088-41E3-BE9E-A8E805DA921B}</author>
    <author>J18</author>
    <author>tc={2FA98859-76CC-4EAD-A429-DBDD1A2A1629}</author>
    <author>tc={EC7F7686-6F26-4B85-BF5E-B8AEA1533EAB}</author>
    <author>tc={C9049F80-A3DE-47D6-A182-C1CF8580A65A}</author>
    <author>tc={EC324FA0-340E-4E18-8A9F-9CE53E6C5C8F}</author>
    <author>tc={93F11E1A-380A-48E6-B7EE-3D9B9D7EB62D}</author>
    <author>tc={05ED1B2B-836A-40AF-8665-6D450408CCE6}</author>
    <author>tc={3B240918-B4BB-4BE9-BC35-68C75BCFC1A6}</author>
    <author>tc={E9D6B9C9-54C1-4B4B-80E2-26F2F85413D1}</author>
    <author>tc={339EBE64-44B2-444E-AADC-50CF62432AC4}</author>
    <author>tc={78FC1CA6-D63F-4C79-B998-73839B72325B}</author>
    <author>tc={03F06F65-5755-43E3-8E5C-6B3155EBE667}</author>
    <author>tc={EA33D0C9-1518-4683-9383-CBC32C2EFACA}</author>
  </authors>
  <commentList>
    <comment ref="C6" authorId="0" shapeId="0" xr:uid="{7DDFA926-BB74-42CC-A60C-0C0C306E330F}">
      <text>
        <r>
          <rPr>
            <b/>
            <sz val="9"/>
            <color indexed="81"/>
            <rFont val="Tahoma"/>
            <family val="2"/>
          </rPr>
          <t>Seleccione el propósito del Plan de Desarrollo Distrital que se relaciona con la actividad principal formulada.</t>
        </r>
      </text>
    </comment>
    <comment ref="D6" authorId="0" shapeId="0" xr:uid="{1B102A4F-D90E-4D84-BF2F-F7B56AA187D4}">
      <text>
        <r>
          <rPr>
            <b/>
            <sz val="9"/>
            <color indexed="81"/>
            <rFont val="Tahoma"/>
            <family val="2"/>
          </rPr>
          <t>Seleccione el Programa general del Plan de Desarrollo Distrital que se relaciona con el propósito y la actividad principal formulada.</t>
        </r>
      </text>
    </comment>
    <comment ref="E6" authorId="0" shapeId="0" xr:uid="{E9C9A6EB-9A96-433F-AB39-D1AF3A20E08C}">
      <text>
        <r>
          <rPr>
            <b/>
            <sz val="9"/>
            <color indexed="81"/>
            <rFont val="Tahoma"/>
            <family val="2"/>
          </rPr>
          <t>Seleccione la Meta sector del Plan de Desarrollo Distrital que se relaciona con el propósito, el programa y la o las actividades principales formuladas.</t>
        </r>
      </text>
    </comment>
    <comment ref="F6" authorId="0" shapeId="0" xr:uid="{FC13C964-9396-44D6-ACC8-F5AE209F3892}">
      <text>
        <r>
          <rPr>
            <b/>
            <sz val="9"/>
            <color indexed="81"/>
            <rFont val="Tahoma"/>
            <family val="2"/>
          </rPr>
          <t>Seleccione el Proyecto de inversión que se relaciona con la o las actividades principales formuladas.</t>
        </r>
      </text>
    </comment>
    <comment ref="G6" authorId="0" shapeId="0" xr:uid="{0ADFCC27-560B-4BA9-B665-CB833E21F876}">
      <text>
        <r>
          <rPr>
            <b/>
            <sz val="9"/>
            <color indexed="81"/>
            <rFont val="Tahoma"/>
            <family val="2"/>
          </rPr>
          <t>Seleccione la meta que se relaciona con el Proyecto de inversión</t>
        </r>
      </text>
    </comment>
    <comment ref="H6" authorId="0" shapeId="0" xr:uid="{1AD0B4B0-E8AF-44A5-98E7-98DF7702C2CF}">
      <text>
        <r>
          <rPr>
            <b/>
            <sz val="9"/>
            <color indexed="81"/>
            <rFont val="Tahoma"/>
            <family val="2"/>
          </rPr>
          <t>Seleccione el objetivo del Plan Estratégico Institucional al  que contribuye con la ejecución de la actividad</t>
        </r>
      </text>
    </comment>
    <comment ref="I6" authorId="0" shapeId="0" xr:uid="{6C116AFA-6987-4666-BCEB-F0E9789ACCF0}">
      <text>
        <r>
          <rPr>
            <b/>
            <sz val="9"/>
            <color indexed="81"/>
            <rFont val="Tahoma"/>
            <family val="2"/>
          </rPr>
          <t>Escriba la meta del Plan Estratégico Institucional que se relaciona con el objetivo estratégico seleccionado y con la actividad formulada.</t>
        </r>
      </text>
    </comment>
    <comment ref="J6" authorId="1" shapeId="0" xr:uid="{C488452E-4B83-42D6-B9F1-37662B3E080D}">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6" authorId="2" shapeId="0" xr:uid="{CAA2EC93-716F-431A-A24A-35E13BC39A7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6" authorId="1" shapeId="0" xr:uid="{40AC5166-6640-43E5-973E-E076D8E7EA4E}">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6" authorId="1" shapeId="0" xr:uid="{CEC626C7-366E-4293-9E8C-A379036CD189}">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6" authorId="3" shapeId="0" xr:uid="{8C16E8F8-6088-41E3-BE9E-A8E805DA921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8" authorId="4" shapeId="0" xr:uid="{AF4B1B13-B9AD-404E-8941-28B691F709DC}">
      <text>
        <r>
          <rPr>
            <b/>
            <sz val="9"/>
            <color indexed="81"/>
            <rFont val="Tahoma"/>
            <family val="2"/>
          </rPr>
          <t>Numero de actividades en valor absoluto</t>
        </r>
      </text>
    </comment>
    <comment ref="AC8" authorId="4" shapeId="0" xr:uid="{9943B688-C3F2-480C-ACE8-8C01AAA61CDD}">
      <text>
        <r>
          <rPr>
            <b/>
            <sz val="9"/>
            <color indexed="81"/>
            <rFont val="Tahoma"/>
            <family val="2"/>
          </rPr>
          <t>Porcentaje correspondiente al mes</t>
        </r>
      </text>
    </comment>
    <comment ref="AD8" authorId="4" shapeId="0" xr:uid="{B5F700CD-409C-4AEC-AD52-9E93BA90EBE4}">
      <text>
        <r>
          <rPr>
            <b/>
            <sz val="9"/>
            <color indexed="81"/>
            <rFont val="Tahoma"/>
            <family val="2"/>
          </rPr>
          <t>Numero de actividades ejecutadas en valor absoluto</t>
        </r>
      </text>
    </comment>
    <comment ref="AG8" authorId="5" shapeId="0" xr:uid="{2FA98859-76CC-4EAD-A429-DBDD1A2A162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8" authorId="4" shapeId="0" xr:uid="{C979D024-F078-4DC7-B506-6706EB073D63}">
      <text>
        <r>
          <rPr>
            <b/>
            <sz val="9"/>
            <color indexed="81"/>
            <rFont val="Tahoma"/>
            <family val="2"/>
          </rPr>
          <t>Numero de actividades en valor absoluto</t>
        </r>
      </text>
    </comment>
    <comment ref="AI8" authorId="4" shapeId="0" xr:uid="{8E13A359-860A-4CF1-BFCA-5F97E72BBE1C}">
      <text>
        <r>
          <rPr>
            <b/>
            <sz val="9"/>
            <color indexed="81"/>
            <rFont val="Tahoma"/>
            <family val="2"/>
          </rPr>
          <t>Porcentaje correspondiente al mes</t>
        </r>
      </text>
    </comment>
    <comment ref="AJ8" authorId="4" shapeId="0" xr:uid="{498487B4-D981-4E7A-BEF1-E097ED07A5A0}">
      <text>
        <r>
          <rPr>
            <b/>
            <sz val="9"/>
            <color indexed="81"/>
            <rFont val="Tahoma"/>
            <family val="2"/>
          </rPr>
          <t>Numero de actividades ejecutadas en valor absoluto</t>
        </r>
      </text>
    </comment>
    <comment ref="AM8" authorId="6" shapeId="0" xr:uid="{EC7F7686-6F26-4B85-BF5E-B8AEA1533EA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8" authorId="4" shapeId="0" xr:uid="{A7AD9439-069B-4FB4-8716-E8F212A868B7}">
      <text>
        <r>
          <rPr>
            <b/>
            <sz val="9"/>
            <color indexed="81"/>
            <rFont val="Tahoma"/>
            <family val="2"/>
          </rPr>
          <t>Numero de actividades en valor absoluto</t>
        </r>
      </text>
    </comment>
    <comment ref="AO8" authorId="4" shapeId="0" xr:uid="{B7ACC133-9442-41F2-A907-D1171B9D8909}">
      <text>
        <r>
          <rPr>
            <b/>
            <sz val="9"/>
            <color indexed="81"/>
            <rFont val="Tahoma"/>
            <family val="2"/>
          </rPr>
          <t>Porcentaje correspondiente al mes</t>
        </r>
      </text>
    </comment>
    <comment ref="AP8" authorId="4" shapeId="0" xr:uid="{874516BA-BBEA-40A1-A46A-558362B5FEBC}">
      <text>
        <r>
          <rPr>
            <b/>
            <sz val="9"/>
            <color indexed="81"/>
            <rFont val="Tahoma"/>
            <family val="2"/>
          </rPr>
          <t>Numero de actividades ejecutadas en valor absoluto</t>
        </r>
      </text>
    </comment>
    <comment ref="AS8" authorId="7" shapeId="0" xr:uid="{C9049F80-A3DE-47D6-A182-C1CF8580A65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8" authorId="4" shapeId="0" xr:uid="{2BEA15F8-64A6-4441-B42B-5405FEC85173}">
      <text>
        <r>
          <rPr>
            <b/>
            <sz val="9"/>
            <color indexed="81"/>
            <rFont val="Tahoma"/>
            <family val="2"/>
          </rPr>
          <t>Numero de actividades en valor absoluto</t>
        </r>
      </text>
    </comment>
    <comment ref="AU8" authorId="4" shapeId="0" xr:uid="{44FF6BF9-2AB1-439F-891F-16184A0B8D06}">
      <text>
        <r>
          <rPr>
            <b/>
            <sz val="9"/>
            <color indexed="81"/>
            <rFont val="Tahoma"/>
            <family val="2"/>
          </rPr>
          <t>Porcentaje correspondiente al mes</t>
        </r>
      </text>
    </comment>
    <comment ref="AV8" authorId="4" shapeId="0" xr:uid="{68822ECF-DD0E-4EE8-9A9B-F883E75319A5}">
      <text>
        <r>
          <rPr>
            <b/>
            <sz val="9"/>
            <color indexed="81"/>
            <rFont val="Tahoma"/>
            <family val="2"/>
          </rPr>
          <t>Numero de actividades ejecutadas en valor absoluto</t>
        </r>
      </text>
    </comment>
    <comment ref="AY8" authorId="8" shapeId="0" xr:uid="{EC324FA0-340E-4E18-8A9F-9CE53E6C5C8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8" authorId="4" shapeId="0" xr:uid="{B5078063-AAB1-40AD-B699-3844F1D186DD}">
      <text>
        <r>
          <rPr>
            <b/>
            <sz val="9"/>
            <color indexed="81"/>
            <rFont val="Tahoma"/>
            <family val="2"/>
          </rPr>
          <t>Numero de actividades en valor absoluto</t>
        </r>
      </text>
    </comment>
    <comment ref="BA8" authorId="4" shapeId="0" xr:uid="{5422817D-99D7-4ADD-B16B-67F62B64C32F}">
      <text>
        <r>
          <rPr>
            <b/>
            <sz val="9"/>
            <color indexed="81"/>
            <rFont val="Tahoma"/>
            <family val="2"/>
          </rPr>
          <t>Porcentaje correspondiente al mes</t>
        </r>
      </text>
    </comment>
    <comment ref="BB8" authorId="4" shapeId="0" xr:uid="{3FCD921B-8613-481A-AA31-EFEFBF6D3054}">
      <text>
        <r>
          <rPr>
            <b/>
            <sz val="9"/>
            <color indexed="81"/>
            <rFont val="Tahoma"/>
            <family val="2"/>
          </rPr>
          <t>Numero de actividades ejecutadas en valor absoluto</t>
        </r>
      </text>
    </comment>
    <comment ref="BE8" authorId="9" shapeId="0" xr:uid="{93F11E1A-380A-48E6-B7EE-3D9B9D7EB62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8" authorId="4" shapeId="0" xr:uid="{5E0E277C-9354-4915-A0B9-9EA658372ACB}">
      <text>
        <r>
          <rPr>
            <b/>
            <sz val="9"/>
            <color indexed="81"/>
            <rFont val="Tahoma"/>
            <family val="2"/>
          </rPr>
          <t>Numero de actividades en valor absoluto</t>
        </r>
      </text>
    </comment>
    <comment ref="BG8" authorId="4" shapeId="0" xr:uid="{6C30EBAD-3DE2-43DA-AAC0-AFFDF64484F8}">
      <text>
        <r>
          <rPr>
            <b/>
            <sz val="9"/>
            <color indexed="81"/>
            <rFont val="Tahoma"/>
            <family val="2"/>
          </rPr>
          <t>Porcentaje correspondiente al mes</t>
        </r>
      </text>
    </comment>
    <comment ref="BH8" authorId="4" shapeId="0" xr:uid="{C0F3B029-BA3B-4543-9E0B-9DD62DD8C59C}">
      <text>
        <r>
          <rPr>
            <b/>
            <sz val="9"/>
            <color indexed="81"/>
            <rFont val="Tahoma"/>
            <family val="2"/>
          </rPr>
          <t>Numero de actividades ejecutadas en valor absoluto</t>
        </r>
      </text>
    </comment>
    <comment ref="BK8" authorId="10" shapeId="0" xr:uid="{05ED1B2B-836A-40AF-8665-6D450408CCE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8" authorId="4" shapeId="0" xr:uid="{0A14717F-FB90-4169-BC8F-47DA6249A594}">
      <text>
        <r>
          <rPr>
            <b/>
            <sz val="9"/>
            <color indexed="81"/>
            <rFont val="Tahoma"/>
            <family val="2"/>
          </rPr>
          <t>Numero de actividades en valor absoluto</t>
        </r>
      </text>
    </comment>
    <comment ref="BM8" authorId="4" shapeId="0" xr:uid="{B7EE66D3-4564-420E-AC7B-F3D783873B51}">
      <text>
        <r>
          <rPr>
            <b/>
            <sz val="9"/>
            <color indexed="81"/>
            <rFont val="Tahoma"/>
            <family val="2"/>
          </rPr>
          <t>Porcentaje correspondiente al mes</t>
        </r>
      </text>
    </comment>
    <comment ref="BN8" authorId="4" shapeId="0" xr:uid="{479F4E57-52D7-4A4D-AF78-5180D360BC87}">
      <text>
        <r>
          <rPr>
            <b/>
            <sz val="9"/>
            <color indexed="81"/>
            <rFont val="Tahoma"/>
            <family val="2"/>
          </rPr>
          <t>Numero de actividades ejecutadas en valor absoluto</t>
        </r>
      </text>
    </comment>
    <comment ref="BQ8" authorId="11" shapeId="0" xr:uid="{3B240918-B4BB-4BE9-BC35-68C75BCFC1A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8" authorId="4" shapeId="0" xr:uid="{48BB1026-0394-4C8A-BC2C-B0C4F668BBD7}">
      <text>
        <r>
          <rPr>
            <b/>
            <sz val="9"/>
            <color indexed="81"/>
            <rFont val="Tahoma"/>
            <family val="2"/>
          </rPr>
          <t>Numero de actividades en valor absoluto</t>
        </r>
      </text>
    </comment>
    <comment ref="BS8" authorId="4" shapeId="0" xr:uid="{787BE296-1A30-470E-B985-27EF6F77BC89}">
      <text>
        <r>
          <rPr>
            <b/>
            <sz val="9"/>
            <color indexed="81"/>
            <rFont val="Tahoma"/>
            <family val="2"/>
          </rPr>
          <t>Porcentaje correspondiente al mes</t>
        </r>
      </text>
    </comment>
    <comment ref="BT8" authorId="4" shapeId="0" xr:uid="{DDA8B725-7EED-4095-9BC0-70DB746D7574}">
      <text>
        <r>
          <rPr>
            <b/>
            <sz val="9"/>
            <color indexed="81"/>
            <rFont val="Tahoma"/>
            <family val="2"/>
          </rPr>
          <t>Numero de actividades ejecutadas en valor absoluto</t>
        </r>
      </text>
    </comment>
    <comment ref="BW8" authorId="12" shapeId="0" xr:uid="{E9D6B9C9-54C1-4B4B-80E2-26F2F85413D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8" authorId="4" shapeId="0" xr:uid="{57C4FE76-3B15-4654-B698-E161B672CB89}">
      <text>
        <r>
          <rPr>
            <b/>
            <sz val="9"/>
            <color indexed="81"/>
            <rFont val="Tahoma"/>
            <family val="2"/>
          </rPr>
          <t>Numero de actividades en valor absoluto</t>
        </r>
      </text>
    </comment>
    <comment ref="BY8" authorId="4" shapeId="0" xr:uid="{350E22A6-C6D9-4681-9392-83EC09A3A2D5}">
      <text>
        <r>
          <rPr>
            <b/>
            <sz val="9"/>
            <color indexed="81"/>
            <rFont val="Tahoma"/>
            <family val="2"/>
          </rPr>
          <t>Porcentaje correspondiente al mes</t>
        </r>
      </text>
    </comment>
    <comment ref="BZ8" authorId="4" shapeId="0" xr:uid="{1141191A-0DC0-47F6-9539-7CAA84C65268}">
      <text>
        <r>
          <rPr>
            <b/>
            <sz val="9"/>
            <color indexed="81"/>
            <rFont val="Tahoma"/>
            <family val="2"/>
          </rPr>
          <t>Numero de actividades ejecutadas en valor absoluto</t>
        </r>
      </text>
    </comment>
    <comment ref="CC8" authorId="13" shapeId="0" xr:uid="{339EBE64-44B2-444E-AADC-50CF62432AC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8" authorId="4" shapeId="0" xr:uid="{0F9770AB-E4FD-408C-8936-479F2AF86244}">
      <text>
        <r>
          <rPr>
            <b/>
            <sz val="9"/>
            <color indexed="81"/>
            <rFont val="Tahoma"/>
            <family val="2"/>
          </rPr>
          <t>Numero de actividades en valor absoluto</t>
        </r>
      </text>
    </comment>
    <comment ref="CE8" authorId="4" shapeId="0" xr:uid="{C5D291C2-E737-48CC-B723-5AAC8CC7F78B}">
      <text>
        <r>
          <rPr>
            <b/>
            <sz val="9"/>
            <color indexed="81"/>
            <rFont val="Tahoma"/>
            <family val="2"/>
          </rPr>
          <t>Porcentaje correspondiente al mes</t>
        </r>
      </text>
    </comment>
    <comment ref="CF8" authorId="4" shapeId="0" xr:uid="{E88BCC45-DEF6-4AD8-BE21-871EDDA411E2}">
      <text>
        <r>
          <rPr>
            <b/>
            <sz val="9"/>
            <color indexed="81"/>
            <rFont val="Tahoma"/>
            <family val="2"/>
          </rPr>
          <t>Numero de actividades ejecutadas en valor absoluto</t>
        </r>
      </text>
    </comment>
    <comment ref="CI8" authorId="14" shapeId="0" xr:uid="{78FC1CA6-D63F-4C79-B998-73839B72325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8" authorId="4" shapeId="0" xr:uid="{A34519D5-8E99-43FF-B7E8-2ED07E44E76E}">
      <text>
        <r>
          <rPr>
            <b/>
            <sz val="9"/>
            <color indexed="81"/>
            <rFont val="Tahoma"/>
            <family val="2"/>
          </rPr>
          <t>Numero de actividades en valor absoluto</t>
        </r>
      </text>
    </comment>
    <comment ref="CK8" authorId="4" shapeId="0" xr:uid="{134A8648-B788-4F92-868D-326413B90B0F}">
      <text>
        <r>
          <rPr>
            <b/>
            <sz val="9"/>
            <color indexed="81"/>
            <rFont val="Tahoma"/>
            <family val="2"/>
          </rPr>
          <t>Porcentaje correspondiente al mes</t>
        </r>
      </text>
    </comment>
    <comment ref="CL8" authorId="4" shapeId="0" xr:uid="{8EF85A5C-71CD-4A87-B9E7-A218FAC7B034}">
      <text>
        <r>
          <rPr>
            <b/>
            <sz val="9"/>
            <color indexed="81"/>
            <rFont val="Tahoma"/>
            <family val="2"/>
          </rPr>
          <t>Numero de actividades ejecutadas en valor absoluto</t>
        </r>
      </text>
    </comment>
    <comment ref="CO8" authorId="15" shapeId="0" xr:uid="{03F06F65-5755-43E3-8E5C-6B3155EBE66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8" authorId="4" shapeId="0" xr:uid="{95E3DFCF-712C-4474-A595-564D9ACB60EC}">
      <text>
        <r>
          <rPr>
            <b/>
            <sz val="9"/>
            <color indexed="81"/>
            <rFont val="Tahoma"/>
            <family val="2"/>
          </rPr>
          <t>Numero de actividades en valor absoluto</t>
        </r>
      </text>
    </comment>
    <comment ref="CQ8" authorId="4" shapeId="0" xr:uid="{7863C6C1-5C03-422B-B4D4-AB79AECE026A}">
      <text>
        <r>
          <rPr>
            <b/>
            <sz val="9"/>
            <color indexed="81"/>
            <rFont val="Tahoma"/>
            <family val="2"/>
          </rPr>
          <t>Porcentaje correspondiente al mes</t>
        </r>
      </text>
    </comment>
    <comment ref="CR8" authorId="4" shapeId="0" xr:uid="{AB0A4632-A494-4E17-BCA6-0BDC4D116293}">
      <text>
        <r>
          <rPr>
            <b/>
            <sz val="9"/>
            <color indexed="81"/>
            <rFont val="Tahoma"/>
            <family val="2"/>
          </rPr>
          <t>Numero de actividades ejecutadas en valor absoluto</t>
        </r>
      </text>
    </comment>
    <comment ref="CU8" authorId="16" shapeId="0" xr:uid="{EA33D0C9-1518-4683-9383-CBC32C2EFAC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tc={23DF1C62-4759-4151-8001-D9CC6066F1E5}</author>
    <author>tc={2AFBB7F6-70DA-4BE6-BCF1-36022E6B39C0}</author>
    <author>J18</author>
    <author>tc={7083AFB1-19F0-4217-811E-5EFA3F875C92}</author>
    <author>tc={EBA13E22-35F2-4C38-8FB7-A9B8BC838F7C}</author>
    <author>tc={A63ACF75-744C-4A26-B6D0-4782C6AF3D39}</author>
    <author>tc={C9774F1C-7C72-44B2-9C65-F5384FD7BE86}</author>
    <author>tc={6EF3CEE1-C6CC-4952-94A3-F53CFB1C6A63}</author>
    <author>tc={7CAC5A5A-04F4-4C85-BBBA-2DD0DE79873C}</author>
    <author>tc={1CF70A29-38CA-4B16-A8A9-A1339870221C}</author>
    <author>tc={94BBCB70-E353-43EA-8EAA-C35ECDF3646E}</author>
    <author>tc={48FE01BD-96F7-4B4B-AFA1-913BC618F878}</author>
    <author>tc={4254624A-6759-4FAF-821B-28BE79C87447}</author>
    <author>tc={E09F6EFD-23C9-4527-9FB1-9EB5EC80A319}</author>
    <author>tc={FE262012-526A-48DA-BF5C-90E941E0228D}</author>
  </authors>
  <commentList>
    <comment ref="C6" authorId="0" shapeId="0" xr:uid="{94CEC4C3-1857-42DD-A4CD-12E9D64E51BD}">
      <text>
        <r>
          <rPr>
            <b/>
            <sz val="9"/>
            <color indexed="81"/>
            <rFont val="Tahoma"/>
            <family val="2"/>
          </rPr>
          <t>Seleccione el propósito del Plan de Desarrollo Distrital que se relaciona con la actividad principal formulada.</t>
        </r>
      </text>
    </comment>
    <comment ref="D6" authorId="0" shapeId="0" xr:uid="{09F44DA0-F8C7-45B2-AB9E-8A45E897D273}">
      <text>
        <r>
          <rPr>
            <b/>
            <sz val="9"/>
            <color indexed="81"/>
            <rFont val="Tahoma"/>
            <family val="2"/>
          </rPr>
          <t>Seleccione el Programa general del Plan de Desarrollo Distrital que se relaciona con el propósito y la actividad principal formulada.</t>
        </r>
      </text>
    </comment>
    <comment ref="E6" authorId="0" shapeId="0" xr:uid="{D011BCFC-E4AD-460A-8630-9CE9699F0973}">
      <text>
        <r>
          <rPr>
            <b/>
            <sz val="9"/>
            <color indexed="81"/>
            <rFont val="Tahoma"/>
            <family val="2"/>
          </rPr>
          <t>Seleccione la Meta sector del Plan de Desarrollo Distrital que se relaciona con el propósito, el programa y la o las actividades principales formuladas.</t>
        </r>
      </text>
    </comment>
    <comment ref="F6" authorId="0" shapeId="0" xr:uid="{FE2B7039-5706-4725-967C-DD3ABA905E35}">
      <text>
        <r>
          <rPr>
            <b/>
            <sz val="9"/>
            <color indexed="81"/>
            <rFont val="Tahoma"/>
            <family val="2"/>
          </rPr>
          <t>Seleccione el Proyecto de inversión que se relaciona con la o las actividades principales formuladas.</t>
        </r>
      </text>
    </comment>
    <comment ref="G6" authorId="0" shapeId="0" xr:uid="{96A272B3-8A9A-479C-959D-C6F7FE9F0219}">
      <text>
        <r>
          <rPr>
            <b/>
            <sz val="9"/>
            <color indexed="81"/>
            <rFont val="Tahoma"/>
            <family val="2"/>
          </rPr>
          <t>Seleccione la meta que se relaciona con el Proyecto de inversión</t>
        </r>
      </text>
    </comment>
    <comment ref="H6" authorId="0" shapeId="0" xr:uid="{F9F581BF-2086-4405-8F96-C272C32AD8CB}">
      <text>
        <r>
          <rPr>
            <b/>
            <sz val="9"/>
            <color indexed="81"/>
            <rFont val="Tahoma"/>
            <family val="2"/>
          </rPr>
          <t>Seleccione el objetivo del Plan Estratégico Institucional al  que contribuye con la ejecución de la actividad</t>
        </r>
      </text>
    </comment>
    <comment ref="I6" authorId="0" shapeId="0" xr:uid="{B5F61055-2F08-45C3-A09A-406279118600}">
      <text>
        <r>
          <rPr>
            <b/>
            <sz val="9"/>
            <color indexed="81"/>
            <rFont val="Tahoma"/>
            <family val="2"/>
          </rPr>
          <t>Escriba la meta del Plan Estratégico Institucional que se relaciona con el objetivo estratégico seleccionado y con la actividad formulada.</t>
        </r>
      </text>
    </comment>
    <comment ref="J6" authorId="1" shapeId="0" xr:uid="{8D94F28A-59EC-4D1B-B80C-3F33DCFB1400}">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6" authorId="2" shapeId="0" xr:uid="{23DF1C62-4759-4151-8001-D9CC6066F1E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6" authorId="1" shapeId="0" xr:uid="{EF2798DE-5588-46E7-9E11-A06A4ABDA1D5}">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6" authorId="1" shapeId="0" xr:uid="{E7AB727F-F270-4D53-977C-AECCA16B4F59}">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6" authorId="3" shapeId="0" xr:uid="{2AFBB7F6-70DA-4BE6-BCF1-36022E6B39C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8" authorId="4" shapeId="0" xr:uid="{39A129C8-8D10-4B2F-8F6A-20D3B37B03E0}">
      <text>
        <r>
          <rPr>
            <b/>
            <sz val="9"/>
            <color indexed="81"/>
            <rFont val="Tahoma"/>
            <family val="2"/>
          </rPr>
          <t>Numero de actividades en valor absoluto</t>
        </r>
      </text>
    </comment>
    <comment ref="AC8" authorId="4" shapeId="0" xr:uid="{6D879F57-435B-4F31-9199-D9444A689DAB}">
      <text>
        <r>
          <rPr>
            <b/>
            <sz val="9"/>
            <color indexed="81"/>
            <rFont val="Tahoma"/>
            <family val="2"/>
          </rPr>
          <t>Porcentaje correspondiente al mes</t>
        </r>
      </text>
    </comment>
    <comment ref="AD8" authorId="4" shapeId="0" xr:uid="{5B6D9E3A-E157-47D4-9D56-33F157A78C4A}">
      <text>
        <r>
          <rPr>
            <b/>
            <sz val="9"/>
            <color indexed="81"/>
            <rFont val="Tahoma"/>
            <family val="2"/>
          </rPr>
          <t>Numero de actividades ejecutadas en valor absoluto</t>
        </r>
      </text>
    </comment>
    <comment ref="AG8" authorId="5" shapeId="0" xr:uid="{7083AFB1-19F0-4217-811E-5EFA3F875C9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8" authorId="4" shapeId="0" xr:uid="{7C67CBE3-3616-4F6E-BF93-CE2CA2D01EAF}">
      <text>
        <r>
          <rPr>
            <b/>
            <sz val="9"/>
            <color indexed="81"/>
            <rFont val="Tahoma"/>
            <family val="2"/>
          </rPr>
          <t>Numero de actividades en valor absoluto</t>
        </r>
      </text>
    </comment>
    <comment ref="AI8" authorId="4" shapeId="0" xr:uid="{E4168DFE-0B85-429A-A415-5BAB93DACBC5}">
      <text>
        <r>
          <rPr>
            <b/>
            <sz val="9"/>
            <color indexed="81"/>
            <rFont val="Tahoma"/>
            <family val="2"/>
          </rPr>
          <t>Porcentaje correspondiente al mes</t>
        </r>
      </text>
    </comment>
    <comment ref="AJ8" authorId="4" shapeId="0" xr:uid="{80A5C073-FAC7-44F3-9648-0C914F01DDBA}">
      <text>
        <r>
          <rPr>
            <b/>
            <sz val="9"/>
            <color indexed="81"/>
            <rFont val="Tahoma"/>
            <family val="2"/>
          </rPr>
          <t>Numero de actividades ejecutadas en valor absoluto</t>
        </r>
      </text>
    </comment>
    <comment ref="AM8" authorId="6" shapeId="0" xr:uid="{EBA13E22-35F2-4C38-8FB7-A9B8BC838F7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8" authorId="4" shapeId="0" xr:uid="{22AC6E81-725C-495D-8567-53CC8AAAC31F}">
      <text>
        <r>
          <rPr>
            <b/>
            <sz val="9"/>
            <color indexed="81"/>
            <rFont val="Tahoma"/>
            <family val="2"/>
          </rPr>
          <t>Numero de actividades en valor absoluto</t>
        </r>
      </text>
    </comment>
    <comment ref="AO8" authorId="4" shapeId="0" xr:uid="{D5C6B428-A369-4312-B587-F7BC34D2D057}">
      <text>
        <r>
          <rPr>
            <b/>
            <sz val="9"/>
            <color indexed="81"/>
            <rFont val="Tahoma"/>
            <family val="2"/>
          </rPr>
          <t>Porcentaje correspondiente al mes</t>
        </r>
      </text>
    </comment>
    <comment ref="AP8" authorId="4" shapeId="0" xr:uid="{33DCF910-72E1-48ED-AFB4-5283A6E20B83}">
      <text>
        <r>
          <rPr>
            <b/>
            <sz val="9"/>
            <color indexed="81"/>
            <rFont val="Tahoma"/>
            <family val="2"/>
          </rPr>
          <t>Numero de actividades ejecutadas en valor absoluto</t>
        </r>
      </text>
    </comment>
    <comment ref="AS8" authorId="7" shapeId="0" xr:uid="{A63ACF75-744C-4A26-B6D0-4782C6AF3D3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8" authorId="4" shapeId="0" xr:uid="{FE503AB1-2781-482C-BD6F-AB2A767138D9}">
      <text>
        <r>
          <rPr>
            <b/>
            <sz val="9"/>
            <color indexed="81"/>
            <rFont val="Tahoma"/>
            <family val="2"/>
          </rPr>
          <t>Numero de actividades en valor absoluto</t>
        </r>
      </text>
    </comment>
    <comment ref="AU8" authorId="4" shapeId="0" xr:uid="{4083E239-8DB6-4919-90F0-129E74475F53}">
      <text>
        <r>
          <rPr>
            <b/>
            <sz val="9"/>
            <color indexed="81"/>
            <rFont val="Tahoma"/>
            <family val="2"/>
          </rPr>
          <t>Porcentaje correspondiente al mes</t>
        </r>
      </text>
    </comment>
    <comment ref="AV8" authorId="4" shapeId="0" xr:uid="{BD7DC78B-F519-4403-8F51-0608AB4DBB03}">
      <text>
        <r>
          <rPr>
            <b/>
            <sz val="9"/>
            <color indexed="81"/>
            <rFont val="Tahoma"/>
            <family val="2"/>
          </rPr>
          <t>Numero de actividades ejecutadas en valor absoluto</t>
        </r>
      </text>
    </comment>
    <comment ref="AY8" authorId="8" shapeId="0" xr:uid="{C9774F1C-7C72-44B2-9C65-F5384FD7BE8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8" authorId="4" shapeId="0" xr:uid="{20735977-E196-4DC4-82C3-7F644F4BD8AF}">
      <text>
        <r>
          <rPr>
            <b/>
            <sz val="9"/>
            <color indexed="81"/>
            <rFont val="Tahoma"/>
            <family val="2"/>
          </rPr>
          <t>Numero de actividades en valor absoluto</t>
        </r>
      </text>
    </comment>
    <comment ref="BA8" authorId="4" shapeId="0" xr:uid="{4F918E33-2AB1-4315-B66F-D2121AB7EA25}">
      <text>
        <r>
          <rPr>
            <b/>
            <sz val="9"/>
            <color indexed="81"/>
            <rFont val="Tahoma"/>
            <family val="2"/>
          </rPr>
          <t>Porcentaje correspondiente al mes</t>
        </r>
      </text>
    </comment>
    <comment ref="BB8" authorId="4" shapeId="0" xr:uid="{3F37EDC5-E1C2-4076-BF65-4C00CE19B3D2}">
      <text>
        <r>
          <rPr>
            <b/>
            <sz val="9"/>
            <color indexed="81"/>
            <rFont val="Tahoma"/>
            <family val="2"/>
          </rPr>
          <t>Numero de actividades ejecutadas en valor absoluto</t>
        </r>
      </text>
    </comment>
    <comment ref="BE8" authorId="9" shapeId="0" xr:uid="{6EF3CEE1-C6CC-4952-94A3-F53CFB1C6A6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8" authorId="4" shapeId="0" xr:uid="{B8F0C792-44FA-4B84-94D8-E0261666832A}">
      <text>
        <r>
          <rPr>
            <b/>
            <sz val="9"/>
            <color indexed="81"/>
            <rFont val="Tahoma"/>
            <family val="2"/>
          </rPr>
          <t>Numero de actividades en valor absoluto</t>
        </r>
      </text>
    </comment>
    <comment ref="BG8" authorId="4" shapeId="0" xr:uid="{CA52CD32-D20E-4D93-8B6D-574FAB77B385}">
      <text>
        <r>
          <rPr>
            <b/>
            <sz val="9"/>
            <color indexed="81"/>
            <rFont val="Tahoma"/>
            <family val="2"/>
          </rPr>
          <t>Porcentaje correspondiente al mes</t>
        </r>
      </text>
    </comment>
    <comment ref="BH8" authorId="4" shapeId="0" xr:uid="{029EBEE3-16C3-4F69-A743-F57CC81EBFE5}">
      <text>
        <r>
          <rPr>
            <b/>
            <sz val="9"/>
            <color indexed="81"/>
            <rFont val="Tahoma"/>
            <family val="2"/>
          </rPr>
          <t>Numero de actividades ejecutadas en valor absoluto</t>
        </r>
      </text>
    </comment>
    <comment ref="BK8" authorId="10" shapeId="0" xr:uid="{7CAC5A5A-04F4-4C85-BBBA-2DD0DE79873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8" authorId="4" shapeId="0" xr:uid="{5B6EF31E-AC57-4F4A-807E-D3B5C294AE96}">
      <text>
        <r>
          <rPr>
            <b/>
            <sz val="9"/>
            <color indexed="81"/>
            <rFont val="Tahoma"/>
            <family val="2"/>
          </rPr>
          <t>Numero de actividades en valor absoluto</t>
        </r>
      </text>
    </comment>
    <comment ref="BM8" authorId="4" shapeId="0" xr:uid="{E7882553-697C-48FF-BB8A-00A5A6F15727}">
      <text>
        <r>
          <rPr>
            <b/>
            <sz val="9"/>
            <color indexed="81"/>
            <rFont val="Tahoma"/>
            <family val="2"/>
          </rPr>
          <t>Porcentaje correspondiente al mes</t>
        </r>
      </text>
    </comment>
    <comment ref="BN8" authorId="4" shapeId="0" xr:uid="{F607F7DB-244B-4B8E-A47A-C6AFF416B6AF}">
      <text>
        <r>
          <rPr>
            <b/>
            <sz val="9"/>
            <color indexed="81"/>
            <rFont val="Tahoma"/>
            <family val="2"/>
          </rPr>
          <t>Numero de actividades ejecutadas en valor absoluto</t>
        </r>
      </text>
    </comment>
    <comment ref="BQ8" authorId="11" shapeId="0" xr:uid="{1CF70A29-38CA-4B16-A8A9-A133987022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8" authorId="4" shapeId="0" xr:uid="{08FB3288-A19D-45BE-873F-7406333D030D}">
      <text>
        <r>
          <rPr>
            <b/>
            <sz val="9"/>
            <color indexed="81"/>
            <rFont val="Tahoma"/>
            <family val="2"/>
          </rPr>
          <t>Numero de actividades en valor absoluto</t>
        </r>
      </text>
    </comment>
    <comment ref="BS8" authorId="4" shapeId="0" xr:uid="{185FCD0E-E41F-4EC6-907A-732DD5DC52CC}">
      <text>
        <r>
          <rPr>
            <b/>
            <sz val="9"/>
            <color indexed="81"/>
            <rFont val="Tahoma"/>
            <family val="2"/>
          </rPr>
          <t>Porcentaje correspondiente al mes</t>
        </r>
      </text>
    </comment>
    <comment ref="BT8" authorId="4" shapeId="0" xr:uid="{9D7F90D5-9A16-4A53-82C4-BF9EF5F32CE9}">
      <text>
        <r>
          <rPr>
            <b/>
            <sz val="9"/>
            <color indexed="81"/>
            <rFont val="Tahoma"/>
            <family val="2"/>
          </rPr>
          <t>Numero de actividades ejecutadas en valor absoluto</t>
        </r>
      </text>
    </comment>
    <comment ref="BW8" authorId="12" shapeId="0" xr:uid="{94BBCB70-E353-43EA-8EAA-C35ECDF3646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8" authorId="4" shapeId="0" xr:uid="{9A79047F-8AC6-4E66-9BA5-4D0402832C24}">
      <text>
        <r>
          <rPr>
            <b/>
            <sz val="9"/>
            <color indexed="81"/>
            <rFont val="Tahoma"/>
            <family val="2"/>
          </rPr>
          <t>Numero de actividades en valor absoluto</t>
        </r>
      </text>
    </comment>
    <comment ref="BY8" authorId="4" shapeId="0" xr:uid="{8816BDA5-DC4F-492B-ADDA-ED8876B2F74F}">
      <text>
        <r>
          <rPr>
            <b/>
            <sz val="9"/>
            <color indexed="81"/>
            <rFont val="Tahoma"/>
            <family val="2"/>
          </rPr>
          <t>Porcentaje correspondiente al mes</t>
        </r>
      </text>
    </comment>
    <comment ref="BZ8" authorId="4" shapeId="0" xr:uid="{DD6DDA38-C06E-40FD-9564-8142E725F49F}">
      <text>
        <r>
          <rPr>
            <b/>
            <sz val="9"/>
            <color indexed="81"/>
            <rFont val="Tahoma"/>
            <family val="2"/>
          </rPr>
          <t>Numero de actividades ejecutadas en valor absoluto</t>
        </r>
      </text>
    </comment>
    <comment ref="CC8" authorId="13" shapeId="0" xr:uid="{48FE01BD-96F7-4B4B-AFA1-913BC618F87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8" authorId="4" shapeId="0" xr:uid="{F59FCD4F-E29F-46B2-B119-B39E51CEABB2}">
      <text>
        <r>
          <rPr>
            <b/>
            <sz val="9"/>
            <color indexed="81"/>
            <rFont val="Tahoma"/>
            <family val="2"/>
          </rPr>
          <t>Numero de actividades en valor absoluto</t>
        </r>
      </text>
    </comment>
    <comment ref="CE8" authorId="4" shapeId="0" xr:uid="{AD4B3438-A10B-4973-AE0F-13060556E68F}">
      <text>
        <r>
          <rPr>
            <b/>
            <sz val="9"/>
            <color indexed="81"/>
            <rFont val="Tahoma"/>
            <family val="2"/>
          </rPr>
          <t>Porcentaje correspondiente al mes</t>
        </r>
      </text>
    </comment>
    <comment ref="CF8" authorId="4" shapeId="0" xr:uid="{40B91294-49C0-4668-991C-83F7B4D069DE}">
      <text>
        <r>
          <rPr>
            <b/>
            <sz val="9"/>
            <color indexed="81"/>
            <rFont val="Tahoma"/>
            <family val="2"/>
          </rPr>
          <t>Numero de actividades ejecutadas en valor absoluto</t>
        </r>
      </text>
    </comment>
    <comment ref="CI8" authorId="14" shapeId="0" xr:uid="{4254624A-6759-4FAF-821B-28BE79C8744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8" authorId="4" shapeId="0" xr:uid="{6EC797FD-1C45-4D35-877F-7FCCB8F1E973}">
      <text>
        <r>
          <rPr>
            <b/>
            <sz val="9"/>
            <color indexed="81"/>
            <rFont val="Tahoma"/>
            <family val="2"/>
          </rPr>
          <t>Numero de actividades en valor absoluto</t>
        </r>
      </text>
    </comment>
    <comment ref="CK8" authorId="4" shapeId="0" xr:uid="{F2068BD0-BC1A-4E80-95AE-C0FCDE06664B}">
      <text>
        <r>
          <rPr>
            <b/>
            <sz val="9"/>
            <color indexed="81"/>
            <rFont val="Tahoma"/>
            <family val="2"/>
          </rPr>
          <t>Porcentaje correspondiente al mes</t>
        </r>
      </text>
    </comment>
    <comment ref="CL8" authorId="4" shapeId="0" xr:uid="{6DCFCDC1-CD92-4120-903D-EDF5369B8937}">
      <text>
        <r>
          <rPr>
            <b/>
            <sz val="9"/>
            <color indexed="81"/>
            <rFont val="Tahoma"/>
            <family val="2"/>
          </rPr>
          <t>Numero de actividades ejecutadas en valor absoluto</t>
        </r>
      </text>
    </comment>
    <comment ref="CO8" authorId="15" shapeId="0" xr:uid="{E09F6EFD-23C9-4527-9FB1-9EB5EC80A31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8" authorId="4" shapeId="0" xr:uid="{6C7A7C53-6F98-4698-841B-1A9B911E780D}">
      <text>
        <r>
          <rPr>
            <b/>
            <sz val="9"/>
            <color indexed="81"/>
            <rFont val="Tahoma"/>
            <family val="2"/>
          </rPr>
          <t>Numero de actividades en valor absoluto</t>
        </r>
      </text>
    </comment>
    <comment ref="CQ8" authorId="4" shapeId="0" xr:uid="{92C8ADE8-89A6-4F3D-B575-24D4429264CE}">
      <text>
        <r>
          <rPr>
            <b/>
            <sz val="9"/>
            <color indexed="81"/>
            <rFont val="Tahoma"/>
            <family val="2"/>
          </rPr>
          <t>Porcentaje correspondiente al mes</t>
        </r>
      </text>
    </comment>
    <comment ref="CR8" authorId="4" shapeId="0" xr:uid="{C8F8B077-A410-48C1-9380-8729D9726A86}">
      <text>
        <r>
          <rPr>
            <b/>
            <sz val="9"/>
            <color indexed="81"/>
            <rFont val="Tahoma"/>
            <family val="2"/>
          </rPr>
          <t>Numero de actividades ejecutadas en valor absoluto</t>
        </r>
      </text>
    </comment>
    <comment ref="CU8" authorId="16" shapeId="0" xr:uid="{FE262012-526A-48DA-BF5C-90E941E0228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J18</author>
  </authors>
  <commentList>
    <comment ref="I3" authorId="0" shapeId="0" xr:uid="{836130CB-DEFD-4816-A567-2E1E9941EA52}">
      <text>
        <r>
          <rPr>
            <b/>
            <sz val="9"/>
            <color indexed="81"/>
            <rFont val="Tahoma"/>
            <family val="2"/>
          </rPr>
          <t>Numero de actividades en valor absoluto</t>
        </r>
      </text>
    </comment>
    <comment ref="J3" authorId="0" shapeId="0" xr:uid="{0CE5EC02-A9DF-44EB-BF90-7005B2E5E5A3}">
      <text>
        <r>
          <rPr>
            <b/>
            <sz val="9"/>
            <color indexed="81"/>
            <rFont val="Tahoma"/>
            <family val="2"/>
          </rPr>
          <t>Porcentaje correspondiente al mes</t>
        </r>
      </text>
    </comment>
    <comment ref="K3" authorId="0" shapeId="0" xr:uid="{141E4E3B-1C47-4E22-8E32-1FC46E51CC70}">
      <text>
        <r>
          <rPr>
            <b/>
            <sz val="9"/>
            <color indexed="81"/>
            <rFont val="Tahoma"/>
            <family val="2"/>
          </rPr>
          <t>Numero de actividades ejecutadas en valor absoluto</t>
        </r>
      </text>
    </comment>
    <comment ref="N3" authorId="0" shapeId="0" xr:uid="{B11F8604-FCC1-45B1-A599-1F23AC424201}">
      <text>
        <r>
          <rPr>
            <b/>
            <sz val="9"/>
            <color indexed="81"/>
            <rFont val="Tahoma"/>
            <family val="2"/>
          </rPr>
          <t>Numero de actividades en valor absoluto</t>
        </r>
      </text>
    </comment>
    <comment ref="O3" authorId="0" shapeId="0" xr:uid="{0537101B-335B-4658-8A40-196E5DA6F691}">
      <text>
        <r>
          <rPr>
            <b/>
            <sz val="9"/>
            <color indexed="81"/>
            <rFont val="Tahoma"/>
            <family val="2"/>
          </rPr>
          <t>Porcentaje correspondiente al mes</t>
        </r>
      </text>
    </comment>
    <comment ref="P3" authorId="0" shapeId="0" xr:uid="{0D20DC96-6F5B-4065-AA5C-F0BA5CDDB508}">
      <text>
        <r>
          <rPr>
            <b/>
            <sz val="9"/>
            <color indexed="81"/>
            <rFont val="Tahoma"/>
            <family val="2"/>
          </rPr>
          <t>Numero de actividades ejecutadas en valor absoluto</t>
        </r>
      </text>
    </comment>
    <comment ref="S3" authorId="0" shapeId="0" xr:uid="{F3865B66-1AAC-44D9-A5F6-DAC0624F3B41}">
      <text>
        <r>
          <rPr>
            <b/>
            <sz val="9"/>
            <color indexed="81"/>
            <rFont val="Tahoma"/>
            <family val="2"/>
          </rPr>
          <t>Numero de actividades en valor absoluto</t>
        </r>
      </text>
    </comment>
    <comment ref="T3" authorId="0" shapeId="0" xr:uid="{44267A21-8830-45CB-87D3-40EAC29E7E48}">
      <text>
        <r>
          <rPr>
            <b/>
            <sz val="9"/>
            <color indexed="81"/>
            <rFont val="Tahoma"/>
            <family val="2"/>
          </rPr>
          <t>Porcentaje correspondiente al mes</t>
        </r>
      </text>
    </comment>
    <comment ref="U3" authorId="0" shapeId="0" xr:uid="{D4142BB7-95EB-49AF-BEF0-4F03D1531272}">
      <text>
        <r>
          <rPr>
            <b/>
            <sz val="9"/>
            <color indexed="81"/>
            <rFont val="Tahoma"/>
            <family val="2"/>
          </rPr>
          <t>Numero de actividades ejecutadas en valor absoluto</t>
        </r>
      </text>
    </comment>
    <comment ref="X3" authorId="0" shapeId="0" xr:uid="{120809BB-75F5-4387-BDB3-7D85577A9986}">
      <text>
        <r>
          <rPr>
            <b/>
            <sz val="9"/>
            <color indexed="81"/>
            <rFont val="Tahoma"/>
            <family val="2"/>
          </rPr>
          <t>Numero de actividades en valor absoluto</t>
        </r>
      </text>
    </comment>
    <comment ref="Y3" authorId="0" shapeId="0" xr:uid="{28DC2322-B3AC-409E-AD4A-DE4AD0BFF14A}">
      <text>
        <r>
          <rPr>
            <b/>
            <sz val="9"/>
            <color indexed="81"/>
            <rFont val="Tahoma"/>
            <family val="2"/>
          </rPr>
          <t>Porcentaje correspondiente al mes</t>
        </r>
      </text>
    </comment>
    <comment ref="Z3" authorId="0" shapeId="0" xr:uid="{08C84982-33EB-4872-8966-D8C389E74168}">
      <text>
        <r>
          <rPr>
            <b/>
            <sz val="9"/>
            <color indexed="81"/>
            <rFont val="Tahoma"/>
            <family val="2"/>
          </rPr>
          <t>Numero de actividades ejecutadas en valor absoluto</t>
        </r>
      </text>
    </comment>
    <comment ref="AC3" authorId="0" shapeId="0" xr:uid="{A022DE76-7AA3-413A-8609-42BAF968B4AA}">
      <text>
        <r>
          <rPr>
            <b/>
            <sz val="9"/>
            <color indexed="81"/>
            <rFont val="Tahoma"/>
            <family val="2"/>
          </rPr>
          <t>Numero de actividades en valor absoluto</t>
        </r>
      </text>
    </comment>
    <comment ref="AD3" authorId="0" shapeId="0" xr:uid="{9BA14AF6-8B0C-40D3-A917-B95FF122EE56}">
      <text>
        <r>
          <rPr>
            <b/>
            <sz val="9"/>
            <color indexed="81"/>
            <rFont val="Tahoma"/>
            <family val="2"/>
          </rPr>
          <t>Porcentaje correspondiente al mes</t>
        </r>
      </text>
    </comment>
    <comment ref="AE3" authorId="0" shapeId="0" xr:uid="{22D1FBDC-0EBF-41B0-A3A4-06A7A8395F87}">
      <text>
        <r>
          <rPr>
            <b/>
            <sz val="9"/>
            <color indexed="81"/>
            <rFont val="Tahoma"/>
            <family val="2"/>
          </rPr>
          <t>Numero de actividades ejecutadas en valor absoluto</t>
        </r>
      </text>
    </comment>
    <comment ref="AH3" authorId="0" shapeId="0" xr:uid="{AE62193E-BADD-4FC0-8610-871620FC6F75}">
      <text>
        <r>
          <rPr>
            <b/>
            <sz val="9"/>
            <color indexed="81"/>
            <rFont val="Tahoma"/>
            <family val="2"/>
          </rPr>
          <t>Numero de actividades en valor absoluto</t>
        </r>
      </text>
    </comment>
    <comment ref="AI3" authorId="0" shapeId="0" xr:uid="{C2560F18-FA3E-4A0B-89C2-925806FEA4FC}">
      <text>
        <r>
          <rPr>
            <b/>
            <sz val="9"/>
            <color indexed="81"/>
            <rFont val="Tahoma"/>
            <family val="2"/>
          </rPr>
          <t>Porcentaje correspondiente al mes</t>
        </r>
      </text>
    </comment>
    <comment ref="AJ3" authorId="0" shapeId="0" xr:uid="{633AAFBB-3210-4AAA-A9DD-926436755EF3}">
      <text>
        <r>
          <rPr>
            <b/>
            <sz val="9"/>
            <color indexed="81"/>
            <rFont val="Tahoma"/>
            <family val="2"/>
          </rPr>
          <t>Numero de actividades ejecutadas en valor absoluto</t>
        </r>
      </text>
    </comment>
    <comment ref="AM3" authorId="0" shapeId="0" xr:uid="{BB63183C-822A-4D18-AFB9-429C16783EF7}">
      <text>
        <r>
          <rPr>
            <b/>
            <sz val="9"/>
            <color indexed="81"/>
            <rFont val="Tahoma"/>
            <family val="2"/>
          </rPr>
          <t>Numero de actividades en valor absoluto</t>
        </r>
      </text>
    </comment>
    <comment ref="AN3" authorId="0" shapeId="0" xr:uid="{4B21E97C-01AA-4AE8-BE85-EBA3C79B42A3}">
      <text>
        <r>
          <rPr>
            <b/>
            <sz val="9"/>
            <color indexed="81"/>
            <rFont val="Tahoma"/>
            <family val="2"/>
          </rPr>
          <t>Porcentaje correspondiente al mes</t>
        </r>
      </text>
    </comment>
    <comment ref="AO3" authorId="0" shapeId="0" xr:uid="{8D7C8D08-E7E6-45AF-B383-2A449C33BCB8}">
      <text>
        <r>
          <rPr>
            <b/>
            <sz val="9"/>
            <color indexed="81"/>
            <rFont val="Tahoma"/>
            <family val="2"/>
          </rPr>
          <t>Numero de actividades ejecutadas en valor absoluto</t>
        </r>
      </text>
    </comment>
    <comment ref="AR3" authorId="0" shapeId="0" xr:uid="{BDA8A686-1456-48DE-9F29-2D7EEBD2766E}">
      <text>
        <r>
          <rPr>
            <b/>
            <sz val="9"/>
            <color indexed="81"/>
            <rFont val="Tahoma"/>
            <family val="2"/>
          </rPr>
          <t>Numero de actividades en valor absoluto</t>
        </r>
      </text>
    </comment>
    <comment ref="AS3" authorId="0" shapeId="0" xr:uid="{B08E9AEE-4AC1-4D01-8CDB-EBAD657CA47A}">
      <text>
        <r>
          <rPr>
            <b/>
            <sz val="9"/>
            <color indexed="81"/>
            <rFont val="Tahoma"/>
            <family val="2"/>
          </rPr>
          <t>Porcentaje correspondiente al mes</t>
        </r>
      </text>
    </comment>
    <comment ref="AT3" authorId="0" shapeId="0" xr:uid="{3D839787-89C3-498C-BCC6-060893DA53B2}">
      <text>
        <r>
          <rPr>
            <b/>
            <sz val="9"/>
            <color indexed="81"/>
            <rFont val="Tahoma"/>
            <family val="2"/>
          </rPr>
          <t>Numero de actividades ejecutadas en valor absoluto</t>
        </r>
      </text>
    </comment>
    <comment ref="AW3" authorId="0" shapeId="0" xr:uid="{90486485-120C-4CD4-96CE-71D45A85B54C}">
      <text>
        <r>
          <rPr>
            <b/>
            <sz val="9"/>
            <color indexed="81"/>
            <rFont val="Tahoma"/>
            <family val="2"/>
          </rPr>
          <t>Numero de actividades en valor absoluto</t>
        </r>
      </text>
    </comment>
    <comment ref="AX3" authorId="0" shapeId="0" xr:uid="{96332FD8-2DE1-4E19-BB3D-0885572FD89D}">
      <text>
        <r>
          <rPr>
            <b/>
            <sz val="9"/>
            <color indexed="81"/>
            <rFont val="Tahoma"/>
            <family val="2"/>
          </rPr>
          <t>Porcentaje correspondiente al mes</t>
        </r>
      </text>
    </comment>
    <comment ref="AY3" authorId="0" shapeId="0" xr:uid="{1CEE0E02-F3B3-4373-B605-748BFF51396A}">
      <text>
        <r>
          <rPr>
            <b/>
            <sz val="9"/>
            <color indexed="81"/>
            <rFont val="Tahoma"/>
            <family val="2"/>
          </rPr>
          <t>Numero de actividades ejecutadas en valor absoluto</t>
        </r>
      </text>
    </comment>
    <comment ref="BB3" authorId="0" shapeId="0" xr:uid="{732BCBFF-A508-48BB-99DE-547FF2417FC8}">
      <text>
        <r>
          <rPr>
            <b/>
            <sz val="9"/>
            <color indexed="81"/>
            <rFont val="Tahoma"/>
            <family val="2"/>
          </rPr>
          <t>Numero de actividades en valor absoluto</t>
        </r>
      </text>
    </comment>
    <comment ref="BC3" authorId="0" shapeId="0" xr:uid="{714D47BC-A590-4642-9588-7A6775282509}">
      <text>
        <r>
          <rPr>
            <b/>
            <sz val="9"/>
            <color indexed="81"/>
            <rFont val="Tahoma"/>
            <family val="2"/>
          </rPr>
          <t>Porcentaje correspondiente al mes</t>
        </r>
      </text>
    </comment>
    <comment ref="BD3" authorId="0" shapeId="0" xr:uid="{D1DA7FD8-7C29-42B3-81FA-4D05DCD33E66}">
      <text>
        <r>
          <rPr>
            <b/>
            <sz val="9"/>
            <color indexed="81"/>
            <rFont val="Tahoma"/>
            <family val="2"/>
          </rPr>
          <t>Numero de actividades ejecutadas en valor absoluto</t>
        </r>
      </text>
    </comment>
    <comment ref="BG3" authorId="0" shapeId="0" xr:uid="{BF5A510C-19A8-4333-9268-91DBB84F97C2}">
      <text>
        <r>
          <rPr>
            <b/>
            <sz val="9"/>
            <color indexed="81"/>
            <rFont val="Tahoma"/>
            <family val="2"/>
          </rPr>
          <t>Numero de actividades en valor absoluto</t>
        </r>
      </text>
    </comment>
    <comment ref="BH3" authorId="0" shapeId="0" xr:uid="{5187A2F2-8D2D-4AEC-AB75-47735F821854}">
      <text>
        <r>
          <rPr>
            <b/>
            <sz val="9"/>
            <color indexed="81"/>
            <rFont val="Tahoma"/>
            <family val="2"/>
          </rPr>
          <t>Porcentaje correspondiente al mes</t>
        </r>
      </text>
    </comment>
    <comment ref="BI3" authorId="0" shapeId="0" xr:uid="{8E65C2C0-BA65-4146-9B95-C0737553C1BF}">
      <text>
        <r>
          <rPr>
            <b/>
            <sz val="9"/>
            <color indexed="81"/>
            <rFont val="Tahoma"/>
            <family val="2"/>
          </rPr>
          <t>Numero de actividades ejecutadas en valor absoluto</t>
        </r>
      </text>
    </comment>
    <comment ref="BL3" authorId="0" shapeId="0" xr:uid="{EF2D13CF-A01F-4ED9-914C-B90BC465C08B}">
      <text>
        <r>
          <rPr>
            <b/>
            <sz val="9"/>
            <color indexed="81"/>
            <rFont val="Tahoma"/>
            <family val="2"/>
          </rPr>
          <t>Numero de actividades en valor absoluto</t>
        </r>
      </text>
    </comment>
    <comment ref="BM3" authorId="0" shapeId="0" xr:uid="{F6039C4C-9544-4049-BB46-4D2D90676BE2}">
      <text>
        <r>
          <rPr>
            <b/>
            <sz val="9"/>
            <color indexed="81"/>
            <rFont val="Tahoma"/>
            <family val="2"/>
          </rPr>
          <t>Porcentaje correspondiente al mes</t>
        </r>
      </text>
    </comment>
    <comment ref="BN3" authorId="0" shapeId="0" xr:uid="{A3812AEB-B082-469B-B4B3-0866E49CF6D9}">
      <text>
        <r>
          <rPr>
            <b/>
            <sz val="9"/>
            <color indexed="81"/>
            <rFont val="Tahoma"/>
            <family val="2"/>
          </rPr>
          <t>Numero de actividades ejecutadas en valor absoluto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tc={A7236F37-F4BB-40A6-8A5C-3DB02CE7ED26}</author>
    <author>tc={B2A65C8B-EAC9-40DD-8ADF-84A7F4433FBF}</author>
    <author>J18</author>
    <author>tc={4E5F38AF-B528-4E09-B429-1145E7468A70}</author>
    <author>tc={25341F01-EBA0-4C86-B890-60E8EE29CC15}</author>
    <author>tc={E4AB0E07-0699-4E72-A339-67CBB1390655}</author>
    <author>tc={082D1F01-F789-4827-9453-1CE0B5DD8EA2}</author>
    <author>tc={0D7B879B-6B33-45EA-9CB6-CC423C73742F}</author>
    <author>tc={5A389AF7-3810-4A08-B8CA-839AE231AE3C}</author>
    <author>tc={F8E66454-10FD-44D1-9C7B-55F053F68368}</author>
    <author>tc={991D6700-CEB1-4D42-BC62-F89F2AC7FCD0}</author>
    <author>tc={B8746236-6E66-4368-AE78-5A42FB1DD677}</author>
    <author>tc={7A92451F-6971-4CB3-BABD-191D34AEE8F7}</author>
    <author>tc={9A6B4D67-C7D5-4E82-8688-764E9DF3AB00}</author>
    <author>tc={53A4F1FB-6329-48D1-BF1F-37909D4769F8}</author>
  </authors>
  <commentList>
    <comment ref="C9" authorId="0" shapeId="0" xr:uid="{4B3BC347-1A0A-4E7F-86B8-02CE0A8834B1}">
      <text>
        <r>
          <rPr>
            <b/>
            <sz val="9"/>
            <color indexed="81"/>
            <rFont val="Tahoma"/>
            <family val="2"/>
          </rPr>
          <t>Seleccione el propósito del Plan de Desarrollo Distrital que se relaciona con la actividad principal formulada.</t>
        </r>
      </text>
    </comment>
    <comment ref="D9" authorId="0" shapeId="0" xr:uid="{764350F4-09D1-47C7-BBB0-0A3628E20C27}">
      <text>
        <r>
          <rPr>
            <b/>
            <sz val="9"/>
            <color indexed="81"/>
            <rFont val="Tahoma"/>
            <family val="2"/>
          </rPr>
          <t>Seleccione el Programa general del Plan de Desarrollo Distrital que se relaciona con el propósito y la actividad principal formulada.</t>
        </r>
      </text>
    </comment>
    <comment ref="E9" authorId="0" shapeId="0" xr:uid="{C423058A-DF73-460F-9715-47C9A12C7D69}">
      <text>
        <r>
          <rPr>
            <b/>
            <sz val="9"/>
            <color indexed="81"/>
            <rFont val="Tahoma"/>
            <family val="2"/>
          </rPr>
          <t>Seleccione la Meta sector del Plan de Desarrollo Distrital que se relaciona con el propósito, el programa y la o las actividades principales formuladas.</t>
        </r>
      </text>
    </comment>
    <comment ref="F9" authorId="0" shapeId="0" xr:uid="{D4FD98D3-0984-435F-BC35-5E8D8155207B}">
      <text>
        <r>
          <rPr>
            <b/>
            <sz val="9"/>
            <color indexed="81"/>
            <rFont val="Tahoma"/>
            <family val="2"/>
          </rPr>
          <t>Seleccione el Proyecto de inversión que se relaciona con la o las actividades principales formuladas.</t>
        </r>
      </text>
    </comment>
    <comment ref="G9" authorId="0" shapeId="0" xr:uid="{6B32A08F-8A28-4B0B-B6F3-DFBD6F76751F}">
      <text>
        <r>
          <rPr>
            <b/>
            <sz val="9"/>
            <color indexed="81"/>
            <rFont val="Tahoma"/>
            <family val="2"/>
          </rPr>
          <t>Seleccione la meta que se relaciona con el Proyecto de inversión</t>
        </r>
      </text>
    </comment>
    <comment ref="H9" authorId="0" shapeId="0" xr:uid="{99CB375B-86B4-4479-A39D-DC68D9A8E471}">
      <text>
        <r>
          <rPr>
            <b/>
            <sz val="9"/>
            <color indexed="81"/>
            <rFont val="Tahoma"/>
            <family val="2"/>
          </rPr>
          <t>Seleccione el objetivo del Plan Estratégico Institucional al  que contribuye con la ejecución de la actividad</t>
        </r>
      </text>
    </comment>
    <comment ref="I9" authorId="0" shapeId="0" xr:uid="{A9993D82-6B73-4C1C-9D73-D765E725AA9C}">
      <text>
        <r>
          <rPr>
            <b/>
            <sz val="9"/>
            <color indexed="81"/>
            <rFont val="Tahoma"/>
            <family val="2"/>
          </rPr>
          <t>Escriba la meta del Plan Estratégico Institucional que se relaciona con el objetivo estratégico seleccionado y con la actividad formulada.</t>
        </r>
      </text>
    </comment>
    <comment ref="J9" authorId="1" shapeId="0" xr:uid="{D0270DB2-3D6E-44F3-8FA0-33962B6B1DFA}">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A7236F37-F4BB-40A6-8A5C-3DB02CE7ED2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EA007EC5-EA29-4C40-A0BE-8353F65C43B1}">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8484DF1F-B3C0-4E69-AF5A-00C89BB26FBF}">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B2A65C8B-EAC9-40DD-8ADF-84A7F4433FB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472B63B0-F59A-43DF-A3C5-4ED719D9C614}">
      <text>
        <r>
          <rPr>
            <b/>
            <sz val="9"/>
            <color indexed="81"/>
            <rFont val="Tahoma"/>
            <family val="2"/>
          </rPr>
          <t>Numero de actividades en valor absoluto</t>
        </r>
      </text>
    </comment>
    <comment ref="AC11" authorId="4" shapeId="0" xr:uid="{AD2483D2-19E6-4341-9F18-B41D87BB9A3A}">
      <text>
        <r>
          <rPr>
            <b/>
            <sz val="9"/>
            <color indexed="81"/>
            <rFont val="Tahoma"/>
            <family val="2"/>
          </rPr>
          <t>Porcentaje correspondiente al mes</t>
        </r>
      </text>
    </comment>
    <comment ref="AD11" authorId="4" shapeId="0" xr:uid="{E6262EC9-5CCE-4842-9E11-4B13E7C5DF87}">
      <text>
        <r>
          <rPr>
            <b/>
            <sz val="9"/>
            <color indexed="81"/>
            <rFont val="Tahoma"/>
            <family val="2"/>
          </rPr>
          <t>Numero de actividades ejecutadas en valor absoluto</t>
        </r>
      </text>
    </comment>
    <comment ref="AG11" authorId="5" shapeId="0" xr:uid="{4E5F38AF-B528-4E09-B429-1145E7468A7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FC0EDD56-F4EF-4F64-8D5C-576F39ADB9B4}">
      <text>
        <r>
          <rPr>
            <b/>
            <sz val="9"/>
            <color indexed="81"/>
            <rFont val="Tahoma"/>
            <family val="2"/>
          </rPr>
          <t>Numero de actividades en valor absoluto</t>
        </r>
      </text>
    </comment>
    <comment ref="AI11" authorId="4" shapeId="0" xr:uid="{44F753CF-1F16-4A37-B38B-8479AB088183}">
      <text>
        <r>
          <rPr>
            <b/>
            <sz val="9"/>
            <color indexed="81"/>
            <rFont val="Tahoma"/>
            <family val="2"/>
          </rPr>
          <t>Porcentaje correspondiente al mes</t>
        </r>
      </text>
    </comment>
    <comment ref="AJ11" authorId="4" shapeId="0" xr:uid="{EEBD1C4F-0C76-4C13-AFE1-5FB6C7B82798}">
      <text>
        <r>
          <rPr>
            <b/>
            <sz val="9"/>
            <color indexed="81"/>
            <rFont val="Tahoma"/>
            <family val="2"/>
          </rPr>
          <t>Numero de actividades ejecutadas en valor absoluto</t>
        </r>
      </text>
    </comment>
    <comment ref="AM11" authorId="6" shapeId="0" xr:uid="{25341F01-EBA0-4C86-B890-60E8EE29CC1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45191218-444C-4C99-9847-56176EF3CA80}">
      <text>
        <r>
          <rPr>
            <b/>
            <sz val="9"/>
            <color indexed="81"/>
            <rFont val="Tahoma"/>
            <family val="2"/>
          </rPr>
          <t>Numero de actividades en valor absoluto</t>
        </r>
      </text>
    </comment>
    <comment ref="AO11" authorId="4" shapeId="0" xr:uid="{AC4B7F46-BE7C-4AC2-AC6B-E41DEA795F59}">
      <text>
        <r>
          <rPr>
            <b/>
            <sz val="9"/>
            <color indexed="81"/>
            <rFont val="Tahoma"/>
            <family val="2"/>
          </rPr>
          <t>Porcentaje correspondiente al mes</t>
        </r>
      </text>
    </comment>
    <comment ref="AP11" authorId="4" shapeId="0" xr:uid="{22FF70A0-5790-4265-89A0-BE40AFB06604}">
      <text>
        <r>
          <rPr>
            <b/>
            <sz val="9"/>
            <color indexed="81"/>
            <rFont val="Tahoma"/>
            <family val="2"/>
          </rPr>
          <t>Numero de actividades ejecutadas en valor absoluto</t>
        </r>
      </text>
    </comment>
    <comment ref="AS11" authorId="7" shapeId="0" xr:uid="{E4AB0E07-0699-4E72-A339-67CBB139065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193832DC-1528-48AF-8F34-1B3FB0927B18}">
      <text>
        <r>
          <rPr>
            <b/>
            <sz val="9"/>
            <color indexed="81"/>
            <rFont val="Tahoma"/>
            <family val="2"/>
          </rPr>
          <t>Numero de actividades en valor absoluto</t>
        </r>
      </text>
    </comment>
    <comment ref="AU11" authorId="4" shapeId="0" xr:uid="{53C656F2-B63B-4E50-BBC2-F966035D043C}">
      <text>
        <r>
          <rPr>
            <b/>
            <sz val="9"/>
            <color indexed="81"/>
            <rFont val="Tahoma"/>
            <family val="2"/>
          </rPr>
          <t>Porcentaje correspondiente al mes</t>
        </r>
      </text>
    </comment>
    <comment ref="AV11" authorId="4" shapeId="0" xr:uid="{8A0BC5E0-2756-4192-AA83-6EBC9BBDCE12}">
      <text>
        <r>
          <rPr>
            <b/>
            <sz val="9"/>
            <color indexed="81"/>
            <rFont val="Tahoma"/>
            <family val="2"/>
          </rPr>
          <t>Numero de actividades ejecutadas en valor absoluto</t>
        </r>
      </text>
    </comment>
    <comment ref="AY11" authorId="8" shapeId="0" xr:uid="{082D1F01-F789-4827-9453-1CE0B5DD8EA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7C638090-C6E6-407C-B2D5-80189921F605}">
      <text>
        <r>
          <rPr>
            <b/>
            <sz val="9"/>
            <color indexed="81"/>
            <rFont val="Tahoma"/>
            <family val="2"/>
          </rPr>
          <t>Numero de actividades en valor absoluto</t>
        </r>
      </text>
    </comment>
    <comment ref="BA11" authorId="4" shapeId="0" xr:uid="{4CD89712-B15C-45F0-9F3D-E70438124E72}">
      <text>
        <r>
          <rPr>
            <b/>
            <sz val="9"/>
            <color indexed="81"/>
            <rFont val="Tahoma"/>
            <family val="2"/>
          </rPr>
          <t>Porcentaje correspondiente al mes</t>
        </r>
      </text>
    </comment>
    <comment ref="BB11" authorId="4" shapeId="0" xr:uid="{111AC767-7921-40D4-9B25-23953D839850}">
      <text>
        <r>
          <rPr>
            <b/>
            <sz val="9"/>
            <color indexed="81"/>
            <rFont val="Tahoma"/>
            <family val="2"/>
          </rPr>
          <t>Numero de actividades ejecutadas en valor absoluto</t>
        </r>
      </text>
    </comment>
    <comment ref="BE11" authorId="9" shapeId="0" xr:uid="{0D7B879B-6B33-45EA-9CB6-CC423C73742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9090711B-985B-4445-B764-5849EA040F85}">
      <text>
        <r>
          <rPr>
            <b/>
            <sz val="9"/>
            <color indexed="81"/>
            <rFont val="Tahoma"/>
            <family val="2"/>
          </rPr>
          <t>Numero de actividades en valor absoluto</t>
        </r>
      </text>
    </comment>
    <comment ref="BG11" authorId="4" shapeId="0" xr:uid="{140E324F-4B6B-4207-9678-BA7706654557}">
      <text>
        <r>
          <rPr>
            <b/>
            <sz val="9"/>
            <color indexed="81"/>
            <rFont val="Tahoma"/>
            <family val="2"/>
          </rPr>
          <t>Porcentaje correspondiente al mes</t>
        </r>
      </text>
    </comment>
    <comment ref="BH11" authorId="4" shapeId="0" xr:uid="{B23551E2-17B2-4896-BE7F-643AA0616DD2}">
      <text>
        <r>
          <rPr>
            <b/>
            <sz val="9"/>
            <color indexed="81"/>
            <rFont val="Tahoma"/>
            <family val="2"/>
          </rPr>
          <t>Numero de actividades ejecutadas en valor absoluto</t>
        </r>
      </text>
    </comment>
    <comment ref="BK11" authorId="10" shapeId="0" xr:uid="{5A389AF7-3810-4A08-B8CA-839AE231AE3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45DA50F9-71D3-496B-8176-E28DE67B3BB4}">
      <text>
        <r>
          <rPr>
            <b/>
            <sz val="9"/>
            <color indexed="81"/>
            <rFont val="Tahoma"/>
            <family val="2"/>
          </rPr>
          <t>Numero de actividades en valor absoluto</t>
        </r>
      </text>
    </comment>
    <comment ref="BM11" authorId="4" shapeId="0" xr:uid="{761A0059-717D-422E-9484-1D0FFB6F199E}">
      <text>
        <r>
          <rPr>
            <b/>
            <sz val="9"/>
            <color indexed="81"/>
            <rFont val="Tahoma"/>
            <family val="2"/>
          </rPr>
          <t>Porcentaje correspondiente al mes</t>
        </r>
      </text>
    </comment>
    <comment ref="BN11" authorId="4" shapeId="0" xr:uid="{9880CB32-5FBA-4A49-A90F-C0BF44887807}">
      <text>
        <r>
          <rPr>
            <b/>
            <sz val="9"/>
            <color indexed="81"/>
            <rFont val="Tahoma"/>
            <family val="2"/>
          </rPr>
          <t>Numero de actividades ejecutadas en valor absoluto</t>
        </r>
      </text>
    </comment>
    <comment ref="BQ11" authorId="11" shapeId="0" xr:uid="{F8E66454-10FD-44D1-9C7B-55F053F6836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8FC9A52E-5680-421A-911A-DBEF96C7B468}">
      <text>
        <r>
          <rPr>
            <b/>
            <sz val="9"/>
            <color indexed="81"/>
            <rFont val="Tahoma"/>
            <family val="2"/>
          </rPr>
          <t>Numero de actividades en valor absoluto</t>
        </r>
      </text>
    </comment>
    <comment ref="BS11" authorId="4" shapeId="0" xr:uid="{08D832A9-5C78-4BAF-934C-9166FAF6821A}">
      <text>
        <r>
          <rPr>
            <b/>
            <sz val="9"/>
            <color indexed="81"/>
            <rFont val="Tahoma"/>
            <family val="2"/>
          </rPr>
          <t>Porcentaje correspondiente al mes</t>
        </r>
      </text>
    </comment>
    <comment ref="BT11" authorId="4" shapeId="0" xr:uid="{6561E94C-D13B-4E43-8A6A-3592E71E2D85}">
      <text>
        <r>
          <rPr>
            <b/>
            <sz val="9"/>
            <color indexed="81"/>
            <rFont val="Tahoma"/>
            <family val="2"/>
          </rPr>
          <t>Numero de actividades ejecutadas en valor absoluto</t>
        </r>
      </text>
    </comment>
    <comment ref="BW11" authorId="12" shapeId="0" xr:uid="{991D6700-CEB1-4D42-BC62-F89F2AC7FCD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314625F2-4DE4-402F-9E82-E3910C83E4DA}">
      <text>
        <r>
          <rPr>
            <b/>
            <sz val="9"/>
            <color indexed="81"/>
            <rFont val="Tahoma"/>
            <family val="2"/>
          </rPr>
          <t>Numero de actividades en valor absoluto</t>
        </r>
      </text>
    </comment>
    <comment ref="BY11" authorId="4" shapeId="0" xr:uid="{25A76FAF-E69D-4298-82D3-32AD18FC7D99}">
      <text>
        <r>
          <rPr>
            <b/>
            <sz val="9"/>
            <color indexed="81"/>
            <rFont val="Tahoma"/>
            <family val="2"/>
          </rPr>
          <t>Porcentaje correspondiente al mes</t>
        </r>
      </text>
    </comment>
    <comment ref="BZ11" authorId="4" shapeId="0" xr:uid="{BC2ED375-0C9B-487C-9842-959C09ED0287}">
      <text>
        <r>
          <rPr>
            <b/>
            <sz val="9"/>
            <color indexed="81"/>
            <rFont val="Tahoma"/>
            <family val="2"/>
          </rPr>
          <t>Numero de actividades ejecutadas en valor absoluto</t>
        </r>
      </text>
    </comment>
    <comment ref="CC11" authorId="13" shapeId="0" xr:uid="{B8746236-6E66-4368-AE78-5A42FB1DD67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DF1CF88A-BCA8-461F-9CC6-9D23B76A87EC}">
      <text>
        <r>
          <rPr>
            <b/>
            <sz val="9"/>
            <color indexed="81"/>
            <rFont val="Tahoma"/>
            <family val="2"/>
          </rPr>
          <t>Numero de actividades en valor absoluto</t>
        </r>
      </text>
    </comment>
    <comment ref="CE11" authorId="4" shapeId="0" xr:uid="{C5929D7D-80C9-4D72-A5E9-F3E212285BFF}">
      <text>
        <r>
          <rPr>
            <b/>
            <sz val="9"/>
            <color indexed="81"/>
            <rFont val="Tahoma"/>
            <family val="2"/>
          </rPr>
          <t>Porcentaje correspondiente al mes</t>
        </r>
      </text>
    </comment>
    <comment ref="CF11" authorId="4" shapeId="0" xr:uid="{B12F8F77-C5B1-44F6-AFD7-4F122B00D3A8}">
      <text>
        <r>
          <rPr>
            <b/>
            <sz val="9"/>
            <color indexed="81"/>
            <rFont val="Tahoma"/>
            <family val="2"/>
          </rPr>
          <t>Numero de actividades ejecutadas en valor absoluto</t>
        </r>
      </text>
    </comment>
    <comment ref="CI11" authorId="14" shapeId="0" xr:uid="{7A92451F-6971-4CB3-BABD-191D34AEE8F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3CB8A158-02CB-4C21-9137-C0870D0FE727}">
      <text>
        <r>
          <rPr>
            <b/>
            <sz val="9"/>
            <color indexed="81"/>
            <rFont val="Tahoma"/>
            <family val="2"/>
          </rPr>
          <t>Numero de actividades en valor absoluto</t>
        </r>
      </text>
    </comment>
    <comment ref="CK11" authorId="4" shapeId="0" xr:uid="{7278637D-9A1A-4A32-A257-1C5523CF5017}">
      <text>
        <r>
          <rPr>
            <b/>
            <sz val="9"/>
            <color indexed="81"/>
            <rFont val="Tahoma"/>
            <family val="2"/>
          </rPr>
          <t>Porcentaje correspondiente al mes</t>
        </r>
      </text>
    </comment>
    <comment ref="CL11" authorId="4" shapeId="0" xr:uid="{CEC6FE73-D8F7-4350-9387-7D31ACE6DD97}">
      <text>
        <r>
          <rPr>
            <b/>
            <sz val="9"/>
            <color indexed="81"/>
            <rFont val="Tahoma"/>
            <family val="2"/>
          </rPr>
          <t>Numero de actividades ejecutadas en valor absoluto</t>
        </r>
      </text>
    </comment>
    <comment ref="CO11" authorId="15" shapeId="0" xr:uid="{9A6B4D67-C7D5-4E82-8688-764E9DF3AB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71F42115-5F64-4459-9C33-D7102E916608}">
      <text>
        <r>
          <rPr>
            <b/>
            <sz val="9"/>
            <color indexed="81"/>
            <rFont val="Tahoma"/>
            <family val="2"/>
          </rPr>
          <t>Numero de actividades en valor absoluto</t>
        </r>
      </text>
    </comment>
    <comment ref="CQ11" authorId="4" shapeId="0" xr:uid="{35A89C70-4ABF-495D-8685-953A58EFB6F4}">
      <text>
        <r>
          <rPr>
            <b/>
            <sz val="9"/>
            <color indexed="81"/>
            <rFont val="Tahoma"/>
            <family val="2"/>
          </rPr>
          <t>Porcentaje correspondiente al mes</t>
        </r>
      </text>
    </comment>
    <comment ref="CR11" authorId="4" shapeId="0" xr:uid="{D50AC325-1F4B-4D46-9C7F-816C0A3925F6}">
      <text>
        <r>
          <rPr>
            <b/>
            <sz val="9"/>
            <color indexed="81"/>
            <rFont val="Tahoma"/>
            <family val="2"/>
          </rPr>
          <t>Numero de actividades ejecutadas en valor absoluto</t>
        </r>
      </text>
    </comment>
    <comment ref="CU11" authorId="16" shapeId="0" xr:uid="{53A4F1FB-6329-48D1-BF1F-37909D4769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tc={C4D5E630-F7C6-401F-B62E-4C1C62F32DA1}</author>
    <author>tc={52772448-AAF4-4563-9BC2-3514B2E772A0}</author>
    <author>J18</author>
    <author>tc={2D1BBB7A-3B0A-40AF-9892-2DAC1868AF92}</author>
    <author>tc={2E175230-8EF8-422A-AC81-AE586913D747}</author>
    <author>tc={D0C7EA85-023A-4100-978C-3304EF05DFAA}</author>
    <author>tc={D09C0B1F-F441-4C0D-AC86-48AA351DF3D7}</author>
    <author>tc={9F4A23B0-2202-4AA1-8B4F-7818AE8AFF6D}</author>
    <author>tc={20E80010-1789-409D-BB69-20A5768CC944}</author>
    <author>tc={5904C2A5-6C3F-456C-BF14-E785B1544597}</author>
    <author>tc={23BD53D3-C2C9-4683-A23B-1B962D7BE9AE}</author>
    <author>tc={08C6B02C-262D-4D17-B301-C693AA72E435}</author>
    <author>tc={156069F5-866D-44DF-86CA-6F4B286575DB}</author>
    <author>tc={FB417286-19F8-4D7E-88CA-BAEE2BFCE0F3}</author>
    <author>tc={C2DD1D64-61A6-43FF-906F-34D01CBF2C24}</author>
  </authors>
  <commentList>
    <comment ref="C9" authorId="0" shapeId="0" xr:uid="{33989D75-F2D7-49E3-A1D7-FC2246C38C7E}">
      <text>
        <r>
          <rPr>
            <b/>
            <sz val="9"/>
            <color indexed="81"/>
            <rFont val="Tahoma"/>
            <family val="2"/>
          </rPr>
          <t>Seleccione el propósito del Plan de Desarrollo Distrital que se relaciona con la actividad principal formulada.</t>
        </r>
      </text>
    </comment>
    <comment ref="D9" authorId="0" shapeId="0" xr:uid="{E7F568B6-BF20-4AAA-B3DD-677448605559}">
      <text>
        <r>
          <rPr>
            <b/>
            <sz val="9"/>
            <color indexed="81"/>
            <rFont val="Tahoma"/>
            <family val="2"/>
          </rPr>
          <t>Seleccione el Programa general del Plan de Desarrollo Distrital que se relaciona con el propósito y la actividad principal formulada.</t>
        </r>
      </text>
    </comment>
    <comment ref="E9" authorId="0" shapeId="0" xr:uid="{B368A8F5-CDAE-49DC-A061-EA738A1139A2}">
      <text>
        <r>
          <rPr>
            <b/>
            <sz val="9"/>
            <color indexed="81"/>
            <rFont val="Tahoma"/>
            <family val="2"/>
          </rPr>
          <t>Seleccione la Meta sector del Plan de Desarrollo Distrital que se relaciona con el propósito, el programa y la o las actividades principales formuladas.</t>
        </r>
      </text>
    </comment>
    <comment ref="F9" authorId="0" shapeId="0" xr:uid="{8CA29147-F5F7-4A01-BDFF-56F88A076F22}">
      <text>
        <r>
          <rPr>
            <b/>
            <sz val="9"/>
            <color indexed="81"/>
            <rFont val="Tahoma"/>
            <family val="2"/>
          </rPr>
          <t>Seleccione el Proyecto de inversión que se relaciona con la o las actividades principales formuladas.</t>
        </r>
      </text>
    </comment>
    <comment ref="G9" authorId="0" shapeId="0" xr:uid="{1248F2CC-513B-4DF0-999F-C4F562E751C6}">
      <text>
        <r>
          <rPr>
            <b/>
            <sz val="9"/>
            <color indexed="81"/>
            <rFont val="Tahoma"/>
            <family val="2"/>
          </rPr>
          <t>Seleccione la meta que se relaciona con el Proyecto de inversión</t>
        </r>
      </text>
    </comment>
    <comment ref="H9" authorId="0" shapeId="0" xr:uid="{86CC30E0-1CED-4C4F-8B6C-4A82A30CEC18}">
      <text>
        <r>
          <rPr>
            <b/>
            <sz val="9"/>
            <color indexed="81"/>
            <rFont val="Tahoma"/>
            <family val="2"/>
          </rPr>
          <t>Seleccione el objetivo del Plan Estratégico Institucional al  que contribuye con la ejecución de la actividad</t>
        </r>
      </text>
    </comment>
    <comment ref="I9" authorId="0" shapeId="0" xr:uid="{32A9B945-709D-42D7-A731-5397B81F5D29}">
      <text>
        <r>
          <rPr>
            <b/>
            <sz val="9"/>
            <color indexed="81"/>
            <rFont val="Tahoma"/>
            <family val="2"/>
          </rPr>
          <t>Escriba la meta del Plan Estratégico Institucional que se relaciona con el objetivo estratégico seleccionado y con la actividad formulada.</t>
        </r>
      </text>
    </comment>
    <comment ref="J9" authorId="1" shapeId="0" xr:uid="{8A438019-6F79-4E8D-BF49-5BF2CA9BE520}">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C4D5E630-F7C6-401F-B62E-4C1C62F32DA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10D51061-8A8B-4365-8910-3EC3A4269CDA}">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DF618783-8D8A-407B-BA5D-F3154C86B1CD}">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52772448-AAF4-4563-9BC2-3514B2E772A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AD11FBA2-4396-492D-9492-A5EB5E136C59}">
      <text>
        <r>
          <rPr>
            <b/>
            <sz val="9"/>
            <color indexed="81"/>
            <rFont val="Tahoma"/>
            <family val="2"/>
          </rPr>
          <t>Numero de actividades en valor absoluto</t>
        </r>
      </text>
    </comment>
    <comment ref="AC11" authorId="4" shapeId="0" xr:uid="{1F17F2E3-042E-4C5C-8369-497E04931E8A}">
      <text>
        <r>
          <rPr>
            <b/>
            <sz val="9"/>
            <color indexed="81"/>
            <rFont val="Tahoma"/>
            <family val="2"/>
          </rPr>
          <t>Porcentaje correspondiente al mes</t>
        </r>
      </text>
    </comment>
    <comment ref="AD11" authorId="4" shapeId="0" xr:uid="{3F746613-0C44-48B2-90ED-CA0250778670}">
      <text>
        <r>
          <rPr>
            <b/>
            <sz val="9"/>
            <color indexed="81"/>
            <rFont val="Tahoma"/>
            <family val="2"/>
          </rPr>
          <t>Numero de actividades ejecutadas en valor absoluto</t>
        </r>
      </text>
    </comment>
    <comment ref="AG11" authorId="5" shapeId="0" xr:uid="{2D1BBB7A-3B0A-40AF-9892-2DAC1868AF9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FABAF50A-5884-4B78-B31B-7638ED17FF91}">
      <text>
        <r>
          <rPr>
            <b/>
            <sz val="9"/>
            <color indexed="81"/>
            <rFont val="Tahoma"/>
            <family val="2"/>
          </rPr>
          <t>Numero de actividades en valor absoluto</t>
        </r>
      </text>
    </comment>
    <comment ref="AI11" authorId="4" shapeId="0" xr:uid="{6D172B66-4986-4FBE-BAA6-1659D3F8CD3F}">
      <text>
        <r>
          <rPr>
            <b/>
            <sz val="9"/>
            <color indexed="81"/>
            <rFont val="Tahoma"/>
            <family val="2"/>
          </rPr>
          <t>Porcentaje correspondiente al mes</t>
        </r>
      </text>
    </comment>
    <comment ref="AJ11" authorId="4" shapeId="0" xr:uid="{8CBD40AB-6B27-4E31-8AA4-3615A58FD2F7}">
      <text>
        <r>
          <rPr>
            <b/>
            <sz val="9"/>
            <color indexed="81"/>
            <rFont val="Tahoma"/>
            <family val="2"/>
          </rPr>
          <t>Numero de actividades ejecutadas en valor absoluto</t>
        </r>
      </text>
    </comment>
    <comment ref="AM11" authorId="6" shapeId="0" xr:uid="{2E175230-8EF8-422A-AC81-AE586913D74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19A39382-B5F4-4AE5-8A34-38AD5D2B54A5}">
      <text>
        <r>
          <rPr>
            <b/>
            <sz val="9"/>
            <color indexed="81"/>
            <rFont val="Tahoma"/>
            <family val="2"/>
          </rPr>
          <t>Numero de actividades en valor absoluto</t>
        </r>
      </text>
    </comment>
    <comment ref="AO11" authorId="4" shapeId="0" xr:uid="{B88EC139-1AC6-43C7-9A28-E33CDF6B0804}">
      <text>
        <r>
          <rPr>
            <b/>
            <sz val="9"/>
            <color indexed="81"/>
            <rFont val="Tahoma"/>
            <family val="2"/>
          </rPr>
          <t>Porcentaje correspondiente al mes</t>
        </r>
      </text>
    </comment>
    <comment ref="AP11" authorId="4" shapeId="0" xr:uid="{4DF9974E-3A57-4745-BAD8-1515B31B06B5}">
      <text>
        <r>
          <rPr>
            <b/>
            <sz val="9"/>
            <color indexed="81"/>
            <rFont val="Tahoma"/>
            <family val="2"/>
          </rPr>
          <t>Numero de actividades ejecutadas en valor absoluto</t>
        </r>
      </text>
    </comment>
    <comment ref="AS11" authorId="7" shapeId="0" xr:uid="{D0C7EA85-023A-4100-978C-3304EF05DFA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430B31D1-D0CF-4A97-875C-DED1EAB13482}">
      <text>
        <r>
          <rPr>
            <b/>
            <sz val="9"/>
            <color indexed="81"/>
            <rFont val="Tahoma"/>
            <family val="2"/>
          </rPr>
          <t>Numero de actividades en valor absoluto</t>
        </r>
      </text>
    </comment>
    <comment ref="AU11" authorId="4" shapeId="0" xr:uid="{969F7B30-EB4C-43C8-9DB2-32B313A8A268}">
      <text>
        <r>
          <rPr>
            <b/>
            <sz val="9"/>
            <color indexed="81"/>
            <rFont val="Tahoma"/>
            <family val="2"/>
          </rPr>
          <t>Porcentaje correspondiente al mes</t>
        </r>
      </text>
    </comment>
    <comment ref="AV11" authorId="4" shapeId="0" xr:uid="{E1B9B025-637D-4272-8A29-B4BA9120DF33}">
      <text>
        <r>
          <rPr>
            <b/>
            <sz val="9"/>
            <color indexed="81"/>
            <rFont val="Tahoma"/>
            <family val="2"/>
          </rPr>
          <t>Numero de actividades ejecutadas en valor absoluto</t>
        </r>
      </text>
    </comment>
    <comment ref="AY11" authorId="8" shapeId="0" xr:uid="{D09C0B1F-F441-4C0D-AC86-48AA351DF3D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D9BA89D8-ABCA-4289-9F64-97456DCA7DA0}">
      <text>
        <r>
          <rPr>
            <b/>
            <sz val="9"/>
            <color indexed="81"/>
            <rFont val="Tahoma"/>
            <family val="2"/>
          </rPr>
          <t>Numero de actividades en valor absoluto</t>
        </r>
      </text>
    </comment>
    <comment ref="BA11" authorId="4" shapeId="0" xr:uid="{96A30A32-843A-4E4C-B754-BE4DBA2CC751}">
      <text>
        <r>
          <rPr>
            <b/>
            <sz val="9"/>
            <color indexed="81"/>
            <rFont val="Tahoma"/>
            <family val="2"/>
          </rPr>
          <t>Porcentaje correspondiente al mes</t>
        </r>
      </text>
    </comment>
    <comment ref="BB11" authorId="4" shapeId="0" xr:uid="{868E2382-BD6F-4A55-8100-9134984B5464}">
      <text>
        <r>
          <rPr>
            <b/>
            <sz val="9"/>
            <color indexed="81"/>
            <rFont val="Tahoma"/>
            <family val="2"/>
          </rPr>
          <t>Numero de actividades ejecutadas en valor absoluto</t>
        </r>
      </text>
    </comment>
    <comment ref="BE11" authorId="9" shapeId="0" xr:uid="{9F4A23B0-2202-4AA1-8B4F-7818AE8AFF6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E1B9019E-E7E3-4E86-A6C8-325F90677918}">
      <text>
        <r>
          <rPr>
            <b/>
            <sz val="9"/>
            <color indexed="81"/>
            <rFont val="Tahoma"/>
            <family val="2"/>
          </rPr>
          <t>Numero de actividades en valor absoluto</t>
        </r>
      </text>
    </comment>
    <comment ref="BG11" authorId="4" shapeId="0" xr:uid="{C6E52F04-E1C4-4CCA-AC16-110537C28843}">
      <text>
        <r>
          <rPr>
            <b/>
            <sz val="9"/>
            <color indexed="81"/>
            <rFont val="Tahoma"/>
            <family val="2"/>
          </rPr>
          <t>Porcentaje correspondiente al mes</t>
        </r>
      </text>
    </comment>
    <comment ref="BH11" authorId="4" shapeId="0" xr:uid="{1C10EA21-CF52-4D2D-BA1B-236438E2B008}">
      <text>
        <r>
          <rPr>
            <b/>
            <sz val="9"/>
            <color indexed="81"/>
            <rFont val="Tahoma"/>
            <family val="2"/>
          </rPr>
          <t>Numero de actividades ejecutadas en valor absoluto</t>
        </r>
      </text>
    </comment>
    <comment ref="BK11" authorId="10" shapeId="0" xr:uid="{20E80010-1789-409D-BB69-20A5768CC94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D7E5617C-3509-4C3A-BB75-E842147EB8D3}">
      <text>
        <r>
          <rPr>
            <b/>
            <sz val="9"/>
            <color indexed="81"/>
            <rFont val="Tahoma"/>
            <family val="2"/>
          </rPr>
          <t>Numero de actividades en valor absoluto</t>
        </r>
      </text>
    </comment>
    <comment ref="BM11" authorId="4" shapeId="0" xr:uid="{A2007A72-C6E3-4EC6-9322-55FC684B9211}">
      <text>
        <r>
          <rPr>
            <b/>
            <sz val="9"/>
            <color indexed="81"/>
            <rFont val="Tahoma"/>
            <family val="2"/>
          </rPr>
          <t>Porcentaje correspondiente al mes</t>
        </r>
      </text>
    </comment>
    <comment ref="BN11" authorId="4" shapeId="0" xr:uid="{3FE84938-8A47-4C7C-9BBC-A1C0DF01D3B0}">
      <text>
        <r>
          <rPr>
            <b/>
            <sz val="9"/>
            <color indexed="81"/>
            <rFont val="Tahoma"/>
            <family val="2"/>
          </rPr>
          <t>Numero de actividades ejecutadas en valor absoluto</t>
        </r>
      </text>
    </comment>
    <comment ref="BQ11" authorId="11" shapeId="0" xr:uid="{5904C2A5-6C3F-456C-BF14-E785B154459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9DC1B1B0-0558-424B-8C81-2932E720EE9B}">
      <text>
        <r>
          <rPr>
            <b/>
            <sz val="9"/>
            <color indexed="81"/>
            <rFont val="Tahoma"/>
            <family val="2"/>
          </rPr>
          <t>Numero de actividades en valor absoluto</t>
        </r>
      </text>
    </comment>
    <comment ref="BS11" authorId="4" shapeId="0" xr:uid="{3F25B288-9F2C-471A-977F-259784844B02}">
      <text>
        <r>
          <rPr>
            <b/>
            <sz val="9"/>
            <color indexed="81"/>
            <rFont val="Tahoma"/>
            <family val="2"/>
          </rPr>
          <t>Porcentaje correspondiente al mes</t>
        </r>
      </text>
    </comment>
    <comment ref="BT11" authorId="4" shapeId="0" xr:uid="{7A9496D6-BEF8-4141-B3A8-BBBF1E1225E5}">
      <text>
        <r>
          <rPr>
            <b/>
            <sz val="9"/>
            <color indexed="81"/>
            <rFont val="Tahoma"/>
            <family val="2"/>
          </rPr>
          <t>Numero de actividades ejecutadas en valor absoluto</t>
        </r>
      </text>
    </comment>
    <comment ref="BW11" authorId="12" shapeId="0" xr:uid="{23BD53D3-C2C9-4683-A23B-1B962D7BE9A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66DF5C0A-8950-4850-933D-9D822EFCC596}">
      <text>
        <r>
          <rPr>
            <b/>
            <sz val="9"/>
            <color indexed="81"/>
            <rFont val="Tahoma"/>
            <family val="2"/>
          </rPr>
          <t>Numero de actividades en valor absoluto</t>
        </r>
      </text>
    </comment>
    <comment ref="BY11" authorId="4" shapeId="0" xr:uid="{AF1B2E3E-2627-44D5-BE07-47E7B3D549FD}">
      <text>
        <r>
          <rPr>
            <b/>
            <sz val="9"/>
            <color indexed="81"/>
            <rFont val="Tahoma"/>
            <family val="2"/>
          </rPr>
          <t>Porcentaje correspondiente al mes</t>
        </r>
      </text>
    </comment>
    <comment ref="BZ11" authorId="4" shapeId="0" xr:uid="{9C8127DE-19E4-4545-BD0D-E98486233AB4}">
      <text>
        <r>
          <rPr>
            <b/>
            <sz val="9"/>
            <color indexed="81"/>
            <rFont val="Tahoma"/>
            <family val="2"/>
          </rPr>
          <t>Numero de actividades ejecutadas en valor absoluto</t>
        </r>
      </text>
    </comment>
    <comment ref="CC11" authorId="13" shapeId="0" xr:uid="{08C6B02C-262D-4D17-B301-C693AA72E43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B468FC9F-C842-4A93-BABE-1BDAFD8ED371}">
      <text>
        <r>
          <rPr>
            <b/>
            <sz val="9"/>
            <color indexed="81"/>
            <rFont val="Tahoma"/>
            <family val="2"/>
          </rPr>
          <t>Numero de actividades en valor absoluto</t>
        </r>
      </text>
    </comment>
    <comment ref="CE11" authorId="4" shapeId="0" xr:uid="{98FCE5C6-2193-4E2B-9EC3-A8B5BCCBFB14}">
      <text>
        <r>
          <rPr>
            <b/>
            <sz val="9"/>
            <color indexed="81"/>
            <rFont val="Tahoma"/>
            <family val="2"/>
          </rPr>
          <t>Porcentaje correspondiente al mes</t>
        </r>
      </text>
    </comment>
    <comment ref="CF11" authorId="4" shapeId="0" xr:uid="{E5E29EC9-B0C2-4435-842B-5E9117F88B30}">
      <text>
        <r>
          <rPr>
            <b/>
            <sz val="9"/>
            <color indexed="81"/>
            <rFont val="Tahoma"/>
            <family val="2"/>
          </rPr>
          <t>Numero de actividades ejecutadas en valor absoluto</t>
        </r>
      </text>
    </comment>
    <comment ref="CI11" authorId="14" shapeId="0" xr:uid="{156069F5-866D-44DF-86CA-6F4B286575D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268ED6DC-A65E-4788-A6FF-D146E76ED779}">
      <text>
        <r>
          <rPr>
            <b/>
            <sz val="9"/>
            <color indexed="81"/>
            <rFont val="Tahoma"/>
            <family val="2"/>
          </rPr>
          <t>Numero de actividades en valor absoluto</t>
        </r>
      </text>
    </comment>
    <comment ref="CK11" authorId="4" shapeId="0" xr:uid="{E9DC83FE-F925-4185-86CC-73AC509DD786}">
      <text>
        <r>
          <rPr>
            <b/>
            <sz val="9"/>
            <color indexed="81"/>
            <rFont val="Tahoma"/>
            <family val="2"/>
          </rPr>
          <t>Porcentaje correspondiente al mes</t>
        </r>
      </text>
    </comment>
    <comment ref="CL11" authorId="4" shapeId="0" xr:uid="{18A4A7D8-CF5E-4D45-8162-B8BA33FF9C0B}">
      <text>
        <r>
          <rPr>
            <b/>
            <sz val="9"/>
            <color indexed="81"/>
            <rFont val="Tahoma"/>
            <family val="2"/>
          </rPr>
          <t>Numero de actividades ejecutadas en valor absoluto</t>
        </r>
      </text>
    </comment>
    <comment ref="CO11" authorId="15" shapeId="0" xr:uid="{FB417286-19F8-4D7E-88CA-BAEE2BFCE0F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62C5D392-814A-413C-98E4-9DF5631AB4EF}">
      <text>
        <r>
          <rPr>
            <b/>
            <sz val="9"/>
            <color indexed="81"/>
            <rFont val="Tahoma"/>
            <family val="2"/>
          </rPr>
          <t>Numero de actividades en valor absoluto</t>
        </r>
      </text>
    </comment>
    <comment ref="CQ11" authorId="4" shapeId="0" xr:uid="{08AD91E5-0116-4739-8024-A558D645DDF6}">
      <text>
        <r>
          <rPr>
            <b/>
            <sz val="9"/>
            <color indexed="81"/>
            <rFont val="Tahoma"/>
            <family val="2"/>
          </rPr>
          <t>Porcentaje correspondiente al mes</t>
        </r>
      </text>
    </comment>
    <comment ref="CR11" authorId="4" shapeId="0" xr:uid="{0B3DA55C-65EA-453B-BEFB-3BEAF707B4FF}">
      <text>
        <r>
          <rPr>
            <b/>
            <sz val="9"/>
            <color indexed="81"/>
            <rFont val="Tahoma"/>
            <family val="2"/>
          </rPr>
          <t>Numero de actividades ejecutadas en valor absoluto</t>
        </r>
      </text>
    </comment>
    <comment ref="CU11" authorId="16" shapeId="0" xr:uid="{C2DD1D64-61A6-43FF-906F-34D01CBF2C2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tc={6696414E-6FF6-41C1-8C08-76025394DDCA}</author>
    <author>tc={31D53D8D-AC23-4F36-BB1C-FF75299EF88F}</author>
    <author>J18</author>
    <author>tc={69CC3EEB-6FFE-4726-949C-089E7A759B46}</author>
    <author>tc={1F7F7C3B-AEB8-4FFA-9976-8F0EB3F21B11}</author>
    <author>tc={36C2CF7E-7886-41CB-81AF-A1BD3A589A5D}</author>
    <author>tc={CF9DCC15-5B25-4820-84BA-B6602FC1DA6D}</author>
    <author>tc={040EBEAD-6F7C-43BF-98DE-DD4AB54D8DE5}</author>
    <author>tc={E275962F-C8D0-46B9-BCCA-12457C6258F8}</author>
    <author>tc={A7E43F4D-0524-417E-9638-92F22D3F49CF}</author>
    <author>tc={27F15B56-806B-46B3-85A9-CA3CC386B526}</author>
    <author>tc={ECD769D9-02FC-473C-BC26-F367A1B6568B}</author>
    <author>tc={B16C5196-5839-456B-8076-245ACF06EEDF}</author>
    <author>tc={50B6EC33-B544-49DB-BFC1-3CAF33CA39A6}</author>
    <author>tc={6189D09A-5329-44FD-BF6A-19316FEEC11D}</author>
  </authors>
  <commentList>
    <comment ref="C9" authorId="0" shapeId="0" xr:uid="{B23F7A08-8DFC-469C-88D2-929F324A2955}">
      <text>
        <r>
          <rPr>
            <b/>
            <sz val="9"/>
            <color indexed="81"/>
            <rFont val="Tahoma"/>
            <family val="2"/>
          </rPr>
          <t>Seleccione el propósito del Plan de Desarrollo Distrital que se relaciona con la actividad principal formulada.</t>
        </r>
      </text>
    </comment>
    <comment ref="D9" authorId="0" shapeId="0" xr:uid="{E86083EB-E867-412B-8F1B-1D38F5AF3169}">
      <text>
        <r>
          <rPr>
            <b/>
            <sz val="9"/>
            <color indexed="81"/>
            <rFont val="Tahoma"/>
            <family val="2"/>
          </rPr>
          <t>Seleccione el Programa general del Plan de Desarrollo Distrital que se relaciona con el propósito y la actividad principal formulada.</t>
        </r>
      </text>
    </comment>
    <comment ref="E9" authorId="0" shapeId="0" xr:uid="{41B66A02-53DF-4ADA-9497-ED6164CD4BD8}">
      <text>
        <r>
          <rPr>
            <b/>
            <sz val="9"/>
            <color indexed="81"/>
            <rFont val="Tahoma"/>
            <family val="2"/>
          </rPr>
          <t>Seleccione la Meta sector del Plan de Desarrollo Distrital que se relaciona con el propósito, el programa y la o las actividades principales formuladas.</t>
        </r>
      </text>
    </comment>
    <comment ref="F9" authorId="0" shapeId="0" xr:uid="{5E56E8D3-9658-4248-B12E-2D8B77E33710}">
      <text>
        <r>
          <rPr>
            <b/>
            <sz val="9"/>
            <color indexed="81"/>
            <rFont val="Tahoma"/>
            <family val="2"/>
          </rPr>
          <t>Seleccione el Proyecto de inversión que se relaciona con la o las actividades principales formuladas.</t>
        </r>
      </text>
    </comment>
    <comment ref="G9" authorId="0" shapeId="0" xr:uid="{465A4A0C-594B-41E5-85AE-114806B347CA}">
      <text>
        <r>
          <rPr>
            <b/>
            <sz val="9"/>
            <color indexed="81"/>
            <rFont val="Tahoma"/>
            <family val="2"/>
          </rPr>
          <t>Seleccione la meta que se relaciona con el Proyecto de inversión</t>
        </r>
      </text>
    </comment>
    <comment ref="H9" authorId="0" shapeId="0" xr:uid="{360997C1-3FEB-43DD-99CD-4D102B389009}">
      <text>
        <r>
          <rPr>
            <b/>
            <sz val="9"/>
            <color indexed="81"/>
            <rFont val="Tahoma"/>
            <family val="2"/>
          </rPr>
          <t>Seleccione el objetivo del Plan Estratégico Institucional al  que contribuye con la ejecución de la actividad</t>
        </r>
      </text>
    </comment>
    <comment ref="I9" authorId="0" shapeId="0" xr:uid="{D2CE9076-E0A9-492C-B1A8-DC11012E4ED9}">
      <text>
        <r>
          <rPr>
            <b/>
            <sz val="9"/>
            <color indexed="81"/>
            <rFont val="Tahoma"/>
            <family val="2"/>
          </rPr>
          <t>Escriba la meta del Plan Estratégico Institucional que se relaciona con el objetivo estratégico seleccionado y con la actividad formulada.</t>
        </r>
      </text>
    </comment>
    <comment ref="J9" authorId="1" shapeId="0" xr:uid="{C573A27C-B4A4-41D1-89D5-EE51C54F739F}">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6696414E-6FF6-41C1-8C08-76025394DDC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90C97831-1552-4C43-AE67-E165BE4E4F8B}">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9048D1F5-D02E-41A0-A191-ADFF49F2623D}">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31D53D8D-AC23-4F36-BB1C-FF75299EF88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55CF283D-5EE4-4B14-B28A-AF12CA326DA7}">
      <text>
        <r>
          <rPr>
            <b/>
            <sz val="9"/>
            <color indexed="81"/>
            <rFont val="Tahoma"/>
            <family val="2"/>
          </rPr>
          <t>Numero de actividades en valor absoluto</t>
        </r>
      </text>
    </comment>
    <comment ref="AC11" authorId="4" shapeId="0" xr:uid="{3C41BE2A-DA58-4EC4-BF88-E808F7759CB2}">
      <text>
        <r>
          <rPr>
            <b/>
            <sz val="9"/>
            <color indexed="81"/>
            <rFont val="Tahoma"/>
            <family val="2"/>
          </rPr>
          <t>Porcentaje correspondiente al mes</t>
        </r>
      </text>
    </comment>
    <comment ref="AD11" authorId="4" shapeId="0" xr:uid="{3E992D70-E7E1-4956-BE14-A140C08A2E28}">
      <text>
        <r>
          <rPr>
            <b/>
            <sz val="9"/>
            <color indexed="81"/>
            <rFont val="Tahoma"/>
            <family val="2"/>
          </rPr>
          <t>Numero de actividades ejecutadas en valor absoluto</t>
        </r>
      </text>
    </comment>
    <comment ref="AG11" authorId="5" shapeId="0" xr:uid="{69CC3EEB-6FFE-4726-949C-089E7A759B4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9FA5D3B9-3D05-4B5D-9B0A-494ACE927187}">
      <text>
        <r>
          <rPr>
            <b/>
            <sz val="9"/>
            <color indexed="81"/>
            <rFont val="Tahoma"/>
            <family val="2"/>
          </rPr>
          <t>Numero de actividades en valor absoluto</t>
        </r>
      </text>
    </comment>
    <comment ref="AI11" authorId="4" shapeId="0" xr:uid="{87992FEA-10FF-480B-9FD1-3C1DCACA8ADA}">
      <text>
        <r>
          <rPr>
            <b/>
            <sz val="9"/>
            <color indexed="81"/>
            <rFont val="Tahoma"/>
            <family val="2"/>
          </rPr>
          <t>Porcentaje correspondiente al mes</t>
        </r>
      </text>
    </comment>
    <comment ref="AJ11" authorId="4" shapeId="0" xr:uid="{BE49045F-ADCB-45A1-802E-57C6FA02A3B5}">
      <text>
        <r>
          <rPr>
            <b/>
            <sz val="9"/>
            <color indexed="81"/>
            <rFont val="Tahoma"/>
            <family val="2"/>
          </rPr>
          <t>Numero de actividades ejecutadas en valor absoluto</t>
        </r>
      </text>
    </comment>
    <comment ref="AM11" authorId="6" shapeId="0" xr:uid="{1F7F7C3B-AEB8-4FFA-9976-8F0EB3F21B1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CABA62D4-8C40-4B2A-93CB-B08131054340}">
      <text>
        <r>
          <rPr>
            <b/>
            <sz val="9"/>
            <color indexed="81"/>
            <rFont val="Tahoma"/>
            <family val="2"/>
          </rPr>
          <t>Numero de actividades en valor absoluto</t>
        </r>
      </text>
    </comment>
    <comment ref="AO11" authorId="4" shapeId="0" xr:uid="{942E97A1-A152-4DA4-A51A-FA39E545CAC4}">
      <text>
        <r>
          <rPr>
            <b/>
            <sz val="9"/>
            <color indexed="81"/>
            <rFont val="Tahoma"/>
            <family val="2"/>
          </rPr>
          <t>Porcentaje correspondiente al mes</t>
        </r>
      </text>
    </comment>
    <comment ref="AP11" authorId="4" shapeId="0" xr:uid="{4F52887B-5935-4681-ABAD-A1F21F2619AD}">
      <text>
        <r>
          <rPr>
            <b/>
            <sz val="9"/>
            <color indexed="81"/>
            <rFont val="Tahoma"/>
            <family val="2"/>
          </rPr>
          <t>Numero de actividades ejecutadas en valor absoluto</t>
        </r>
      </text>
    </comment>
    <comment ref="AS11" authorId="7" shapeId="0" xr:uid="{36C2CF7E-7886-41CB-81AF-A1BD3A589A5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34F7EBD6-10B0-439B-8CCE-7186430FE9AA}">
      <text>
        <r>
          <rPr>
            <b/>
            <sz val="9"/>
            <color indexed="81"/>
            <rFont val="Tahoma"/>
            <family val="2"/>
          </rPr>
          <t>Numero de actividades en valor absoluto</t>
        </r>
      </text>
    </comment>
    <comment ref="AU11" authorId="4" shapeId="0" xr:uid="{E7D36FDE-58D3-4FAA-A001-75592505FD2A}">
      <text>
        <r>
          <rPr>
            <b/>
            <sz val="9"/>
            <color indexed="81"/>
            <rFont val="Tahoma"/>
            <family val="2"/>
          </rPr>
          <t>Porcentaje correspondiente al mes</t>
        </r>
      </text>
    </comment>
    <comment ref="AV11" authorId="4" shapeId="0" xr:uid="{A8F3BF05-659C-40FB-9D1D-648415E0ED05}">
      <text>
        <r>
          <rPr>
            <b/>
            <sz val="9"/>
            <color indexed="81"/>
            <rFont val="Tahoma"/>
            <family val="2"/>
          </rPr>
          <t>Numero de actividades ejecutadas en valor absoluto</t>
        </r>
      </text>
    </comment>
    <comment ref="AY11" authorId="8" shapeId="0" xr:uid="{CF9DCC15-5B25-4820-84BA-B6602FC1DA6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9D5FC2B5-A0B5-4552-8967-2FEC00C89C61}">
      <text>
        <r>
          <rPr>
            <b/>
            <sz val="9"/>
            <color indexed="81"/>
            <rFont val="Tahoma"/>
            <family val="2"/>
          </rPr>
          <t>Numero de actividades en valor absoluto</t>
        </r>
      </text>
    </comment>
    <comment ref="BA11" authorId="4" shapeId="0" xr:uid="{4B4B680E-C035-4C2F-B917-43ABC5308FB0}">
      <text>
        <r>
          <rPr>
            <b/>
            <sz val="9"/>
            <color indexed="81"/>
            <rFont val="Tahoma"/>
            <family val="2"/>
          </rPr>
          <t>Porcentaje correspondiente al mes</t>
        </r>
      </text>
    </comment>
    <comment ref="BB11" authorId="4" shapeId="0" xr:uid="{A3F3617B-1FF2-421A-9000-D7C093924107}">
      <text>
        <r>
          <rPr>
            <b/>
            <sz val="9"/>
            <color indexed="81"/>
            <rFont val="Tahoma"/>
            <family val="2"/>
          </rPr>
          <t>Numero de actividades ejecutadas en valor absoluto</t>
        </r>
      </text>
    </comment>
    <comment ref="BE11" authorId="9" shapeId="0" xr:uid="{040EBEAD-6F7C-43BF-98DE-DD4AB54D8DE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41FD52A4-5654-4C16-BB7D-E213E3FEFC49}">
      <text>
        <r>
          <rPr>
            <b/>
            <sz val="9"/>
            <color indexed="81"/>
            <rFont val="Tahoma"/>
            <family val="2"/>
          </rPr>
          <t>Numero de actividades en valor absoluto</t>
        </r>
      </text>
    </comment>
    <comment ref="BG11" authorId="4" shapeId="0" xr:uid="{27273CD5-226E-4604-932A-217AB8B31F67}">
      <text>
        <r>
          <rPr>
            <b/>
            <sz val="9"/>
            <color indexed="81"/>
            <rFont val="Tahoma"/>
            <family val="2"/>
          </rPr>
          <t>Porcentaje correspondiente al mes</t>
        </r>
      </text>
    </comment>
    <comment ref="BH11" authorId="4" shapeId="0" xr:uid="{C2D409CD-76D2-468D-B6B9-1EEBD5F023A9}">
      <text>
        <r>
          <rPr>
            <b/>
            <sz val="9"/>
            <color indexed="81"/>
            <rFont val="Tahoma"/>
            <family val="2"/>
          </rPr>
          <t>Numero de actividades ejecutadas en valor absoluto</t>
        </r>
      </text>
    </comment>
    <comment ref="BK11" authorId="10" shapeId="0" xr:uid="{E275962F-C8D0-46B9-BCCA-12457C6258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C448A938-F3B4-4B5D-B181-520F3E1C7C8E}">
      <text>
        <r>
          <rPr>
            <b/>
            <sz val="9"/>
            <color indexed="81"/>
            <rFont val="Tahoma"/>
            <family val="2"/>
          </rPr>
          <t>Numero de actividades en valor absoluto</t>
        </r>
      </text>
    </comment>
    <comment ref="BM11" authorId="4" shapeId="0" xr:uid="{179BA8FC-3BC7-44CB-9A36-4BB48ED28B9A}">
      <text>
        <r>
          <rPr>
            <b/>
            <sz val="9"/>
            <color indexed="81"/>
            <rFont val="Tahoma"/>
            <family val="2"/>
          </rPr>
          <t>Porcentaje correspondiente al mes</t>
        </r>
      </text>
    </comment>
    <comment ref="BN11" authorId="4" shapeId="0" xr:uid="{D88E9E47-82BF-4032-B4E2-484C04846DAE}">
      <text>
        <r>
          <rPr>
            <b/>
            <sz val="9"/>
            <color indexed="81"/>
            <rFont val="Tahoma"/>
            <family val="2"/>
          </rPr>
          <t>Numero de actividades ejecutadas en valor absoluto</t>
        </r>
      </text>
    </comment>
    <comment ref="BQ11" authorId="11" shapeId="0" xr:uid="{A7E43F4D-0524-417E-9638-92F22D3F49C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79CC1DF7-A39C-4EEC-A01D-FD7B296557C4}">
      <text>
        <r>
          <rPr>
            <b/>
            <sz val="9"/>
            <color indexed="81"/>
            <rFont val="Tahoma"/>
            <family val="2"/>
          </rPr>
          <t>Numero de actividades en valor absoluto</t>
        </r>
      </text>
    </comment>
    <comment ref="BS11" authorId="4" shapeId="0" xr:uid="{D87BE6B3-6AAD-4A6B-8A70-F67B1E1B38DE}">
      <text>
        <r>
          <rPr>
            <b/>
            <sz val="9"/>
            <color indexed="81"/>
            <rFont val="Tahoma"/>
            <family val="2"/>
          </rPr>
          <t>Porcentaje correspondiente al mes</t>
        </r>
      </text>
    </comment>
    <comment ref="BT11" authorId="4" shapeId="0" xr:uid="{F799C9AD-9CF2-4C8F-A4BC-6E345FBDB9BE}">
      <text>
        <r>
          <rPr>
            <b/>
            <sz val="9"/>
            <color indexed="81"/>
            <rFont val="Tahoma"/>
            <family val="2"/>
          </rPr>
          <t>Numero de actividades ejecutadas en valor absoluto</t>
        </r>
      </text>
    </comment>
    <comment ref="BW11" authorId="12" shapeId="0" xr:uid="{27F15B56-806B-46B3-85A9-CA3CC386B52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10E99A5B-0A5A-41BB-84DF-0C23DD9F072D}">
      <text>
        <r>
          <rPr>
            <b/>
            <sz val="9"/>
            <color indexed="81"/>
            <rFont val="Tahoma"/>
            <family val="2"/>
          </rPr>
          <t>Numero de actividades en valor absoluto</t>
        </r>
      </text>
    </comment>
    <comment ref="BY11" authorId="4" shapeId="0" xr:uid="{DB565174-9C4A-446F-BA06-D031BDB21BE8}">
      <text>
        <r>
          <rPr>
            <b/>
            <sz val="9"/>
            <color indexed="81"/>
            <rFont val="Tahoma"/>
            <family val="2"/>
          </rPr>
          <t>Porcentaje correspondiente al mes</t>
        </r>
      </text>
    </comment>
    <comment ref="BZ11" authorId="4" shapeId="0" xr:uid="{D7D84B98-FFB7-44B7-8EB1-3CEB2C78473A}">
      <text>
        <r>
          <rPr>
            <b/>
            <sz val="9"/>
            <color indexed="81"/>
            <rFont val="Tahoma"/>
            <family val="2"/>
          </rPr>
          <t>Numero de actividades ejecutadas en valor absoluto</t>
        </r>
      </text>
    </comment>
    <comment ref="CC11" authorId="13" shapeId="0" xr:uid="{ECD769D9-02FC-473C-BC26-F367A1B6568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57F27D44-C73B-447B-A386-30CE09397342}">
      <text>
        <r>
          <rPr>
            <b/>
            <sz val="9"/>
            <color indexed="81"/>
            <rFont val="Tahoma"/>
            <family val="2"/>
          </rPr>
          <t>Numero de actividades en valor absoluto</t>
        </r>
      </text>
    </comment>
    <comment ref="CE11" authorId="4" shapeId="0" xr:uid="{FB44C35B-B4C2-4718-AAA0-C854EE1769E5}">
      <text>
        <r>
          <rPr>
            <b/>
            <sz val="9"/>
            <color indexed="81"/>
            <rFont val="Tahoma"/>
            <family val="2"/>
          </rPr>
          <t>Porcentaje correspondiente al mes</t>
        </r>
      </text>
    </comment>
    <comment ref="CF11" authorId="4" shapeId="0" xr:uid="{9E0FDE9E-AC08-4D9E-8CA0-C67DF2C292BE}">
      <text>
        <r>
          <rPr>
            <b/>
            <sz val="9"/>
            <color indexed="81"/>
            <rFont val="Tahoma"/>
            <family val="2"/>
          </rPr>
          <t>Numero de actividades ejecutadas en valor absoluto</t>
        </r>
      </text>
    </comment>
    <comment ref="CI11" authorId="14" shapeId="0" xr:uid="{B16C5196-5839-456B-8076-245ACF06EED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76C72D6A-F92B-45ED-8A1F-216C11EF7B58}">
      <text>
        <r>
          <rPr>
            <b/>
            <sz val="9"/>
            <color indexed="81"/>
            <rFont val="Tahoma"/>
            <family val="2"/>
          </rPr>
          <t>Numero de actividades en valor absoluto</t>
        </r>
      </text>
    </comment>
    <comment ref="CK11" authorId="4" shapeId="0" xr:uid="{51885872-3023-42ED-8EB0-2818E48E74C8}">
      <text>
        <r>
          <rPr>
            <b/>
            <sz val="9"/>
            <color indexed="81"/>
            <rFont val="Tahoma"/>
            <family val="2"/>
          </rPr>
          <t>Porcentaje correspondiente al mes</t>
        </r>
      </text>
    </comment>
    <comment ref="CL11" authorId="4" shapeId="0" xr:uid="{B4ACA135-7EC8-4473-8E72-8766ED513042}">
      <text>
        <r>
          <rPr>
            <b/>
            <sz val="9"/>
            <color indexed="81"/>
            <rFont val="Tahoma"/>
            <family val="2"/>
          </rPr>
          <t>Numero de actividades ejecutadas en valor absoluto</t>
        </r>
      </text>
    </comment>
    <comment ref="CO11" authorId="15" shapeId="0" xr:uid="{50B6EC33-B544-49DB-BFC1-3CAF33CA39A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0CEB8309-CEF9-497A-A13B-ADCC70724C7D}">
      <text>
        <r>
          <rPr>
            <b/>
            <sz val="9"/>
            <color indexed="81"/>
            <rFont val="Tahoma"/>
            <family val="2"/>
          </rPr>
          <t>Numero de actividades en valor absoluto</t>
        </r>
      </text>
    </comment>
    <comment ref="CQ11" authorId="4" shapeId="0" xr:uid="{C1CD03D2-F60E-4C26-BDD8-35726C6ED8B8}">
      <text>
        <r>
          <rPr>
            <b/>
            <sz val="9"/>
            <color indexed="81"/>
            <rFont val="Tahoma"/>
            <family val="2"/>
          </rPr>
          <t>Porcentaje correspondiente al mes</t>
        </r>
      </text>
    </comment>
    <comment ref="CR11" authorId="4" shapeId="0" xr:uid="{20D21E2A-AA5A-4F0E-B33B-0FC274CB5AE9}">
      <text>
        <r>
          <rPr>
            <b/>
            <sz val="9"/>
            <color indexed="81"/>
            <rFont val="Tahoma"/>
            <family val="2"/>
          </rPr>
          <t>Numero de actividades ejecutadas en valor absoluto</t>
        </r>
      </text>
    </comment>
    <comment ref="CU11" authorId="16" shapeId="0" xr:uid="{6189D09A-5329-44FD-BF6A-19316FEEC11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tc={BAB78614-9ADB-4E82-87BC-6F98A8B333DF}</author>
    <author>tc={C4C2AF0D-2070-4D2B-956B-0E553A3AB048}</author>
    <author>J18</author>
    <author>tc={232FD0A7-13E9-41EA-A6F5-351C02692521}</author>
    <author>tc={D5BD22E6-D09D-4329-B6C1-589B53A0D44E}</author>
    <author>tc={43CD1013-BBB5-4F11-957F-F8AD8DE4A9C9}</author>
    <author>tc={FDFD4538-478D-4EC5-96FA-085D7B6DA97F}</author>
    <author>tc={457D7F2B-C456-4B49-AC2A-764BEFC94730}</author>
    <author>tc={F71559F5-0A8C-41F5-B1D7-F5DE53586C39}</author>
    <author>tc={D2D56827-3695-47B6-8427-D9600B0F69CE}</author>
    <author>tc={FE70AC28-298B-45D7-8824-B62A02DA2B9A}</author>
    <author>tc={9EB8EA30-81CB-4202-89C5-B69F4445F432}</author>
    <author>tc={E6CDCF14-E819-41BF-8EB5-DB9C844E02A2}</author>
    <author>tc={8C365B96-C055-4B03-8941-30F35A51132C}</author>
    <author>tc={C8ABC176-5CD6-4573-B8D4-9879936C54F1}</author>
  </authors>
  <commentList>
    <comment ref="C9" authorId="0" shapeId="0" xr:uid="{58CFFC91-B8F7-4519-A1A4-670D46F024FE}">
      <text>
        <r>
          <rPr>
            <b/>
            <sz val="9"/>
            <color indexed="81"/>
            <rFont val="Tahoma"/>
            <family val="2"/>
          </rPr>
          <t>Seleccione el propósito del Plan de Desarrollo Distrital que se relaciona con la actividad principal formulada.</t>
        </r>
      </text>
    </comment>
    <comment ref="D9" authorId="0" shapeId="0" xr:uid="{0228CCB0-5FAD-4F61-93E3-25CE2FF0E3FD}">
      <text>
        <r>
          <rPr>
            <b/>
            <sz val="9"/>
            <color indexed="81"/>
            <rFont val="Tahoma"/>
            <family val="2"/>
          </rPr>
          <t>Seleccione el Programa general del Plan de Desarrollo Distrital que se relaciona con el propósito y la actividad principal formulada.</t>
        </r>
      </text>
    </comment>
    <comment ref="E9" authorId="0" shapeId="0" xr:uid="{35F9F641-1934-4809-8F84-FC69C988E93F}">
      <text>
        <r>
          <rPr>
            <b/>
            <sz val="9"/>
            <color indexed="81"/>
            <rFont val="Tahoma"/>
            <family val="2"/>
          </rPr>
          <t>Seleccione la Meta sector del Plan de Desarrollo Distrital que se relaciona con el propósito, el programa y la o las actividades principales formuladas.</t>
        </r>
      </text>
    </comment>
    <comment ref="F9" authorId="0" shapeId="0" xr:uid="{5C547AE0-C02C-4243-A4A3-2401DBA4AC87}">
      <text>
        <r>
          <rPr>
            <b/>
            <sz val="9"/>
            <color indexed="81"/>
            <rFont val="Tahoma"/>
            <family val="2"/>
          </rPr>
          <t>Seleccione el Proyecto de inversión que se relaciona con la o las actividades principales formuladas.</t>
        </r>
      </text>
    </comment>
    <comment ref="G9" authorId="0" shapeId="0" xr:uid="{A4D951D2-F964-4A93-AA99-DF6E66C348B3}">
      <text>
        <r>
          <rPr>
            <b/>
            <sz val="9"/>
            <color indexed="81"/>
            <rFont val="Tahoma"/>
            <family val="2"/>
          </rPr>
          <t>Seleccione la meta que se relaciona con el Proyecto de inversión</t>
        </r>
      </text>
    </comment>
    <comment ref="H9" authorId="0" shapeId="0" xr:uid="{0436779F-2AC1-4CF1-80D4-D853BACB775B}">
      <text>
        <r>
          <rPr>
            <b/>
            <sz val="9"/>
            <color indexed="81"/>
            <rFont val="Tahoma"/>
            <family val="2"/>
          </rPr>
          <t>Seleccione el objetivo del Plan Estratégico Institucional al  que contribuye con la ejecución de la actividad</t>
        </r>
      </text>
    </comment>
    <comment ref="I9" authorId="0" shapeId="0" xr:uid="{2293F063-349E-4339-BC1F-0AC1212C7A55}">
      <text>
        <r>
          <rPr>
            <b/>
            <sz val="9"/>
            <color indexed="81"/>
            <rFont val="Tahoma"/>
            <family val="2"/>
          </rPr>
          <t>Escriba la meta del Plan Estratégico Institucional que se relaciona con el objetivo estratégico seleccionado y con la actividad formulada.</t>
        </r>
      </text>
    </comment>
    <comment ref="J9" authorId="1" shapeId="0" xr:uid="{B14CE2F5-C0CA-4644-A346-DA6AF9BF2A20}">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BAB78614-9ADB-4E82-87BC-6F98A8B333D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750C8492-1BD8-4E6A-BA9A-982DF677D05D}">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C576E9FF-7460-4096-8CBB-384FB1BD9DD3}">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C4C2AF0D-2070-4D2B-956B-0E553A3AB04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7B000B49-07BD-4E61-B373-FDE499F6C6C2}">
      <text>
        <r>
          <rPr>
            <b/>
            <sz val="9"/>
            <color indexed="81"/>
            <rFont val="Tahoma"/>
            <family val="2"/>
          </rPr>
          <t>Numero de actividades en valor absoluto</t>
        </r>
      </text>
    </comment>
    <comment ref="AC11" authorId="4" shapeId="0" xr:uid="{A81182CA-325B-441C-A37E-B5167B2A7651}">
      <text>
        <r>
          <rPr>
            <b/>
            <sz val="9"/>
            <color indexed="81"/>
            <rFont val="Tahoma"/>
            <family val="2"/>
          </rPr>
          <t>Porcentaje correspondiente al mes</t>
        </r>
      </text>
    </comment>
    <comment ref="AD11" authorId="4" shapeId="0" xr:uid="{CA2077EC-7BB4-4725-80C7-5272C0DA7361}">
      <text>
        <r>
          <rPr>
            <b/>
            <sz val="9"/>
            <color indexed="81"/>
            <rFont val="Tahoma"/>
            <family val="2"/>
          </rPr>
          <t>Numero de actividades ejecutadas en valor absoluto</t>
        </r>
      </text>
    </comment>
    <comment ref="AG11" authorId="5" shapeId="0" xr:uid="{232FD0A7-13E9-41EA-A6F5-351C0269252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A54F5496-8B3E-4367-ABD5-D9676A6119FA}">
      <text>
        <r>
          <rPr>
            <b/>
            <sz val="9"/>
            <color indexed="81"/>
            <rFont val="Tahoma"/>
            <family val="2"/>
          </rPr>
          <t>Numero de actividades en valor absoluto</t>
        </r>
      </text>
    </comment>
    <comment ref="AI11" authorId="4" shapeId="0" xr:uid="{3516CA72-A8DF-45B1-BBF5-D71D546D8F5F}">
      <text>
        <r>
          <rPr>
            <b/>
            <sz val="9"/>
            <color indexed="81"/>
            <rFont val="Tahoma"/>
            <family val="2"/>
          </rPr>
          <t>Porcentaje correspondiente al mes</t>
        </r>
      </text>
    </comment>
    <comment ref="AJ11" authorId="4" shapeId="0" xr:uid="{7FBB2F8E-A896-4F1D-95CB-F00D6F72E169}">
      <text>
        <r>
          <rPr>
            <b/>
            <sz val="9"/>
            <color indexed="81"/>
            <rFont val="Tahoma"/>
            <family val="2"/>
          </rPr>
          <t>Numero de actividades ejecutadas en valor absoluto</t>
        </r>
      </text>
    </comment>
    <comment ref="AM11" authorId="6" shapeId="0" xr:uid="{D5BD22E6-D09D-4329-B6C1-589B53A0D44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36D1A19F-A4B6-430A-B7F5-584AD867A4AB}">
      <text>
        <r>
          <rPr>
            <b/>
            <sz val="9"/>
            <color indexed="81"/>
            <rFont val="Tahoma"/>
            <family val="2"/>
          </rPr>
          <t>Numero de actividades en valor absoluto</t>
        </r>
      </text>
    </comment>
    <comment ref="AO11" authorId="4" shapeId="0" xr:uid="{AF7734FF-3991-49C2-9AEA-B2B9D8BC0E5F}">
      <text>
        <r>
          <rPr>
            <b/>
            <sz val="9"/>
            <color indexed="81"/>
            <rFont val="Tahoma"/>
            <family val="2"/>
          </rPr>
          <t>Porcentaje correspondiente al mes</t>
        </r>
      </text>
    </comment>
    <comment ref="AP11" authorId="4" shapeId="0" xr:uid="{ECDA6009-B286-4825-B232-B2CAEEAA31D6}">
      <text>
        <r>
          <rPr>
            <b/>
            <sz val="9"/>
            <color indexed="81"/>
            <rFont val="Tahoma"/>
            <family val="2"/>
          </rPr>
          <t>Numero de actividades ejecutadas en valor absoluto</t>
        </r>
      </text>
    </comment>
    <comment ref="AS11" authorId="7" shapeId="0" xr:uid="{43CD1013-BBB5-4F11-957F-F8AD8DE4A9C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938BC1B3-6520-4D82-AE63-421953BBB9E4}">
      <text>
        <r>
          <rPr>
            <b/>
            <sz val="9"/>
            <color indexed="81"/>
            <rFont val="Tahoma"/>
            <family val="2"/>
          </rPr>
          <t>Numero de actividades en valor absoluto</t>
        </r>
      </text>
    </comment>
    <comment ref="AU11" authorId="4" shapeId="0" xr:uid="{36B2B4E4-77E9-4407-9FCA-4812239D7B2A}">
      <text>
        <r>
          <rPr>
            <b/>
            <sz val="9"/>
            <color indexed="81"/>
            <rFont val="Tahoma"/>
            <family val="2"/>
          </rPr>
          <t>Porcentaje correspondiente al mes</t>
        </r>
      </text>
    </comment>
    <comment ref="AV11" authorId="4" shapeId="0" xr:uid="{53E83379-306F-41B7-8C6A-15F7000DB4A4}">
      <text>
        <r>
          <rPr>
            <b/>
            <sz val="9"/>
            <color indexed="81"/>
            <rFont val="Tahoma"/>
            <family val="2"/>
          </rPr>
          <t>Numero de actividades ejecutadas en valor absoluto</t>
        </r>
      </text>
    </comment>
    <comment ref="AY11" authorId="8" shapeId="0" xr:uid="{FDFD4538-478D-4EC5-96FA-085D7B6DA97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B3222765-1D9A-4B9A-B331-9D2E75C31E24}">
      <text>
        <r>
          <rPr>
            <b/>
            <sz val="9"/>
            <color indexed="81"/>
            <rFont val="Tahoma"/>
            <family val="2"/>
          </rPr>
          <t>Numero de actividades en valor absoluto</t>
        </r>
      </text>
    </comment>
    <comment ref="BA11" authorId="4" shapeId="0" xr:uid="{4F0D5020-9EBC-41A8-A7D2-973AFBEF71B3}">
      <text>
        <r>
          <rPr>
            <b/>
            <sz val="9"/>
            <color indexed="81"/>
            <rFont val="Tahoma"/>
            <family val="2"/>
          </rPr>
          <t>Porcentaje correspondiente al mes</t>
        </r>
      </text>
    </comment>
    <comment ref="BB11" authorId="4" shapeId="0" xr:uid="{6114024B-6EF7-40ED-9D01-8B13A50BA938}">
      <text>
        <r>
          <rPr>
            <b/>
            <sz val="9"/>
            <color indexed="81"/>
            <rFont val="Tahoma"/>
            <family val="2"/>
          </rPr>
          <t>Numero de actividades ejecutadas en valor absoluto</t>
        </r>
      </text>
    </comment>
    <comment ref="BE11" authorId="9" shapeId="0" xr:uid="{457D7F2B-C456-4B49-AC2A-764BEFC9473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1F520FA7-30CB-4BEC-BBA1-B31DF6DD9CB6}">
      <text>
        <r>
          <rPr>
            <b/>
            <sz val="9"/>
            <color indexed="81"/>
            <rFont val="Tahoma"/>
            <family val="2"/>
          </rPr>
          <t>Numero de actividades en valor absoluto</t>
        </r>
      </text>
    </comment>
    <comment ref="BG11" authorId="4" shapeId="0" xr:uid="{017EC2E3-BB25-47DF-B796-5D181A157D71}">
      <text>
        <r>
          <rPr>
            <b/>
            <sz val="9"/>
            <color indexed="81"/>
            <rFont val="Tahoma"/>
            <family val="2"/>
          </rPr>
          <t>Porcentaje correspondiente al mes</t>
        </r>
      </text>
    </comment>
    <comment ref="BH11" authorId="4" shapeId="0" xr:uid="{1F47CDFD-56B5-4E6A-811F-933B0F62F734}">
      <text>
        <r>
          <rPr>
            <b/>
            <sz val="9"/>
            <color indexed="81"/>
            <rFont val="Tahoma"/>
            <family val="2"/>
          </rPr>
          <t>Numero de actividades ejecutadas en valor absoluto</t>
        </r>
      </text>
    </comment>
    <comment ref="BK11" authorId="10" shapeId="0" xr:uid="{F71559F5-0A8C-41F5-B1D7-F5DE53586C3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FEFE051C-8FD2-4F37-B37F-F756472182EB}">
      <text>
        <r>
          <rPr>
            <b/>
            <sz val="9"/>
            <color indexed="81"/>
            <rFont val="Tahoma"/>
            <family val="2"/>
          </rPr>
          <t>Numero de actividades en valor absoluto</t>
        </r>
      </text>
    </comment>
    <comment ref="BM11" authorId="4" shapeId="0" xr:uid="{94CAC147-0D91-4EAE-BED6-7CB54C7CEC2D}">
      <text>
        <r>
          <rPr>
            <b/>
            <sz val="9"/>
            <color indexed="81"/>
            <rFont val="Tahoma"/>
            <family val="2"/>
          </rPr>
          <t>Porcentaje correspondiente al mes</t>
        </r>
      </text>
    </comment>
    <comment ref="BN11" authorId="4" shapeId="0" xr:uid="{5892776C-880C-4D33-9ADD-7083F11C4E1E}">
      <text>
        <r>
          <rPr>
            <b/>
            <sz val="9"/>
            <color indexed="81"/>
            <rFont val="Tahoma"/>
            <family val="2"/>
          </rPr>
          <t>Numero de actividades ejecutadas en valor absoluto</t>
        </r>
      </text>
    </comment>
    <comment ref="BQ11" authorId="11" shapeId="0" xr:uid="{D2D56827-3695-47B6-8427-D9600B0F69C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A9C74396-8E24-4FD2-B420-C7CE61881AE5}">
      <text>
        <r>
          <rPr>
            <b/>
            <sz val="9"/>
            <color indexed="81"/>
            <rFont val="Tahoma"/>
            <family val="2"/>
          </rPr>
          <t>Numero de actividades en valor absoluto</t>
        </r>
      </text>
    </comment>
    <comment ref="BS11" authorId="4" shapeId="0" xr:uid="{C73B68F1-1353-4AC9-8EDC-42B9DA05EEE7}">
      <text>
        <r>
          <rPr>
            <b/>
            <sz val="9"/>
            <color indexed="81"/>
            <rFont val="Tahoma"/>
            <family val="2"/>
          </rPr>
          <t>Porcentaje correspondiente al mes</t>
        </r>
      </text>
    </comment>
    <comment ref="BT11" authorId="4" shapeId="0" xr:uid="{26ED3BDB-D4BD-4BF9-8B11-8CBE5939F990}">
      <text>
        <r>
          <rPr>
            <b/>
            <sz val="9"/>
            <color indexed="81"/>
            <rFont val="Tahoma"/>
            <family val="2"/>
          </rPr>
          <t>Numero de actividades ejecutadas en valor absoluto</t>
        </r>
      </text>
    </comment>
    <comment ref="BW11" authorId="12" shapeId="0" xr:uid="{FE70AC28-298B-45D7-8824-B62A02DA2B9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0CC67860-F8A6-4212-996E-6A9C334E930C}">
      <text>
        <r>
          <rPr>
            <b/>
            <sz val="9"/>
            <color indexed="81"/>
            <rFont val="Tahoma"/>
            <family val="2"/>
          </rPr>
          <t>Numero de actividades en valor absoluto</t>
        </r>
      </text>
    </comment>
    <comment ref="BY11" authorId="4" shapeId="0" xr:uid="{ADBED8AA-2D16-49ED-A813-FF1AEEEC8C0B}">
      <text>
        <r>
          <rPr>
            <b/>
            <sz val="9"/>
            <color indexed="81"/>
            <rFont val="Tahoma"/>
            <family val="2"/>
          </rPr>
          <t>Porcentaje correspondiente al mes</t>
        </r>
      </text>
    </comment>
    <comment ref="BZ11" authorId="4" shapeId="0" xr:uid="{DBABA556-A1C5-407F-A723-273F194A8F0F}">
      <text>
        <r>
          <rPr>
            <b/>
            <sz val="9"/>
            <color indexed="81"/>
            <rFont val="Tahoma"/>
            <family val="2"/>
          </rPr>
          <t>Numero de actividades ejecutadas en valor absoluto</t>
        </r>
      </text>
    </comment>
    <comment ref="CC11" authorId="13" shapeId="0" xr:uid="{9EB8EA30-81CB-4202-89C5-B69F4445F43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3727CF94-F5C8-423C-A1AB-FFE0293A7458}">
      <text>
        <r>
          <rPr>
            <b/>
            <sz val="9"/>
            <color indexed="81"/>
            <rFont val="Tahoma"/>
            <family val="2"/>
          </rPr>
          <t>Numero de actividades en valor absoluto</t>
        </r>
      </text>
    </comment>
    <comment ref="CE11" authorId="4" shapeId="0" xr:uid="{4C3477AB-0DE4-4D82-BF06-84ED855C4E41}">
      <text>
        <r>
          <rPr>
            <b/>
            <sz val="9"/>
            <color indexed="81"/>
            <rFont val="Tahoma"/>
            <family val="2"/>
          </rPr>
          <t>Porcentaje correspondiente al mes</t>
        </r>
      </text>
    </comment>
    <comment ref="CF11" authorId="4" shapeId="0" xr:uid="{4B657DF4-6E01-4EDC-9E41-F107EE2E48D0}">
      <text>
        <r>
          <rPr>
            <b/>
            <sz val="9"/>
            <color indexed="81"/>
            <rFont val="Tahoma"/>
            <family val="2"/>
          </rPr>
          <t>Numero de actividades ejecutadas en valor absoluto</t>
        </r>
      </text>
    </comment>
    <comment ref="CI11" authorId="14" shapeId="0" xr:uid="{E6CDCF14-E819-41BF-8EB5-DB9C844E02A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393C75A0-A234-4760-9E66-FD76BC3C636D}">
      <text>
        <r>
          <rPr>
            <b/>
            <sz val="9"/>
            <color indexed="81"/>
            <rFont val="Tahoma"/>
            <family val="2"/>
          </rPr>
          <t>Numero de actividades en valor absoluto</t>
        </r>
      </text>
    </comment>
    <comment ref="CK11" authorId="4" shapeId="0" xr:uid="{E897CD5A-75E7-4B15-A320-0A493A20B07A}">
      <text>
        <r>
          <rPr>
            <b/>
            <sz val="9"/>
            <color indexed="81"/>
            <rFont val="Tahoma"/>
            <family val="2"/>
          </rPr>
          <t>Porcentaje correspondiente al mes</t>
        </r>
      </text>
    </comment>
    <comment ref="CL11" authorId="4" shapeId="0" xr:uid="{C473503A-335F-482E-994A-EA003047AE34}">
      <text>
        <r>
          <rPr>
            <b/>
            <sz val="9"/>
            <color indexed="81"/>
            <rFont val="Tahoma"/>
            <family val="2"/>
          </rPr>
          <t>Numero de actividades ejecutadas en valor absoluto</t>
        </r>
      </text>
    </comment>
    <comment ref="CO11" authorId="15" shapeId="0" xr:uid="{8C365B96-C055-4B03-8941-30F35A51132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3B80A963-BC82-482D-8D1C-485AA2AA109E}">
      <text>
        <r>
          <rPr>
            <b/>
            <sz val="9"/>
            <color indexed="81"/>
            <rFont val="Tahoma"/>
            <family val="2"/>
          </rPr>
          <t>Numero de actividades en valor absoluto</t>
        </r>
      </text>
    </comment>
    <comment ref="CQ11" authorId="4" shapeId="0" xr:uid="{CEFBBA54-E7D0-4E69-9610-749D38A41276}">
      <text>
        <r>
          <rPr>
            <b/>
            <sz val="9"/>
            <color indexed="81"/>
            <rFont val="Tahoma"/>
            <family val="2"/>
          </rPr>
          <t>Porcentaje correspondiente al mes</t>
        </r>
      </text>
    </comment>
    <comment ref="CR11" authorId="4" shapeId="0" xr:uid="{B87FCE87-700D-4B82-A1F6-008A20CEBEAB}">
      <text>
        <r>
          <rPr>
            <b/>
            <sz val="9"/>
            <color indexed="81"/>
            <rFont val="Tahoma"/>
            <family val="2"/>
          </rPr>
          <t>Numero de actividades ejecutadas en valor absoluto</t>
        </r>
      </text>
    </comment>
    <comment ref="CU11" authorId="16" shapeId="0" xr:uid="{C8ABC176-5CD6-4573-B8D4-9879936C54F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tc={618A3FFA-E6E0-483A-99A7-4ECDE6139B3E}</author>
    <author>tc={59188516-A941-4C20-BBA6-0EBE2D828A96}</author>
    <author>J18</author>
    <author>tc={2944BB74-0D0B-4A47-84A0-3BE213D35A1F}</author>
    <author>tc={F8332EC2-8AFD-4648-B34A-171AF820B439}</author>
    <author>tc={A06EC0FA-7C4E-4BF1-8C7C-D648A570A3FA}</author>
    <author>tc={3F493664-2B17-42D7-929F-31F0C687A21B}</author>
    <author>tc={46CE691E-202E-4A4D-B783-7451B463A41C}</author>
    <author>tc={D1645DB6-6A78-4E0A-B287-4B696CC64EBB}</author>
    <author>tc={B8351098-7726-49F8-828A-FE8F6D8C2D46}</author>
    <author>tc={55E73A3E-8697-4F01-A181-23A96D19130C}</author>
    <author>tc={846BDACC-84AE-44A2-8C38-54D94BC07269}</author>
    <author>tc={C2A2A58E-E62B-48A7-B16B-D2E48D53B602}</author>
    <author>tc={A109A3B6-2C0F-492D-BA5E-5CCB2CEDAAB5}</author>
    <author>tc={A667067C-9DEF-4253-A0E3-90F86C6F8DA4}</author>
  </authors>
  <commentList>
    <comment ref="C9" authorId="0" shapeId="0" xr:uid="{E269BB8C-9EF9-4416-ADC6-53374A031BAB}">
      <text>
        <r>
          <rPr>
            <b/>
            <sz val="9"/>
            <color indexed="81"/>
            <rFont val="Tahoma"/>
            <family val="2"/>
          </rPr>
          <t>Seleccione el propósito del Plan de Desarrollo Distrital que se relaciona con la actividad principal formulada.</t>
        </r>
      </text>
    </comment>
    <comment ref="D9" authorId="0" shapeId="0" xr:uid="{5C066B88-EAC7-4A35-A1F3-515ACD58530D}">
      <text>
        <r>
          <rPr>
            <b/>
            <sz val="9"/>
            <color indexed="81"/>
            <rFont val="Tahoma"/>
            <family val="2"/>
          </rPr>
          <t>Seleccione el Programa general del Plan de Desarrollo Distrital que se relaciona con el propósito y la actividad principal formulada.</t>
        </r>
      </text>
    </comment>
    <comment ref="E9" authorId="0" shapeId="0" xr:uid="{DE9DA9B8-7E5E-4C4C-8EFB-2759B3C03303}">
      <text>
        <r>
          <rPr>
            <b/>
            <sz val="9"/>
            <color indexed="81"/>
            <rFont val="Tahoma"/>
            <family val="2"/>
          </rPr>
          <t>Seleccione la Meta sector del Plan de Desarrollo Distrital que se relaciona con el propósito, el programa y la o las actividades principales formuladas.</t>
        </r>
      </text>
    </comment>
    <comment ref="F9" authorId="0" shapeId="0" xr:uid="{24DDD186-2665-4868-828B-E159CF5DF72F}">
      <text>
        <r>
          <rPr>
            <b/>
            <sz val="9"/>
            <color indexed="81"/>
            <rFont val="Tahoma"/>
            <family val="2"/>
          </rPr>
          <t>Seleccione el Proyecto de inversión que se relaciona con la o las actividades principales formuladas.</t>
        </r>
      </text>
    </comment>
    <comment ref="G9" authorId="0" shapeId="0" xr:uid="{FB765F5A-6A2E-487A-80DD-E07912EDF58E}">
      <text>
        <r>
          <rPr>
            <b/>
            <sz val="9"/>
            <color indexed="81"/>
            <rFont val="Tahoma"/>
            <family val="2"/>
          </rPr>
          <t>Seleccione la meta que se relaciona con el Proyecto de inversión</t>
        </r>
      </text>
    </comment>
    <comment ref="H9" authorId="0" shapeId="0" xr:uid="{056E87F1-BC67-4492-8DB8-4FEA00AB5AC5}">
      <text>
        <r>
          <rPr>
            <b/>
            <sz val="9"/>
            <color indexed="81"/>
            <rFont val="Tahoma"/>
            <family val="2"/>
          </rPr>
          <t>Seleccione el objetivo del Plan Estratégico Institucional al  que contribuye con la ejecución de la actividad</t>
        </r>
      </text>
    </comment>
    <comment ref="I9" authorId="0" shapeId="0" xr:uid="{77186295-DD78-4368-B709-B59E57DC86CD}">
      <text>
        <r>
          <rPr>
            <b/>
            <sz val="9"/>
            <color indexed="81"/>
            <rFont val="Tahoma"/>
            <family val="2"/>
          </rPr>
          <t>Escriba la meta del Plan Estratégico Institucional que se relaciona con el objetivo estratégico seleccionado y con la actividad formulada.</t>
        </r>
      </text>
    </comment>
    <comment ref="J9" authorId="1" shapeId="0" xr:uid="{B70C3CDF-E74B-4BC6-ACA6-C64C138DE02E}">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618A3FFA-E6E0-483A-99A7-4ECDE6139B3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B09EB3EA-0B6A-4A00-B8E0-D133F5DCA457}">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106D39E7-2D97-4CF2-814D-9DFE7AB09906}">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59188516-A941-4C20-BBA6-0EBE2D828A9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B926D09A-4BCB-4B51-AFAD-C32739B91AD1}">
      <text>
        <r>
          <rPr>
            <b/>
            <sz val="9"/>
            <color indexed="81"/>
            <rFont val="Tahoma"/>
            <family val="2"/>
          </rPr>
          <t>Numero de actividades en valor absoluto</t>
        </r>
      </text>
    </comment>
    <comment ref="AC11" authorId="4" shapeId="0" xr:uid="{57C03AF7-3E19-4F3F-8DC3-A10F9C2BDC36}">
      <text>
        <r>
          <rPr>
            <b/>
            <sz val="9"/>
            <color indexed="81"/>
            <rFont val="Tahoma"/>
            <family val="2"/>
          </rPr>
          <t>Porcentaje correspondiente al mes</t>
        </r>
      </text>
    </comment>
    <comment ref="AD11" authorId="4" shapeId="0" xr:uid="{27AAC7F8-9B88-4F50-A17D-70C5BB237CB7}">
      <text>
        <r>
          <rPr>
            <b/>
            <sz val="9"/>
            <color indexed="81"/>
            <rFont val="Tahoma"/>
            <family val="2"/>
          </rPr>
          <t>Numero de actividades ejecutadas en valor absoluto</t>
        </r>
      </text>
    </comment>
    <comment ref="AG11" authorId="5" shapeId="0" xr:uid="{2944BB74-0D0B-4A47-84A0-3BE213D35A1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01A50E05-4AD0-404B-A4FE-534A2F181377}">
      <text>
        <r>
          <rPr>
            <b/>
            <sz val="9"/>
            <color indexed="81"/>
            <rFont val="Tahoma"/>
            <family val="2"/>
          </rPr>
          <t>Numero de actividades en valor absoluto</t>
        </r>
      </text>
    </comment>
    <comment ref="AI11" authorId="4" shapeId="0" xr:uid="{268541B5-153E-4FCD-90FB-32F24374BECD}">
      <text>
        <r>
          <rPr>
            <b/>
            <sz val="9"/>
            <color indexed="81"/>
            <rFont val="Tahoma"/>
            <family val="2"/>
          </rPr>
          <t>Porcentaje correspondiente al mes</t>
        </r>
      </text>
    </comment>
    <comment ref="AJ11" authorId="4" shapeId="0" xr:uid="{1B79D1D0-A103-4B1D-9772-C07BF41FB660}">
      <text>
        <r>
          <rPr>
            <b/>
            <sz val="9"/>
            <color indexed="81"/>
            <rFont val="Tahoma"/>
            <family val="2"/>
          </rPr>
          <t>Numero de actividades ejecutadas en valor absoluto</t>
        </r>
      </text>
    </comment>
    <comment ref="AM11" authorId="6" shapeId="0" xr:uid="{F8332EC2-8AFD-4648-B34A-171AF820B43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4749DFC9-F5CE-4C32-BD4C-A61218DFBED1}">
      <text>
        <r>
          <rPr>
            <b/>
            <sz val="9"/>
            <color indexed="81"/>
            <rFont val="Tahoma"/>
            <family val="2"/>
          </rPr>
          <t>Numero de actividades en valor absoluto</t>
        </r>
      </text>
    </comment>
    <comment ref="AO11" authorId="4" shapeId="0" xr:uid="{BCE10D7A-2FE0-424E-92C0-DEB9A54249F7}">
      <text>
        <r>
          <rPr>
            <b/>
            <sz val="9"/>
            <color indexed="81"/>
            <rFont val="Tahoma"/>
            <family val="2"/>
          </rPr>
          <t>Porcentaje correspondiente al mes</t>
        </r>
      </text>
    </comment>
    <comment ref="AP11" authorId="4" shapeId="0" xr:uid="{C18BFA54-A6A8-41A9-8C5A-99DE16EDDC2F}">
      <text>
        <r>
          <rPr>
            <b/>
            <sz val="9"/>
            <color indexed="81"/>
            <rFont val="Tahoma"/>
            <family val="2"/>
          </rPr>
          <t>Numero de actividades ejecutadas en valor absoluto</t>
        </r>
      </text>
    </comment>
    <comment ref="AS11" authorId="7" shapeId="0" xr:uid="{A06EC0FA-7C4E-4BF1-8C7C-D648A570A3F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8C06808A-F2F6-4FD8-BBD0-EC0E726DD6BB}">
      <text>
        <r>
          <rPr>
            <b/>
            <sz val="9"/>
            <color indexed="81"/>
            <rFont val="Tahoma"/>
            <family val="2"/>
          </rPr>
          <t>Numero de actividades en valor absoluto</t>
        </r>
      </text>
    </comment>
    <comment ref="AU11" authorId="4" shapeId="0" xr:uid="{A7713160-D237-414B-92EC-E80601597B02}">
      <text>
        <r>
          <rPr>
            <b/>
            <sz val="9"/>
            <color indexed="81"/>
            <rFont val="Tahoma"/>
            <family val="2"/>
          </rPr>
          <t>Porcentaje correspondiente al mes</t>
        </r>
      </text>
    </comment>
    <comment ref="AV11" authorId="4" shapeId="0" xr:uid="{579FF89C-074A-41F8-BC6A-DCDD0BE331EE}">
      <text>
        <r>
          <rPr>
            <b/>
            <sz val="9"/>
            <color indexed="81"/>
            <rFont val="Tahoma"/>
            <family val="2"/>
          </rPr>
          <t>Numero de actividades ejecutadas en valor absoluto</t>
        </r>
      </text>
    </comment>
    <comment ref="AY11" authorId="8" shapeId="0" xr:uid="{3F493664-2B17-42D7-929F-31F0C687A21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FD3E8B2B-703E-4BE8-854D-B6C1E767F7DA}">
      <text>
        <r>
          <rPr>
            <b/>
            <sz val="9"/>
            <color indexed="81"/>
            <rFont val="Tahoma"/>
            <family val="2"/>
          </rPr>
          <t>Numero de actividades en valor absoluto</t>
        </r>
      </text>
    </comment>
    <comment ref="BA11" authorId="4" shapeId="0" xr:uid="{68334EDD-4C80-4A63-8A0A-40D62C457315}">
      <text>
        <r>
          <rPr>
            <b/>
            <sz val="9"/>
            <color indexed="81"/>
            <rFont val="Tahoma"/>
            <family val="2"/>
          </rPr>
          <t>Porcentaje correspondiente al mes</t>
        </r>
      </text>
    </comment>
    <comment ref="BB11" authorId="4" shapeId="0" xr:uid="{8C53BA76-DB19-42B5-A94D-15CFF306FEFD}">
      <text>
        <r>
          <rPr>
            <b/>
            <sz val="9"/>
            <color indexed="81"/>
            <rFont val="Tahoma"/>
            <family val="2"/>
          </rPr>
          <t>Numero de actividades ejecutadas en valor absoluto</t>
        </r>
      </text>
    </comment>
    <comment ref="BE11" authorId="9" shapeId="0" xr:uid="{46CE691E-202E-4A4D-B783-7451B463A4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7BCBBD6B-2FB2-4AFD-B59C-A8A4B36796E3}">
      <text>
        <r>
          <rPr>
            <b/>
            <sz val="9"/>
            <color indexed="81"/>
            <rFont val="Tahoma"/>
            <family val="2"/>
          </rPr>
          <t>Numero de actividades en valor absoluto</t>
        </r>
      </text>
    </comment>
    <comment ref="BG11" authorId="4" shapeId="0" xr:uid="{F72E7619-9F3A-435E-9C90-62432D6ED596}">
      <text>
        <r>
          <rPr>
            <b/>
            <sz val="9"/>
            <color indexed="81"/>
            <rFont val="Tahoma"/>
            <family val="2"/>
          </rPr>
          <t>Porcentaje correspondiente al mes</t>
        </r>
      </text>
    </comment>
    <comment ref="BH11" authorId="4" shapeId="0" xr:uid="{D7BCE290-74B6-42F8-91FB-ACC6487BB268}">
      <text>
        <r>
          <rPr>
            <b/>
            <sz val="9"/>
            <color indexed="81"/>
            <rFont val="Tahoma"/>
            <family val="2"/>
          </rPr>
          <t>Numero de actividades ejecutadas en valor absoluto</t>
        </r>
      </text>
    </comment>
    <comment ref="BK11" authorId="10" shapeId="0" xr:uid="{D1645DB6-6A78-4E0A-B287-4B696CC64EB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7FA873F5-884C-43BF-8BEC-333FEA14E6A6}">
      <text>
        <r>
          <rPr>
            <b/>
            <sz val="9"/>
            <color indexed="81"/>
            <rFont val="Tahoma"/>
            <family val="2"/>
          </rPr>
          <t>Numero de actividades en valor absoluto</t>
        </r>
      </text>
    </comment>
    <comment ref="BM11" authorId="4" shapeId="0" xr:uid="{F938E7F3-6C1D-4247-9012-F2F36D28FBB1}">
      <text>
        <r>
          <rPr>
            <b/>
            <sz val="9"/>
            <color indexed="81"/>
            <rFont val="Tahoma"/>
            <family val="2"/>
          </rPr>
          <t>Porcentaje correspondiente al mes</t>
        </r>
      </text>
    </comment>
    <comment ref="BN11" authorId="4" shapeId="0" xr:uid="{B5A229EC-A9D8-48BF-B13B-0224283E5B3B}">
      <text>
        <r>
          <rPr>
            <b/>
            <sz val="9"/>
            <color indexed="81"/>
            <rFont val="Tahoma"/>
            <family val="2"/>
          </rPr>
          <t>Numero de actividades ejecutadas en valor absoluto</t>
        </r>
      </text>
    </comment>
    <comment ref="BQ11" authorId="11" shapeId="0" xr:uid="{B8351098-7726-49F8-828A-FE8F6D8C2D4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4D2F752B-DBE4-4F27-B621-60B61E933F09}">
      <text>
        <r>
          <rPr>
            <b/>
            <sz val="9"/>
            <color indexed="81"/>
            <rFont val="Tahoma"/>
            <family val="2"/>
          </rPr>
          <t>Numero de actividades en valor absoluto</t>
        </r>
      </text>
    </comment>
    <comment ref="BS11" authorId="4" shapeId="0" xr:uid="{59055196-7D7C-4CBB-911E-698E84385566}">
      <text>
        <r>
          <rPr>
            <b/>
            <sz val="9"/>
            <color indexed="81"/>
            <rFont val="Tahoma"/>
            <family val="2"/>
          </rPr>
          <t>Porcentaje correspondiente al mes</t>
        </r>
      </text>
    </comment>
    <comment ref="BT11" authorId="4" shapeId="0" xr:uid="{99A06914-399C-4D31-80FF-745A489C1AD4}">
      <text>
        <r>
          <rPr>
            <b/>
            <sz val="9"/>
            <color indexed="81"/>
            <rFont val="Tahoma"/>
            <family val="2"/>
          </rPr>
          <t>Numero de actividades ejecutadas en valor absoluto</t>
        </r>
      </text>
    </comment>
    <comment ref="BW11" authorId="12" shapeId="0" xr:uid="{55E73A3E-8697-4F01-A181-23A96D19130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4C7D9D90-FBA1-4703-A149-9F1D2CD373B8}">
      <text>
        <r>
          <rPr>
            <b/>
            <sz val="9"/>
            <color indexed="81"/>
            <rFont val="Tahoma"/>
            <family val="2"/>
          </rPr>
          <t>Numero de actividades en valor absoluto</t>
        </r>
      </text>
    </comment>
    <comment ref="BY11" authorId="4" shapeId="0" xr:uid="{0AC72985-9917-449A-975B-468780870C14}">
      <text>
        <r>
          <rPr>
            <b/>
            <sz val="9"/>
            <color indexed="81"/>
            <rFont val="Tahoma"/>
            <family val="2"/>
          </rPr>
          <t>Porcentaje correspondiente al mes</t>
        </r>
      </text>
    </comment>
    <comment ref="BZ11" authorId="4" shapeId="0" xr:uid="{459902F9-3DD8-444D-942C-1131E9C08FB7}">
      <text>
        <r>
          <rPr>
            <b/>
            <sz val="9"/>
            <color indexed="81"/>
            <rFont val="Tahoma"/>
            <family val="2"/>
          </rPr>
          <t>Numero de actividades ejecutadas en valor absoluto</t>
        </r>
      </text>
    </comment>
    <comment ref="CC11" authorId="13" shapeId="0" xr:uid="{846BDACC-84AE-44A2-8C38-54D94BC0726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B16CAE75-8E44-4751-A8FC-2074BCFC5F21}">
      <text>
        <r>
          <rPr>
            <b/>
            <sz val="9"/>
            <color indexed="81"/>
            <rFont val="Tahoma"/>
            <family val="2"/>
          </rPr>
          <t>Numero de actividades en valor absoluto</t>
        </r>
      </text>
    </comment>
    <comment ref="CE11" authorId="4" shapeId="0" xr:uid="{6D6A9EC9-AC57-4F0E-8DD7-76575635CF6F}">
      <text>
        <r>
          <rPr>
            <b/>
            <sz val="9"/>
            <color indexed="81"/>
            <rFont val="Tahoma"/>
            <family val="2"/>
          </rPr>
          <t>Porcentaje correspondiente al mes</t>
        </r>
      </text>
    </comment>
    <comment ref="CF11" authorId="4" shapeId="0" xr:uid="{49EAF674-E85C-4FDF-9FC6-8758736B7EBD}">
      <text>
        <r>
          <rPr>
            <b/>
            <sz val="9"/>
            <color indexed="81"/>
            <rFont val="Tahoma"/>
            <family val="2"/>
          </rPr>
          <t>Numero de actividades ejecutadas en valor absoluto</t>
        </r>
      </text>
    </comment>
    <comment ref="CI11" authorId="14" shapeId="0" xr:uid="{C2A2A58E-E62B-48A7-B16B-D2E48D53B60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896BE305-F42A-4694-818B-D515E75AD9CF}">
      <text>
        <r>
          <rPr>
            <b/>
            <sz val="9"/>
            <color indexed="81"/>
            <rFont val="Tahoma"/>
            <family val="2"/>
          </rPr>
          <t>Numero de actividades en valor absoluto</t>
        </r>
      </text>
    </comment>
    <comment ref="CK11" authorId="4" shapeId="0" xr:uid="{D998AD43-A001-4667-9096-C32C2CD76762}">
      <text>
        <r>
          <rPr>
            <b/>
            <sz val="9"/>
            <color indexed="81"/>
            <rFont val="Tahoma"/>
            <family val="2"/>
          </rPr>
          <t>Porcentaje correspondiente al mes</t>
        </r>
      </text>
    </comment>
    <comment ref="CL11" authorId="4" shapeId="0" xr:uid="{EA30EB1C-732A-4B24-94BB-F2020E1BE283}">
      <text>
        <r>
          <rPr>
            <b/>
            <sz val="9"/>
            <color indexed="81"/>
            <rFont val="Tahoma"/>
            <family val="2"/>
          </rPr>
          <t>Numero de actividades ejecutadas en valor absoluto</t>
        </r>
      </text>
    </comment>
    <comment ref="CO11" authorId="15" shapeId="0" xr:uid="{A109A3B6-2C0F-492D-BA5E-5CCB2CEDAAB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D7541278-C46F-448F-A0E7-21F84FC3C1BB}">
      <text>
        <r>
          <rPr>
            <b/>
            <sz val="9"/>
            <color indexed="81"/>
            <rFont val="Tahoma"/>
            <family val="2"/>
          </rPr>
          <t>Numero de actividades en valor absoluto</t>
        </r>
      </text>
    </comment>
    <comment ref="CQ11" authorId="4" shapeId="0" xr:uid="{5C56568E-8A58-4745-B035-9ECEB8B9F09B}">
      <text>
        <r>
          <rPr>
            <b/>
            <sz val="9"/>
            <color indexed="81"/>
            <rFont val="Tahoma"/>
            <family val="2"/>
          </rPr>
          <t>Porcentaje correspondiente al mes</t>
        </r>
      </text>
    </comment>
    <comment ref="CR11" authorId="4" shapeId="0" xr:uid="{A96973F6-FD0C-4EBE-B66B-61990411C311}">
      <text>
        <r>
          <rPr>
            <b/>
            <sz val="9"/>
            <color indexed="81"/>
            <rFont val="Tahoma"/>
            <family val="2"/>
          </rPr>
          <t>Numero de actividades ejecutadas en valor absoluto</t>
        </r>
      </text>
    </comment>
    <comment ref="CU11" authorId="16" shapeId="0" xr:uid="{A667067C-9DEF-4253-A0E3-90F86C6F8DA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tc={9EA4A0F7-8A33-4D9F-8547-9F496D327CB2}</author>
    <author>tc={BDF36304-B5ED-4D8A-BDB9-FEF26F211CD0}</author>
    <author>J18</author>
    <author>tc={FA346608-8C3E-4697-9ACA-5D2025DEBBFC}</author>
    <author>tc={F9278482-6E5E-4E78-9DA6-D275C733195B}</author>
    <author>tc={E150A8DC-4F36-4601-B0E0-6760DB80B702}</author>
    <author>tc={16CB3330-2256-47CD-A77D-A04F211A9CC6}</author>
    <author>tc={27D51B1E-D875-4143-95E8-3EAF50DB5260}</author>
    <author>tc={E3F8CB0D-27BD-4139-ABDB-8D2E1E48F772}</author>
    <author>tc={EC126224-430F-458E-A349-BF0D16F55711}</author>
    <author>tc={CCEC45D7-8AD2-495D-93B2-498CE57EFD64}</author>
    <author>tc={E1063ADC-4F3F-4D8A-9192-46DA566A2015}</author>
    <author>tc={065EFAEB-49CF-4737-93B1-ACD95350EE13}</author>
    <author>tc={3B493A18-3319-4B92-8309-61FCEE9561B7}</author>
    <author>tc={8F3925DD-6482-4DDB-A5A6-5813A900A56C}</author>
  </authors>
  <commentList>
    <comment ref="C9" authorId="0" shapeId="0" xr:uid="{AA643587-8CE8-40AF-811E-C95318A6B6C3}">
      <text>
        <r>
          <rPr>
            <b/>
            <sz val="9"/>
            <color indexed="81"/>
            <rFont val="Tahoma"/>
            <family val="2"/>
          </rPr>
          <t>Seleccione el propósito del Plan de Desarrollo Distrital que se relaciona con la actividad principal formulada.</t>
        </r>
      </text>
    </comment>
    <comment ref="D9" authorId="0" shapeId="0" xr:uid="{2240AC7B-C75A-4471-865E-3E5738531570}">
      <text>
        <r>
          <rPr>
            <b/>
            <sz val="9"/>
            <color indexed="81"/>
            <rFont val="Tahoma"/>
            <family val="2"/>
          </rPr>
          <t>Seleccione el Programa general del Plan de Desarrollo Distrital que se relaciona con el propósito y la actividad principal formulada.</t>
        </r>
      </text>
    </comment>
    <comment ref="E9" authorId="0" shapeId="0" xr:uid="{94E890A0-3AA1-4109-93E8-510A7A7D2A8E}">
      <text>
        <r>
          <rPr>
            <b/>
            <sz val="9"/>
            <color indexed="81"/>
            <rFont val="Tahoma"/>
            <family val="2"/>
          </rPr>
          <t>Seleccione la Meta sector del Plan de Desarrollo Distrital que se relaciona con el propósito, el programa y la o las actividades principales formuladas.</t>
        </r>
      </text>
    </comment>
    <comment ref="F9" authorId="0" shapeId="0" xr:uid="{98ED030F-1BCB-4A9D-A937-2679AC94950E}">
      <text>
        <r>
          <rPr>
            <b/>
            <sz val="9"/>
            <color indexed="81"/>
            <rFont val="Tahoma"/>
            <family val="2"/>
          </rPr>
          <t>Seleccione el Proyecto de inversión que se relaciona con la o las actividades principales formuladas.</t>
        </r>
      </text>
    </comment>
    <comment ref="G9" authorId="0" shapeId="0" xr:uid="{AE465108-13AC-4682-82A6-778EDFE71119}">
      <text>
        <r>
          <rPr>
            <b/>
            <sz val="9"/>
            <color indexed="81"/>
            <rFont val="Tahoma"/>
            <family val="2"/>
          </rPr>
          <t>Seleccione la meta que se relaciona con el Proyecto de inversión</t>
        </r>
      </text>
    </comment>
    <comment ref="H9" authorId="0" shapeId="0" xr:uid="{785A3342-9EBA-47AF-AD72-0AF33F384FAA}">
      <text>
        <r>
          <rPr>
            <b/>
            <sz val="9"/>
            <color indexed="81"/>
            <rFont val="Tahoma"/>
            <family val="2"/>
          </rPr>
          <t>Seleccione el objetivo del Plan Estratégico Institucional al  que contribuye con la ejecución de la actividad</t>
        </r>
      </text>
    </comment>
    <comment ref="I9" authorId="0" shapeId="0" xr:uid="{CA9DA5F3-8006-4990-9B3F-E2126EFE733C}">
      <text>
        <r>
          <rPr>
            <b/>
            <sz val="9"/>
            <color indexed="81"/>
            <rFont val="Tahoma"/>
            <family val="2"/>
          </rPr>
          <t>Escriba la meta del Plan Estratégico Institucional que se relaciona con el objetivo estratégico seleccionado y con la actividad formulada.</t>
        </r>
      </text>
    </comment>
    <comment ref="J9" authorId="1" shapeId="0" xr:uid="{A132975E-8206-495C-A2F3-60FC9C762EA4}">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9EA4A0F7-8A33-4D9F-8547-9F496D327CB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5AD1555E-97C7-451B-B14A-B690E7D9D55A}">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77ADC429-22F1-4190-8D65-242329138263}">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BDF36304-B5ED-4D8A-BDB9-FEF26F211CD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0BBE75FA-538D-486D-A48B-529F619CA9DF}">
      <text>
        <r>
          <rPr>
            <b/>
            <sz val="9"/>
            <color indexed="81"/>
            <rFont val="Tahoma"/>
            <family val="2"/>
          </rPr>
          <t>Numero de actividades en valor absoluto</t>
        </r>
      </text>
    </comment>
    <comment ref="AC11" authorId="4" shapeId="0" xr:uid="{7AB0594F-8E62-4DE2-9DDA-C871A709997A}">
      <text>
        <r>
          <rPr>
            <b/>
            <sz val="9"/>
            <color indexed="81"/>
            <rFont val="Tahoma"/>
            <family val="2"/>
          </rPr>
          <t>Porcentaje correspondiente al mes</t>
        </r>
      </text>
    </comment>
    <comment ref="AD11" authorId="4" shapeId="0" xr:uid="{636CA9F9-681E-4E26-A621-F33E169DBE28}">
      <text>
        <r>
          <rPr>
            <b/>
            <sz val="9"/>
            <color indexed="81"/>
            <rFont val="Tahoma"/>
            <family val="2"/>
          </rPr>
          <t>Numero de actividades ejecutadas en valor absoluto</t>
        </r>
      </text>
    </comment>
    <comment ref="AG11" authorId="5" shapeId="0" xr:uid="{FA346608-8C3E-4697-9ACA-5D2025DEBBF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0E5DBB7B-D329-44A7-9BF7-01041B40D3AE}">
      <text>
        <r>
          <rPr>
            <b/>
            <sz val="9"/>
            <color indexed="81"/>
            <rFont val="Tahoma"/>
            <family val="2"/>
          </rPr>
          <t>Numero de actividades en valor absoluto</t>
        </r>
      </text>
    </comment>
    <comment ref="AI11" authorId="4" shapeId="0" xr:uid="{110BAE45-1E54-47DB-BB17-CC60022E6454}">
      <text>
        <r>
          <rPr>
            <b/>
            <sz val="9"/>
            <color indexed="81"/>
            <rFont val="Tahoma"/>
            <family val="2"/>
          </rPr>
          <t>Porcentaje correspondiente al mes</t>
        </r>
      </text>
    </comment>
    <comment ref="AJ11" authorId="4" shapeId="0" xr:uid="{096287AD-322F-489A-BC43-B8AB16BFB884}">
      <text>
        <r>
          <rPr>
            <b/>
            <sz val="9"/>
            <color indexed="81"/>
            <rFont val="Tahoma"/>
            <family val="2"/>
          </rPr>
          <t>Numero de actividades ejecutadas en valor absoluto</t>
        </r>
      </text>
    </comment>
    <comment ref="AM11" authorId="6" shapeId="0" xr:uid="{F9278482-6E5E-4E78-9DA6-D275C733195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130E3EDD-3015-4A8C-9781-9BB385AF242F}">
      <text>
        <r>
          <rPr>
            <b/>
            <sz val="9"/>
            <color indexed="81"/>
            <rFont val="Tahoma"/>
            <family val="2"/>
          </rPr>
          <t>Numero de actividades en valor absoluto</t>
        </r>
      </text>
    </comment>
    <comment ref="AO11" authorId="4" shapeId="0" xr:uid="{BD1999B0-FDBF-4D1D-965D-CCB8F96D5C80}">
      <text>
        <r>
          <rPr>
            <b/>
            <sz val="9"/>
            <color indexed="81"/>
            <rFont val="Tahoma"/>
            <family val="2"/>
          </rPr>
          <t>Porcentaje correspondiente al mes</t>
        </r>
      </text>
    </comment>
    <comment ref="AP11" authorId="4" shapeId="0" xr:uid="{2E814F68-8FFB-4FB1-9A04-CF7B9B4691F5}">
      <text>
        <r>
          <rPr>
            <b/>
            <sz val="9"/>
            <color indexed="81"/>
            <rFont val="Tahoma"/>
            <family val="2"/>
          </rPr>
          <t>Numero de actividades ejecutadas en valor absoluto</t>
        </r>
      </text>
    </comment>
    <comment ref="AS11" authorId="7" shapeId="0" xr:uid="{E150A8DC-4F36-4601-B0E0-6760DB80B70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CF1B62E2-4BE7-4489-B49D-4656DC2AB207}">
      <text>
        <r>
          <rPr>
            <b/>
            <sz val="9"/>
            <color indexed="81"/>
            <rFont val="Tahoma"/>
            <family val="2"/>
          </rPr>
          <t>Numero de actividades en valor absoluto</t>
        </r>
      </text>
    </comment>
    <comment ref="AU11" authorId="4" shapeId="0" xr:uid="{CA55C932-FF50-46A2-9B44-40BD8780E761}">
      <text>
        <r>
          <rPr>
            <b/>
            <sz val="9"/>
            <color indexed="81"/>
            <rFont val="Tahoma"/>
            <family val="2"/>
          </rPr>
          <t>Porcentaje correspondiente al mes</t>
        </r>
      </text>
    </comment>
    <comment ref="AV11" authorId="4" shapeId="0" xr:uid="{CB888269-A57E-4D15-BFA8-AC5E015B1B73}">
      <text>
        <r>
          <rPr>
            <b/>
            <sz val="9"/>
            <color indexed="81"/>
            <rFont val="Tahoma"/>
            <family val="2"/>
          </rPr>
          <t>Numero de actividades ejecutadas en valor absoluto</t>
        </r>
      </text>
    </comment>
    <comment ref="AY11" authorId="8" shapeId="0" xr:uid="{16CB3330-2256-47CD-A77D-A04F211A9C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F085C58C-DBD7-45D2-AAAB-08E76B8A903E}">
      <text>
        <r>
          <rPr>
            <b/>
            <sz val="9"/>
            <color indexed="81"/>
            <rFont val="Tahoma"/>
            <family val="2"/>
          </rPr>
          <t>Numero de actividades en valor absoluto</t>
        </r>
      </text>
    </comment>
    <comment ref="BA11" authorId="4" shapeId="0" xr:uid="{26C9D685-00CA-4DE1-962D-B66660A0585E}">
      <text>
        <r>
          <rPr>
            <b/>
            <sz val="9"/>
            <color indexed="81"/>
            <rFont val="Tahoma"/>
            <family val="2"/>
          </rPr>
          <t>Porcentaje correspondiente al mes</t>
        </r>
      </text>
    </comment>
    <comment ref="BB11" authorId="4" shapeId="0" xr:uid="{C5F4E4CE-7B53-4BF4-B761-FC0C3120635C}">
      <text>
        <r>
          <rPr>
            <b/>
            <sz val="9"/>
            <color indexed="81"/>
            <rFont val="Tahoma"/>
            <family val="2"/>
          </rPr>
          <t>Numero de actividades ejecutadas en valor absoluto</t>
        </r>
      </text>
    </comment>
    <comment ref="BE11" authorId="9" shapeId="0" xr:uid="{27D51B1E-D875-4143-95E8-3EAF50DB526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F04CA036-A379-454D-A047-BC893E457478}">
      <text>
        <r>
          <rPr>
            <b/>
            <sz val="9"/>
            <color indexed="81"/>
            <rFont val="Tahoma"/>
            <family val="2"/>
          </rPr>
          <t>Numero de actividades en valor absoluto</t>
        </r>
      </text>
    </comment>
    <comment ref="BG11" authorId="4" shapeId="0" xr:uid="{307F1550-9347-43DA-B4DE-FA675E82B4FD}">
      <text>
        <r>
          <rPr>
            <b/>
            <sz val="9"/>
            <color indexed="81"/>
            <rFont val="Tahoma"/>
            <family val="2"/>
          </rPr>
          <t>Porcentaje correspondiente al mes</t>
        </r>
      </text>
    </comment>
    <comment ref="BH11" authorId="4" shapeId="0" xr:uid="{D711EBE8-9E46-4612-8194-D423CA857282}">
      <text>
        <r>
          <rPr>
            <b/>
            <sz val="9"/>
            <color indexed="81"/>
            <rFont val="Tahoma"/>
            <family val="2"/>
          </rPr>
          <t>Numero de actividades ejecutadas en valor absoluto</t>
        </r>
      </text>
    </comment>
    <comment ref="BK11" authorId="10" shapeId="0" xr:uid="{E3F8CB0D-27BD-4139-ABDB-8D2E1E48F77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F62F1FDF-412B-4986-AFF1-4FF45B9FA077}">
      <text>
        <r>
          <rPr>
            <b/>
            <sz val="9"/>
            <color indexed="81"/>
            <rFont val="Tahoma"/>
            <family val="2"/>
          </rPr>
          <t>Numero de actividades en valor absoluto</t>
        </r>
      </text>
    </comment>
    <comment ref="BM11" authorId="4" shapeId="0" xr:uid="{E6A39C4F-8379-46E6-A0A5-0DF81FD9F6A0}">
      <text>
        <r>
          <rPr>
            <b/>
            <sz val="9"/>
            <color indexed="81"/>
            <rFont val="Tahoma"/>
            <family val="2"/>
          </rPr>
          <t>Porcentaje correspondiente al mes</t>
        </r>
      </text>
    </comment>
    <comment ref="BN11" authorId="4" shapeId="0" xr:uid="{05CCCB1D-16D2-4C82-A120-2BFB1D848E89}">
      <text>
        <r>
          <rPr>
            <b/>
            <sz val="9"/>
            <color indexed="81"/>
            <rFont val="Tahoma"/>
            <family val="2"/>
          </rPr>
          <t>Numero de actividades ejecutadas en valor absoluto</t>
        </r>
      </text>
    </comment>
    <comment ref="BQ11" authorId="11" shapeId="0" xr:uid="{EC126224-430F-458E-A349-BF0D16F5571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8C14D6D1-65AA-43DF-8983-0203DD1B122B}">
      <text>
        <r>
          <rPr>
            <b/>
            <sz val="9"/>
            <color indexed="81"/>
            <rFont val="Tahoma"/>
            <family val="2"/>
          </rPr>
          <t>Numero de actividades en valor absoluto</t>
        </r>
      </text>
    </comment>
    <comment ref="BS11" authorId="4" shapeId="0" xr:uid="{D80A19DC-BCDB-46A7-85C3-93B8687E3948}">
      <text>
        <r>
          <rPr>
            <b/>
            <sz val="9"/>
            <color indexed="81"/>
            <rFont val="Tahoma"/>
            <family val="2"/>
          </rPr>
          <t>Porcentaje correspondiente al mes</t>
        </r>
      </text>
    </comment>
    <comment ref="BT11" authorId="4" shapeId="0" xr:uid="{8A41C212-82BE-457C-9E99-599B224348F0}">
      <text>
        <r>
          <rPr>
            <b/>
            <sz val="9"/>
            <color indexed="81"/>
            <rFont val="Tahoma"/>
            <family val="2"/>
          </rPr>
          <t>Numero de actividades ejecutadas en valor absoluto</t>
        </r>
      </text>
    </comment>
    <comment ref="BW11" authorId="12" shapeId="0" xr:uid="{CCEC45D7-8AD2-495D-93B2-498CE57EFD6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C68E5CC6-1C6F-4F53-958E-A89B0E055EB4}">
      <text>
        <r>
          <rPr>
            <b/>
            <sz val="9"/>
            <color indexed="81"/>
            <rFont val="Tahoma"/>
            <family val="2"/>
          </rPr>
          <t>Numero de actividades en valor absoluto</t>
        </r>
      </text>
    </comment>
    <comment ref="BY11" authorId="4" shapeId="0" xr:uid="{C35FBEF1-A3F3-43EB-816D-D9563F69AB1F}">
      <text>
        <r>
          <rPr>
            <b/>
            <sz val="9"/>
            <color indexed="81"/>
            <rFont val="Tahoma"/>
            <family val="2"/>
          </rPr>
          <t>Porcentaje correspondiente al mes</t>
        </r>
      </text>
    </comment>
    <comment ref="BZ11" authorId="4" shapeId="0" xr:uid="{6B3B8C0A-5592-46DA-A96C-54426FA4CA17}">
      <text>
        <r>
          <rPr>
            <b/>
            <sz val="9"/>
            <color indexed="81"/>
            <rFont val="Tahoma"/>
            <family val="2"/>
          </rPr>
          <t>Numero de actividades ejecutadas en valor absoluto</t>
        </r>
      </text>
    </comment>
    <comment ref="CC11" authorId="13" shapeId="0" xr:uid="{E1063ADC-4F3F-4D8A-9192-46DA566A201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045FD1BC-1EF3-4459-A0F1-C8D57620201C}">
      <text>
        <r>
          <rPr>
            <b/>
            <sz val="9"/>
            <color indexed="81"/>
            <rFont val="Tahoma"/>
            <family val="2"/>
          </rPr>
          <t>Numero de actividades en valor absoluto</t>
        </r>
      </text>
    </comment>
    <comment ref="CE11" authorId="4" shapeId="0" xr:uid="{6A554A24-E917-45F8-BCB2-C7129FF9837A}">
      <text>
        <r>
          <rPr>
            <b/>
            <sz val="9"/>
            <color indexed="81"/>
            <rFont val="Tahoma"/>
            <family val="2"/>
          </rPr>
          <t>Porcentaje correspondiente al mes</t>
        </r>
      </text>
    </comment>
    <comment ref="CF11" authorId="4" shapeId="0" xr:uid="{E9F2D014-0FF0-47CF-9DFB-210FC5B3C52E}">
      <text>
        <r>
          <rPr>
            <b/>
            <sz val="9"/>
            <color indexed="81"/>
            <rFont val="Tahoma"/>
            <family val="2"/>
          </rPr>
          <t>Numero de actividades ejecutadas en valor absoluto</t>
        </r>
      </text>
    </comment>
    <comment ref="CI11" authorId="14" shapeId="0" xr:uid="{065EFAEB-49CF-4737-93B1-ACD95350EE1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A8A98F00-55BC-495D-8322-8A4BF3FCAE5E}">
      <text>
        <r>
          <rPr>
            <b/>
            <sz val="9"/>
            <color indexed="81"/>
            <rFont val="Tahoma"/>
            <family val="2"/>
          </rPr>
          <t>Numero de actividades en valor absoluto</t>
        </r>
      </text>
    </comment>
    <comment ref="CK11" authorId="4" shapeId="0" xr:uid="{844B827E-7C25-4D93-964C-E7B3EA92B5F8}">
      <text>
        <r>
          <rPr>
            <b/>
            <sz val="9"/>
            <color indexed="81"/>
            <rFont val="Tahoma"/>
            <family val="2"/>
          </rPr>
          <t>Porcentaje correspondiente al mes</t>
        </r>
      </text>
    </comment>
    <comment ref="CL11" authorId="4" shapeId="0" xr:uid="{E3F6CBA8-12F6-4C6D-AF85-1F0541C07313}">
      <text>
        <r>
          <rPr>
            <b/>
            <sz val="9"/>
            <color indexed="81"/>
            <rFont val="Tahoma"/>
            <family val="2"/>
          </rPr>
          <t>Numero de actividades ejecutadas en valor absoluto</t>
        </r>
      </text>
    </comment>
    <comment ref="CO11" authorId="15" shapeId="0" xr:uid="{3B493A18-3319-4B92-8309-61FCEE9561B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093B080F-B8DB-4167-AF29-526FDD733D92}">
      <text>
        <r>
          <rPr>
            <b/>
            <sz val="9"/>
            <color indexed="81"/>
            <rFont val="Tahoma"/>
            <family val="2"/>
          </rPr>
          <t>Numero de actividades en valor absoluto</t>
        </r>
      </text>
    </comment>
    <comment ref="CQ11" authorId="4" shapeId="0" xr:uid="{C98C8375-D6B1-4538-9A8D-625E455BC2D6}">
      <text>
        <r>
          <rPr>
            <b/>
            <sz val="9"/>
            <color indexed="81"/>
            <rFont val="Tahoma"/>
            <family val="2"/>
          </rPr>
          <t>Porcentaje correspondiente al mes</t>
        </r>
      </text>
    </comment>
    <comment ref="CR11" authorId="4" shapeId="0" xr:uid="{C3F8B06D-0A00-4A0F-91F0-32C929F93C3E}">
      <text>
        <r>
          <rPr>
            <b/>
            <sz val="9"/>
            <color indexed="81"/>
            <rFont val="Tahoma"/>
            <family val="2"/>
          </rPr>
          <t>Numero de actividades ejecutadas en valor absoluto</t>
        </r>
      </text>
    </comment>
    <comment ref="CU11" authorId="16" shapeId="0" xr:uid="{8F3925DD-6482-4DDB-A5A6-5813A900A56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tc={DC8C9918-7ED2-4F4D-AA5B-82B2FB6E7165}</author>
    <author>tc={71798771-D74E-4074-8125-A17BBC3BD29E}</author>
    <author>J18</author>
    <author>tc={A56B5E85-A710-47E2-8C39-2970CFE025B1}</author>
    <author>tc={80F8DC8B-D042-4950-970E-D37E4E524A20}</author>
    <author>tc={F1E1A789-BA80-45BE-8AEF-8636A7A30879}</author>
    <author>tc={56A4A2D1-DF78-4EE2-9D19-6C6521EB98F2}</author>
    <author>tc={27615588-BCC7-48D6-A360-494F5BB59A10}</author>
    <author>tc={1A889A14-6491-4719-964A-AFF6DFF3AAFD}</author>
    <author>tc={CA42F654-F054-4EB0-8034-BA8F0E99E30A}</author>
    <author>tc={78CB8BD8-CF0A-47CE-9004-78538A8B18FD}</author>
    <author>tc={96D6EEC6-E9DB-4D49-9712-43C8AEEABCA6}</author>
    <author>tc={5B19BD0B-CCC1-4B49-B278-55C8F19903AA}</author>
    <author>tc={56A4C254-C94C-46C7-A7A3-2AA973D17375}</author>
    <author>tc={0735C8D8-0CF4-4B6B-B44D-713F6119BD17}</author>
  </authors>
  <commentList>
    <comment ref="C6" authorId="0" shapeId="0" xr:uid="{3217A3BD-6AC5-45E3-B20E-961529D7CD98}">
      <text>
        <r>
          <rPr>
            <b/>
            <sz val="9"/>
            <color indexed="81"/>
            <rFont val="Tahoma"/>
            <family val="2"/>
          </rPr>
          <t>Seleccione el propósito del Plan de Desarrollo Distrital que se relaciona con la actividad principal formulada.</t>
        </r>
      </text>
    </comment>
    <comment ref="D6" authorId="0" shapeId="0" xr:uid="{A2C78D4C-DED7-44CD-B52C-EA381E9B837F}">
      <text>
        <r>
          <rPr>
            <b/>
            <sz val="9"/>
            <color indexed="81"/>
            <rFont val="Tahoma"/>
            <family val="2"/>
          </rPr>
          <t>Seleccione el Programa general del Plan de Desarrollo Distrital que se relaciona con el propósito y la actividad principal formulada.</t>
        </r>
      </text>
    </comment>
    <comment ref="E6" authorId="0" shapeId="0" xr:uid="{160B7277-F940-40B0-BCBA-C946CB6790F1}">
      <text>
        <r>
          <rPr>
            <b/>
            <sz val="9"/>
            <color indexed="81"/>
            <rFont val="Tahoma"/>
            <family val="2"/>
          </rPr>
          <t>Seleccione la Meta sector del Plan de Desarrollo Distrital que se relaciona con el propósito, el programa y la o las actividades principales formuladas.</t>
        </r>
      </text>
    </comment>
    <comment ref="F6" authorId="0" shapeId="0" xr:uid="{C8F0FD1E-2B54-4365-9E3F-0EBAB2E109ED}">
      <text>
        <r>
          <rPr>
            <b/>
            <sz val="9"/>
            <color indexed="81"/>
            <rFont val="Tahoma"/>
            <family val="2"/>
          </rPr>
          <t>Seleccione el Proyecto de inversión que se relaciona con la o las actividades principales formuladas.</t>
        </r>
      </text>
    </comment>
    <comment ref="G6" authorId="0" shapeId="0" xr:uid="{EA132F12-1909-4EE9-A1C5-1530B22C58E4}">
      <text>
        <r>
          <rPr>
            <b/>
            <sz val="9"/>
            <color indexed="81"/>
            <rFont val="Tahoma"/>
            <family val="2"/>
          </rPr>
          <t>Seleccione la meta que se relaciona con el Proyecto de inversión</t>
        </r>
      </text>
    </comment>
    <comment ref="H6" authorId="0" shapeId="0" xr:uid="{EBDBCBD4-A552-44E3-91F2-633476C2B83F}">
      <text>
        <r>
          <rPr>
            <b/>
            <sz val="9"/>
            <color indexed="81"/>
            <rFont val="Tahoma"/>
            <family val="2"/>
          </rPr>
          <t>Seleccione el objetivo del Plan Estratégico Institucional al  que contribuye con la ejecución de la actividad</t>
        </r>
      </text>
    </comment>
    <comment ref="I6" authorId="0" shapeId="0" xr:uid="{01A7B216-1E82-4FB5-BAD5-1DC12C4EC713}">
      <text>
        <r>
          <rPr>
            <b/>
            <sz val="9"/>
            <color indexed="81"/>
            <rFont val="Tahoma"/>
            <family val="2"/>
          </rPr>
          <t>Escriba la meta del Plan Estratégico Institucional que se relaciona con el objetivo estratégico seleccionado y con la actividad formulada.</t>
        </r>
      </text>
    </comment>
    <comment ref="J6" authorId="1" shapeId="0" xr:uid="{49C48D7F-2345-43D1-9890-3586132399C5}">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6" authorId="2" shapeId="0" xr:uid="{DC8C9918-7ED2-4F4D-AA5B-82B2FB6E716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6" authorId="1" shapeId="0" xr:uid="{FAC1AB19-A1E3-4291-998C-1B04DAEC51E7}">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6" authorId="1" shapeId="0" xr:uid="{BB550AD9-6402-4B82-93AA-F1D50B5109D1}">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6" authorId="3" shapeId="0" xr:uid="{71798771-D74E-4074-8125-A17BBC3BD29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8" authorId="4" shapeId="0" xr:uid="{DF2DB863-F5BC-464A-B77D-AEFCC0965038}">
      <text>
        <r>
          <rPr>
            <b/>
            <sz val="9"/>
            <color indexed="81"/>
            <rFont val="Tahoma"/>
            <family val="2"/>
          </rPr>
          <t>Numero de actividades en valor absoluto</t>
        </r>
      </text>
    </comment>
    <comment ref="AC8" authorId="4" shapeId="0" xr:uid="{205D086B-48B7-44FA-A72A-5EE3576C2521}">
      <text>
        <r>
          <rPr>
            <b/>
            <sz val="9"/>
            <color indexed="81"/>
            <rFont val="Tahoma"/>
            <family val="2"/>
          </rPr>
          <t>Porcentaje correspondiente al mes</t>
        </r>
      </text>
    </comment>
    <comment ref="AD8" authorId="4" shapeId="0" xr:uid="{2D1F5A54-46DE-4665-BC1E-9BE4D4EE0569}">
      <text>
        <r>
          <rPr>
            <b/>
            <sz val="9"/>
            <color indexed="81"/>
            <rFont val="Tahoma"/>
            <family val="2"/>
          </rPr>
          <t>Numero de actividades ejecutadas en valor absoluto</t>
        </r>
      </text>
    </comment>
    <comment ref="AG8" authorId="5" shapeId="0" xr:uid="{A56B5E85-A710-47E2-8C39-2970CFE025B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8" authorId="4" shapeId="0" xr:uid="{35C8190A-67B5-4998-896C-3019501F9C95}">
      <text>
        <r>
          <rPr>
            <b/>
            <sz val="9"/>
            <color indexed="81"/>
            <rFont val="Tahoma"/>
            <family val="2"/>
          </rPr>
          <t>Numero de actividades en valor absoluto</t>
        </r>
      </text>
    </comment>
    <comment ref="AI8" authorId="4" shapeId="0" xr:uid="{94701E7E-BA86-456F-B4EC-41A1EA042473}">
      <text>
        <r>
          <rPr>
            <b/>
            <sz val="9"/>
            <color indexed="81"/>
            <rFont val="Tahoma"/>
            <family val="2"/>
          </rPr>
          <t>Porcentaje correspondiente al mes</t>
        </r>
      </text>
    </comment>
    <comment ref="AJ8" authorId="4" shapeId="0" xr:uid="{3A53EED0-7E0B-48B9-985A-504EBE1AA4F6}">
      <text>
        <r>
          <rPr>
            <b/>
            <sz val="9"/>
            <color indexed="81"/>
            <rFont val="Tahoma"/>
            <family val="2"/>
          </rPr>
          <t>Numero de actividades ejecutadas en valor absoluto</t>
        </r>
      </text>
    </comment>
    <comment ref="AM8" authorId="6" shapeId="0" xr:uid="{80F8DC8B-D042-4950-970E-D37E4E524A2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8" authorId="4" shapeId="0" xr:uid="{F0DDFC71-3470-41AD-8477-042D45A82807}">
      <text>
        <r>
          <rPr>
            <b/>
            <sz val="9"/>
            <color indexed="81"/>
            <rFont val="Tahoma"/>
            <family val="2"/>
          </rPr>
          <t>Numero de actividades en valor absoluto</t>
        </r>
      </text>
    </comment>
    <comment ref="AO8" authorId="4" shapeId="0" xr:uid="{F103E9A4-8520-49C2-B2E6-DD9DCD61368A}">
      <text>
        <r>
          <rPr>
            <b/>
            <sz val="9"/>
            <color indexed="81"/>
            <rFont val="Tahoma"/>
            <family val="2"/>
          </rPr>
          <t>Porcentaje correspondiente al mes</t>
        </r>
      </text>
    </comment>
    <comment ref="AP8" authorId="4" shapeId="0" xr:uid="{AFF2A828-B619-49BE-B8F3-22E75F515DC5}">
      <text>
        <r>
          <rPr>
            <b/>
            <sz val="9"/>
            <color indexed="81"/>
            <rFont val="Tahoma"/>
            <family val="2"/>
          </rPr>
          <t>Numero de actividades ejecutadas en valor absoluto</t>
        </r>
      </text>
    </comment>
    <comment ref="AS8" authorId="7" shapeId="0" xr:uid="{F1E1A789-BA80-45BE-8AEF-8636A7A3087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8" authorId="4" shapeId="0" xr:uid="{9AAFC77C-2B8C-48F8-A62C-7A4A2CF1023D}">
      <text>
        <r>
          <rPr>
            <b/>
            <sz val="9"/>
            <color indexed="81"/>
            <rFont val="Tahoma"/>
            <family val="2"/>
          </rPr>
          <t>Numero de actividades en valor absoluto</t>
        </r>
      </text>
    </comment>
    <comment ref="AU8" authorId="4" shapeId="0" xr:uid="{1B4D7C6C-957F-42F1-8868-E0B99AAE4A9D}">
      <text>
        <r>
          <rPr>
            <b/>
            <sz val="9"/>
            <color indexed="81"/>
            <rFont val="Tahoma"/>
            <family val="2"/>
          </rPr>
          <t>Porcentaje correspondiente al mes</t>
        </r>
      </text>
    </comment>
    <comment ref="AV8" authorId="4" shapeId="0" xr:uid="{3C588276-4DFD-47CB-837A-D50C243045E0}">
      <text>
        <r>
          <rPr>
            <b/>
            <sz val="9"/>
            <color indexed="81"/>
            <rFont val="Tahoma"/>
            <family val="2"/>
          </rPr>
          <t>Numero de actividades ejecutadas en valor absoluto</t>
        </r>
      </text>
    </comment>
    <comment ref="AY8" authorId="8" shapeId="0" xr:uid="{56A4A2D1-DF78-4EE2-9D19-6C6521EB98F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8" authorId="4" shapeId="0" xr:uid="{99874E62-D975-4E64-AD7D-225A8FDD7078}">
      <text>
        <r>
          <rPr>
            <b/>
            <sz val="9"/>
            <color indexed="81"/>
            <rFont val="Tahoma"/>
            <family val="2"/>
          </rPr>
          <t>Numero de actividades en valor absoluto</t>
        </r>
      </text>
    </comment>
    <comment ref="BA8" authorId="4" shapeId="0" xr:uid="{1063D821-AB9C-4380-B314-5D37CEDC1BA7}">
      <text>
        <r>
          <rPr>
            <b/>
            <sz val="9"/>
            <color indexed="81"/>
            <rFont val="Tahoma"/>
            <family val="2"/>
          </rPr>
          <t>Porcentaje correspondiente al mes</t>
        </r>
      </text>
    </comment>
    <comment ref="BB8" authorId="4" shapeId="0" xr:uid="{4A6C481D-1FCA-4D82-8BEF-E58B602FC18F}">
      <text>
        <r>
          <rPr>
            <b/>
            <sz val="9"/>
            <color indexed="81"/>
            <rFont val="Tahoma"/>
            <family val="2"/>
          </rPr>
          <t>Numero de actividades ejecutadas en valor absoluto</t>
        </r>
      </text>
    </comment>
    <comment ref="BE8" authorId="9" shapeId="0" xr:uid="{27615588-BCC7-48D6-A360-494F5BB59A1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8" authorId="4" shapeId="0" xr:uid="{A5B3E777-AE79-41A4-94C3-AADD6E67F389}">
      <text>
        <r>
          <rPr>
            <b/>
            <sz val="9"/>
            <color indexed="81"/>
            <rFont val="Tahoma"/>
            <family val="2"/>
          </rPr>
          <t>Numero de actividades en valor absoluto</t>
        </r>
      </text>
    </comment>
    <comment ref="BG8" authorId="4" shapeId="0" xr:uid="{CDE91F4E-2027-40DF-B16D-66988F34BF58}">
      <text>
        <r>
          <rPr>
            <b/>
            <sz val="9"/>
            <color indexed="81"/>
            <rFont val="Tahoma"/>
            <family val="2"/>
          </rPr>
          <t>Porcentaje correspondiente al mes</t>
        </r>
      </text>
    </comment>
    <comment ref="BH8" authorId="4" shapeId="0" xr:uid="{4B560125-EEB9-4E5C-8EE6-FD0173837CFC}">
      <text>
        <r>
          <rPr>
            <b/>
            <sz val="9"/>
            <color indexed="81"/>
            <rFont val="Tahoma"/>
            <family val="2"/>
          </rPr>
          <t>Numero de actividades ejecutadas en valor absoluto</t>
        </r>
      </text>
    </comment>
    <comment ref="BK8" authorId="10" shapeId="0" xr:uid="{1A889A14-6491-4719-964A-AFF6DFF3AAF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8" authorId="4" shapeId="0" xr:uid="{6E839E89-D430-4FA2-A581-7534DF2D27D3}">
      <text>
        <r>
          <rPr>
            <b/>
            <sz val="9"/>
            <color indexed="81"/>
            <rFont val="Tahoma"/>
            <family val="2"/>
          </rPr>
          <t>Numero de actividades en valor absoluto</t>
        </r>
      </text>
    </comment>
    <comment ref="BM8" authorId="4" shapeId="0" xr:uid="{B421B6F3-1D60-4CC3-A96A-90B9D4310AB9}">
      <text>
        <r>
          <rPr>
            <b/>
            <sz val="9"/>
            <color indexed="81"/>
            <rFont val="Tahoma"/>
            <family val="2"/>
          </rPr>
          <t>Porcentaje correspondiente al mes</t>
        </r>
      </text>
    </comment>
    <comment ref="BN8" authorId="4" shapeId="0" xr:uid="{A3E723B4-7379-463A-B514-93F010B08684}">
      <text>
        <r>
          <rPr>
            <b/>
            <sz val="9"/>
            <color indexed="81"/>
            <rFont val="Tahoma"/>
            <family val="2"/>
          </rPr>
          <t>Numero de actividades ejecutadas en valor absoluto</t>
        </r>
      </text>
    </comment>
    <comment ref="BQ8" authorId="11" shapeId="0" xr:uid="{CA42F654-F054-4EB0-8034-BA8F0E99E30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8" authorId="4" shapeId="0" xr:uid="{A290612F-72D5-4490-8B60-BF778A54A2F2}">
      <text>
        <r>
          <rPr>
            <b/>
            <sz val="9"/>
            <color indexed="81"/>
            <rFont val="Tahoma"/>
            <family val="2"/>
          </rPr>
          <t>Numero de actividades en valor absoluto</t>
        </r>
      </text>
    </comment>
    <comment ref="BS8" authorId="4" shapeId="0" xr:uid="{69E0CEB1-DC2F-4C7E-B239-30BDA9DFE498}">
      <text>
        <r>
          <rPr>
            <b/>
            <sz val="9"/>
            <color indexed="81"/>
            <rFont val="Tahoma"/>
            <family val="2"/>
          </rPr>
          <t>Porcentaje correspondiente al mes</t>
        </r>
      </text>
    </comment>
    <comment ref="BT8" authorId="4" shapeId="0" xr:uid="{CDE13BA3-701A-4856-A0B3-E690F427778D}">
      <text>
        <r>
          <rPr>
            <b/>
            <sz val="9"/>
            <color indexed="81"/>
            <rFont val="Tahoma"/>
            <family val="2"/>
          </rPr>
          <t>Numero de actividades ejecutadas en valor absoluto</t>
        </r>
      </text>
    </comment>
    <comment ref="BW8" authorId="12" shapeId="0" xr:uid="{78CB8BD8-CF0A-47CE-9004-78538A8B18F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8" authorId="4" shapeId="0" xr:uid="{F21443A3-22AB-4C57-A3BE-55A937796209}">
      <text>
        <r>
          <rPr>
            <b/>
            <sz val="9"/>
            <color indexed="81"/>
            <rFont val="Tahoma"/>
            <family val="2"/>
          </rPr>
          <t>Numero de actividades en valor absoluto</t>
        </r>
      </text>
    </comment>
    <comment ref="BY8" authorId="4" shapeId="0" xr:uid="{96A59B24-7DF8-4106-884C-A257D6BC5A1D}">
      <text>
        <r>
          <rPr>
            <b/>
            <sz val="9"/>
            <color indexed="81"/>
            <rFont val="Tahoma"/>
            <family val="2"/>
          </rPr>
          <t>Porcentaje correspondiente al mes</t>
        </r>
      </text>
    </comment>
    <comment ref="BZ8" authorId="4" shapeId="0" xr:uid="{D07E1DC7-7929-490A-94F9-1A53B24F0060}">
      <text>
        <r>
          <rPr>
            <b/>
            <sz val="9"/>
            <color indexed="81"/>
            <rFont val="Tahoma"/>
            <family val="2"/>
          </rPr>
          <t>Numero de actividades ejecutadas en valor absoluto</t>
        </r>
      </text>
    </comment>
    <comment ref="CC8" authorId="13" shapeId="0" xr:uid="{96D6EEC6-E9DB-4D49-9712-43C8AEEABCA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8" authorId="4" shapeId="0" xr:uid="{5A41411D-B3E2-42A0-8DAC-00209DBF6BA5}">
      <text>
        <r>
          <rPr>
            <b/>
            <sz val="9"/>
            <color indexed="81"/>
            <rFont val="Tahoma"/>
            <family val="2"/>
          </rPr>
          <t>Numero de actividades en valor absoluto</t>
        </r>
      </text>
    </comment>
    <comment ref="CE8" authorId="4" shapeId="0" xr:uid="{B1CB73F3-8693-4C33-9644-B83BCFC809EF}">
      <text>
        <r>
          <rPr>
            <b/>
            <sz val="9"/>
            <color indexed="81"/>
            <rFont val="Tahoma"/>
            <family val="2"/>
          </rPr>
          <t>Porcentaje correspondiente al mes</t>
        </r>
      </text>
    </comment>
    <comment ref="CF8" authorId="4" shapeId="0" xr:uid="{02C04869-7ED7-4C81-823C-AE9AA1BB0B89}">
      <text>
        <r>
          <rPr>
            <b/>
            <sz val="9"/>
            <color indexed="81"/>
            <rFont val="Tahoma"/>
            <family val="2"/>
          </rPr>
          <t>Numero de actividades ejecutadas en valor absoluto</t>
        </r>
      </text>
    </comment>
    <comment ref="CI8" authorId="14" shapeId="0" xr:uid="{5B19BD0B-CCC1-4B49-B278-55C8F19903A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8" authorId="4" shapeId="0" xr:uid="{3A98E611-9338-41A6-88CF-3F8DD35B3B50}">
      <text>
        <r>
          <rPr>
            <b/>
            <sz val="9"/>
            <color indexed="81"/>
            <rFont val="Tahoma"/>
            <family val="2"/>
          </rPr>
          <t>Numero de actividades en valor absoluto</t>
        </r>
      </text>
    </comment>
    <comment ref="CK8" authorId="4" shapeId="0" xr:uid="{8203A420-F181-49BD-A2AC-5172D5E1182A}">
      <text>
        <r>
          <rPr>
            <b/>
            <sz val="9"/>
            <color indexed="81"/>
            <rFont val="Tahoma"/>
            <family val="2"/>
          </rPr>
          <t>Porcentaje correspondiente al mes</t>
        </r>
      </text>
    </comment>
    <comment ref="CL8" authorId="4" shapeId="0" xr:uid="{C4231388-693F-41BD-94C4-4F89CCDD1D76}">
      <text>
        <r>
          <rPr>
            <b/>
            <sz val="9"/>
            <color indexed="81"/>
            <rFont val="Tahoma"/>
            <family val="2"/>
          </rPr>
          <t>Numero de actividades ejecutadas en valor absoluto</t>
        </r>
      </text>
    </comment>
    <comment ref="CO8" authorId="15" shapeId="0" xr:uid="{56A4C254-C94C-46C7-A7A3-2AA973D1737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8" authorId="4" shapeId="0" xr:uid="{516826F5-2485-489F-9CFC-43E582AA8137}">
      <text>
        <r>
          <rPr>
            <b/>
            <sz val="9"/>
            <color indexed="81"/>
            <rFont val="Tahoma"/>
            <family val="2"/>
          </rPr>
          <t>Numero de actividades en valor absoluto</t>
        </r>
      </text>
    </comment>
    <comment ref="CQ8" authorId="4" shapeId="0" xr:uid="{672BEB24-F07C-4922-831C-58661BA2B8E3}">
      <text>
        <r>
          <rPr>
            <b/>
            <sz val="9"/>
            <color indexed="81"/>
            <rFont val="Tahoma"/>
            <family val="2"/>
          </rPr>
          <t>Porcentaje correspondiente al mes</t>
        </r>
      </text>
    </comment>
    <comment ref="CR8" authorId="4" shapeId="0" xr:uid="{FCEC3335-72D0-49E5-B3BF-BB04E46CAC1C}">
      <text>
        <r>
          <rPr>
            <b/>
            <sz val="9"/>
            <color indexed="81"/>
            <rFont val="Tahoma"/>
            <family val="2"/>
          </rPr>
          <t>Numero de actividades ejecutadas en valor absoluto</t>
        </r>
      </text>
    </comment>
    <comment ref="CU8" authorId="16" shapeId="0" xr:uid="{0735C8D8-0CF4-4B6B-B44D-713F6119BD1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tc={0F9CF0F4-72C3-484E-B60B-1330EC9E78F5}</author>
    <author>tc={480B0D35-E266-45C8-A0F1-FA0EBBFE4EA7}</author>
    <author>J18</author>
    <author>tc={367B1DA0-9EEF-4FE1-9363-48D0365B906E}</author>
    <author>tc={AC6ACA98-4677-42A9-954C-3876C69AE5DD}</author>
    <author>tc={FBC3DC68-5F1C-4BEB-9379-1A00798A57F8}</author>
    <author>tc={A6FD56BD-D8D2-4B69-98F5-C92340279285}</author>
    <author>tc={7746E94F-3D13-4E77-8569-092836981252}</author>
    <author>tc={0675BAB8-251D-4E8E-8998-5DC242D5152A}</author>
    <author>tc={0D577771-444C-4329-91EF-DD1995F93D8C}</author>
    <author>tc={5231501C-27C5-4992-AB34-AB4DBED09FFA}</author>
    <author>tc={81DC6251-93B9-48F1-B18C-49CD1535DEE8}</author>
    <author>tc={E074300B-4447-4975-9B75-9D11C8DE598F}</author>
    <author>tc={561F7663-AB9D-48E4-9A1C-9C28B45A2CB2}</author>
    <author>tc={2D2F3887-D246-4686-9BBF-3FE312241018}</author>
  </authors>
  <commentList>
    <comment ref="C9" authorId="0" shapeId="0" xr:uid="{F5F9B8C2-1509-4106-A95E-BEA6F4695072}">
      <text>
        <r>
          <rPr>
            <b/>
            <sz val="9"/>
            <color indexed="81"/>
            <rFont val="Tahoma"/>
            <family val="2"/>
          </rPr>
          <t>Seleccione el propósito del Plan de Desarrollo Distrital que se relaciona con la actividad principal formulada.</t>
        </r>
      </text>
    </comment>
    <comment ref="D9" authorId="0" shapeId="0" xr:uid="{DA018B7E-F4AE-40FB-81F3-0F06FFD3C237}">
      <text>
        <r>
          <rPr>
            <b/>
            <sz val="9"/>
            <color indexed="81"/>
            <rFont val="Tahoma"/>
            <family val="2"/>
          </rPr>
          <t>Seleccione el Programa general del Plan de Desarrollo Distrital que se relaciona con el propósito y la actividad principal formulada.</t>
        </r>
      </text>
    </comment>
    <comment ref="E9" authorId="0" shapeId="0" xr:uid="{B5B6A606-6940-4AD9-8108-2EF1374BCB71}">
      <text>
        <r>
          <rPr>
            <b/>
            <sz val="9"/>
            <color rgb="FF000000"/>
            <rFont val="Tahoma"/>
            <family val="2"/>
          </rPr>
          <t>Seleccione la Meta sector del Plan de Desarrollo Distrital que se relaciona con el propósito, el programa y la o las actividades principales formuladas.</t>
        </r>
      </text>
    </comment>
    <comment ref="F9" authorId="0" shapeId="0" xr:uid="{AE6A150C-2991-4EAE-ABCC-5B503ECD1093}">
      <text>
        <r>
          <rPr>
            <b/>
            <sz val="9"/>
            <color rgb="FF000000"/>
            <rFont val="Tahoma"/>
            <family val="2"/>
          </rPr>
          <t>Seleccione el Proyecto de inversión que se relaciona con la o las actividades principales formuladas.</t>
        </r>
      </text>
    </comment>
    <comment ref="G9" authorId="0" shapeId="0" xr:uid="{B2144AE4-F2D7-42DD-B161-B15FE83085E0}">
      <text>
        <r>
          <rPr>
            <b/>
            <sz val="9"/>
            <color rgb="FF000000"/>
            <rFont val="Tahoma"/>
            <family val="2"/>
          </rPr>
          <t>Seleccione la meta que se relaciona con el Proyecto de inversión</t>
        </r>
      </text>
    </comment>
    <comment ref="H9" authorId="0" shapeId="0" xr:uid="{53A6DBAA-B9C0-4D80-81A5-70107F1E079F}">
      <text>
        <r>
          <rPr>
            <b/>
            <sz val="9"/>
            <color rgb="FF000000"/>
            <rFont val="Tahoma"/>
            <family val="2"/>
          </rPr>
          <t>Seleccione el objetivo del Plan Estratégico Institucional al  que contribuye con la ejecución de la actividad</t>
        </r>
      </text>
    </comment>
    <comment ref="I9" authorId="0" shapeId="0" xr:uid="{980F6623-0374-46EC-B901-A71C0C6C6AAF}">
      <text>
        <r>
          <rPr>
            <b/>
            <sz val="9"/>
            <color rgb="FF000000"/>
            <rFont val="Tahoma"/>
            <family val="2"/>
          </rPr>
          <t>Escriba la meta del Plan Estratégico Institucional que se relaciona con el objetivo estratégico seleccionado y con la actividad formulada.</t>
        </r>
      </text>
    </comment>
    <comment ref="K9" authorId="1" shapeId="0" xr:uid="{781515FD-7808-4A39-940C-3917F7AC33E7}">
      <text>
        <r>
          <rPr>
            <b/>
            <sz val="10"/>
            <color rgb="FF000000"/>
            <rFont val="Tahoma"/>
            <family val="2"/>
          </rPr>
          <t xml:space="preserve">Describa la acción principal objeto de seguimiento en el instrumento PAI, la cual debe estar relacionada según lo consignado en el Anteproyecto de presupuesto.  </t>
        </r>
        <r>
          <rPr>
            <sz val="9"/>
            <color rgb="FF000000"/>
            <rFont val="Tahoma"/>
            <family val="2"/>
          </rPr>
          <t xml:space="preserve">
</t>
        </r>
      </text>
    </comment>
    <comment ref="M9" authorId="2" shapeId="0" xr:uid="{0F9CF0F4-72C3-484E-B60B-1330EC9E78F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Z9" authorId="1" shapeId="0" xr:uid="{7289A667-D879-4D4A-9D90-69ED515DAD20}">
      <text>
        <r>
          <rPr>
            <b/>
            <sz val="9"/>
            <color rgb="FF000000"/>
            <rFont val="Tahoma"/>
            <family val="2"/>
          </rPr>
          <t xml:space="preserve">Permite la medición de la variable: Actividad principal, se puede formular en valor absoluto o como una relación entre variables </t>
        </r>
        <r>
          <rPr>
            <sz val="9"/>
            <color rgb="FF000000"/>
            <rFont val="Tahoma"/>
            <family val="2"/>
          </rPr>
          <t xml:space="preserve">
</t>
        </r>
      </text>
    </comment>
    <comment ref="AA9" authorId="1" shapeId="0" xr:uid="{BF366C5B-6B46-47F3-86A5-4B42DEC30B05}">
      <text>
        <r>
          <rPr>
            <b/>
            <sz val="9"/>
            <color rgb="FF000000"/>
            <rFont val="Tahoma"/>
            <family val="2"/>
          </rPr>
          <t>Debe corresponder a algo tangible. Corresponde a la fuente de verificación y debe ser coherente con el indicador</t>
        </r>
        <r>
          <rPr>
            <sz val="9"/>
            <color rgb="FF000000"/>
            <rFont val="Tahoma"/>
            <family val="2"/>
          </rPr>
          <t xml:space="preserve">
</t>
        </r>
      </text>
    </comment>
    <comment ref="CY9" authorId="3" shapeId="0" xr:uid="{480B0D35-E266-45C8-A0F1-FA0EBBFE4EA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C11" authorId="4" shapeId="0" xr:uid="{AC581D6D-F9FD-4D8C-AC66-E556FCF0A22C}">
      <text>
        <r>
          <rPr>
            <b/>
            <sz val="9"/>
            <color indexed="81"/>
            <rFont val="Tahoma"/>
            <family val="2"/>
          </rPr>
          <t>Numero de actividades en valor absoluto</t>
        </r>
      </text>
    </comment>
    <comment ref="AD11" authorId="4" shapeId="0" xr:uid="{E17DB9C5-3D85-45E4-874C-BC2EE44FEF38}">
      <text>
        <r>
          <rPr>
            <b/>
            <sz val="9"/>
            <color indexed="81"/>
            <rFont val="Tahoma"/>
            <family val="2"/>
          </rPr>
          <t>Porcentaje correspondiente al mes</t>
        </r>
      </text>
    </comment>
    <comment ref="AE11" authorId="4" shapeId="0" xr:uid="{75B53B82-29A1-4FE5-8EA1-C85D2B5CBA4D}">
      <text>
        <r>
          <rPr>
            <b/>
            <sz val="9"/>
            <color rgb="FF000000"/>
            <rFont val="Tahoma"/>
            <family val="2"/>
          </rPr>
          <t>Numero de actividades ejecutadas en valor absoluto</t>
        </r>
      </text>
    </comment>
    <comment ref="AH11" authorId="5" shapeId="0" xr:uid="{367B1DA0-9EEF-4FE1-9363-48D0365B906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I11" authorId="4" shapeId="0" xr:uid="{80239E7E-A1CE-4DF3-B6FF-A7AD42A093A1}">
      <text>
        <r>
          <rPr>
            <b/>
            <sz val="9"/>
            <color indexed="81"/>
            <rFont val="Tahoma"/>
            <family val="2"/>
          </rPr>
          <t>Numero de actividades en valor absoluto</t>
        </r>
      </text>
    </comment>
    <comment ref="AJ11" authorId="4" shapeId="0" xr:uid="{802D69D5-3DFA-4ABA-8E26-E8DF295D9FFE}">
      <text>
        <r>
          <rPr>
            <b/>
            <sz val="9"/>
            <color indexed="81"/>
            <rFont val="Tahoma"/>
            <family val="2"/>
          </rPr>
          <t>Porcentaje correspondiente al mes</t>
        </r>
      </text>
    </comment>
    <comment ref="AK11" authorId="4" shapeId="0" xr:uid="{75B2AC69-22C3-45D6-B074-90DB899BE3C6}">
      <text>
        <r>
          <rPr>
            <b/>
            <sz val="9"/>
            <color indexed="81"/>
            <rFont val="Tahoma"/>
            <family val="2"/>
          </rPr>
          <t>Numero de actividades ejecutadas en valor absoluto</t>
        </r>
      </text>
    </comment>
    <comment ref="AN11" authorId="6" shapeId="0" xr:uid="{AC6ACA98-4677-42A9-954C-3876C69AE5D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O11" authorId="4" shapeId="0" xr:uid="{0D991D5D-47CB-4259-B50F-CD210661F265}">
      <text>
        <r>
          <rPr>
            <b/>
            <sz val="9"/>
            <color indexed="81"/>
            <rFont val="Tahoma"/>
            <family val="2"/>
          </rPr>
          <t>Numero de actividades en valor absoluto</t>
        </r>
      </text>
    </comment>
    <comment ref="AP11" authorId="4" shapeId="0" xr:uid="{CC152DD3-ADBB-497B-A77C-8D9B46493380}">
      <text>
        <r>
          <rPr>
            <b/>
            <sz val="9"/>
            <color indexed="81"/>
            <rFont val="Tahoma"/>
            <family val="2"/>
          </rPr>
          <t>Porcentaje correspondiente al mes</t>
        </r>
      </text>
    </comment>
    <comment ref="AQ11" authorId="4" shapeId="0" xr:uid="{934DF880-E67F-4F36-A68D-D98D50D8CB70}">
      <text>
        <r>
          <rPr>
            <b/>
            <sz val="9"/>
            <color indexed="81"/>
            <rFont val="Tahoma"/>
            <family val="2"/>
          </rPr>
          <t>Numero de actividades ejecutadas en valor absoluto</t>
        </r>
      </text>
    </comment>
    <comment ref="AT11" authorId="7" shapeId="0" xr:uid="{FBC3DC68-5F1C-4BEB-9379-1A00798A57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U11" authorId="4" shapeId="0" xr:uid="{049CCAD0-C260-4D69-B9E9-2F52EB67BD3B}">
      <text>
        <r>
          <rPr>
            <b/>
            <sz val="9"/>
            <color rgb="FF000000"/>
            <rFont val="Tahoma"/>
            <family val="2"/>
          </rPr>
          <t>Numero de actividades en valor absoluto</t>
        </r>
      </text>
    </comment>
    <comment ref="AV11" authorId="4" shapeId="0" xr:uid="{2AE6DB32-863B-4EC7-844B-B32CB3DBBEF2}">
      <text>
        <r>
          <rPr>
            <b/>
            <sz val="9"/>
            <color indexed="81"/>
            <rFont val="Tahoma"/>
            <family val="2"/>
          </rPr>
          <t>Porcentaje correspondiente al mes</t>
        </r>
      </text>
    </comment>
    <comment ref="AW11" authorId="4" shapeId="0" xr:uid="{B3AB1D6C-EA4B-4185-BB4E-ADD6BD267E0F}">
      <text>
        <r>
          <rPr>
            <b/>
            <sz val="9"/>
            <color indexed="81"/>
            <rFont val="Tahoma"/>
            <family val="2"/>
          </rPr>
          <t>Numero de actividades ejecutadas en valor absoluto</t>
        </r>
      </text>
    </comment>
    <comment ref="AZ11" authorId="8" shapeId="0" xr:uid="{A6FD56BD-D8D2-4B69-98F5-C9234027928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A11" authorId="4" shapeId="0" xr:uid="{29EFF784-169F-4429-B842-47999DDE1058}">
      <text>
        <r>
          <rPr>
            <b/>
            <sz val="9"/>
            <color indexed="81"/>
            <rFont val="Tahoma"/>
            <family val="2"/>
          </rPr>
          <t>Numero de actividades en valor absoluto</t>
        </r>
      </text>
    </comment>
    <comment ref="BB11" authorId="4" shapeId="0" xr:uid="{F54AECA5-0B1A-458D-97B4-7AD89DC50836}">
      <text>
        <r>
          <rPr>
            <b/>
            <sz val="9"/>
            <color indexed="81"/>
            <rFont val="Tahoma"/>
            <family val="2"/>
          </rPr>
          <t>Porcentaje correspondiente al mes</t>
        </r>
      </text>
    </comment>
    <comment ref="BC11" authorId="4" shapeId="0" xr:uid="{9F3EBC39-BC91-462A-95DF-8C9376D7E003}">
      <text>
        <r>
          <rPr>
            <b/>
            <sz val="9"/>
            <color indexed="81"/>
            <rFont val="Tahoma"/>
            <family val="2"/>
          </rPr>
          <t>Numero de actividades ejecutadas en valor absoluto</t>
        </r>
      </text>
    </comment>
    <comment ref="BF11" authorId="9" shapeId="0" xr:uid="{7746E94F-3D13-4E77-8569-09283698125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G11" authorId="4" shapeId="0" xr:uid="{371CCA3E-849C-48B8-9EC0-6FDD9FF09AA7}">
      <text>
        <r>
          <rPr>
            <b/>
            <sz val="9"/>
            <color indexed="81"/>
            <rFont val="Tahoma"/>
            <family val="2"/>
          </rPr>
          <t>Numero de actividades en valor absoluto</t>
        </r>
      </text>
    </comment>
    <comment ref="BH11" authorId="4" shapeId="0" xr:uid="{76656A36-A7B0-49A9-B6D7-777E34A48269}">
      <text>
        <r>
          <rPr>
            <b/>
            <sz val="9"/>
            <color indexed="81"/>
            <rFont val="Tahoma"/>
            <family val="2"/>
          </rPr>
          <t>Porcentaje correspondiente al mes</t>
        </r>
      </text>
    </comment>
    <comment ref="BI11" authorId="4" shapeId="0" xr:uid="{A6D9FBB2-D78E-4D53-8603-D4FA4405FB68}">
      <text>
        <r>
          <rPr>
            <b/>
            <sz val="9"/>
            <color rgb="FF000000"/>
            <rFont val="Tahoma"/>
            <family val="2"/>
          </rPr>
          <t>Numero de actividades ejecutadas en valor absoluto</t>
        </r>
      </text>
    </comment>
    <comment ref="BL11" authorId="10" shapeId="0" xr:uid="{0675BAB8-251D-4E8E-8998-5DC242D5152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M11" authorId="4" shapeId="0" xr:uid="{834024FA-4564-4D9A-90A2-F32C7C6A3090}">
      <text>
        <r>
          <rPr>
            <b/>
            <sz val="9"/>
            <color indexed="81"/>
            <rFont val="Tahoma"/>
            <family val="2"/>
          </rPr>
          <t>Numero de actividades en valor absoluto</t>
        </r>
      </text>
    </comment>
    <comment ref="BN11" authorId="4" shapeId="0" xr:uid="{DE5C9FD1-E6B6-488B-A682-04EEECD7C4AB}">
      <text>
        <r>
          <rPr>
            <b/>
            <sz val="9"/>
            <color indexed="81"/>
            <rFont val="Tahoma"/>
            <family val="2"/>
          </rPr>
          <t>Porcentaje correspondiente al mes</t>
        </r>
      </text>
    </comment>
    <comment ref="BO11" authorId="4" shapeId="0" xr:uid="{F4B20FFA-BD15-4B1B-8238-513989837B78}">
      <text>
        <r>
          <rPr>
            <b/>
            <sz val="9"/>
            <color indexed="81"/>
            <rFont val="Tahoma"/>
            <family val="2"/>
          </rPr>
          <t>Numero de actividades ejecutadas en valor absoluto</t>
        </r>
      </text>
    </comment>
    <comment ref="BR11" authorId="11" shapeId="0" xr:uid="{0D577771-444C-4329-91EF-DD1995F93D8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S11" authorId="4" shapeId="0" xr:uid="{D05A9438-759F-478E-9463-A19997415436}">
      <text>
        <r>
          <rPr>
            <b/>
            <sz val="9"/>
            <color indexed="81"/>
            <rFont val="Tahoma"/>
            <family val="2"/>
          </rPr>
          <t>Numero de actividades en valor absoluto</t>
        </r>
      </text>
    </comment>
    <comment ref="BT11" authorId="4" shapeId="0" xr:uid="{CC71DE67-716C-448D-8C3D-F08A5219F29B}">
      <text>
        <r>
          <rPr>
            <b/>
            <sz val="9"/>
            <color indexed="81"/>
            <rFont val="Tahoma"/>
            <family val="2"/>
          </rPr>
          <t>Porcentaje correspondiente al mes</t>
        </r>
      </text>
    </comment>
    <comment ref="BU11" authorId="4" shapeId="0" xr:uid="{55056DCC-2743-4C3B-A3E5-12E0014F9BA0}">
      <text>
        <r>
          <rPr>
            <b/>
            <sz val="9"/>
            <color indexed="81"/>
            <rFont val="Tahoma"/>
            <family val="2"/>
          </rPr>
          <t>Numero de actividades ejecutadas en valor absoluto</t>
        </r>
      </text>
    </comment>
    <comment ref="BX11" authorId="12" shapeId="0" xr:uid="{5231501C-27C5-4992-AB34-AB4DBED09FF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Y11" authorId="4" shapeId="0" xr:uid="{045B75D9-9FC1-4131-93B8-C64491FDEEA7}">
      <text>
        <r>
          <rPr>
            <b/>
            <sz val="9"/>
            <color rgb="FF000000"/>
            <rFont val="Tahoma"/>
            <family val="2"/>
          </rPr>
          <t>Numero de actividades en valor absoluto</t>
        </r>
      </text>
    </comment>
    <comment ref="BZ11" authorId="4" shapeId="0" xr:uid="{C4419E44-0432-4A60-A3FB-E68A00700AEA}">
      <text>
        <r>
          <rPr>
            <b/>
            <sz val="9"/>
            <color indexed="81"/>
            <rFont val="Tahoma"/>
            <family val="2"/>
          </rPr>
          <t>Porcentaje correspondiente al mes</t>
        </r>
      </text>
    </comment>
    <comment ref="CA11" authorId="4" shapeId="0" xr:uid="{04C19BA3-492A-46C7-8089-3139B81C2EF0}">
      <text>
        <r>
          <rPr>
            <b/>
            <sz val="9"/>
            <color indexed="81"/>
            <rFont val="Tahoma"/>
            <family val="2"/>
          </rPr>
          <t>Numero de actividades ejecutadas en valor absoluto</t>
        </r>
      </text>
    </comment>
    <comment ref="CD11" authorId="13" shapeId="0" xr:uid="{81DC6251-93B9-48F1-B18C-49CD1535DEE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E11" authorId="4" shapeId="0" xr:uid="{F294590F-16AE-49A6-AA05-E4E6681D7D3C}">
      <text>
        <r>
          <rPr>
            <b/>
            <sz val="9"/>
            <color indexed="81"/>
            <rFont val="Tahoma"/>
            <family val="2"/>
          </rPr>
          <t>Numero de actividades en valor absoluto</t>
        </r>
      </text>
    </comment>
    <comment ref="CF11" authorId="4" shapeId="0" xr:uid="{BE0B613A-AB57-417F-9E11-4C5A32177425}">
      <text>
        <r>
          <rPr>
            <b/>
            <sz val="9"/>
            <color indexed="81"/>
            <rFont val="Tahoma"/>
            <family val="2"/>
          </rPr>
          <t>Porcentaje correspondiente al mes</t>
        </r>
      </text>
    </comment>
    <comment ref="CG11" authorId="4" shapeId="0" xr:uid="{ECD1813A-4917-4D27-96E2-3E01BBC5FC24}">
      <text>
        <r>
          <rPr>
            <b/>
            <sz val="9"/>
            <color indexed="81"/>
            <rFont val="Tahoma"/>
            <family val="2"/>
          </rPr>
          <t>Numero de actividades ejecutadas en valor absoluto</t>
        </r>
      </text>
    </comment>
    <comment ref="CJ11" authorId="14" shapeId="0" xr:uid="{E074300B-4447-4975-9B75-9D11C8DE598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K11" authorId="4" shapeId="0" xr:uid="{281EF2C5-D328-4E42-AD7B-EAE4FF8EA8AE}">
      <text>
        <r>
          <rPr>
            <b/>
            <sz val="9"/>
            <color indexed="81"/>
            <rFont val="Tahoma"/>
            <family val="2"/>
          </rPr>
          <t>Numero de actividades en valor absoluto</t>
        </r>
      </text>
    </comment>
    <comment ref="CL11" authorId="4" shapeId="0" xr:uid="{1AB00489-3023-4009-A96D-DFC853EA6FD4}">
      <text>
        <r>
          <rPr>
            <b/>
            <sz val="9"/>
            <color indexed="81"/>
            <rFont val="Tahoma"/>
            <family val="2"/>
          </rPr>
          <t>Porcentaje correspondiente al mes</t>
        </r>
      </text>
    </comment>
    <comment ref="CM11" authorId="4" shapeId="0" xr:uid="{33F95094-60FA-472A-9E98-05EE7164C818}">
      <text>
        <r>
          <rPr>
            <b/>
            <sz val="9"/>
            <color indexed="81"/>
            <rFont val="Tahoma"/>
            <family val="2"/>
          </rPr>
          <t>Numero de actividades ejecutadas en valor absoluto</t>
        </r>
      </text>
    </comment>
    <comment ref="CP11" authorId="15" shapeId="0" xr:uid="{561F7663-AB9D-48E4-9A1C-9C28B45A2CB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Q11" authorId="4" shapeId="0" xr:uid="{7CCFE294-EB2E-47D8-8C3A-38BACCFF132A}">
      <text>
        <r>
          <rPr>
            <b/>
            <sz val="9"/>
            <color indexed="81"/>
            <rFont val="Tahoma"/>
            <family val="2"/>
          </rPr>
          <t>Numero de actividades en valor absoluto</t>
        </r>
      </text>
    </comment>
    <comment ref="CR11" authorId="4" shapeId="0" xr:uid="{55D22E2D-24BC-47D6-8D7E-5999A9E3FB74}">
      <text>
        <r>
          <rPr>
            <b/>
            <sz val="9"/>
            <color indexed="81"/>
            <rFont val="Tahoma"/>
            <family val="2"/>
          </rPr>
          <t>Porcentaje correspondiente al mes</t>
        </r>
      </text>
    </comment>
    <comment ref="CS11" authorId="4" shapeId="0" xr:uid="{38E9FBFD-1777-4EF1-BD06-46E1A640AEFB}">
      <text>
        <r>
          <rPr>
            <b/>
            <sz val="9"/>
            <color rgb="FF000000"/>
            <rFont val="Tahoma"/>
            <family val="2"/>
          </rPr>
          <t>Numero de actividades ejecutadas en valor absoluto</t>
        </r>
      </text>
    </comment>
    <comment ref="CV11" authorId="16" shapeId="0" xr:uid="{2D2F3887-D246-4686-9BBF-3FE31224101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tc={5388BEB0-D645-43CB-B0FD-1A3B9EF70F29}</author>
    <author>tc={E59D5536-0CBC-43DE-82AB-819D1906BF2B}</author>
    <author>J18</author>
    <author>tc={07A171AD-9F45-4896-97CD-B5A57049A929}</author>
    <author>tc={89E8E17A-3AA4-481D-861D-960EA0E2B011}</author>
    <author>tc={FC712BE5-33B2-4B8E-8151-CD78F696AF60}</author>
    <author>tc={DFDED9DD-366D-4B15-A80E-925C7C95D6D9}</author>
    <author>tc={798D88A3-BD9E-406D-83CB-E0E94C772CE5}</author>
    <author>tc={22DCD5A2-D5B2-43FB-9737-F99172295870}</author>
    <author>tc={F67EC575-88CA-45BE-BB98-7E38D073879C}</author>
    <author>tc={E7487363-FDC6-4694-8F20-192D6E62BF5C}</author>
    <author>tc={A22DCB60-05DF-4505-A3C6-B1B7C901A2E6}</author>
    <author>tc={AD254C8A-00FD-412B-879E-D75F4D49403C}</author>
    <author>tc={8ED1B498-7CF4-484D-B969-9CC2D118EDF0}</author>
    <author>tc={ED52D9E4-7B9D-4581-B4D7-56F84520F06C}</author>
  </authors>
  <commentList>
    <comment ref="C9" authorId="0" shapeId="0" xr:uid="{9ED0ACD0-DAE7-42ED-B320-8D665D032EF1}">
      <text>
        <r>
          <rPr>
            <b/>
            <sz val="9"/>
            <color indexed="81"/>
            <rFont val="Tahoma"/>
            <family val="2"/>
          </rPr>
          <t>Seleccione el propósito del Plan de Desarrollo Distrital que se relaciona con la actividad principal formulada.</t>
        </r>
      </text>
    </comment>
    <comment ref="D9" authorId="0" shapeId="0" xr:uid="{D5DFFC74-CD00-4254-A34A-5F635C74E595}">
      <text>
        <r>
          <rPr>
            <b/>
            <sz val="9"/>
            <color indexed="81"/>
            <rFont val="Tahoma"/>
            <family val="2"/>
          </rPr>
          <t>Seleccione el Programa general del Plan de Desarrollo Distrital que se relaciona con el propósito y la actividad principal formulada.</t>
        </r>
      </text>
    </comment>
    <comment ref="E9" authorId="0" shapeId="0" xr:uid="{66364431-15DC-4142-9644-CA5B65AA4E8B}">
      <text>
        <r>
          <rPr>
            <b/>
            <sz val="9"/>
            <color indexed="81"/>
            <rFont val="Tahoma"/>
            <family val="2"/>
          </rPr>
          <t>Seleccione la Meta sector del Plan de Desarrollo Distrital que se relaciona con el propósito, el programa y la o las actividades principales formuladas.</t>
        </r>
      </text>
    </comment>
    <comment ref="F9" authorId="0" shapeId="0" xr:uid="{37ACE3EE-E970-4623-89FD-E4642D6217B0}">
      <text>
        <r>
          <rPr>
            <b/>
            <sz val="9"/>
            <color indexed="81"/>
            <rFont val="Tahoma"/>
            <family val="2"/>
          </rPr>
          <t>Seleccione el Proyecto de inversión que se relaciona con la o las actividades principales formuladas.</t>
        </r>
      </text>
    </comment>
    <comment ref="G9" authorId="0" shapeId="0" xr:uid="{87916CC9-986B-430A-B89D-54672FEE4E8E}">
      <text>
        <r>
          <rPr>
            <b/>
            <sz val="9"/>
            <color indexed="81"/>
            <rFont val="Tahoma"/>
            <family val="2"/>
          </rPr>
          <t>Seleccione la meta que se relaciona con el Proyecto de inversión</t>
        </r>
      </text>
    </comment>
    <comment ref="H9" authorId="0" shapeId="0" xr:uid="{55A65DBB-14B2-4C10-B8FA-1E493CDD7411}">
      <text>
        <r>
          <rPr>
            <b/>
            <sz val="9"/>
            <color indexed="81"/>
            <rFont val="Tahoma"/>
            <family val="2"/>
          </rPr>
          <t>Seleccione el objetivo del Plan Estratégico Institucional al  que contribuye con la ejecución de la actividad</t>
        </r>
      </text>
    </comment>
    <comment ref="I9" authorId="0" shapeId="0" xr:uid="{7C89D4FB-C9AD-4F08-8EFF-E5DD6483A2D9}">
      <text>
        <r>
          <rPr>
            <b/>
            <sz val="9"/>
            <color indexed="81"/>
            <rFont val="Tahoma"/>
            <family val="2"/>
          </rPr>
          <t>Escriba la meta del Plan Estratégico Institucional que se relaciona con el objetivo estratégico seleccionado y con la actividad formulada.</t>
        </r>
      </text>
    </comment>
    <comment ref="J9" authorId="1" shapeId="0" xr:uid="{86F8C126-2A42-4CD6-BFA2-78B6172D467A}">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5388BEB0-D645-43CB-B0FD-1A3B9EF70F2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09A9E8DE-6053-4FC8-88D3-44D25019329F}">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DA2820F1-9FB2-48A1-B190-0268D115F574}">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E59D5536-0CBC-43DE-82AB-819D1906BF2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4EF0CC12-DFE7-4605-9844-70C54AD4C7D2}">
      <text>
        <r>
          <rPr>
            <b/>
            <sz val="9"/>
            <color indexed="81"/>
            <rFont val="Tahoma"/>
            <family val="2"/>
          </rPr>
          <t>Numero de actividades en valor absoluto</t>
        </r>
      </text>
    </comment>
    <comment ref="AC11" authorId="4" shapeId="0" xr:uid="{D4AFB1E3-2D01-4943-8F6B-F6DCC718FFE1}">
      <text>
        <r>
          <rPr>
            <b/>
            <sz val="9"/>
            <color indexed="81"/>
            <rFont val="Tahoma"/>
            <family val="2"/>
          </rPr>
          <t>Porcentaje correspondiente al mes</t>
        </r>
      </text>
    </comment>
    <comment ref="AD11" authorId="4" shapeId="0" xr:uid="{9E94CF05-5B22-48DF-82B8-E4187A428836}">
      <text>
        <r>
          <rPr>
            <b/>
            <sz val="9"/>
            <color indexed="81"/>
            <rFont val="Tahoma"/>
            <family val="2"/>
          </rPr>
          <t>Numero de actividades ejecutadas en valor absoluto</t>
        </r>
      </text>
    </comment>
    <comment ref="AG11" authorId="5" shapeId="0" xr:uid="{07A171AD-9F45-4896-97CD-B5A57049A92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25ACA243-EDCC-4F80-8FF7-5C0C73F7836D}">
      <text>
        <r>
          <rPr>
            <b/>
            <sz val="9"/>
            <color indexed="81"/>
            <rFont val="Tahoma"/>
            <family val="2"/>
          </rPr>
          <t>Numero de actividades en valor absoluto</t>
        </r>
      </text>
    </comment>
    <comment ref="AI11" authorId="4" shapeId="0" xr:uid="{9C4A1F14-F1C6-447C-A351-188992539E4F}">
      <text>
        <r>
          <rPr>
            <b/>
            <sz val="9"/>
            <color indexed="81"/>
            <rFont val="Tahoma"/>
            <family val="2"/>
          </rPr>
          <t>Porcentaje correspondiente al mes</t>
        </r>
      </text>
    </comment>
    <comment ref="AJ11" authorId="4" shapeId="0" xr:uid="{391434F8-31DF-4A18-992B-BE5650A5BA51}">
      <text>
        <r>
          <rPr>
            <b/>
            <sz val="9"/>
            <color indexed="81"/>
            <rFont val="Tahoma"/>
            <family val="2"/>
          </rPr>
          <t>Numero de actividades ejecutadas en valor absoluto</t>
        </r>
      </text>
    </comment>
    <comment ref="AM11" authorId="6" shapeId="0" xr:uid="{89E8E17A-3AA4-481D-861D-960EA0E2B01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6DDCD9D9-E80C-4972-AEA4-A4AD29716311}">
      <text>
        <r>
          <rPr>
            <b/>
            <sz val="9"/>
            <color indexed="81"/>
            <rFont val="Tahoma"/>
            <family val="2"/>
          </rPr>
          <t>Numero de actividades en valor absoluto</t>
        </r>
      </text>
    </comment>
    <comment ref="AO11" authorId="4" shapeId="0" xr:uid="{1B355EDD-E057-4DBD-9AA8-BCF7DFE15616}">
      <text>
        <r>
          <rPr>
            <b/>
            <sz val="9"/>
            <color indexed="81"/>
            <rFont val="Tahoma"/>
            <family val="2"/>
          </rPr>
          <t>Porcentaje correspondiente al mes</t>
        </r>
      </text>
    </comment>
    <comment ref="AP11" authorId="4" shapeId="0" xr:uid="{0AFD174C-6EBA-4532-ADA9-8757E60797D8}">
      <text>
        <r>
          <rPr>
            <b/>
            <sz val="9"/>
            <color indexed="81"/>
            <rFont val="Tahoma"/>
            <family val="2"/>
          </rPr>
          <t>Numero de actividades ejecutadas en valor absoluto</t>
        </r>
      </text>
    </comment>
    <comment ref="AS11" authorId="7" shapeId="0" xr:uid="{FC712BE5-33B2-4B8E-8151-CD78F696AF6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879C8018-4EB9-407F-8D99-1D11EF466096}">
      <text>
        <r>
          <rPr>
            <b/>
            <sz val="9"/>
            <color indexed="81"/>
            <rFont val="Tahoma"/>
            <family val="2"/>
          </rPr>
          <t>Numero de actividades en valor absoluto</t>
        </r>
      </text>
    </comment>
    <comment ref="AU11" authorId="4" shapeId="0" xr:uid="{CAF750D4-3738-4246-A3E6-BC24DD0A991D}">
      <text>
        <r>
          <rPr>
            <b/>
            <sz val="9"/>
            <color indexed="81"/>
            <rFont val="Tahoma"/>
            <family val="2"/>
          </rPr>
          <t>Porcentaje correspondiente al mes</t>
        </r>
      </text>
    </comment>
    <comment ref="AV11" authorId="4" shapeId="0" xr:uid="{0550C95E-E364-49A0-9A50-ECDBC2C9FD4D}">
      <text>
        <r>
          <rPr>
            <b/>
            <sz val="9"/>
            <color indexed="81"/>
            <rFont val="Tahoma"/>
            <family val="2"/>
          </rPr>
          <t>Numero de actividades ejecutadas en valor absoluto</t>
        </r>
      </text>
    </comment>
    <comment ref="AY11" authorId="8" shapeId="0" xr:uid="{DFDED9DD-366D-4B15-A80E-925C7C95D6D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B17AA7BF-4C73-41EF-B422-779C526AFA2B}">
      <text>
        <r>
          <rPr>
            <b/>
            <sz val="9"/>
            <color indexed="81"/>
            <rFont val="Tahoma"/>
            <family val="2"/>
          </rPr>
          <t>Numero de actividades en valor absoluto</t>
        </r>
      </text>
    </comment>
    <comment ref="BA11" authorId="4" shapeId="0" xr:uid="{6A78CB65-10DF-4180-8217-5A9B725B436F}">
      <text>
        <r>
          <rPr>
            <b/>
            <sz val="9"/>
            <color indexed="81"/>
            <rFont val="Tahoma"/>
            <family val="2"/>
          </rPr>
          <t>Porcentaje correspondiente al mes</t>
        </r>
      </text>
    </comment>
    <comment ref="BB11" authorId="4" shapeId="0" xr:uid="{E45AB248-C037-48AA-AD09-AD5BE2B501D8}">
      <text>
        <r>
          <rPr>
            <b/>
            <sz val="9"/>
            <color indexed="81"/>
            <rFont val="Tahoma"/>
            <family val="2"/>
          </rPr>
          <t>Numero de actividades ejecutadas en valor absoluto</t>
        </r>
      </text>
    </comment>
    <comment ref="BE11" authorId="9" shapeId="0" xr:uid="{798D88A3-BD9E-406D-83CB-E0E94C772CE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44541AC0-2690-4C93-B74C-BF4F18A9BEA1}">
      <text>
        <r>
          <rPr>
            <b/>
            <sz val="9"/>
            <color indexed="81"/>
            <rFont val="Tahoma"/>
            <family val="2"/>
          </rPr>
          <t>Numero de actividades en valor absoluto</t>
        </r>
      </text>
    </comment>
    <comment ref="BG11" authorId="4" shapeId="0" xr:uid="{44DD6C59-E487-4697-A84E-3ABBDAB99E4D}">
      <text>
        <r>
          <rPr>
            <b/>
            <sz val="9"/>
            <color indexed="81"/>
            <rFont val="Tahoma"/>
            <family val="2"/>
          </rPr>
          <t>Porcentaje correspondiente al mes</t>
        </r>
      </text>
    </comment>
    <comment ref="BH11" authorId="4" shapeId="0" xr:uid="{903DB148-C4F9-414B-BF78-3CF8429272C6}">
      <text>
        <r>
          <rPr>
            <b/>
            <sz val="9"/>
            <color indexed="81"/>
            <rFont val="Tahoma"/>
            <family val="2"/>
          </rPr>
          <t>Numero de actividades ejecutadas en valor absoluto</t>
        </r>
      </text>
    </comment>
    <comment ref="BK11" authorId="10" shapeId="0" xr:uid="{22DCD5A2-D5B2-43FB-9737-F9917229587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9E97D11F-D385-460D-A50E-147E543994C3}">
      <text>
        <r>
          <rPr>
            <b/>
            <sz val="9"/>
            <color indexed="81"/>
            <rFont val="Tahoma"/>
            <family val="2"/>
          </rPr>
          <t>Numero de actividades en valor absoluto</t>
        </r>
      </text>
    </comment>
    <comment ref="BM11" authorId="4" shapeId="0" xr:uid="{AF99DCF8-A6F7-4E88-945B-F722AA587946}">
      <text>
        <r>
          <rPr>
            <b/>
            <sz val="9"/>
            <color indexed="81"/>
            <rFont val="Tahoma"/>
            <family val="2"/>
          </rPr>
          <t>Porcentaje correspondiente al mes</t>
        </r>
      </text>
    </comment>
    <comment ref="BN11" authorId="4" shapeId="0" xr:uid="{65059331-D4B7-4E7A-8B57-A337C1A0437B}">
      <text>
        <r>
          <rPr>
            <b/>
            <sz val="9"/>
            <color indexed="81"/>
            <rFont val="Tahoma"/>
            <family val="2"/>
          </rPr>
          <t>Numero de actividades ejecutadas en valor absoluto</t>
        </r>
      </text>
    </comment>
    <comment ref="BQ11" authorId="11" shapeId="0" xr:uid="{F67EC575-88CA-45BE-BB98-7E38D073879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66845E0D-B353-42AD-A591-1825C1E4B7AC}">
      <text>
        <r>
          <rPr>
            <b/>
            <sz val="9"/>
            <color indexed="81"/>
            <rFont val="Tahoma"/>
            <family val="2"/>
          </rPr>
          <t>Numero de actividades en valor absoluto</t>
        </r>
      </text>
    </comment>
    <comment ref="BS11" authorId="4" shapeId="0" xr:uid="{3C8CED5E-7CA6-4520-A24C-C7E2FB5310DF}">
      <text>
        <r>
          <rPr>
            <b/>
            <sz val="9"/>
            <color indexed="81"/>
            <rFont val="Tahoma"/>
            <family val="2"/>
          </rPr>
          <t>Porcentaje correspondiente al mes</t>
        </r>
      </text>
    </comment>
    <comment ref="BT11" authorId="4" shapeId="0" xr:uid="{6CB91C5A-BD03-49B1-94F6-2A54DB3EB237}">
      <text>
        <r>
          <rPr>
            <b/>
            <sz val="9"/>
            <color indexed="81"/>
            <rFont val="Tahoma"/>
            <family val="2"/>
          </rPr>
          <t>Numero de actividades ejecutadas en valor absoluto</t>
        </r>
      </text>
    </comment>
    <comment ref="BW11" authorId="12" shapeId="0" xr:uid="{E7487363-FDC6-4694-8F20-192D6E62BF5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0BDB1338-6161-41EF-8EC4-70D307342038}">
      <text>
        <r>
          <rPr>
            <b/>
            <sz val="9"/>
            <color indexed="81"/>
            <rFont val="Tahoma"/>
            <family val="2"/>
          </rPr>
          <t>Numero de actividades en valor absoluto</t>
        </r>
      </text>
    </comment>
    <comment ref="BY11" authorId="4" shapeId="0" xr:uid="{ABD167BE-4F79-40EA-958F-451B1FC14488}">
      <text>
        <r>
          <rPr>
            <b/>
            <sz val="9"/>
            <color indexed="81"/>
            <rFont val="Tahoma"/>
            <family val="2"/>
          </rPr>
          <t>Porcentaje correspondiente al mes</t>
        </r>
      </text>
    </comment>
    <comment ref="BZ11" authorId="4" shapeId="0" xr:uid="{F405F580-1F8E-4E6B-B5C8-CD9F58D7891A}">
      <text>
        <r>
          <rPr>
            <b/>
            <sz val="9"/>
            <color indexed="81"/>
            <rFont val="Tahoma"/>
            <family val="2"/>
          </rPr>
          <t>Numero de actividades ejecutadas en valor absoluto</t>
        </r>
      </text>
    </comment>
    <comment ref="CC11" authorId="13" shapeId="0" xr:uid="{A22DCB60-05DF-4505-A3C6-B1B7C901A2E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C8A7CBDA-4966-4F21-A5F9-ED184C73EDC8}">
      <text>
        <r>
          <rPr>
            <b/>
            <sz val="9"/>
            <color indexed="81"/>
            <rFont val="Tahoma"/>
            <family val="2"/>
          </rPr>
          <t>Numero de actividades en valor absoluto</t>
        </r>
      </text>
    </comment>
    <comment ref="CE11" authorId="4" shapeId="0" xr:uid="{7FD7C112-0166-42A9-9271-2D5D3382EAF0}">
      <text>
        <r>
          <rPr>
            <b/>
            <sz val="9"/>
            <color indexed="81"/>
            <rFont val="Tahoma"/>
            <family val="2"/>
          </rPr>
          <t>Porcentaje correspondiente al mes</t>
        </r>
      </text>
    </comment>
    <comment ref="CF11" authorId="4" shapeId="0" xr:uid="{21F3663E-CC73-413E-870B-111B9FFE53B5}">
      <text>
        <r>
          <rPr>
            <b/>
            <sz val="9"/>
            <color indexed="81"/>
            <rFont val="Tahoma"/>
            <family val="2"/>
          </rPr>
          <t>Numero de actividades ejecutadas en valor absoluto</t>
        </r>
      </text>
    </comment>
    <comment ref="CI11" authorId="14" shapeId="0" xr:uid="{AD254C8A-00FD-412B-879E-D75F4D49403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AF8AF2BF-DC4F-478D-981B-20AC142E488A}">
      <text>
        <r>
          <rPr>
            <b/>
            <sz val="9"/>
            <color indexed="81"/>
            <rFont val="Tahoma"/>
            <family val="2"/>
          </rPr>
          <t>Numero de actividades en valor absoluto</t>
        </r>
      </text>
    </comment>
    <comment ref="CK11" authorId="4" shapeId="0" xr:uid="{C666934C-FE22-44AD-98F5-7F8D49171109}">
      <text>
        <r>
          <rPr>
            <b/>
            <sz val="9"/>
            <color indexed="81"/>
            <rFont val="Tahoma"/>
            <family val="2"/>
          </rPr>
          <t>Porcentaje correspondiente al mes</t>
        </r>
      </text>
    </comment>
    <comment ref="CL11" authorId="4" shapeId="0" xr:uid="{D220D491-A276-4428-A6FA-C8C7A14DACEC}">
      <text>
        <r>
          <rPr>
            <b/>
            <sz val="9"/>
            <color indexed="81"/>
            <rFont val="Tahoma"/>
            <family val="2"/>
          </rPr>
          <t>Numero de actividades ejecutadas en valor absoluto</t>
        </r>
      </text>
    </comment>
    <comment ref="CO11" authorId="15" shapeId="0" xr:uid="{8ED1B498-7CF4-484D-B969-9CC2D118EDF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5B754E36-CC8B-41E6-A4CF-EAB50FD56D8F}">
      <text>
        <r>
          <rPr>
            <b/>
            <sz val="9"/>
            <color indexed="81"/>
            <rFont val="Tahoma"/>
            <family val="2"/>
          </rPr>
          <t>Numero de actividades en valor absoluto</t>
        </r>
      </text>
    </comment>
    <comment ref="CQ11" authorId="4" shapeId="0" xr:uid="{CC20B4A7-43CA-4BDD-A1BF-408106875ECE}">
      <text>
        <r>
          <rPr>
            <b/>
            <sz val="9"/>
            <color indexed="81"/>
            <rFont val="Tahoma"/>
            <family val="2"/>
          </rPr>
          <t>Porcentaje correspondiente al mes</t>
        </r>
      </text>
    </comment>
    <comment ref="CR11" authorId="4" shapeId="0" xr:uid="{D8B9537D-795E-4A37-B32E-BB1E43F21350}">
      <text>
        <r>
          <rPr>
            <b/>
            <sz val="9"/>
            <color indexed="81"/>
            <rFont val="Tahoma"/>
            <family val="2"/>
          </rPr>
          <t>Numero de actividades ejecutadas en valor absoluto</t>
        </r>
      </text>
    </comment>
    <comment ref="CU11" authorId="16" shapeId="0" xr:uid="{ED52D9E4-7B9D-4581-B4D7-56F84520F06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tc={AC61B631-7815-4280-8896-90BD9B1B7C42}</author>
    <author>tc={1A0A8AAA-767C-4E67-AA7C-12E2CFCE20CC}</author>
    <author>J18</author>
    <author>tc={B93F3492-21C8-42BB-A189-5E2A4F6D4836}</author>
    <author>tc={A1A28D80-6D2A-49E0-AFC7-BC62FE6AD7F1}</author>
    <author>tc={6E559353-22C4-4837-B173-795DD24457B1}</author>
    <author>tc={A02911B6-190B-481B-8DB6-CDCCD488EB1D}</author>
    <author>tc={4DFBA33B-D1A4-4697-AEA5-3D1E7AA71007}</author>
    <author>tc={4362F652-E692-4E09-8752-FFE3BF078820}</author>
    <author>tc={A3F84782-4659-4D73-977D-7A18566300EA}</author>
    <author>tc={D87EFEB9-D6E4-476C-8B82-7AC8FA22AC9B}</author>
    <author>tc={08A89EC2-58D2-4A2C-95D7-0701A0F19B1C}</author>
    <author>tc={7233E1FE-72E9-4864-A773-8C7AF69BDFEF}</author>
    <author>tc={B36D780C-54CA-4ED4-8944-CAA5E53765C2}</author>
    <author>tc={90C0DE5D-46FC-4F9F-8273-153CE09DD50C}</author>
    <author>David Ospina Murgueitio</author>
  </authors>
  <commentList>
    <comment ref="C9" authorId="0" shapeId="0" xr:uid="{F77C0F04-9EE4-4D59-A04A-0A54EE157F30}">
      <text>
        <r>
          <rPr>
            <b/>
            <sz val="9"/>
            <color indexed="81"/>
            <rFont val="Tahoma"/>
            <family val="2"/>
          </rPr>
          <t>Seleccione el propósito del Plan de Desarrollo Distrital que se relaciona con la actividad principal formulada.</t>
        </r>
      </text>
    </comment>
    <comment ref="D9" authorId="0" shapeId="0" xr:uid="{D769312B-7DEE-4112-8462-68E20E66C60C}">
      <text>
        <r>
          <rPr>
            <b/>
            <sz val="9"/>
            <color indexed="81"/>
            <rFont val="Tahoma"/>
            <family val="2"/>
          </rPr>
          <t>Seleccione el Programa general del Plan de Desarrollo Distrital que se relaciona con el propósito y la actividad principal formulada.</t>
        </r>
      </text>
    </comment>
    <comment ref="E9" authorId="0" shapeId="0" xr:uid="{F29310CB-AA7A-4C82-AA2D-E1929BDFAF1D}">
      <text>
        <r>
          <rPr>
            <b/>
            <sz val="9"/>
            <color indexed="81"/>
            <rFont val="Tahoma"/>
            <family val="2"/>
          </rPr>
          <t>Seleccione la Meta sector del Plan de Desarrollo Distrital que se relaciona con el propósito, el programa y la o las actividades principales formuladas.</t>
        </r>
      </text>
    </comment>
    <comment ref="F9" authorId="0" shapeId="0" xr:uid="{BCF79C48-E1C8-4032-A91A-BA2B61C11F10}">
      <text>
        <r>
          <rPr>
            <b/>
            <sz val="9"/>
            <color indexed="81"/>
            <rFont val="Tahoma"/>
            <family val="2"/>
          </rPr>
          <t>Seleccione el Proyecto de inversión que se relaciona con la o las actividades principales formuladas.</t>
        </r>
      </text>
    </comment>
    <comment ref="G9" authorId="0" shapeId="0" xr:uid="{580DCB15-5CB0-4CC6-BD8A-737301F17898}">
      <text>
        <r>
          <rPr>
            <b/>
            <sz val="9"/>
            <color indexed="81"/>
            <rFont val="Tahoma"/>
            <family val="2"/>
          </rPr>
          <t>Seleccione la meta que se relaciona con el Proyecto de inversión</t>
        </r>
      </text>
    </comment>
    <comment ref="H9" authorId="0" shapeId="0" xr:uid="{4D505310-20AF-40D7-9016-D18154009F92}">
      <text>
        <r>
          <rPr>
            <b/>
            <sz val="9"/>
            <color indexed="81"/>
            <rFont val="Tahoma"/>
            <family val="2"/>
          </rPr>
          <t>Seleccione el objetivo del Plan Estratégico Institucional al  que contribuye con la ejecución de la actividad</t>
        </r>
      </text>
    </comment>
    <comment ref="I9" authorId="0" shapeId="0" xr:uid="{F51B8DCD-4556-4E93-A9C8-3DF1768F8D27}">
      <text>
        <r>
          <rPr>
            <b/>
            <sz val="9"/>
            <color indexed="81"/>
            <rFont val="Tahoma"/>
            <family val="2"/>
          </rPr>
          <t>Escriba la meta del Plan Estratégico Institucional que se relaciona con el objetivo estratégico seleccionado y con la actividad formulada.</t>
        </r>
      </text>
    </comment>
    <comment ref="J9" authorId="1" shapeId="0" xr:uid="{E46B420F-3BE6-4C4A-9D5B-600B96D02301}">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AC61B631-7815-4280-8896-90BD9B1B7C4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3CFCE5F6-B66F-4EE7-A402-72209E8BE404}">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8996878B-69CD-4104-AA9E-CB234A110D36}">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1A0A8AAA-767C-4E67-AA7C-12E2CFCE20C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CF0A8E75-99A7-4BFC-AD99-BD8201B48EE6}">
      <text>
        <r>
          <rPr>
            <b/>
            <sz val="9"/>
            <color indexed="81"/>
            <rFont val="Tahoma"/>
            <family val="2"/>
          </rPr>
          <t>Numero de actividades en valor absoluto</t>
        </r>
      </text>
    </comment>
    <comment ref="AC11" authorId="4" shapeId="0" xr:uid="{D849EFD1-6F8B-4B25-9749-0C11FC48725E}">
      <text>
        <r>
          <rPr>
            <b/>
            <sz val="9"/>
            <color indexed="81"/>
            <rFont val="Tahoma"/>
            <family val="2"/>
          </rPr>
          <t>Porcentaje correspondiente al mes</t>
        </r>
      </text>
    </comment>
    <comment ref="AD11" authorId="4" shapeId="0" xr:uid="{0873E006-F036-40B7-8943-CC2B3BA6233F}">
      <text>
        <r>
          <rPr>
            <b/>
            <sz val="9"/>
            <color indexed="81"/>
            <rFont val="Tahoma"/>
            <family val="2"/>
          </rPr>
          <t>Numero de actividades ejecutadas en valor absoluto</t>
        </r>
      </text>
    </comment>
    <comment ref="AG11" authorId="5" shapeId="0" xr:uid="{B93F3492-21C8-42BB-A189-5E2A4F6D483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64EFE7A2-80F3-4705-9482-1F18CB05D89F}">
      <text>
        <r>
          <rPr>
            <b/>
            <sz val="9"/>
            <color indexed="81"/>
            <rFont val="Tahoma"/>
            <family val="2"/>
          </rPr>
          <t>Numero de actividades en valor absoluto</t>
        </r>
      </text>
    </comment>
    <comment ref="AI11" authorId="4" shapeId="0" xr:uid="{C36C71D4-9D9E-4265-B15F-2327D00E9894}">
      <text>
        <r>
          <rPr>
            <b/>
            <sz val="9"/>
            <color indexed="81"/>
            <rFont val="Tahoma"/>
            <family val="2"/>
          </rPr>
          <t>Porcentaje correspondiente al mes</t>
        </r>
      </text>
    </comment>
    <comment ref="AJ11" authorId="4" shapeId="0" xr:uid="{09AF3D1F-EB80-4DFC-8CF9-C498DD24383A}">
      <text>
        <r>
          <rPr>
            <b/>
            <sz val="9"/>
            <color indexed="81"/>
            <rFont val="Tahoma"/>
            <family val="2"/>
          </rPr>
          <t>Numero de actividades ejecutadas en valor absoluto</t>
        </r>
      </text>
    </comment>
    <comment ref="AM11" authorId="6" shapeId="0" xr:uid="{A1A28D80-6D2A-49E0-AFC7-BC62FE6AD7F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5E91A45F-3A56-4BFB-AA44-6A572A63E3DB}">
      <text>
        <r>
          <rPr>
            <b/>
            <sz val="9"/>
            <color indexed="81"/>
            <rFont val="Tahoma"/>
            <family val="2"/>
          </rPr>
          <t>Numero de actividades en valor absoluto</t>
        </r>
      </text>
    </comment>
    <comment ref="AO11" authorId="4" shapeId="0" xr:uid="{5A5BB4F0-7A1D-440F-A170-2AB354A8E7CD}">
      <text>
        <r>
          <rPr>
            <b/>
            <sz val="9"/>
            <color indexed="81"/>
            <rFont val="Tahoma"/>
            <family val="2"/>
          </rPr>
          <t>Porcentaje correspondiente al mes</t>
        </r>
      </text>
    </comment>
    <comment ref="AP11" authorId="4" shapeId="0" xr:uid="{0C8F9158-8158-4A35-95D6-8FCA5A91D80C}">
      <text>
        <r>
          <rPr>
            <b/>
            <sz val="9"/>
            <color indexed="81"/>
            <rFont val="Tahoma"/>
            <family val="2"/>
          </rPr>
          <t>Numero de actividades ejecutadas en valor absoluto</t>
        </r>
      </text>
    </comment>
    <comment ref="AS11" authorId="7" shapeId="0" xr:uid="{6E559353-22C4-4837-B173-795DD24457B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A0572CAF-FF07-49C3-AB81-C1F0D6E0E92C}">
      <text>
        <r>
          <rPr>
            <b/>
            <sz val="9"/>
            <color indexed="81"/>
            <rFont val="Tahoma"/>
            <family val="2"/>
          </rPr>
          <t>Numero de actividades en valor absoluto</t>
        </r>
      </text>
    </comment>
    <comment ref="AU11" authorId="4" shapeId="0" xr:uid="{FAE29CDD-4488-4FE5-8558-3F2D45D77BC2}">
      <text>
        <r>
          <rPr>
            <b/>
            <sz val="9"/>
            <color indexed="81"/>
            <rFont val="Tahoma"/>
            <family val="2"/>
          </rPr>
          <t>Porcentaje correspondiente al mes</t>
        </r>
      </text>
    </comment>
    <comment ref="AV11" authorId="4" shapeId="0" xr:uid="{831DEB49-5ACE-4C46-A255-EFF40AFB78A6}">
      <text>
        <r>
          <rPr>
            <b/>
            <sz val="9"/>
            <color indexed="81"/>
            <rFont val="Tahoma"/>
            <family val="2"/>
          </rPr>
          <t>Numero de actividades ejecutadas en valor absoluto</t>
        </r>
      </text>
    </comment>
    <comment ref="AY11" authorId="8" shapeId="0" xr:uid="{A02911B6-190B-481B-8DB6-CDCCD488EB1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1B13C9C2-F23E-4387-ADB2-E698ABE90E5C}">
      <text>
        <r>
          <rPr>
            <b/>
            <sz val="9"/>
            <color indexed="81"/>
            <rFont val="Tahoma"/>
            <family val="2"/>
          </rPr>
          <t>Numero de actividades en valor absoluto</t>
        </r>
      </text>
    </comment>
    <comment ref="BA11" authorId="4" shapeId="0" xr:uid="{5BC1A847-ED31-4884-9AA6-5CAB71B19B09}">
      <text>
        <r>
          <rPr>
            <b/>
            <sz val="9"/>
            <color indexed="81"/>
            <rFont val="Tahoma"/>
            <family val="2"/>
          </rPr>
          <t>Porcentaje correspondiente al mes</t>
        </r>
      </text>
    </comment>
    <comment ref="BB11" authorId="4" shapeId="0" xr:uid="{3E8B9B0F-53E5-4CE6-927B-8C605C6B434B}">
      <text>
        <r>
          <rPr>
            <b/>
            <sz val="9"/>
            <color indexed="81"/>
            <rFont val="Tahoma"/>
            <family val="2"/>
          </rPr>
          <t>Numero de actividades ejecutadas en valor absoluto</t>
        </r>
      </text>
    </comment>
    <comment ref="BE11" authorId="9" shapeId="0" xr:uid="{4DFBA33B-D1A4-4697-AEA5-3D1E7AA7100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1E776A05-2F0A-424F-B51E-C839BAF226EA}">
      <text>
        <r>
          <rPr>
            <b/>
            <sz val="9"/>
            <color indexed="81"/>
            <rFont val="Tahoma"/>
            <family val="2"/>
          </rPr>
          <t>Numero de actividades en valor absoluto</t>
        </r>
      </text>
    </comment>
    <comment ref="BG11" authorId="4" shapeId="0" xr:uid="{BB0E98F4-4007-4C4A-87A0-B4B7B87ACE44}">
      <text>
        <r>
          <rPr>
            <b/>
            <sz val="9"/>
            <color indexed="81"/>
            <rFont val="Tahoma"/>
            <family val="2"/>
          </rPr>
          <t>Porcentaje correspondiente al mes</t>
        </r>
      </text>
    </comment>
    <comment ref="BH11" authorId="4" shapeId="0" xr:uid="{04DFC17B-743E-4B9A-8B79-275C2E3340F6}">
      <text>
        <r>
          <rPr>
            <b/>
            <sz val="9"/>
            <color indexed="81"/>
            <rFont val="Tahoma"/>
            <family val="2"/>
          </rPr>
          <t>Numero de actividades ejecutadas en valor absoluto</t>
        </r>
      </text>
    </comment>
    <comment ref="BK11" authorId="10" shapeId="0" xr:uid="{4362F652-E692-4E09-8752-FFE3BF07882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C14C5F85-F055-4120-9EFB-40F75FC7D693}">
      <text>
        <r>
          <rPr>
            <b/>
            <sz val="9"/>
            <color indexed="81"/>
            <rFont val="Tahoma"/>
            <family val="2"/>
          </rPr>
          <t>Numero de actividades en valor absoluto</t>
        </r>
      </text>
    </comment>
    <comment ref="BM11" authorId="4" shapeId="0" xr:uid="{46040DD1-8BEC-4B14-97F3-4C83391AD89A}">
      <text>
        <r>
          <rPr>
            <b/>
            <sz val="9"/>
            <color indexed="81"/>
            <rFont val="Tahoma"/>
            <family val="2"/>
          </rPr>
          <t>Porcentaje correspondiente al mes</t>
        </r>
      </text>
    </comment>
    <comment ref="BN11" authorId="4" shapeId="0" xr:uid="{E9D3D03B-6BA9-4D6C-BD0B-9BFA706B6469}">
      <text>
        <r>
          <rPr>
            <b/>
            <sz val="9"/>
            <color indexed="81"/>
            <rFont val="Tahoma"/>
            <family val="2"/>
          </rPr>
          <t>Numero de actividades ejecutadas en valor absoluto</t>
        </r>
      </text>
    </comment>
    <comment ref="BQ11" authorId="11" shapeId="0" xr:uid="{A3F84782-4659-4D73-977D-7A18566300E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123F3478-CD7F-455F-9988-257805CDFD70}">
      <text>
        <r>
          <rPr>
            <b/>
            <sz val="9"/>
            <color indexed="81"/>
            <rFont val="Tahoma"/>
            <family val="2"/>
          </rPr>
          <t>Numero de actividades en valor absoluto</t>
        </r>
      </text>
    </comment>
    <comment ref="BS11" authorId="4" shapeId="0" xr:uid="{EC7D5A6A-443D-43F4-A48B-3BE454DD360F}">
      <text>
        <r>
          <rPr>
            <b/>
            <sz val="9"/>
            <color indexed="81"/>
            <rFont val="Tahoma"/>
            <family val="2"/>
          </rPr>
          <t>Porcentaje correspondiente al mes</t>
        </r>
      </text>
    </comment>
    <comment ref="BT11" authorId="4" shapeId="0" xr:uid="{CE951AAF-304B-43BC-9F5B-BDF9ABDDA69C}">
      <text>
        <r>
          <rPr>
            <b/>
            <sz val="9"/>
            <color indexed="81"/>
            <rFont val="Tahoma"/>
            <family val="2"/>
          </rPr>
          <t>Numero de actividades ejecutadas en valor absoluto</t>
        </r>
      </text>
    </comment>
    <comment ref="BW11" authorId="12" shapeId="0" xr:uid="{D87EFEB9-D6E4-476C-8B82-7AC8FA22AC9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EC82FA2B-9D69-41D5-9A0F-1FF2EE0797F1}">
      <text>
        <r>
          <rPr>
            <b/>
            <sz val="9"/>
            <color indexed="81"/>
            <rFont val="Tahoma"/>
            <family val="2"/>
          </rPr>
          <t>Numero de actividades en valor absoluto</t>
        </r>
      </text>
    </comment>
    <comment ref="BY11" authorId="4" shapeId="0" xr:uid="{620F8D7E-2914-4497-BBD4-804B674C32CB}">
      <text>
        <r>
          <rPr>
            <b/>
            <sz val="9"/>
            <color indexed="81"/>
            <rFont val="Tahoma"/>
            <family val="2"/>
          </rPr>
          <t>Porcentaje correspondiente al mes</t>
        </r>
      </text>
    </comment>
    <comment ref="BZ11" authorId="4" shapeId="0" xr:uid="{007DC6EE-2B95-46CC-AB58-7068E32383F3}">
      <text>
        <r>
          <rPr>
            <b/>
            <sz val="9"/>
            <color indexed="81"/>
            <rFont val="Tahoma"/>
            <family val="2"/>
          </rPr>
          <t>Numero de actividades ejecutadas en valor absoluto</t>
        </r>
      </text>
    </comment>
    <comment ref="CC11" authorId="13" shapeId="0" xr:uid="{08A89EC2-58D2-4A2C-95D7-0701A0F19B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8607CF3C-FCCE-43C7-8507-9E53F0322C4B}">
      <text>
        <r>
          <rPr>
            <b/>
            <sz val="9"/>
            <color indexed="81"/>
            <rFont val="Tahoma"/>
            <family val="2"/>
          </rPr>
          <t>Numero de actividades en valor absoluto</t>
        </r>
      </text>
    </comment>
    <comment ref="CE11" authorId="4" shapeId="0" xr:uid="{1111DC46-C3E7-464F-9F2B-D0B4C105E476}">
      <text>
        <r>
          <rPr>
            <b/>
            <sz val="9"/>
            <color indexed="81"/>
            <rFont val="Tahoma"/>
            <family val="2"/>
          </rPr>
          <t>Porcentaje correspondiente al mes</t>
        </r>
      </text>
    </comment>
    <comment ref="CF11" authorId="4" shapeId="0" xr:uid="{CE1A7087-ECE7-48B8-AF7F-319461EF0CBA}">
      <text>
        <r>
          <rPr>
            <b/>
            <sz val="9"/>
            <color indexed="81"/>
            <rFont val="Tahoma"/>
            <family val="2"/>
          </rPr>
          <t>Numero de actividades ejecutadas en valor absoluto</t>
        </r>
      </text>
    </comment>
    <comment ref="CI11" authorId="14" shapeId="0" xr:uid="{7233E1FE-72E9-4864-A773-8C7AF69BDFE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33D41DF7-3F89-4441-80BA-F0D793AC942D}">
      <text>
        <r>
          <rPr>
            <b/>
            <sz val="9"/>
            <color indexed="81"/>
            <rFont val="Tahoma"/>
            <family val="2"/>
          </rPr>
          <t>Numero de actividades en valor absoluto</t>
        </r>
      </text>
    </comment>
    <comment ref="CK11" authorId="4" shapeId="0" xr:uid="{5466FF47-3460-4229-A4DE-9349BEF16C1F}">
      <text>
        <r>
          <rPr>
            <b/>
            <sz val="9"/>
            <color indexed="81"/>
            <rFont val="Tahoma"/>
            <family val="2"/>
          </rPr>
          <t>Porcentaje correspondiente al mes</t>
        </r>
      </text>
    </comment>
    <comment ref="CL11" authorId="4" shapeId="0" xr:uid="{84496CEE-4EC7-431B-ADD0-138ACDC112D1}">
      <text>
        <r>
          <rPr>
            <b/>
            <sz val="9"/>
            <color indexed="81"/>
            <rFont val="Tahoma"/>
            <family val="2"/>
          </rPr>
          <t>Numero de actividades ejecutadas en valor absoluto</t>
        </r>
      </text>
    </comment>
    <comment ref="CO11" authorId="15" shapeId="0" xr:uid="{B36D780C-54CA-4ED4-8944-CAA5E53765C2}">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AB184645-A5A0-4A80-BC89-16E5516231F9}">
      <text>
        <r>
          <rPr>
            <b/>
            <sz val="9"/>
            <color indexed="81"/>
            <rFont val="Tahoma"/>
            <family val="2"/>
          </rPr>
          <t>Numero de actividades en valor absoluto</t>
        </r>
      </text>
    </comment>
    <comment ref="CQ11" authorId="4" shapeId="0" xr:uid="{25F56F0D-78BD-4F88-AE82-DDECDD3BD439}">
      <text>
        <r>
          <rPr>
            <b/>
            <sz val="9"/>
            <color indexed="81"/>
            <rFont val="Tahoma"/>
            <family val="2"/>
          </rPr>
          <t>Porcentaje correspondiente al mes</t>
        </r>
      </text>
    </comment>
    <comment ref="CR11" authorId="4" shapeId="0" xr:uid="{8948D4CF-B95D-43C5-958F-51F0920C511C}">
      <text>
        <r>
          <rPr>
            <b/>
            <sz val="9"/>
            <color indexed="81"/>
            <rFont val="Tahoma"/>
            <family val="2"/>
          </rPr>
          <t>Numero de actividades ejecutadas en valor absoluto</t>
        </r>
      </text>
    </comment>
    <comment ref="CU11" authorId="16" shapeId="0" xr:uid="{90C0DE5D-46FC-4F9F-8273-153CE09DD50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V13" authorId="17" shapeId="0" xr:uid="{1901AA8D-9C29-409A-82D3-48152C5A1E29}">
      <text>
        <r>
          <rPr>
            <b/>
            <sz val="9"/>
            <color indexed="81"/>
            <rFont val="Tahoma"/>
            <family val="2"/>
          </rPr>
          <t>David Ospina Murgueitio:</t>
        </r>
        <r>
          <rPr>
            <sz val="9"/>
            <color indexed="81"/>
            <rFont val="Tahoma"/>
            <family val="2"/>
          </rPr>
          <t xml:space="preserve">
Acciones modificadas</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User</author>
    <author>Sandra Patricia Rodriguez Junco</author>
    <author>tc={1BD374CB-6266-4B1D-8C86-684425C3819F}</author>
    <author>tc={6B58CF86-923F-47D3-8A6D-D37747E5FB3A}</author>
    <author>J18</author>
    <author>tc={EF9ACC20-10DF-4000-8BC8-48498D404F1D}</author>
    <author>tc={07812DDD-2500-4DD8-A199-1C9220FDA42F}</author>
    <author>tc={61955031-BA18-42D8-B84B-EFC31068E444}</author>
    <author>tc={DBF7A9B2-28B5-420E-A7EB-FA56D83AF78F}</author>
    <author>tc={D92C2338-22FD-45FD-99DC-B38448629650}</author>
    <author>tc={6F50229C-309B-4CBD-B30C-E13232CBD19C}</author>
    <author>tc={BEDD6663-5633-4ACE-A478-0EB1D1D52C31}</author>
    <author>tc={DAA9DCDF-245C-4BFC-9AAE-C647F1777377}</author>
    <author>tc={F1D137C6-16C8-41E7-8471-E9BCBCC23A2D}</author>
    <author>tc={47C11E48-054D-45BD-9B4F-C7DA51ED3E55}</author>
    <author>tc={F7B2CBB0-442E-4855-821D-133EE8D1461C}</author>
    <author>tc={B1CD937A-45A8-4586-86AD-5654B5A33AF5}</author>
  </authors>
  <commentList>
    <comment ref="C9" authorId="0" shapeId="0" xr:uid="{92666335-8DF6-457C-A9FC-B82A839D2188}">
      <text>
        <r>
          <rPr>
            <b/>
            <sz val="9"/>
            <color indexed="81"/>
            <rFont val="Tahoma"/>
            <family val="2"/>
          </rPr>
          <t>Seleccione el propósito del Plan de Desarrollo Distrital que se relaciona con la actividad principal formulada.</t>
        </r>
      </text>
    </comment>
    <comment ref="D9" authorId="0" shapeId="0" xr:uid="{302B626D-B346-43DE-8463-182F77E79626}">
      <text>
        <r>
          <rPr>
            <b/>
            <sz val="9"/>
            <color indexed="81"/>
            <rFont val="Tahoma"/>
            <family val="2"/>
          </rPr>
          <t>Seleccione el Programa general del Plan de Desarrollo Distrital que se relaciona con el propósito y la actividad principal formulada.</t>
        </r>
      </text>
    </comment>
    <comment ref="E9" authorId="0" shapeId="0" xr:uid="{1091B6C6-3388-4F1A-ACE5-61CE385F6C54}">
      <text>
        <r>
          <rPr>
            <b/>
            <sz val="9"/>
            <color indexed="81"/>
            <rFont val="Tahoma"/>
            <family val="2"/>
          </rPr>
          <t>Seleccione la Meta sector del Plan de Desarrollo Distrital que se relaciona con el propósito, el programa y la o las actividades principales formuladas.</t>
        </r>
      </text>
    </comment>
    <comment ref="F9" authorId="0" shapeId="0" xr:uid="{5D68318E-69F2-4023-802E-DD48A907CA2C}">
      <text>
        <r>
          <rPr>
            <b/>
            <sz val="9"/>
            <color indexed="81"/>
            <rFont val="Tahoma"/>
            <family val="2"/>
          </rPr>
          <t>Seleccione el Proyecto de inversión que se relaciona con la o las actividades principales formuladas.</t>
        </r>
      </text>
    </comment>
    <comment ref="G9" authorId="0" shapeId="0" xr:uid="{3CFA2DB8-A2DE-483E-BFD9-D72170076CD4}">
      <text>
        <r>
          <rPr>
            <b/>
            <sz val="9"/>
            <color indexed="81"/>
            <rFont val="Tahoma"/>
            <family val="2"/>
          </rPr>
          <t>Seleccione la meta que se relaciona con el Proyecto de inversión</t>
        </r>
      </text>
    </comment>
    <comment ref="H9" authorId="0" shapeId="0" xr:uid="{472675A9-A126-49F6-BEC8-F85CE5C8CC14}">
      <text>
        <r>
          <rPr>
            <b/>
            <sz val="9"/>
            <color indexed="81"/>
            <rFont val="Tahoma"/>
            <family val="2"/>
          </rPr>
          <t>Seleccione el objetivo del Plan Estratégico Institucional al  que contribuye con la ejecución de la actividad</t>
        </r>
      </text>
    </comment>
    <comment ref="I9" authorId="0" shapeId="0" xr:uid="{0A7BDC07-1F6F-4E6B-BBF9-9BF2A334FCDC}">
      <text>
        <r>
          <rPr>
            <b/>
            <sz val="9"/>
            <color indexed="81"/>
            <rFont val="Tahoma"/>
            <family val="2"/>
          </rPr>
          <t>Escriba la meta del Plan Estratégico Institucional que se relaciona con el objetivo estratégico seleccionado y con la actividad formulada.</t>
        </r>
      </text>
    </comment>
    <comment ref="J9" authorId="1" shapeId="0" xr:uid="{3C99CC26-2109-4640-A474-1380AC73236D}">
      <text>
        <r>
          <rPr>
            <b/>
            <sz val="10"/>
            <color indexed="81"/>
            <rFont val="Tahoma"/>
            <family val="2"/>
          </rPr>
          <t xml:space="preserve">Describa la acción principal objeto de seguimiento en el instrumento PAI, la cual debe estar relacionada según lo consignado en el Anteproyecto de presupuesto.  </t>
        </r>
        <r>
          <rPr>
            <sz val="9"/>
            <color indexed="81"/>
            <rFont val="Tahoma"/>
            <family val="2"/>
          </rPr>
          <t xml:space="preserve">
</t>
        </r>
      </text>
    </comment>
    <comment ref="L9" authorId="2" shapeId="0" xr:uid="{1BD374CB-6266-4B1D-8C86-684425C3819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Relacionar la cantidad ( Frecuencias) de actividades por mes </t>
      </text>
    </comment>
    <comment ref="Y9" authorId="1" shapeId="0" xr:uid="{CA1A9041-987D-4ED7-8417-BA6BA2C9098A}">
      <text>
        <r>
          <rPr>
            <b/>
            <sz val="9"/>
            <color indexed="81"/>
            <rFont val="Tahoma"/>
            <family val="2"/>
          </rPr>
          <t xml:space="preserve">Permite la medición de la variable: Actividad principal, se puede formular en valor absoluto o como una relación entre variables </t>
        </r>
        <r>
          <rPr>
            <sz val="9"/>
            <color indexed="81"/>
            <rFont val="Tahoma"/>
            <family val="2"/>
          </rPr>
          <t xml:space="preserve">
</t>
        </r>
      </text>
    </comment>
    <comment ref="Z9" authorId="1" shapeId="0" xr:uid="{034557F0-4B74-41DE-83D8-D0B3DD001788}">
      <text>
        <r>
          <rPr>
            <b/>
            <sz val="9"/>
            <color indexed="81"/>
            <rFont val="Tahoma"/>
            <family val="2"/>
          </rPr>
          <t>Debe corresponder a algo tangible. Corresponde a la fuente de verificación y debe ser coherente con el indicador</t>
        </r>
        <r>
          <rPr>
            <sz val="9"/>
            <color indexed="81"/>
            <rFont val="Tahoma"/>
            <family val="2"/>
          </rPr>
          <t xml:space="preserve">
</t>
        </r>
      </text>
    </comment>
    <comment ref="CX9" authorId="3" shapeId="0" xr:uid="{6B58CF86-923F-47D3-8A6D-D37747E5FB3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Escala definida para el seguimiento al cumplimiento del plan de acción institucional – PAI
0% - 39% Crítico
40% - 59% Bajo
60% - 79% Moderado
80% - 99% Satisfactorio
100% Óptimo
</t>
      </text>
    </comment>
    <comment ref="AB11" authorId="4" shapeId="0" xr:uid="{43175D11-43CE-484A-9C87-F1D86F8DDEF2}">
      <text>
        <r>
          <rPr>
            <b/>
            <sz val="9"/>
            <color indexed="81"/>
            <rFont val="Tahoma"/>
            <family val="2"/>
          </rPr>
          <t>Numero de actividades en valor absoluto</t>
        </r>
      </text>
    </comment>
    <comment ref="AC11" authorId="4" shapeId="0" xr:uid="{0FFD608F-92FA-43D5-B6C1-DEF74ED545A9}">
      <text>
        <r>
          <rPr>
            <b/>
            <sz val="9"/>
            <color indexed="81"/>
            <rFont val="Tahoma"/>
            <family val="2"/>
          </rPr>
          <t>Porcentaje correspondiente al mes</t>
        </r>
      </text>
    </comment>
    <comment ref="AD11" authorId="4" shapeId="0" xr:uid="{FB97A5C2-D280-42E1-B0FF-A6D8D8ABA42B}">
      <text>
        <r>
          <rPr>
            <b/>
            <sz val="9"/>
            <color indexed="81"/>
            <rFont val="Tahoma"/>
            <family val="2"/>
          </rPr>
          <t>Numero de actividades ejecutadas en valor absoluto</t>
        </r>
      </text>
    </comment>
    <comment ref="AG11" authorId="5" shapeId="0" xr:uid="{EF9ACC20-10DF-4000-8BC8-48498D404F1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H11" authorId="4" shapeId="0" xr:uid="{230377B5-E9C6-4D5F-89EC-AB9CF5A90A85}">
      <text>
        <r>
          <rPr>
            <b/>
            <sz val="9"/>
            <color indexed="81"/>
            <rFont val="Tahoma"/>
            <family val="2"/>
          </rPr>
          <t>Numero de actividades en valor absoluto</t>
        </r>
      </text>
    </comment>
    <comment ref="AI11" authorId="4" shapeId="0" xr:uid="{827CEB4F-2D34-4881-8AD7-F62FF2E3B153}">
      <text>
        <r>
          <rPr>
            <b/>
            <sz val="9"/>
            <color indexed="81"/>
            <rFont val="Tahoma"/>
            <family val="2"/>
          </rPr>
          <t>Porcentaje correspondiente al mes</t>
        </r>
      </text>
    </comment>
    <comment ref="AJ11" authorId="4" shapeId="0" xr:uid="{BC7A72E5-A2B0-44F1-AE24-6D73D05DB028}">
      <text>
        <r>
          <rPr>
            <b/>
            <sz val="9"/>
            <color indexed="81"/>
            <rFont val="Tahoma"/>
            <family val="2"/>
          </rPr>
          <t>Numero de actividades ejecutadas en valor absoluto</t>
        </r>
      </text>
    </comment>
    <comment ref="AM11" authorId="6" shapeId="0" xr:uid="{07812DDD-2500-4DD8-A199-1C9220FDA42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N11" authorId="4" shapeId="0" xr:uid="{E63E6B41-E337-4217-8756-1ECDBB404A25}">
      <text>
        <r>
          <rPr>
            <b/>
            <sz val="9"/>
            <color indexed="81"/>
            <rFont val="Tahoma"/>
            <family val="2"/>
          </rPr>
          <t>Numero de actividades en valor absoluto</t>
        </r>
      </text>
    </comment>
    <comment ref="AO11" authorId="4" shapeId="0" xr:uid="{4175ABEB-EB5F-42E9-9EA5-F858E8F3F1D1}">
      <text>
        <r>
          <rPr>
            <b/>
            <sz val="9"/>
            <color indexed="81"/>
            <rFont val="Tahoma"/>
            <family val="2"/>
          </rPr>
          <t>Porcentaje correspondiente al mes</t>
        </r>
      </text>
    </comment>
    <comment ref="AP11" authorId="4" shapeId="0" xr:uid="{50D882BA-1FD2-40B8-9A14-DE8915C8E35B}">
      <text>
        <r>
          <rPr>
            <b/>
            <sz val="9"/>
            <color indexed="81"/>
            <rFont val="Tahoma"/>
            <family val="2"/>
          </rPr>
          <t>Numero de actividades ejecutadas en valor absoluto</t>
        </r>
      </text>
    </comment>
    <comment ref="AS11" authorId="7" shapeId="0" xr:uid="{61955031-BA18-42D8-B84B-EFC31068E44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T11" authorId="4" shapeId="0" xr:uid="{87744D75-CEB5-4681-921F-103205F7098F}">
      <text>
        <r>
          <rPr>
            <b/>
            <sz val="9"/>
            <color indexed="81"/>
            <rFont val="Tahoma"/>
            <family val="2"/>
          </rPr>
          <t>Numero de actividades en valor absoluto</t>
        </r>
      </text>
    </comment>
    <comment ref="AU11" authorId="4" shapeId="0" xr:uid="{F1CACE3E-BE07-4A87-AA77-61077B520452}">
      <text>
        <r>
          <rPr>
            <b/>
            <sz val="9"/>
            <color indexed="81"/>
            <rFont val="Tahoma"/>
            <family val="2"/>
          </rPr>
          <t>Porcentaje correspondiente al mes</t>
        </r>
      </text>
    </comment>
    <comment ref="AV11" authorId="4" shapeId="0" xr:uid="{7B85E2FB-644B-4A08-9F63-043FD24BF919}">
      <text>
        <r>
          <rPr>
            <b/>
            <sz val="9"/>
            <color indexed="81"/>
            <rFont val="Tahoma"/>
            <family val="2"/>
          </rPr>
          <t>Numero de actividades ejecutadas en valor absoluto</t>
        </r>
      </text>
    </comment>
    <comment ref="AY11" authorId="8" shapeId="0" xr:uid="{DBF7A9B2-28B5-420E-A7EB-FA56D83AF78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AZ11" authorId="4" shapeId="0" xr:uid="{2DAB75C4-7D94-4A75-8D27-6ED7EB2D1ED7}">
      <text>
        <r>
          <rPr>
            <b/>
            <sz val="9"/>
            <color indexed="81"/>
            <rFont val="Tahoma"/>
            <family val="2"/>
          </rPr>
          <t>Numero de actividades en valor absoluto</t>
        </r>
      </text>
    </comment>
    <comment ref="BA11" authorId="4" shapeId="0" xr:uid="{A971DCB2-B2E9-43E3-9548-D7D8E83656C3}">
      <text>
        <r>
          <rPr>
            <b/>
            <sz val="9"/>
            <color indexed="81"/>
            <rFont val="Tahoma"/>
            <family val="2"/>
          </rPr>
          <t>Porcentaje correspondiente al mes</t>
        </r>
      </text>
    </comment>
    <comment ref="BB11" authorId="4" shapeId="0" xr:uid="{B039A39E-AFD7-4BAD-9AF4-0A00A0FD6BE9}">
      <text>
        <r>
          <rPr>
            <b/>
            <sz val="9"/>
            <color indexed="81"/>
            <rFont val="Tahoma"/>
            <family val="2"/>
          </rPr>
          <t>Numero de actividades ejecutadas en valor absoluto</t>
        </r>
      </text>
    </comment>
    <comment ref="BE11" authorId="9" shapeId="0" xr:uid="{D92C2338-22FD-45FD-99DC-B3844862965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F11" authorId="4" shapeId="0" xr:uid="{9377B762-3E15-4262-8F4D-0FFC7E3A41A4}">
      <text>
        <r>
          <rPr>
            <b/>
            <sz val="9"/>
            <color indexed="81"/>
            <rFont val="Tahoma"/>
            <family val="2"/>
          </rPr>
          <t>Numero de actividades en valor absoluto</t>
        </r>
      </text>
    </comment>
    <comment ref="BG11" authorId="4" shapeId="0" xr:uid="{FFD50F75-6CD7-4A2D-B727-048922745346}">
      <text>
        <r>
          <rPr>
            <b/>
            <sz val="9"/>
            <color indexed="81"/>
            <rFont val="Tahoma"/>
            <family val="2"/>
          </rPr>
          <t>Porcentaje correspondiente al mes</t>
        </r>
      </text>
    </comment>
    <comment ref="BH11" authorId="4" shapeId="0" xr:uid="{D4EE45CE-3A00-4203-B5E9-79D0BE009116}">
      <text>
        <r>
          <rPr>
            <b/>
            <sz val="9"/>
            <color indexed="81"/>
            <rFont val="Tahoma"/>
            <family val="2"/>
          </rPr>
          <t>Numero de actividades ejecutadas en valor absoluto</t>
        </r>
      </text>
    </comment>
    <comment ref="BK11" authorId="10" shapeId="0" xr:uid="{6F50229C-309B-4CBD-B30C-E13232CBD19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L11" authorId="4" shapeId="0" xr:uid="{A0A4F9CE-C31D-4C9F-9DFD-837A58EF204E}">
      <text>
        <r>
          <rPr>
            <b/>
            <sz val="9"/>
            <color indexed="81"/>
            <rFont val="Tahoma"/>
            <family val="2"/>
          </rPr>
          <t>Numero de actividades en valor absoluto</t>
        </r>
      </text>
    </comment>
    <comment ref="BM11" authorId="4" shapeId="0" xr:uid="{84834950-10E2-4DB6-B9A8-6779EF4A230A}">
      <text>
        <r>
          <rPr>
            <b/>
            <sz val="9"/>
            <color indexed="81"/>
            <rFont val="Tahoma"/>
            <family val="2"/>
          </rPr>
          <t>Porcentaje correspondiente al mes</t>
        </r>
      </text>
    </comment>
    <comment ref="BN11" authorId="4" shapeId="0" xr:uid="{7EA4BD8D-100D-4061-BE38-2BF00BDF527F}">
      <text>
        <r>
          <rPr>
            <b/>
            <sz val="9"/>
            <color indexed="81"/>
            <rFont val="Tahoma"/>
            <family val="2"/>
          </rPr>
          <t>Numero de actividades ejecutadas en valor absoluto</t>
        </r>
      </text>
    </comment>
    <comment ref="BQ11" authorId="11" shapeId="0" xr:uid="{BEDD6663-5633-4ACE-A478-0EB1D1D52C3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R11" authorId="4" shapeId="0" xr:uid="{14E527FF-6397-4535-BA9D-254C9F1270D4}">
      <text>
        <r>
          <rPr>
            <b/>
            <sz val="9"/>
            <color indexed="81"/>
            <rFont val="Tahoma"/>
            <family val="2"/>
          </rPr>
          <t>Numero de actividades en valor absoluto</t>
        </r>
      </text>
    </comment>
    <comment ref="BS11" authorId="4" shapeId="0" xr:uid="{8A0EE6AB-0168-40FD-B369-872DD5718060}">
      <text>
        <r>
          <rPr>
            <b/>
            <sz val="9"/>
            <color indexed="81"/>
            <rFont val="Tahoma"/>
            <family val="2"/>
          </rPr>
          <t>Porcentaje correspondiente al mes</t>
        </r>
      </text>
    </comment>
    <comment ref="BT11" authorId="4" shapeId="0" xr:uid="{C90C502D-8A98-4F3E-9F4C-C9B87F89CA81}">
      <text>
        <r>
          <rPr>
            <b/>
            <sz val="9"/>
            <color indexed="81"/>
            <rFont val="Tahoma"/>
            <family val="2"/>
          </rPr>
          <t>Numero de actividades ejecutadas en valor absoluto</t>
        </r>
      </text>
    </comment>
    <comment ref="BW11" authorId="12" shapeId="0" xr:uid="{DAA9DCDF-245C-4BFC-9AAE-C647F177737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BX11" authorId="4" shapeId="0" xr:uid="{C412D81B-15D4-4C9B-9A52-4C54BDE0B67C}">
      <text>
        <r>
          <rPr>
            <b/>
            <sz val="9"/>
            <color indexed="81"/>
            <rFont val="Tahoma"/>
            <family val="2"/>
          </rPr>
          <t>Numero de actividades en valor absoluto</t>
        </r>
      </text>
    </comment>
    <comment ref="BY11" authorId="4" shapeId="0" xr:uid="{8F716F1C-3FEC-4924-961A-04783C461549}">
      <text>
        <r>
          <rPr>
            <b/>
            <sz val="9"/>
            <color indexed="81"/>
            <rFont val="Tahoma"/>
            <family val="2"/>
          </rPr>
          <t>Porcentaje correspondiente al mes</t>
        </r>
      </text>
    </comment>
    <comment ref="BZ11" authorId="4" shapeId="0" xr:uid="{FC078194-612E-4A99-AC09-5F554F92E781}">
      <text>
        <r>
          <rPr>
            <b/>
            <sz val="9"/>
            <color indexed="81"/>
            <rFont val="Tahoma"/>
            <family val="2"/>
          </rPr>
          <t>Numero de actividades ejecutadas en valor absoluto</t>
        </r>
      </text>
    </comment>
    <comment ref="CC11" authorId="13" shapeId="0" xr:uid="{F1D137C6-16C8-41E7-8471-E9BCBCC23A2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D11" authorId="4" shapeId="0" xr:uid="{EF7F1599-013B-4F12-AD76-F7D19327C3B7}">
      <text>
        <r>
          <rPr>
            <b/>
            <sz val="9"/>
            <color indexed="81"/>
            <rFont val="Tahoma"/>
            <family val="2"/>
          </rPr>
          <t>Numero de actividades en valor absoluto</t>
        </r>
      </text>
    </comment>
    <comment ref="CE11" authorId="4" shapeId="0" xr:uid="{333A1C33-8FCA-4F47-99A2-CB246E77C580}">
      <text>
        <r>
          <rPr>
            <b/>
            <sz val="9"/>
            <color indexed="81"/>
            <rFont val="Tahoma"/>
            <family val="2"/>
          </rPr>
          <t>Porcentaje correspondiente al mes</t>
        </r>
      </text>
    </comment>
    <comment ref="CF11" authorId="4" shapeId="0" xr:uid="{17BC765F-8F0C-4DB1-AD7D-943CDBA0C6FE}">
      <text>
        <r>
          <rPr>
            <b/>
            <sz val="9"/>
            <color indexed="81"/>
            <rFont val="Tahoma"/>
            <family val="2"/>
          </rPr>
          <t>Numero de actividades ejecutadas en valor absoluto</t>
        </r>
      </text>
    </comment>
    <comment ref="CI11" authorId="14" shapeId="0" xr:uid="{47C11E48-054D-45BD-9B4F-C7DA51ED3E5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J11" authorId="4" shapeId="0" xr:uid="{359F19DB-0872-4450-B940-A8F2DED09259}">
      <text>
        <r>
          <rPr>
            <b/>
            <sz val="9"/>
            <color indexed="81"/>
            <rFont val="Tahoma"/>
            <family val="2"/>
          </rPr>
          <t>Numero de actividades en valor absoluto</t>
        </r>
      </text>
    </comment>
    <comment ref="CK11" authorId="4" shapeId="0" xr:uid="{810195F7-1E00-43D2-A5CD-89CCD50D3C4B}">
      <text>
        <r>
          <rPr>
            <b/>
            <sz val="9"/>
            <color indexed="81"/>
            <rFont val="Tahoma"/>
            <family val="2"/>
          </rPr>
          <t>Porcentaje correspondiente al mes</t>
        </r>
      </text>
    </comment>
    <comment ref="CL11" authorId="4" shapeId="0" xr:uid="{80EF96FF-DD01-4EAD-9405-7CEE05FF3F42}">
      <text>
        <r>
          <rPr>
            <b/>
            <sz val="9"/>
            <color indexed="81"/>
            <rFont val="Tahoma"/>
            <family val="2"/>
          </rPr>
          <t>Numero de actividades ejecutadas en valor absoluto</t>
        </r>
      </text>
    </comment>
    <comment ref="CO11" authorId="15" shapeId="0" xr:uid="{F7B2CBB0-442E-4855-821D-133EE8D146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 ref="CP11" authorId="4" shapeId="0" xr:uid="{6D56B047-24B8-4895-A477-3F04C310B713}">
      <text>
        <r>
          <rPr>
            <b/>
            <sz val="9"/>
            <color indexed="81"/>
            <rFont val="Tahoma"/>
            <family val="2"/>
          </rPr>
          <t>Numero de actividades en valor absoluto</t>
        </r>
      </text>
    </comment>
    <comment ref="CQ11" authorId="4" shapeId="0" xr:uid="{E4CCD876-56BE-4DF8-9C71-E57E7BA603BB}">
      <text>
        <r>
          <rPr>
            <b/>
            <sz val="9"/>
            <color indexed="81"/>
            <rFont val="Tahoma"/>
            <family val="2"/>
          </rPr>
          <t>Porcentaje correspondiente al mes</t>
        </r>
      </text>
    </comment>
    <comment ref="CR11" authorId="4" shapeId="0" xr:uid="{6A31CD48-EBFF-4B31-A432-BF97EBC0D4BC}">
      <text>
        <r>
          <rPr>
            <b/>
            <sz val="9"/>
            <color indexed="81"/>
            <rFont val="Tahoma"/>
            <family val="2"/>
          </rPr>
          <t>Numero de actividades ejecutadas en valor absoluto</t>
        </r>
      </text>
    </comment>
    <comment ref="CU11" authorId="16" shapeId="0" xr:uid="{B1CD937A-45A8-4586-86AD-5654B5A33AF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Registro de evidencias por mes, utilizar el mismo enlace para la totalidad de las evidencias </t>
      </text>
    </comment>
  </commentList>
</comments>
</file>

<file path=xl/sharedStrings.xml><?xml version="1.0" encoding="utf-8"?>
<sst xmlns="http://schemas.openxmlformats.org/spreadsheetml/2006/main" count="6212" uniqueCount="1666">
  <si>
    <t>PLAN OPERATIVO ASOCIADO 
(Según Decreto 612 y Guía Distrital)</t>
  </si>
  <si>
    <t xml:space="preserve">SUBDIRECCIÓN U OFICINA RESPONSABLE </t>
  </si>
  <si>
    <t>PROCESO RELACIONADO</t>
  </si>
  <si>
    <t xml:space="preserve"> Enero
Programado  %</t>
  </si>
  <si>
    <t xml:space="preserve"> Enero
Ejecutado  %</t>
  </si>
  <si>
    <t xml:space="preserve"> Febrero
Programado  %</t>
  </si>
  <si>
    <t xml:space="preserve"> Febrero
Ejecutado  %</t>
  </si>
  <si>
    <t xml:space="preserve"> Marzo
Programado  %</t>
  </si>
  <si>
    <t xml:space="preserve"> Marzo
Ejecutado  %</t>
  </si>
  <si>
    <t xml:space="preserve"> Abril
Programado  %</t>
  </si>
  <si>
    <t xml:space="preserve"> Abril
Ejecutado  %</t>
  </si>
  <si>
    <t xml:space="preserve"> Mayo
Programado  %</t>
  </si>
  <si>
    <t xml:space="preserve"> Mayo
Ejecutado  %</t>
  </si>
  <si>
    <t xml:space="preserve"> Junio
Programado  %</t>
  </si>
  <si>
    <t xml:space="preserve"> Junio
Ejecutado  %</t>
  </si>
  <si>
    <t xml:space="preserve"> Julio
Programado  %</t>
  </si>
  <si>
    <t xml:space="preserve"> Julio
Ejecutado  %</t>
  </si>
  <si>
    <t xml:space="preserve"> Agosto
Programado  %</t>
  </si>
  <si>
    <t xml:space="preserve"> Agosto
Ejecutado  %</t>
  </si>
  <si>
    <t xml:space="preserve"> Septiembre
Programado  %</t>
  </si>
  <si>
    <t xml:space="preserve"> Septiembre
Ejecutado  %</t>
  </si>
  <si>
    <t xml:space="preserve"> Octubre
Programado  %</t>
  </si>
  <si>
    <t xml:space="preserve"> Octubre
Ejecutado  %</t>
  </si>
  <si>
    <t xml:space="preserve"> Noviembre
Programado  %</t>
  </si>
  <si>
    <t xml:space="preserve"> Noviembre
Ejecutado  %</t>
  </si>
  <si>
    <t xml:space="preserve"> Diciembre
Programado  %</t>
  </si>
  <si>
    <t xml:space="preserve"> Diciembre
Ejecutado  %</t>
  </si>
  <si>
    <t>EJECUTADO ACUMULADO AÑO %</t>
  </si>
  <si>
    <t>PROGRAMADO AÑO %</t>
  </si>
  <si>
    <t xml:space="preserve">Plan Institucional de Archivos de la Entidad </t>
  </si>
  <si>
    <t>Subdirección Administrativa y Financiera</t>
  </si>
  <si>
    <t>Gestión Documental</t>
  </si>
  <si>
    <t xml:space="preserve">Plan Anual de Adquisiciones </t>
  </si>
  <si>
    <t>Oficina Asesora de Planeación</t>
  </si>
  <si>
    <t>Todos</t>
  </si>
  <si>
    <t xml:space="preserve">Plan Anual de Provisión de Vacantes y Previsión de Recursos </t>
  </si>
  <si>
    <t>Gestión del Talento Humano</t>
  </si>
  <si>
    <t xml:space="preserve">Plan Estratégico de Talento Humano </t>
  </si>
  <si>
    <t xml:space="preserve">Plan Institucional de Capacitación </t>
  </si>
  <si>
    <t xml:space="preserve">Plan de Bienestar Social e Incentivos </t>
  </si>
  <si>
    <t>Sistema de Gestión y Seguridad de Salud en el Trabajo</t>
  </si>
  <si>
    <t>Programa de Transparencia y Ética Pública</t>
  </si>
  <si>
    <t>Direccionamiento Estratégico</t>
  </si>
  <si>
    <t>Plan Estratégico de Tecnologías de la Información y las Comunicaciones</t>
  </si>
  <si>
    <t>Oficina Asesora de las Tecnologías y las Comunicaciones</t>
  </si>
  <si>
    <t>Gestión Tecnológica y de la Información</t>
  </si>
  <si>
    <t>Plan de Tratamiento de Riesgos de Seguridad y Privacidad de la Información</t>
  </si>
  <si>
    <t>Plan de Seguridad y Privacidad de la Información</t>
  </si>
  <si>
    <t>Plan Institucional de Gestión Ambiental</t>
  </si>
  <si>
    <t xml:space="preserve">Plan Integral de Movilidad Sostenible </t>
  </si>
  <si>
    <t>Direccionamiento estratégico</t>
  </si>
  <si>
    <t>Plan de Acción de Participación Ciudadana</t>
  </si>
  <si>
    <t>Participación Ciudadana</t>
  </si>
  <si>
    <t>Plan de Integridad</t>
  </si>
  <si>
    <t>Plan Estratégico de Comunicaciones</t>
  </si>
  <si>
    <t>Oficina Asesora de Comunicaciones y Relaciones Interinstitucionales</t>
  </si>
  <si>
    <t>Gestión de las Comunicaciones</t>
  </si>
  <si>
    <t>Sistema Integrado de Conservación Documental</t>
  </si>
  <si>
    <t>Plan Anual de Auditorias</t>
  </si>
  <si>
    <t>Oficina de Control Interno</t>
  </si>
  <si>
    <t>Evaluación y Mejora</t>
  </si>
  <si>
    <t>Plan de Mantenimiento de las Sedes Administrativas</t>
  </si>
  <si>
    <t>Gestión de Apoyo Logístico</t>
  </si>
  <si>
    <t>Planes Obligatorios por Decreto 612 de 2018 y que se incluirán en el PAI</t>
  </si>
  <si>
    <t xml:space="preserve">Planes o Sistemas que no se contemplan en el Decreto 612 de 2018 </t>
  </si>
  <si>
    <t>PROCESOS</t>
  </si>
  <si>
    <t>PROPÓSITO</t>
  </si>
  <si>
    <t>PROGRAMA</t>
  </si>
  <si>
    <t>META PLAN DE DESARROLLO</t>
  </si>
  <si>
    <t>PROYECTO DE INVERSIÓN</t>
  </si>
  <si>
    <t>META PROYECTO DE INVERSIÓN</t>
  </si>
  <si>
    <t>OBJETIVOS ESTRATÉGICOS</t>
  </si>
  <si>
    <t>META DEL PLAN ESTRATÉGICO ASOCIADA AL OBJETIVO ESTRATÉGICO</t>
  </si>
  <si>
    <t>FUENTE DE FINANCIACIÓN</t>
  </si>
  <si>
    <t>Construir Bogotá - Región con gobierno abierto, transparente y ciudadanía consciente.</t>
  </si>
  <si>
    <t>Gestión Pública Efectiva</t>
  </si>
  <si>
    <t>5 - Otorgar 12.500 subvenciones y ayudas a la población vulnerable que cumplan los requisitos, para acceder a los servicios funerarios del Distrito.</t>
  </si>
  <si>
    <t>7628 - Fortalecimiento efectivo en la gestión institucional  Bogotá</t>
  </si>
  <si>
    <t xml:space="preserve"> 2-Aumentar en al menos un 25% la capacidad en la arquitectura tecnológica, subsanando las necesidades que coadyuven a fortalecer y mantener la misma.</t>
  </si>
  <si>
    <t>Fortalecimiento institucional</t>
  </si>
  <si>
    <t>Cumplir con las metas plan de desarrollo y metas proyectos de inversión que se encuentran relacionados en el Cuadro No. 2. Articulación UAESP – Plan de Desarrollo Distrital 2020 – 2024, donde se aborda en materia de inversión las problemáticas identificadas en este documento.</t>
  </si>
  <si>
    <t>Recursos Administrados</t>
  </si>
  <si>
    <t xml:space="preserve">Gestión del Conocimiento y la Innovación </t>
  </si>
  <si>
    <t>Hacer un nuevo contrato social con igualdad de oportunidades para la inclusión social, productiva y política</t>
  </si>
  <si>
    <t>Subsidios y Transferencias para la equidad</t>
  </si>
  <si>
    <t>278 - Aumentar en un 50 % la capacidad instalada de infraestructura en bóvedas, osarios y cenízaros (BOC) u otros equipamientos en los Cementerios Distritales, promoviendo su revitalización.</t>
  </si>
  <si>
    <t>7660 _ Mejoramiento Subenciones y ayudas para dar acceso a los servicios funerarios del distrito destinadas a la población en condición de vulnerabilidad  Bogotá</t>
  </si>
  <si>
    <t>3- Establecer e implementar 1(Un) patrón de procesos y actividades que aumenten el  fortalecimiento organizacional de la unidad.</t>
  </si>
  <si>
    <t>Participación ciudadana</t>
  </si>
  <si>
    <t>Implementar las políticas de gestión del Modelo Integrado de Planeación y Gestión - MIPG.</t>
  </si>
  <si>
    <t>Credito</t>
  </si>
  <si>
    <t>Cambiar nuestros hábitos de vida para reverdecer a Bogotá y adaptarnos y mitigar la crisis climática.</t>
  </si>
  <si>
    <t>Provisión y mejoramiento de servicios públicos</t>
  </si>
  <si>
    <t>289 - Actualizar e implementar el Plan Integral de gestión de residuos sólidos PGIRS del Distrito.</t>
  </si>
  <si>
    <t>7644 - Ampliación Gestión para la planeación, ampliación y revitalización de los servicios funerarios prestados en los cementerios de propiedad del distrito capital  Bogotá</t>
  </si>
  <si>
    <t xml:space="preserve">4-Realizar el 100% de los mantenimientos correctivos, preventivos, adecuaciones y reparaciones a que haya lugar para fortalecer la infraestructura física de las sedes administrativas de la UAESP </t>
  </si>
  <si>
    <t>Economía circular en el manejo integral de residuos</t>
  </si>
  <si>
    <t>Mejorar en 1% anual la calificación obtenida en el FURAG en el año inmediatamente anterior.</t>
  </si>
  <si>
    <t>Recursos del distrito</t>
  </si>
  <si>
    <t>Gestión de las comunicaciones</t>
  </si>
  <si>
    <t>Inspirar confianza y legitimidad para vivir sin miedo y ser epicentro de cultura ciudadana, paz y reconciliación.</t>
  </si>
  <si>
    <t>Ecoeficiencia, reciclaje, manejo de residuos e inclusión de la población recicladora</t>
  </si>
  <si>
    <t>291 - Formular e implementar 2 proyectos piloto de aprovechamiento de tratamiento de residuos con fines de valoración energética, En medio reductor o procesos biológicos que garanticen mínimo un 10 % de tratamiento de residuos no aprovechables.</t>
  </si>
  <si>
    <t>7569 - Transformación Gestión integral de residuos sólidos hacia una cultura de aprovechamiento y valorización de residuos en el distrito capital  Bogotá</t>
  </si>
  <si>
    <t xml:space="preserve"> 1-Otorgar 12.500 subvenciones o ayudas a la  población vulnerable que cumplan los requisitos, para acceder a los servicios funerarios del Distrito</t>
  </si>
  <si>
    <t>Cultura ciudadana</t>
  </si>
  <si>
    <t>Aprobación de la modificación del acuerdo 001 de 2012, por el cual se modifica la estructura organizacional de la UAESP, que contemple la generación de unas dependencias con unidades temáticas definidas; por ejemplo, la distinción entre los servicios funerarios y lo relacionado con la prestación del servicio de alumbrado público, la creación de una oficina de participación ciudadana y la revisión y actualización de las funciones de las dependencias; entre otros.</t>
  </si>
  <si>
    <t>Uso excedente financiero</t>
  </si>
  <si>
    <t>Gestión Disciplinaria Interna</t>
  </si>
  <si>
    <t>N/A</t>
  </si>
  <si>
    <t>Espacio público más seguro y construido colectivamente</t>
  </si>
  <si>
    <t>292 - Formular e implementar un modelo de aprovechamiento de residuos para la ciudad, en el que se incluya aprovechamiento de orgánicos – plástico, fortalecimiento a la población recicladora; y supervisión y seguimiento a las ECAS.</t>
  </si>
  <si>
    <t>7652 - Fortalecimiento gestión para la eficiencia energética del servicio de alumbrado público  Bogotá</t>
  </si>
  <si>
    <t>1-Ampliación del 50% de la capacidad instalada de bóvedas, osarios y cenizarios en los cementerios distritales.</t>
  </si>
  <si>
    <t>Gestión de alumbrado público</t>
  </si>
  <si>
    <t>Re certificación de calidad por ente certificador.</t>
  </si>
  <si>
    <t>Otro</t>
  </si>
  <si>
    <t>Alumbrado Público</t>
  </si>
  <si>
    <t>293 - Garantizar la operación de recolección, barrido y limpieza de los residuos sólidos al sitio de disposición final, en el marco de lo dispuesto en el PGIRS; y la supervisión de la recolección, transporte y almacenamiento temporal para disposición final de los residuos hospitalarios y similares generados en el Distrito Capital.</t>
  </si>
  <si>
    <t>2- Fortalecer 100% la gestión para realizar proyectos de revitalización, modernización, regularización, desarrollo, ampliación,  adecuación y/o restauración  de los servicios funerarios en los cementerios</t>
  </si>
  <si>
    <t>Gestión de servicios funerarios</t>
  </si>
  <si>
    <t>Servicios Funerarios</t>
  </si>
  <si>
    <t>294 - Gestión y recolección de los residuos mixtos en los puntos críticos de la ciudad.</t>
  </si>
  <si>
    <t>3-Mejorar 100% la interventoria y supervisión prestación del servicio funerario en los equipamientos del distrito</t>
  </si>
  <si>
    <t>Gestión Integral de Residuos</t>
  </si>
  <si>
    <t>295 - Gestionar en el terreno del RSDJ la disminución del entierro de residuos y el mayor
aprovechamiento con alternativas de transformación en energía y biogás, para que su
vida útil no dependa del entierro de residuos sino de los proyectos de aprovechamiento</t>
  </si>
  <si>
    <t>1-Separar y tratar el 10% de RPCC / Plantas de tratamiento y aprovechamiento energético.</t>
  </si>
  <si>
    <t>Gestión Financiera</t>
  </si>
  <si>
    <t>296 - Implementar un modelo eficiente y sostenible de gestión de los residuos de demolición y construcción en el Distrito Capital</t>
  </si>
  <si>
    <t>2-Hacer monitoreo, seguimiento y control  del 90% de toneladas en la disposición de residuos sólidos ordinarios.</t>
  </si>
  <si>
    <t>297 - Implementar una estrategia de cultura ciudadana para promover la separación en
la fuente, el reuso, el reciclaje, valoración y aprovechamiento de residuos ordinarios
orgánicos e inorgánicos, contribuyendo a mejorar la gestión sostenible de los
residuos generados en la ciudad.</t>
  </si>
  <si>
    <t>4-Implementar los 13 programas del PGIRS</t>
  </si>
  <si>
    <t>Gestión del Talento humano</t>
  </si>
  <si>
    <t>335 - Aumentar en un 25% la Modernización a Tecnología Led del parque lumínico distrital compuesto por un total de 356.000 luminarias</t>
  </si>
  <si>
    <t xml:space="preserve">20-Desarrollar 2 consultorías a nivel de factibilidad para el tratamiento y aprovechamiento de residuos </t>
  </si>
  <si>
    <t>Servicio al Ciudadano</t>
  </si>
  <si>
    <t>509 - Fortalecer la gestión institucional y el modelo de gestión de la SDHT, CVP y UAESP .</t>
  </si>
  <si>
    <t xml:space="preserve">24-Implementar el 100% de la primera fase del modelo de aprovechamiento para la ciudad por flujo de residuos enmarcados a la política pública distrital para la gestión de residuos sólidos, priorizando orgánicos, plásticos y RCD. </t>
  </si>
  <si>
    <t xml:space="preserve">25-Contribuir al 100% de la formalización y fortalecimiento técnico, empresarial y social de los recicladores y sus organizaciones a través de la actualización del registro único de recicladores de ofico - RURO y actualización del registro único de organizaciones de recicladores - RUOR y demás actividades asociadas. </t>
  </si>
  <si>
    <t xml:space="preserve">26-Realizar el 100% del acompañamiento técnico, administrativo y social para fortalecer la operación y gestión de las ECA o bodegas apoyadas por la entidad a la población recicladora cumpliendo con la normatividad vigente </t>
  </si>
  <si>
    <t>Gestión de Asuntos Legales</t>
  </si>
  <si>
    <r>
      <t>13-Contratar el 100% del talento humano multidisciplinario para apoyo a la supervisión de la prestación de las actividades concesionadas mediante ASE y gestión de hospitalarios</t>
    </r>
    <r>
      <rPr>
        <b/>
        <sz val="10"/>
        <color theme="1"/>
        <rFont val="Arial"/>
        <family val="2"/>
      </rPr>
      <t xml:space="preserve"> </t>
    </r>
  </si>
  <si>
    <t>14-Ejecutar el 100% de  los recursos destinados a obligaciones de hacer para el mejoramiento del estandar de calidad y continuidad del servicio público de aseo.</t>
  </si>
  <si>
    <t>16-Remunerar el 100% de  la gestión integral de residuos sólidos no cubiertos en la tarifa del servicio público de aseo</t>
  </si>
  <si>
    <t xml:space="preserve">23-Ejecutar el 100% de los recursos destinados a la implementación de un modelo eficiente y sostenible de gestión de residuos. </t>
  </si>
  <si>
    <t xml:space="preserve">28-Implementación de una (1) estrategia de cultura ciudadana para la adecuada gestión de residuos sólidos. </t>
  </si>
  <si>
    <t xml:space="preserve"> 1-Fortalecer 100 % el seguimiento y control de la prestación del servicio de Alumbrado Público en el Distrito Capital.</t>
  </si>
  <si>
    <t xml:space="preserve"> 2-Fortalecer 100% la planeación, la gestión y la evaluación de la prestación del servicio de Alumbrado Público en el Distrito Capital, para su modernización</t>
  </si>
  <si>
    <t xml:space="preserve">PRIMER TRIMESTRE </t>
  </si>
  <si>
    <t xml:space="preserve">SEGUNDO TRIMESTRE </t>
  </si>
  <si>
    <t xml:space="preserve">TERCER TRIMESTRE </t>
  </si>
  <si>
    <t xml:space="preserve">CUARTO TRIMESTRE  </t>
  </si>
  <si>
    <t>EJECUCIÓN ACUMULADA</t>
  </si>
  <si>
    <t xml:space="preserve">% EJECUCIÓN </t>
  </si>
  <si>
    <t>% PROGRAMADO</t>
  </si>
  <si>
    <t>Nivel de cumplimiento</t>
  </si>
  <si>
    <t>Nivel de Cumplimiento</t>
  </si>
  <si>
    <t>Intervalo de Cumplimiento (%)</t>
  </si>
  <si>
    <t>Nivel de Desempeño</t>
  </si>
  <si>
    <t>Descripción</t>
  </si>
  <si>
    <t>Plan Institucional de Archivos de la Entidad</t>
  </si>
  <si>
    <t>Óptimo</t>
  </si>
  <si>
    <t>0% - 39%</t>
  </si>
  <si>
    <t>Crítico</t>
  </si>
  <si>
    <t>Cumplimiento muy bajo, reflejando una desviación importante respecto al objetivo. Este nivel de desempeño indica problemas significativos que requieren atención y acciones correctivas urgentes para evitar un impacto negativo en los resultados generales del objetivo o la actividad.</t>
  </si>
  <si>
    <t>Plan Anual de Adquisiciones</t>
  </si>
  <si>
    <t>Bajo</t>
  </si>
  <si>
    <t>40% - 59%</t>
  </si>
  <si>
    <t>Avance insuficiente hacia el cumplimiento de la meta. Este nivel sugiere que, aunque se ha realizado algún progreso, existen deficiencias considerables en el desempeño. Es necesario realizar ajustes importantes en las estrategias o recursos para mejorar el avance y asegurar un mejor rendimiento.</t>
  </si>
  <si>
    <t>60% - 79%</t>
  </si>
  <si>
    <t>Moderado</t>
  </si>
  <si>
    <t>Cumplimiento moderado, con un progreso adecuado hacia la meta. Aunque el desempeño está en camino, este nivel muestra que se necesita optimizar procesos o implementar mejoras para asegurar que la actividad o proyecto alcance el nivel satisfactorio en un plazo razonable.</t>
  </si>
  <si>
    <t>Plan Estratégico de Talento Humano</t>
  </si>
  <si>
    <t>80% - 99%</t>
  </si>
  <si>
    <t>Satisfactorio</t>
  </si>
  <si>
    <t>Cumplimiento cercano al óptimo. Este nivel indica que el avance es satisfactorio y se encuentra alineado con los objetivos planteados. Aunque quedan ajustes menores por realizar, el desempeño en este rango sugiere que la meta se cumplirá en su totalidad con poco esfuerzo adicional.</t>
  </si>
  <si>
    <t>Plan Institucional de Capacitación</t>
  </si>
  <si>
    <t>Cumplimiento total de la meta, reflejando un desempeño ideal. En este nivel se considera que la actividad o proyecto ha alcanzado los resultados esperados de manera efectiva y eficiente, cumpliendo completamente con los estándares y objetivos planteados sin necesidad de ajustes adicionales.</t>
  </si>
  <si>
    <t xml:space="preserve">Plan de Bienestar Social e incentivos </t>
  </si>
  <si>
    <t xml:space="preserve"> </t>
  </si>
  <si>
    <t>OBJETIVO:</t>
  </si>
  <si>
    <t xml:space="preserve"> Realizar el seguimiento a la ejecución del Plan Anual de Adquisiciones, con el propósito de evidenciar el avance y el grado de cumplimiento de la contratación programada, así como la ejecución presupuestal asociada, garantizando de esta manera la oportunidad y eficiencia en el logro de los objetivos Institucionales.</t>
  </si>
  <si>
    <t xml:space="preserve">FORMULACIÓN ANUAL </t>
  </si>
  <si>
    <t>PRIMERA LÍNEA DE DEFENSA (Reporte Subdirecciones/ Oficinas)</t>
  </si>
  <si>
    <t xml:space="preserve">SEGUIMIENTO SEGUNDA LÍNEA DE DEFENSA </t>
  </si>
  <si>
    <t xml:space="preserve">SEGUIMIENTO TERCERA LÍNEA DE DEFENSA </t>
  </si>
  <si>
    <t xml:space="preserve">PROGRAMACIÓN ANUAL </t>
  </si>
  <si>
    <t>ENERO</t>
  </si>
  <si>
    <t>FEBRERO</t>
  </si>
  <si>
    <t>MARZO</t>
  </si>
  <si>
    <t>ABRIL</t>
  </si>
  <si>
    <t>MAYO</t>
  </si>
  <si>
    <t>JUNIO</t>
  </si>
  <si>
    <t>JULIO</t>
  </si>
  <si>
    <t>Seguimiento Segunda Línea de Defensa</t>
  </si>
  <si>
    <t xml:space="preserve">Subdirección / Oficina </t>
  </si>
  <si>
    <t>Producto o Entregable (Mensual) (SAF y OAP)</t>
  </si>
  <si>
    <t>Total objetos incluidos en el PAA programado
(diligencia OAP)</t>
  </si>
  <si>
    <t>Presupuesto inicial programado para la vigiencia PAA (diligencia OAP)</t>
  </si>
  <si>
    <t>Versión PAA (Última publicada en el SECOP del mes reportado- reporta OAP):</t>
  </si>
  <si>
    <t>Enero</t>
  </si>
  <si>
    <t>Febrero</t>
  </si>
  <si>
    <t>Marzo</t>
  </si>
  <si>
    <t>Abril</t>
  </si>
  <si>
    <t>Mayo</t>
  </si>
  <si>
    <t>Junio</t>
  </si>
  <si>
    <t>Julio</t>
  </si>
  <si>
    <t>Agosto</t>
  </si>
  <si>
    <t>Septiembre</t>
  </si>
  <si>
    <t>Octubre</t>
  </si>
  <si>
    <t>Noviembre</t>
  </si>
  <si>
    <t>Diciembre</t>
  </si>
  <si>
    <t xml:space="preserve">PRIMER SEMESTRE </t>
  </si>
  <si>
    <t xml:space="preserve">SEGUNDO SEMESTRE </t>
  </si>
  <si>
    <t xml:space="preserve">LÍNEAS Y PRESUPUESTO NUEVO </t>
  </si>
  <si>
    <t>Objetos programados (diligencia / oficina / subdireccion )</t>
  </si>
  <si>
    <t>Objetos Contratados</t>
  </si>
  <si>
    <t xml:space="preserve">Argumentación </t>
  </si>
  <si>
    <t>Lineas nuevas en el PAA</t>
  </si>
  <si>
    <t xml:space="preserve">Valor de lineas nuevas  </t>
  </si>
  <si>
    <t xml:space="preserve">Total lineas (Inicial programadas mas lineas nuevas por mes )  </t>
  </si>
  <si>
    <t xml:space="preserve">Total presupuesto inicial mas lineas nuevas por mes </t>
  </si>
  <si>
    <t>Cantidad de lineas programadas para el mes (Diligencian Subdirecciones/Oficina)</t>
  </si>
  <si>
    <t>Presupuesto programado para el mes -PAA</t>
  </si>
  <si>
    <t xml:space="preserve">Cantidad de lineas contratadas en el mes de reporte </t>
  </si>
  <si>
    <t>% de ejecución (cantidad de lineas contratadas/ cantidad de lineas programadas en el mes)</t>
  </si>
  <si>
    <t>Presupuesto contratado en el mes -PAA</t>
  </si>
  <si>
    <t>% de ejecución (presupuesto contratado en el mes/ presupuesto programado en el mes)</t>
  </si>
  <si>
    <t xml:space="preserve">Valor de objetos  programado y no contratado </t>
  </si>
  <si>
    <t>Justificación de objetos no contratados o
sobrecontratación (solución cuando aplique)
(Diligencia Subdirecciones y Oficinas)</t>
  </si>
  <si>
    <t xml:space="preserve">Justificación de modificaciones al PAA (en el mes reportado)
(Diligencia Subdirecciones / Oficinas)
</t>
  </si>
  <si>
    <t xml:space="preserve">Acumulado Total lineas (Inicial programadas más lineas nuevas por mes) por trimestre (Enero- febrero- Marzo)    </t>
  </si>
  <si>
    <t>Acumulado del Total del  presupuesto inicial mas lineas nuevas por mes por trimestre (Enero- febrero- Marzo)</t>
  </si>
  <si>
    <t>Acumulado de Cantidad de lineas programadas para el trimestre (Enero- febrero- Marzo)</t>
  </si>
  <si>
    <t>Acumulado de Presupuesto programado para el trimestre -PAA (Enero- febrero- Marzo)</t>
  </si>
  <si>
    <t>Acumulado de Cantidad de lineas contratadas en el trimestre (Enero- febrero- Marzo)</t>
  </si>
  <si>
    <t>Acumulado de % de ejecución (cantidad de lineas contratadas/ cantidad de lineas programadas en el trimestre)(Enero- febrero- Marzo)</t>
  </si>
  <si>
    <t>Acumulado de Presupuesto contratado en el trimestre -PAA (Enero- febrero- Marzo)</t>
  </si>
  <si>
    <t>Acumulado de % de ejecución (presupuesto contratado en el trimestre/ presupuesto programado en el trimestre) (Enero- febrero- Marzo)</t>
  </si>
  <si>
    <t>Acumulado del Valor de los objetos  programado y no contratado en el trimestre (Enero- febrero- Marzo)</t>
  </si>
  <si>
    <t xml:space="preserve">Acumulado Total lineas (Inicial programadas más lineas nuevas por mes) por trimestre (Abril, Mayo, Junio)    </t>
  </si>
  <si>
    <t xml:space="preserve">Acumulado del Total del  presupuesto inicial mas lineas nuevas por mes por por trimestre  (Abril, Mayo, Junio)    </t>
  </si>
  <si>
    <t xml:space="preserve">Acumulado de Cantidad de lineas programadas para el trimestre (Abril, Mayo, Junio)    </t>
  </si>
  <si>
    <t xml:space="preserve">Acumulado de Presupuesto programado para el trimestre  -PAA  (Abril, Mayo, Junio)    </t>
  </si>
  <si>
    <t xml:space="preserve">Acumulado de Cantidad de lineas contratadas en el trimestre ( Abril, Mayo, Junio)    </t>
  </si>
  <si>
    <t xml:space="preserve">Acumulado de % de ejecución (cantidad de lineas contratadas/ cantidad de lineas programadas en el trimstre) (Abril, Mayo, Junio)    </t>
  </si>
  <si>
    <t xml:space="preserve">Acumulado de Presupuesto contratado en el trimestre -PAA  (Abril, Mayo, Junio)    </t>
  </si>
  <si>
    <t xml:space="preserve">Acumulado de % de ejecución (presupuesto contratado en el trimestre/ presupuesto programado en el trimestre)  (Abril, Mayo, Junio)    </t>
  </si>
  <si>
    <t xml:space="preserve">Acumulado del Valor de los objetos  programado y no contratado en el trimestre  (Abril, Mayo, Junio)    </t>
  </si>
  <si>
    <t>Dirección General (DG)</t>
  </si>
  <si>
    <t xml:space="preserve">*Matriz de seguimiento presupuestal (OAP)
*Informe de certificados de recursos registrados (emitido por la SAF) 
*Plan anual de adquisiciones publicado en SECOP II (Ultima version publicada  del mes a reportar) </t>
  </si>
  <si>
    <r>
      <t xml:space="preserve">De las 14 líneas que la Dirección General tenía programadas para el mes de enero 
</t>
    </r>
    <r>
      <rPr>
        <b/>
        <sz val="9"/>
        <color rgb="FF000000"/>
        <rFont val="Arial"/>
        <family val="2"/>
      </rPr>
      <t>8 líneas:</t>
    </r>
    <r>
      <rPr>
        <sz val="9"/>
        <color rgb="FF000000"/>
        <rFont val="Arial"/>
        <family val="2"/>
      </rPr>
      <t xml:space="preserve"> fueron contradas en este mes: </t>
    </r>
    <r>
      <rPr>
        <i/>
        <sz val="9"/>
        <color rgb="FF000000"/>
        <rFont val="Arial"/>
        <family val="2"/>
      </rPr>
      <t>"</t>
    </r>
    <r>
      <rPr>
        <b/>
        <i/>
        <sz val="9"/>
        <color rgb="FF000000"/>
        <rFont val="Arial"/>
        <family val="2"/>
      </rPr>
      <t>C</t>
    </r>
    <r>
      <rPr>
        <b/>
        <sz val="9"/>
        <color rgb="FF000000"/>
        <rFont val="Arial"/>
        <family val="2"/>
      </rPr>
      <t>ONTABLEMENTE 6 LINEAS EJECUTADAS MES DE ENERO Y LAS 2 RESTANTES MES DE FEBRERO</t>
    </r>
    <r>
      <rPr>
        <b/>
        <i/>
        <sz val="9"/>
        <color rgb="FF000000"/>
        <rFont val="Arial"/>
        <family val="2"/>
      </rPr>
      <t xml:space="preserve">"
</t>
    </r>
    <r>
      <rPr>
        <b/>
        <sz val="9"/>
        <color rgb="FF000000"/>
        <rFont val="Arial"/>
        <family val="2"/>
      </rPr>
      <t>3 líneas:</t>
    </r>
    <r>
      <rPr>
        <sz val="9"/>
        <color rgb="FF000000"/>
        <rFont val="Arial"/>
        <family val="2"/>
      </rPr>
      <t xml:space="preserve"> solicitaremos la actualización del PAA, puesto que estas líneas seran contratadas en julio.
</t>
    </r>
    <r>
      <rPr>
        <b/>
        <sz val="9"/>
        <color rgb="FF000000"/>
        <rFont val="Arial"/>
        <family val="2"/>
      </rPr>
      <t xml:space="preserve">3 líneas: </t>
    </r>
    <r>
      <rPr>
        <sz val="9"/>
        <color rgb="FF000000"/>
        <rFont val="Arial"/>
        <family val="2"/>
      </rPr>
      <t>solicitaremos la eliminación de estas líneas.</t>
    </r>
  </si>
  <si>
    <t>Las modificaciones al PAA se efectuaron con el fin de garantizar la alineación entre la planeación y las necesidades contractuales reales de la Dirección General</t>
  </si>
  <si>
    <t>En el mes de febrero de 2026 no hubo ejecución de líneas de contratación. De igual manera dentro de la programación anual vigente no se encontraban previstas.</t>
  </si>
  <si>
    <t xml:space="preserve">No se realizaron modificaciones </t>
  </si>
  <si>
    <t>En el mes de marzo de 2026 no hubo ejecución de líneas de contratación. De igual manera dentro de la programación anual vigente no se encontraban previstas.</t>
  </si>
  <si>
    <t>En el mes de abril de 2026 no hubo ejecución de líneas de contratación. De igual manera dentro de la programación anual vigente no se encontraban previstas.</t>
  </si>
  <si>
    <t xml:space="preserve">En el mes de mayo de 2026 no hubo ejecución de líneas de contratación. </t>
  </si>
  <si>
    <t>Las modificaciones al PAA se efectuaron con el fin de garantizar la alineación entre la planeación y las necesidades contractuales reales de la Dirección General.</t>
  </si>
  <si>
    <t>En el mes de junio de 2026 no hubo ejecución de líneas de contratación. De igual manera dentro de la programación anual vigente no se encontraban previstas.</t>
  </si>
  <si>
    <t>En enero, la Dirección General incorporó 6 líneas nuevas al PAA por $350.650.000, alcanzando un total de 15 líneas y $1.309.840.000. Se programaron 14 líneas, de las cuales se ejecutaron 6 (43%) por $582.400.000 (46%).
Se gestionaron 8 líneas (6 ejecutadas en enero y 2 en febrero). Adicionalmente, se identificaron 3 líneas para reprogramación en julio y 3 para eliminación, lo que generó ajustes al PAA para mejorar la alineación con las necesidades reales.</t>
  </si>
  <si>
    <t>En febrero no se programaron ni ejecutaron líneas dentro del PAA; sin embargo, se presentó ejecución presupuestal no programada por $182.700.000. No se realizaron modificaciones al PAA.</t>
  </si>
  <si>
    <t>En marzo no se programaron ni ejecutaron líneas de contratación, manteniéndose sin cambios el PAA (15 líneas por $1.309.840.000). Tampoco se realizaron modificaciones.</t>
  </si>
  <si>
    <t>Durante el mes de abril de 2026 no se presentó ejecución de líneas de contratación, teniendo en cuenta que estas no se encontraban previstas dentro de la programación anual vigente.
Así mismo, informa que no se realizaron modificaciones al Plan Anual de Adquisiciones PAA.</t>
  </si>
  <si>
    <t>Durante el mes de mayo de 2026, la Dirección General no registró ejecución de líneas de contratación, toda vez que, de acuerdo con la programación anual vigente del Plan Anual de Adquisiciones (PAA), no se encontraban previstas contrataciones para este periodo. Asimismo, las modificaciones realizadas al PAA obedecieron a la necesidad de garantizar la alineación entre la planeación institucional y las necesidades contractuales reales de la dependencia, sin que ello afectara el cumplimiento de la programación establecida.</t>
  </si>
  <si>
    <t>En junio de 2026, la Dirección General no registró ejecución de líneas de contratación, debido a que no se encontraban programados procesos contractuales para el periodo evaluado dentro del Plan Anual de Adquisiciones PAA. En consecuencia, no se realizaron modificaciones al PAA durante el mes objeto de seguimiento.</t>
  </si>
  <si>
    <t>27/07/2026 DPRV: Para efectos del presente seguimiento se tomó como criterio de evaluación la versión 14 del Plan Anual de Adquisiciones —PAA—, identificada por la Entidad como la versión vigente con corte al 30 de junio de 2026. A partir de esta versión se contrastó la programación contractual con la información reportada por las dependencias, los registros de ejecución y el monitoreo efectuado por la Oficina Asesora de Planeación.
De acuerdo con la consolidación de la matriz de seguimiento, se registra un avance físico preliminar del 82,4 %, correspondiente a 439 líneas contratadas frente a 533 programadas, mientras que la ejecución presupuestal alcanza aproximadamente el 49,3 %, con $35.382.967.069 contratados de $71.776.491.590 programados. Estos resultados evidencian que, aunque se gestionó una proporción importante de las necesidades contractuales previstas, permanecen pendientes procesos con una participación presupuestal significativa, especialmente aquellos programados durante el segundo trimestre.
Al desagregar la ejecución presupuestal por dependencia, los mayores rezagos se concentran principalmente en la Subdirección de Disposición Final, la Subdirección de Servicios Funerarios y Alumbrado Público —particularmente en el componente de Alumbrado Público— y la Subdirección Administrativa y Financiera; seguidas por la Subdirección de Asuntos Legales y el componente de Servicios Funerarios. Estas dependencias presentan las mayores diferencias acumuladas entre los recursos programados y los efectivamente contratados durante el semestre, asociadas principalmente a procesos de alta cuantía que permanecían en estructuración, trámite precontractual, reprogramación o pendientes de contratación. En consecuencia, se requiere priorizar su seguimiento durante el segundo semestre, estableciendo para cada proceso pendiente las causas del rezago, la etapa alcanzada y la fecha prevista para su contratación</t>
  </si>
  <si>
    <t>Oficina Asesora de Comunicaciones y Relaciones Interinstitucionales (OACRI)</t>
  </si>
  <si>
    <t>Del total de las 20 líneas programadas para la OACRI:
10 lineas se contrataron durante el mes de enero
3 líneas que son minima cuantia pendientes
7 líneas para contratar en el mes de julio</t>
  </si>
  <si>
    <t>Las modificaciones al PAA se efectuaron con el fin de garantizar la alineación entre la planeación y las necesidades contractuales</t>
  </si>
  <si>
    <t>No se realizaron procesos de contratación en el periodo</t>
  </si>
  <si>
    <t>En el mes de mayo de 2026 no hubo ejecución de líneas de contratación. De igual manera dentro de la programación anual vigente no se encontraban previstas.</t>
  </si>
  <si>
    <t>En enero, la OACRI incorporó 4 líneas nuevas al PAA por $473.811.500, alcanzando un total de 24 líneas y un presupuesto de $1.561.075.000. Se programaron 17 líneas, de las cuales se ejecutaron 2 (12%) por $288.000.000 (23%).
Aunque operativamente se gestionaron 10 líneas, quedaron 3 pendientes por mínima cuantía y 7 reprogramadas para julio, lo que evidencia una ejecución baja frente a lo planificado y un alto valor ($973.425.000) de recursos no contratados.</t>
  </si>
  <si>
    <t>En febrero se programó 1 línea por $50.000.000, sin embargo, no se adelantaron procesos de contratación asociados a esta programación.
A pesar de ello, se registró ejecución presupuestal no programada por $567.225.000, lo que generó una sobreejecución frente a lo previsto. No se realizaron modificaciones al PAA</t>
  </si>
  <si>
    <t>Para marzo, el PAA se ajustó a 18 líneas por $1.273.825.000, programándose 4 líneas por $271.000.000, sin que se registrara ejecución (0%).
No se realizaron modificaciones al PAA y la no ejecución responde a que las actividades no estaban previstas para el periodo.</t>
  </si>
  <si>
    <t>Durante el mes de abril de 2026 no se registró ejecución de líneas de contratación, teniendo en cuenta que dentro de la Programación Anual vigente no se encontraban actividades programadas para dicho periodo.
Así mismo, se informa que durante el mes reportado no se realizaron modificaciones a la programación establecida.</t>
  </si>
  <si>
    <t>Durante el mes de mayo de 2026, la Oficina Asesora de Comunicaciones y Relaciones Interinstitucionales OACRI, contó con un presupuesto programado acumulado de $1.223.825.000, correspondiente a 16 líneas programadas. No obstante, durante el período evaluado no se registró ejecución de líneas de contratación, toda vez que no se encontraban previstas contrataciones dentro de la programación vigente para el mes, por lo que la ejecución física y presupuestal fue del 0 %.
Así mismo, se informa que durante el período evaluado no se realizaron modificaciones al Plan Anual de Adquisiciones PAA, manteniéndose la programación inicialmente establecida.</t>
  </si>
  <si>
    <t>Durante el mes de junio de 2026, la Oficina Asesora de Comunicaciones y Relaciones Interinstitucionales OACRI, no registró ejecución de líneas de contratación, debido a que en la programación anual vigente no se encontraban previstas contrataciones para dicho periodo. Asimismo, no se realizaron modificaciones al Plan Anual de Adquisiciones PAA, manteniéndose la programación inicialmente aprobada para la vigencia.</t>
  </si>
  <si>
    <t>Oficina Asesora de Planeación (OAP)</t>
  </si>
  <si>
    <t>Durante el mes de enero de 2026 se evidencia una variación correspondiente a cinco (5) líneas de contratación, por un valor de $133.375.500. No obstante, se mantiene un total programado y ejecutado de veinte (20) líneas de contratación por valor de $1.552.600.000.
Así mismo, se registra un cumplimiento del 25% equivalente a $476.000.000, quedando un saldo pendiente por ejecutar correspondiente al 31%, equivalente a $1.076.600.000.</t>
  </si>
  <si>
    <t>No se realizaron modificaciones a la programación vigente.</t>
  </si>
  <si>
    <t>Durante el mes de febrero de 2026 se mantuvo la programación de veinte (20) líneas de contratación contempladas dentro del Plan Anual de Adquisiciones. No obstante, para el periodo reportado no se encontraba prevista programación presupuestal. Sin embargo, se registró ejecución en catorce (14) líneas de contratación, correspondiente a actividades ejecutadas bajo la modalidad de ejecución presupuestal no programada.</t>
  </si>
  <si>
    <t>Durante el mes de marzo de 2026 se contó con una programación de veinte (20) líneas de contratación. Así mismo, se registró una (1) actividad programada para ejecución durante el periodo reportado. Sin embargo, no se presentó avance en la ejecución de las actividades programadas.</t>
  </si>
  <si>
    <t>Durante el mes de abril de 2026 se mantuvo la programación de veinte (20) líneas de contratación dentro del Plan Anual de Adquisiciones. No obstante, para el periodo reportado no se encontraba prevista programación presupuestal.</t>
  </si>
  <si>
    <t>Durante el mes de mayo de 2026, la Oficina Asesora de Planeación OAP, contó con un presupuesto programado acumulado de $1.552.600.000, correspondiente a 20 líneas programadas. Sin embargo, para el período evaluado no se registraron líneas contratadas ni ejecución presupuestal asociada, evidenciándose 0 líneas contratadas, una ejecución física del 0 % y una ejecución presupuestal del 0 %.
En consecuencia, la totalidad del presupuesto programado para el mes, equivalente a $1.552.600.000, permanece sin contratar, reflejando que no se adelantaron procesos contractuales asociados a las líneas programadas durante el período de análisis.</t>
  </si>
  <si>
    <t>Durante el mes de junio de 2026, la OAP presentó una programación vigente por valor de $1.552.600.000, sin registrar ejecución presupuestal durante el periodo, equivalente al 0% de cumplimiento. Esta situación obedece a que, durante el mes objeto de seguimiento, no se adelantaron procesos contractuales asociados a las líneas de contratación programadas, debido a que las actividades previstas se encontraban en fase de planeación, estructuración técnica y gestión de los documentos precontractuales necesarios para su posterior trámite. En consecuencia, la ejecución de los recursos se proyecta para los siguientes meses de la vigencia, conforme al cronograma de contratación establecido y a las necesidades institucionales.</t>
  </si>
  <si>
    <t>Durante el mes de enero de 2026 se evidenció variación en cinco (5) líneas de contratación. No obstante, se mantiene la programación y ejecución prevista dentro del Plan Anual de Adquisiciones para el periodo reportado.
Así mismo, se registra avance en el cumplimiento de las actividades programadas, manteniéndose un porcentaje pendiente de ejecución conforme a la programación anual establecida.
De igual manera, durante el periodo reportado no se realizaron modificaciones a la programación</t>
  </si>
  <si>
    <t>Durante el mes de febrero de 2026 se contó con una programación de veinte (20) líneas de contratación. Sin embargo, no se registró programación presupuestal para el periodo reportado. Así mismo, se evidenció ejecución correspondiente a catorce (14) líneas de contratación, asociadas a ejecución presupuestal no programada dentro del periodo inicialmente establecido.
De igual manera, no se realizaron modificaciones a la programación anual vigente.</t>
  </si>
  <si>
    <t>Durante el mes de marzo de 2026 se mantuvo la programación de veinte (20) líneas de contratación dentro del Plan Anual de Adquisiciones. Así mismo, se registró una (1) línea asociada a programación presupuestal para el periodo reportado. No obstante, durante el mes no se evidenció ejecución de las actividades programadas, manteniéndose pendiente la ejecución correspondiente conforme a la programación establecida.
De igual manera, no se realizaron modificaciones a la programación anual vigente.</t>
  </si>
  <si>
    <t>Durante el mes de abril de 2026 se mantuvo la programación de veinte (20) líneas de contratación dentro del Plan Anual de Adquisiciones. No obstante, para el periodo reportado no se encontraba prevista programación presupuestal. Así mismo, se registró ejecución correspondiente a una (1) línea de contratación, asociada a ejecución presupuestal no programada dentro del periodo inicialmente establecido.
De igual manera, durante el periodo reportado no se realizaron modificaciones a la programación anual vigente.</t>
  </si>
  <si>
    <t>Durante el mes de mayo de 2026, la Oficina Asesora de Planeación OAP contó con un presupuesto programado de $1.552.600.000, asociado a 20 líneas programadas. No obstante, no se registraron procesos de contratación ni ejecución presupuestal durante el período evaluado, por lo que la ejecución física y financiera fue del 0 %. En consecuencia, la totalidad de los recursos programados permaneció sin contratar. Se precisa que durante el mes no se realizaron modificaciones al Plan Anual de Adquisiciones PAA.</t>
  </si>
  <si>
    <t>En junio de 2026 no se registró ejecución presupuestal del PAA de la Oficina Asesora de Planeación, debido a que las contrataciones programadas permanecieron en fase de estructuración precontractual. La gestión adelantada permitió consolidar los insumos necesarios para dar continuidad al cronograma de contratación y a la ejecución de los recursos en los próximos periodos de la vigencia.</t>
  </si>
  <si>
    <t>Oficina de Control Disciplinario Interno (OCDI)</t>
  </si>
  <si>
    <t xml:space="preserve">La contratación de la OCDI se ha venido ejecutando conforme a lo planificado en el PAA. No se presentó ni subcontratación ni sobrecontratación.
En cuanto al presupuesto aprobado y ejecutado, se precisa que el valor aprobado inicialmente para la OCI (vigencia 2026) </t>
  </si>
  <si>
    <t>La contratación de la OCI se ha venido ejecutando conforme a lo planificado en el PAA. No se presentó ni subcontratación ni sobrecontratación.</t>
  </si>
  <si>
    <t>En febrero, se solicitó la inclusión de cuatro (5) líneas nuevas de necesidades de contratación por valor de $348.000.000 COP.</t>
  </si>
  <si>
    <t>La Oficina de Control Interno Disciplinario en el mes de marzo no tiene programados objetos del PAA para contratación</t>
  </si>
  <si>
    <t>La Oficina de Control Interno Disciplinario en el mes de abril no tiene progrmados objetos del PAA para contratación</t>
  </si>
  <si>
    <t>La Oficina de Control Interno Disciplinario en el mes de mayo no tiene progrmados objetos del PAA para contratación</t>
  </si>
  <si>
    <t>A corte de junio de 2026, OCDI registró una programación vigente de 14 líneas por valor de $1.090.460.000, de las cuales cinco (5) líneas, correspondientes a $356.000.000, se encontraban programadas para iniciar durante el periodo evaluado. Si bien no se registró ejecución contractual durante el mes (0%), los recursos permanecen programados y pendientes de contratación, debido a que los procesos se encontraban en etapa de estructuración y trámite precontractual, conforme a la planeación institucional. En consecuencia, la contratación proyectada permitirá atender las necesidades propias de la dependencia y fortalecer el ejercicio de la función disciplinaria, garantizando el cumplimiento de sus competencias y de los objetivos institucionales establecidos para la vigencia 2026.</t>
  </si>
  <si>
    <t>En enero, la OCDI incorporó 1 línea nueva al PAA por $60.000.000, alcanzando un total de 9 líneas y $734.460.000. Se programaron 9 líneas, de las cuales se ejecutaron 2 (22%) por $114.500.000 (16%).
Aunque la ejecución se reporta acorde a lo planificado, se mantiene un valor significativo de $619.960.000 en objetos no contratados.</t>
  </si>
  <si>
    <t>En febrero no se programaron líneas dentro del PAA; sin embargo, se registró ejecución presupuestal no programada por $102.500.000, correspondiente a 2 líneas ejecutadas por fuera de la planeación.
Durante el mes se solicitó la inclusión de 5 nuevas líneas por $348.000.000, como ajuste a las necesidades contractuales.</t>
  </si>
  <si>
    <t>Durante el mes de marzo de 2026, la Oficina de Control Interno Disciplinario no contó con objetos contractuales programados dentro del Plan Anual de Adquisiciones para ejecución en dicho periodo.
Así mismo, durante el periodo reportado no se realizaron modificaciones a la programación anual vigente.</t>
  </si>
  <si>
    <t>Durante el mes de abril de 2026, la Oficina de Control Interno Disciplinario no contó con objetos contractuales programados dentro del Plan Anual de Adquisiciones para ejecución en dicho periodo.
Así mismo, durante el periodo reportado no se realizaron modificaciones a la programación anual vigente.</t>
  </si>
  <si>
    <t>Durante el mes de mayo de 2026, la Oficina de Control Interno Disciplinario no tenía programados objetos de contratación dentro del Plan Anual de Adquisiciones PAA, por lo que no se registró ejecución en el periodo evaluado. Asimismo, se verificó que no se realizaron modificaciones al PAA, manteniéndose la programación inicialmente establecida.</t>
  </si>
  <si>
    <t>Durante el mes de junio,  la Oficina de Control Disciplinario Interno OCDI adelantó la gestión correspondiente al Plan Anual de Adquisiciones PAA, orientada a garantizar la adecuada planeación de los procesos contractuales requeridos para el cumplimiento de sus funciones misionales. La programación de la contratación responde a las necesidades identificadas por la dependencia y busca fortalecer la capacidad operativa para el desarrollo de las actuaciones disciplinarias, asegurando el cumplimiento de los principios de eficiencia, oportunidad y continuidad en la prestación del servicio. Estas acciones contribuyen a mantener articulada la planeación contractual con los objetivos institucionales y las necesidades de la Entidad.</t>
  </si>
  <si>
    <t>Oficina de Control Interno
(OCI)</t>
  </si>
  <si>
    <t>La contratación de la OCI se ha venido ejecutando conforme a lo planificado en el PAA. No se presentó ni subcontratación ni sobrecontratación.
En cuanto al presupuesto aprobado y ejecutado, se precisa que el valor aprobado inicialmente para la OCI (vigencia 2026) fue de $251.750.000 COP, según lo indicado por la ordenadora del gasto; por lo que actualmente debe haber un saldo de $26.750.000 COP.</t>
  </si>
  <si>
    <t>No se presentaron modificaciones de las líneas de necesidades de contratación de la OCI.</t>
  </si>
  <si>
    <t>En febrero, se solicitó la inclusión de cuatro (4) líneas nuevas de necesidades de contratación por valor de $150.000.000 COP.</t>
  </si>
  <si>
    <t>En enero, la OCI presentó una reducción de 1 línea en el PAA por -$129.000.000, quedando con un total de 4 líneas y un presupuesto de $225.000.000. Se programaron 4 líneas, sin embargo, no se ejecutaron (0%), manteniéndose la totalidad del presupuesto ($225.000.000) sin contratar.
La ejecución se reporta conforme a la planeación, sin evidencias de subcontratación o sobrecontratación.</t>
  </si>
  <si>
    <t>En febrero no se programaron líneas dentro del PAA; no obstante, se registró ejecución presupuestal no programada por $225.000.000, correspondiente a 4 líneas ejecutadas por fuera de la planeación.
Durante el periodo, se solicitó la inclusión de 4 nuevas líneas por $150.000.000, como ajuste a las necesidades contractuales.</t>
  </si>
  <si>
    <t xml:space="preserve">En marzo no se programaron ni ejecutaron líneas de contratación, manteniéndose sin cambios el PAA (4 líneas por $225.000.000). </t>
  </si>
  <si>
    <t xml:space="preserve">Durante el mes reportado se mantuvo la programación de cuatro (4) líneas de contratación dentro del Plan Anual de Adquisiciones. No obstante, para el periodo correspondiente no se registró programación presupuestal ni ejecución de actividades asociadas. Así mismo, no se evidenciaron avances en ejecución durante el periodo reportado.
De igual manera, no se realizaron modificaciones a la programación anual vigente. </t>
  </si>
  <si>
    <t>Durante el mes de mayo de 2026, la contratación de la Oficina de Control Interno se ejecutó conforme a la planeación establecida en el Plan Anual de Adquisiciones PAA, sin evidenciar desviaciones frente a lo programado. Asimismo, no se presentaron situaciones de subcontratación ni sobrecontratación, lo que refleja una adecuada gestión y alineación entre la planificación y las necesidades contractuales de la dependencia.</t>
  </si>
  <si>
    <t>En junio de 2026, la Oficina de Control Interno OCI, ejecutó las contrataciones programadas conforme a lo establecido en el Plan Anual de Adquisiciones PAA, sin evidenciar variaciones frente a la planeación inicial. En consecuencia, no se presentaron modificaciones al PAA durante el periodo evaluado.</t>
  </si>
  <si>
    <t>Oficina de Tecnologías de la Información y las Comunicaciones (TIC)</t>
  </si>
  <si>
    <t>No aplica, ya que se contrato todo lo proyectado. Por favor revisar el numero de lineas iniciales</t>
  </si>
  <si>
    <t>No se realizaron modificaciones</t>
  </si>
  <si>
    <t>No aplica, ya que se contrato todo lo proyectado</t>
  </si>
  <si>
    <t>Por motivos y ajustes presupuestales la OTIC realizó la modificación del PAA con el objetivo de que el desarrollo de las actividades quedara alineado con las fechas establecidas.</t>
  </si>
  <si>
    <t>Se presentaron retrazos en la generación del CDP y por temas de requerimientos técnicos se hizo necesario la modificación de PAA (incrementar presupuesto), lo cual ocaciona que el proceso se iniciara en marzo y que actualmente se encuentra en gestión.</t>
  </si>
  <si>
    <t>Se aumenta el presupuesto del proceso TIC-021 por necesidades técnicas.</t>
  </si>
  <si>
    <t>Para el mes de Abril el PAA tiene registrados 3 procesos que inician. Los tres procesos finalizan su gestión en mayo 2026, Agradecemos que se tome la información de la Fecha estimada de presentación de ofertas (mes) del PAA</t>
  </si>
  <si>
    <t xml:space="preserve">Adicional  al proceso programdo TIC-016 se adenlanto el proceso que se estaba gestionando desde marzo TIC-021 </t>
  </si>
  <si>
    <t>El proceso TIC -012 requirio modificaciones en el PAA que se realizaron en el mes de mayo y una posterior gestión financiera para anulación y generación nuevemente de CDP de fecha 26-06-2026</t>
  </si>
  <si>
    <t xml:space="preserve">Por necesidad del área se elimina la linea TIC-031 y se agrga la linea TIC-032 </t>
  </si>
  <si>
    <t>En enero, TIC incorporó 1 línea nueva al PAA por $3.000.000, alcanzando un total de 27 líneas y un presupuesto de $2.930.854.411. Se programaron 12 líneas, de las cuales se ejecutaron 12 (100%) por $866.670.800 (93%).
La ejecución fue alta y acorde a lo programado, sin presentar valores pendientes por contratar.</t>
  </si>
  <si>
    <t>En febrero, el PAA se ajustó a 13 líneas por $970.854.411, programándose 1 línea por $40.000.000, la cual fue ejecutada en su totalidad (100% en líneas y 80% en recursos, $31.831.000).
Durante el periodo se realizaron modificaciones al PAA por ajustes presupuestales, con el fin de alinear la ejecución de actividades con las fechas establecidas.</t>
  </si>
  <si>
    <t>Para marzo, el PAA se incrementó a 30 líneas por $3.116.854.411, programándose 1 línea por $43.000.000, sin que se registrara ejecución (0%).
La no ejecución se debió a retrasos en la generación del CDP y ajustes técnicos, lo que implicó modificaciones al PAA, incluyendo el aumento del presupuesto del proceso TIC-021.</t>
  </si>
  <si>
    <t>Durante el periodo, el PAA contempló el inicio de tres (3) procesos contractuales, los cuales se encuentran en curso y con finalización prevista para el mes de mayo de 2026. La diferencia en la ejecución frente a lo programado corresponde a recursos pendientes por comprometer, asociados a la gestión contractual en trámite.</t>
  </si>
  <si>
    <t>Durante el mes de mayo de 2026 se adelantó la ejecución del proceso programado TIC-016 y, adicionalmente, se gestionó el proceso TIC-021, el cual venía siendo tramitado desde el mes de marzo. Lo anterior generó una ejecución superior a la programada para el periodo, evidenciando un cumplimiento del 200 % en el número de procesos adelantados y del 132 % en la ejecución de recursos. En consecuencia, se concluye que la variación presentada obedece a la incorporación y culminación de un proceso previamente gestionado, sin evidenciar inconsistencias en la planeación o en la ejecución del Plan Anual de Adquisiciones, por lo que el comportamiento observado se encuentra técnicamente justificado y soportado en la dinámica operativa de la dependencia.</t>
  </si>
  <si>
    <t>Durante el mes de junio de 2026, la Oficina de Tecnologías de la Información y las Comunicaciones TIC continuó con la gestión de los procesos programados en el Plan Anual de Adquisiciones PAA. En este periodo no se realizaron modificaciones al PAA; sin embargo, se adelantaron las actuaciones administrativas y financieras necesarias para dar continuidad al proceso TIC-012, derivadas de los ajustes efectuados durante el mes de mayo. En este sentido, se gestionó la anulación y expedición de un nuevo Certificado de Disponibilidad Presupuestal CDP, emitido el 26 de junio de 2026, con el fin de garantizar la viabilidad del proceso contractual y su ejecución conforme a la planeación institucional y a las necesidades de la Entidad.</t>
  </si>
  <si>
    <t>Subdirección Administrativa y Financiera (SAF)</t>
  </si>
  <si>
    <t xml:space="preserve">SAF-050	Se ajusta de acuerdo a la necesidad de los procesos de la subdirección administrativa y financiera
SAF-060	Se ajusta de acuerdo a la necesidad de los procesos de la subdirección administrativa y financiera
SAF-067	Se ajusta  en tiempo de duración del contrato 
SAF-068	Se ajusta  en tiempo de duración del contrato 
SAF-070	Se ajusta  en tiempo de duración del contrato 
SAF-071	Se ajusta de acuerdo a la necesidad de los procesos de la subdirección administrativa y financiera
SAF-074	Se ajusta de acuerdo a la necesidad de los procesos de la subdirección administrativa y financiera
SAF-043	Debido al ajuste del salario minimo se hace necesario modificar perfil.
SAF-044	Debido al ajuste del salario minimo se hace necesario modificar perfil.
SAF-046	Se ajusta  en tiempo de duración del contrato 
SAF-051	Debido al ajuste del salario minimo se hace necesario modificar perfil.
SAF-056	Debido al ajuste del salario minimo se hace necesario modificar perfil.
SAF-059	Debido al ajuste del salario minimo se hace necesario modificar perfil.
SAF-061	Se ajusta de acuerdo a la necesidad de los procesos de la subdirección administrativa y financiera
SAF-069	Debido al ajuste del salario minimo se hace necesario modificar perfil.
SAF-072	Debido al ajuste del salario minimo se hace necesario modificar perfil.
SAF-074	Debido al ajuste del salario minimo se hace necesario modificar perfil.Se ajusta de acuerdo a la necesidad de los procesos de la subdirección administrativa y financiera
</t>
  </si>
  <si>
    <t>*Proceso de contratación para cubrir las necesidades del servicio, ya que la planta del personal no es suficiente para cubrir las necesidades de la Entidad.
*Proceso de contratación para cubrir las necesidades del servicio, ya que la planta del personal no es suficiente para cubrir las necesidades de la Entidad.
*Se solicita la modificación teniendo en cuenta que el trámite se realizará a través de la modalidad de mínima cuantía y se ajustan el objeto y valor del contrato.
*Se solicita la modificación teniendo en cuenta que el trámite se realizará a través de la modalidad de Selección abreviada-menor cuantía y se ajustan el objeto y valor del contrato.</t>
  </si>
  <si>
    <t>*Se solicita la modificación teniendo en cuenta que el trámite se realizará a través de la modalidad de Selección abreviada-menor cuantía y se ajustan el objeto y valor del contrato.
*Se requiere para atender las necesidades de elementos de ferretería requeridos en las oficinas y sedes de la UAESP.
*Se requiere para atender las necesidades de aseo de las oficinas y zonas comunes, así como atender a los funcionarios en el servicio de cafetería. Se ajusta el valor del contrato.
*Se requiere para atender las necesidades de organización, clasificación, foliación, y manejo de la documentación física, conforme a la Ley 594 de 2000 y los lineamientos y procedimientos internos de gestión documental y talento humano.
*Se requiere para atender las necesidades de organización, clasificación, foliación, y manejo de la documentación física, conforme a la Ley 594 de 2000 y los lineamientos y procedimientos internos de gestión documental y talento humano.</t>
  </si>
  <si>
    <t xml:space="preserve">SAF 001 - Se requiere ajustar los Códigos UNSPC, acorde con el objeto a contratar, y las fechas de inicio de proceso y presentación de ofertas, teniendo en cuenta que el contrato vigente para dicho objeto fue prorrogado hasta el 1 de agosto de 026.X2:X11
SAF 004 - Se requiere modificar la modalidad que debe adelantarse, la cual corresponde a Licitación Pública y en consecuencia, ajustar las fechas de inicio de proceso y presentación de ofertas. Asimismo, se modifica el valor del proceso de acuerdo a la necesidad y recursos actuales de la entidad.
SAF 005 - Se modifica el objeto del proceso de acuerdo con la necesidad de la entidad. Se requiere ajustar las fechas de inicio de proceso y presentación de ofertas, teniendo en cuenta que el contrato vigente para dicho objeto fue prorrogado hasta el 1 de agosto de 2026. Asimismo, se modifica el valor del proceso de acuerdo con la necesidad y recursos actuales de la entidad.
SAF 008 - Se requiere ajustar la modalidad de contratación acorde con el objeto y en consecuencia las fechas de inicio de proceso y presentación de ofertas.
SAF 009 - Se requiere ajustar los Códigos UNSPC, acorde con el objeto a contratar, y las fechas de inicio de proceso y presentación de ofertas, de acuerdo con la necesidad y recursos actuales de la entidad.
SAF 011 - Se modifica el objeto del proceso de acuerdo con la necesidad de la entidad. Se requiere ajustar las fechas de inicio de proceso y presentación de ofertas, y el valor del proceso de acuerdo con la necesidad y recursos actuales de la entidad.
SAF 013 - Se requiere ajustar la modalidad de contratación acorde con el objeto y en consecuencia las fechas de inicio de proceso y presentación de ofertas.
SAF 018 - Se requiere ajustar las fechas de inicio de proceso y presentación de ofertas, acorde con la necesidad actual de la entidad
SAF 019 - Se requiere ajustar los Códigos UNSPC, acorde con el objeto a contratar, y las fechas de inicio de proceso y presentación de ofertas, acorde con la necesidad actual de la entidad
SAF 021 - Se requiere ajustar las fechas de inicio de proceso y presentación de ofertas, acorde con la necesidad actual de la entidad
SAF 022 - Se requiere ajustar las fechas de inicio de proceso y presentación de ofertas, acorde con la necesidad actual de la entidad
SAF 023 - Se requiere ajustar las fechas de inicio de proceso y presentación de ofertas, acorde con la necesidad actual de la entidad
SAF 024 - Se requiere ajustar las fechas de inicio de proceso y presentación de ofertas, acorde con la necesidad actual de la entidad
SAF 029 - Se requiere ajustar las fechas de inicio de proceso y presentación de ofertas, acorde con la necesidad actual de la entidad
SAF 032 - Se requiere ajustar las fechas de inicio de proceso y presentación de ofertas, acorde con la necesidad actual de la entidad
SAF 034 - Se requiere ajustar las fechas de inicio de proceso y presentación de ofertas, acorde con la necesidad actual de la entidad
SAF 003 - Eliminar líneas, lo anterior teniendo en cuenta que revisado con las dependencias de la Subdirección actualmente la necesidad correspondiente al proceso de selección indicado no es requerida por la entidad.
SAF 006 - Eliminar líneas, lo anterior teniendo en cuenta que revisado con las dependencias de la Subdirección actualmente la necesidad correspondiente al proceso de selección indicado no es requerida por la entidad.
SAF 012 - Eliminar líneas, lo anterior teniendo en cuenta que revisado con las dependencias de la Subdirección actualmente la necesidad correspondiente al proceso de selección indicado no es requerida por la entidad.
SAF 015 - Eliminar líneas, lo anterior teniendo en cuenta que revisado con las dependencias de la Subdirección actualmente la necesidad correspondiente al proceso de selección indicado no es requerida por la entidad.
SAF 017 - Eliminar líneas, lo anterior teniendo en cuenta que revisado con las dependencias de la Subdirección actualmente la necesidad correspondiente al proceso de selección indicado no es requerida por la entidad.
SAF 020 - Eliminar líneas, lo anterior teniendo en cuenta que revisado con las dependencias de la Subdirección actualmente la necesidad correspondiente al proceso de selección indicado no es requerida por la entidad.
SAF 025 - Eliminar líneas, lo anterior teniendo en cuenta que revisado con las dependencias de la Subdirección actualmente la necesidad correspondiente al proceso de selección indicado no es requerida por la entidad.
SAF 031 - Eliminar líneas, lo anterior teniendo en cuenta que revisado con las dependencias de la Subdirección actualmente la necesidad correspondiente al proceso de selección indicado no es requerida por la entidad.
SAF 033 - Eliminar líneas, lo anterior teniendo en cuenta que revisado con las dependencias de la Subdirección actualmente la necesidad correspondiente al proceso de selección indicado no es requerida por la entidad.
SAF 051 - Eliminar líneas, lo anterior teniendo en cuenta que revisado con las dependencias de la Subdirección actualmente la necesidad correspondiente al proceso de selección indicado no es requerida por la entidad.
SAF 085 - Eliminar líneas, lo anterior teniendo en cuenta que revisado con las dependencias de la Subdirección actualmente la necesidad correspondiente al proceso de selección indicado no es requerida por la entidad.
</t>
  </si>
  <si>
    <t xml:space="preserve">SAF-002 Se solicita modificación en fecha de inicio de proceso acorde con la necesidad y recursos de la entidad
SAF-021 Se solicita modificación en la modalidad, valor y fecha de inicio de proceso, acorde con la necesidad y recursos de la entidad
SAF-032 Se solicita la modificación del objeto contractual, código de las Naciones Unidas, fechas de inicio y ofertas, el plazo y valor acorde con las necesidades informadas por el grupo de apoyo logístico para el cumplimiento del Plan Estratégico de Seguridad Vial.
SAF-034 Se solicita incluir Códigos UNSPC, de acuerdo a la revisión de los mismos en el aplicativo
SAF-037 Se solicita modificación en el valor y fecha de inicio de proceso, acorde con la necesidad y recursos de la entidad
SAF-088 Se solicita incluir esta línea de acuerdo a la necesidad actual de la entidad, se aclara que este proceso no requiere recursos presupuestales
SAF-022 Se solicita la eliminación de la línea en el PAA, acorde con las necesidades y recursos actuales de la entidad
SAF-023 Se solicita la eliminación de la línea en el PAA, acorde con las necesidades y recursos actuales de la entidad
SAF-024 Se solicita la eliminación de la línea en el PAA, acorde con las necesidades y recursos actuales de la entidad
SAF-030 Se solicita la eliminación de la línea en el PAA, acorde con las necesidades y recursos actuales de la entidad
</t>
  </si>
  <si>
    <t>En enero, la SAF mantuvo 82 líneas en el PAA por un valor de $13.827.010.800. Se programaron 45 líneas por $3.044.725.000, de las cuales se ejecutaron 18 (40%) por $1.941.671.584 (64%).
Se evidencia una ejecución parcial, con un valor de $1.103.053.416 correspondiente a objetos no contratados. Durante el periodo se realizaron ajustes puntuales en el PAA (SAF-050), orientados a las necesidades de los procesos.</t>
  </si>
  <si>
    <t>En febrero se programaron 7 líneas por $524.785.800; sin embargo, se ejecutaron 23 líneas, lo que representa una sobre-ejecución (329%), por un valor de $1.353.290.000 (258%), evidenciando ejecución por fuera de lo programado.
No se realizaron modificaciones al PAA durante el periodo.</t>
  </si>
  <si>
    <t>Durante el periodo reportado se realizaron modificaciones al Plan Anual de Adquisiciones asociadas a procesos de contratación requeridos para atender las necesidades del servicio, teniendo en cuenta que la planta de personal de la Entidad no es suficiente para cubrir los requerimientos operativos y funcionales. Así mismo, se efectuaron ajustes relacionados con la modalidad de contratación inicialmente prevista, determinándose la realización de trámites mediante las modalidades de mínima cuantía y selección abreviada de menor cuantía, respectivamente. En consecuencia, se realizaron modificaciones en el objeto contractual y en los valores estimados de los procesos correspondientes.
De igual manera, las modificaciones realizadas obedecen a necesidades de ajuste en la planeación contractual y buscan garantizar la adecuada ejecución de los procesos requeridos por la Entidad.</t>
  </si>
  <si>
    <t>Durante el mes de abril de 2026, la Subdirección Administrativa y Financiera SAF adelantó la actualización del Plan Anual de Adquisiciones PAA mediante ajustes orientados a optimizar la planeación contractual y garantizar la atención de las necesidades institucionales. Las modificaciones realizadas comprendieron la actualización de modalidades de selección, objetos contractuales y valores estimados, así como la incorporación de requerimientos asociados a la adquisición de elementos de ferretería, servicios de aseo y cafetería, y actividades de organización, clasificación, foliación y gestión documental, en cumplimiento de la Ley 594 de 2000 y de los lineamientos institucionales. Estas acciones fortalecieron la programación de la contratación y contribuyeron a mantener la alineación del PAA con los requerimientos operativos y administrativos de la Entidad</t>
  </si>
  <si>
    <t>Durante el mes de mayo de 2026, la Subdirección Administrativa y Financiera SAF adelantó la actualización del Plan Anual de Adquisiciones PAA)con el propósito de mantener la planeación contractual alineada con las necesidades institucionales y la programación de la vigencia. Las acciones desarrolladas incluyeron la actualización de modalidades de selección, objetos contractuales, códigos UNSPSC, valores estimados y cronogramas de los procesos de contratación, así como la depuración de líneas que, tras la revisión técnica con las dependencias responsables, dejaron de ser requeridas. Estas modificaciones permitieron optimizar la programación contractual, fortalecer la gestión de los recursos y asegurar que el PAA reflejara de manera oportuna las necesidades operativas y administrativas de la Entidad, garantizando una adecuada planificación de los procesos de contratación para el cumplimiento de los objetivos institucionales.</t>
  </si>
  <si>
    <t>Durante el mes de junio de 2026, la Subdirección Administrativa y Financiera SAF realizó ajustes al Plan Anual de Adquisiciones PAA con el propósito de mantener la programación contractual alineada con las necesidades institucionales y la disponibilidad de recursos de la Entidad. Las modificaciones comprendieron la actualización de modalidades de selección, objetos contractuales, códigos UNSPSC, valores estimados, plazos y cronogramas de los procesos de contratación, así como la incorporación de nuevas líneas requeridas para atender necesidades específicas, entre ellas las relacionadas con el cumplimiento del Plan Estratégico de Seguridad Vial. De igual manera, se efectuó la depuración de líneas que, conforme a la revisión técnica realizada, dejaron de responder a las necesidades actuales de la Entidad. Estas acciones permitieron fortalecer la planeación contractual, optimizar la gestión de los recursos y mantener actualizado el Plan Anual de Adquisiciones de acuerdo con los requerimientos institucionales y la programación de la vigencia.</t>
  </si>
  <si>
    <t>Subdirección de Aprovechamiento
(SA)</t>
  </si>
  <si>
    <t>La Subdirección de aporvechamiento no cuenta con Subcontratación. Los objetos faltantes corresponden a los procesos en gestión de contratación radicados en SAL.</t>
  </si>
  <si>
    <t>Se realizaron 4 modificaciónes al PAA en el mes de enero atendiendo las indicaciones de DG para el proceso de contración</t>
  </si>
  <si>
    <t>Se finalizo con el proceso de contratación radicada en enero y quedo acorde a lo presupuestado y programado</t>
  </si>
  <si>
    <t>Se realizo una modifcación al PAA correspondientes dos lines que su contratación se ejecutara en el mes de julio de la presente vigencia</t>
  </si>
  <si>
    <t>la Subdirección de Aprovechamiento en el mes de marzo no tiene programados objetos del PAA para contratación y tampoco se realizaron modificaciones por parte del área</t>
  </si>
  <si>
    <t>la Subdirección de Aprovechamiento en el mes de abril no tiene programados objetos del PAA para contratación.</t>
  </si>
  <si>
    <t>La Subdirección de Aprovechamiento en el mes de abril no solicito modificaciones al PAA</t>
  </si>
  <si>
    <t>la Subdirección de Aprovechamiento en el mes de mayo no tiene programados objetos del PAA para contratación.</t>
  </si>
  <si>
    <t>La Subdirección de Aprovechamiento en el mes de mayo no solicito modificaciones al PAA</t>
  </si>
  <si>
    <t>En el mes de Junio se realizaron 37 modificaciones al PAA correspondientes los proceso de contratación que se deben adelantar a partir del mes de Julio, con el fin de cubrir las necesidades de la Subdirección en el segundo semestre
•Modificación Líneas: 19
•Líneas nuevas: 18
•Total: 37</t>
  </si>
  <si>
    <t>La Subdirección de Aprovechamiento en el mes de junio no tiene programados objetos del PAA para contratación.</t>
  </si>
  <si>
    <t>En enero, la SA registró una reducción presupuestal de $414.624.000, manteniendo 74 líneas por un total de $4.651.478.533. Se programaron 41 líneas por $2.731.152.533, de las cuales se ejecutaron 25 (61%) por $1.737.889.333 (64%).
La ejecución fue parcial, con $993.263.200 en objetos no contratados, asociados a procesos en gestión de contratación. Durante el mes se realizaron 4 modificaciones al PAA, en atención a lineamientos de la Dirección General.</t>
  </si>
  <si>
    <t>En febrero no se programaron líneas dentro del PAA; sin embargo, se registró ejecución presupuestal no programada por $931.386.667, correspondiente a 16 líneas ejecutadas por fuera de la planeación.
La ejecución corresponde a la finalización de procesos iniciados en enero. Adicionalmente, se realizó 1 modificación al PAA, relacionada con la reprogramación de líneas para ejecución en julio.</t>
  </si>
  <si>
    <t xml:space="preserve">En marzo no se programaron ni ejecutaron líneas de contratación, manteniéndose sin cambios la estructura del PAA (74 líneas por $4.651.478.533). </t>
  </si>
  <si>
    <t>Para el mes de abril de 2026, la Subdirección de Aprovechamiento no presenta objetos contractuales programados en el Plan Anual de Adquisiciones (PAA), razón por la cual no se evidencia gestión contractual durante el periodo evaluado. Así mismo, no se registran solicitudes de modificación al PAA, lo que indica estabilidad en la planeación definida para la vigencia. No obstante, se recomienda verificar la coherencia entre la programación del PAA y las necesidades operativas de la dependencia, con el fin de asegurar una adecuada planificación y ejecución de las actividades en los periodos subsiguientes.</t>
  </si>
  <si>
    <t>Para el mes de mayo de 2026, la Subdirección de Aprovechamiento no tenía programados objetos de contratación en el Plan Anual de Adquisiciones (PAA), por lo que no se presentó ejecución durante el periodo. Asimismo, se verificó que la dependencia no realizó solicitudes de modificación al PAA, manteniéndose la programación inicialmente establecida. Con base en lo anterior, SE concluye que la ausencia de ejecución contractual y presupuestal durante el periodo evaluado se encuentra debidamente justificada y es consistente con la planeación institucional establecida para la vigencia.</t>
  </si>
  <si>
    <t>En junio de 2026, la Subdirección de Aprovechamiento no registró ejecución de líneas de contratación, debido a que no se encontraban programados procesos contractuales para el periodo evaluado dentro del Plan Anual de Adquisiciones PAA. No obstante, durante el mes se gestionaron 37 modificaciones al PAA, correspondientes a 19 ajustes de líneas existentes y la incorporación de 18 nuevas líneas, con el propósito de atender las necesidades de contratación previstas para el segundo semestre de la vigencia y dar inicio a los procesos contractuales a partir del mes de julio.</t>
  </si>
  <si>
    <t>Subdirección de Asuntos Legales
(SAL)</t>
  </si>
  <si>
    <t xml:space="preserve">SAL- 013 y SAL-018 fueron objetos no contratados debido a que se realizó adición y prórroga. SAL-019 no contratado teniendo en cuenta que el presupuesto no alcanzó </t>
  </si>
  <si>
    <t>No se requirieron modificaciones al PAA</t>
  </si>
  <si>
    <t>SAL- 013 y SAL-018 fueron objetos no contratados debido a que se realizó adición y prórroga. SAL-019 no contratado teniendo en cuenta que el presupuesto no alcanzó</t>
  </si>
  <si>
    <t>No se realizaron modificaciones al PAA</t>
  </si>
  <si>
    <t xml:space="preserve">SAL- 013 y SAL-018 fueron objetos no contratados debido a que se realizó adición y prórroga. SAL-019 no contratado teniendo en cuenta que el presupuesto no alcanzó 	</t>
  </si>
  <si>
    <t xml:space="preserve">Durante el seguimiento al Plan Anual de Adquisiciones PAA correspondiente al mes de mayo de 2026, se evidenció que la Subdirección de Asuntos Legales no remitió el reporte de la información requerida para el seguimiento mensual. En consecuencia, no fue posible verificar el estado de ejecución de las líneas de contratación ni contar con las observaciones que permitieran justificar el comportamiento registrado para el periodo. Se recomienda fortalecer la oportunidad en el reporte de la información y remitir los soportes correspondientes, con el fin de garantizar la trazabilidad de la gestión contractual, facilitar el seguimiento por parte de la Segunda Línea de Defensa y asegurar la adecuada articulación entre la planeación y la ejecución del Plan Anual de Adquisiciones. </t>
  </si>
  <si>
    <t>A corte de junio de 2026, SAL registró una programación vigente de 47 líneas por valor de $5.268.371.368. Durante el periodo evaluado se tenía prevista la ejecución de una (1) línea de contratación por valor de $40.500.000; sin embargo, al cierre del mes no se registró ejecución contractual, manteniéndose el 0% de avance y un saldo pendiente por el mismo valor. Esta situación obedece a que el proceso contractual se encontraba en etapa de gestión precontractual y surtía las actuaciones administrativas requeridas para su desarrollo, de conformidad con la planeación institucional. Se espera que la contratación avance en los meses siguientes, contribuyendo al fortalecimiento de la gestión jurídica y al cumplimiento de las funciones misionales de la dependencia.</t>
  </si>
  <si>
    <t>En enero, la SAL incorporó 1 línea nueva al PAA por $43.446.968, alcanzando un total de 46 líneas y un presupuesto de $5.227.871.368. Se programaron 46 líneas, de las cuales se ejecutaron 36 (78%) por $3.287.281.775 (63%).
Se evidencia una ejecución alta, aunque con $1.940.589.593 en objetos no contratados, asociados principalmente a procesos con adiciones, prórrogas y limitaciones presupuestales.</t>
  </si>
  <si>
    <t>En febrero no se programaron líneas dentro del PAA; sin embargo, se registró ejecución presupuestal no programada por $367.472.500, correspondiente a 7 líneas ejecutadas por fuera de la planeación.
No se realizaron modificaciones al PAA, y los objetos no contratados mantienen las mismas condiciones identificadas en enero.</t>
  </si>
  <si>
    <t>Durante el periodo reportado se evidenció que los objetos SAL-013 y SAL-018 no fueron contratados, teniendo en cuenta que los contratos asociados fueron objeto de adición y prórroga, cubriendo las necesidades inicialmente previstas en el Plan Anual de Adquisiciones. Así mismo, el objeto SAL-019 no fue contratado debido a que la disponibilidad presupuestal resultó insuficiente para adelantar el respectivo proceso contractual.
Se evidencia coherencia entre la justificación reportada y el estado de ejecución de los objetos relacionados en el PAA, observándose trazabilidad en las decisiones adoptadas frente a la gestión contractual y presupuestal de los procesos reportados.</t>
  </si>
  <si>
    <t>Durante el periodo reportado se evidenció que los objetos SAL-013 y SAL-018 no fueron contratados, teniendo en cuenta que se realizó adición y prórroga a los contratos relacionados. Así mismo, el objeto SAL-019 no fue contratado debido a insuficiencia presupuestal para adelantar el proceso correspondiente.
De igual manera, durante el periodo reportado no se realizaron modificaciones al Plan Anual de Adquisiciones.</t>
  </si>
  <si>
    <t>Durante el periodo  la Subdirección de Asuntos Legales SAL adelantó la gestión correspondiente al Plan Anual de Adquisiciones PAA, orientada a garantizar la adecuada planeación de los procesos contractuales requeridos para el desarrollo de sus funciones. La contratación programada responde a las necesidades identificadas por la dependencia y se encuentra articulada con las actividades de estructuración y gestión precontractual necesarias para su ejecución. Estas acciones contribuyen al fortalecimiento de la gestión jurídica de la Entidad, asegurando la continuidad de los procesos, el cumplimiento de los objetivos institucionales y una adecuada planeación de los recursos durante la vigencia.</t>
  </si>
  <si>
    <t>Subdirección de Disposición Final de Residuos Solidos (SDF)</t>
  </si>
  <si>
    <t>Para el mes de enero se tenian programadas 33 lineas de contratos de prestación de servicios, de los cuales losen enero se comprometieron a 28 contratos, 5 se comprometieron en el mes  de febrero de 2026. Del valor programado se informa que la proyeccion de SDF de la linea SDF50 corresponde al valor de $48.000.000 y fue publicado por $56.000.000, el SDF23,  fue publicado por el valor de $70.000.000 y fue contratado por $64.750.000</t>
  </si>
  <si>
    <t>Se realizo la inclusión de una línea en el PAA, para adelantar la contratación de un perfil requerido</t>
  </si>
  <si>
    <t>Se finalizó con el proceso de contratación radicada en enero y quedo acorde a lo presupuestado y programado</t>
  </si>
  <si>
    <t>N.A.</t>
  </si>
  <si>
    <t xml:space="preserve">En marzo se programaron 5 líneas por $2.860.000.000, sin que se registrara ejecución (0%).
Se mantiene este valor como objeto no contratado, asociado a procesos en gestión para ejecución posterior. </t>
  </si>
  <si>
    <r>
      <rPr>
        <sz val="10"/>
        <color rgb="FF000000"/>
        <rFont val="Arial"/>
        <family val="2"/>
      </rPr>
      <t>Durante el periodo reportado se mantuvo la programación de cincuenta (50) líneas de contratación dentro del Plan Anual de Adquisiciones. Así mismo, se registraron cuatro (4) líneas asociadas a programación presupuestal para el periodo correspondiente. No obstante, no se evidenció ejecución de las actividades programadas, manteniéndose pendiente la ejecución conforme a la programación establecida.
De igual manera, durante el periodo reportado no se realizaron modificaciones a la programación anual vigente.</t>
    </r>
    <r>
      <rPr>
        <sz val="10"/>
        <color rgb="FFFF0000"/>
        <rFont val="Arial"/>
        <family val="2"/>
      </rPr>
      <t xml:space="preserve"> </t>
    </r>
  </si>
  <si>
    <t xml:space="preserve">Durante el seguimiento al Plan Anual de Adquisiciones PAA correspondiente al mes de mayo de 2026, se evidenció que la Subdirección de Disposición Final no remitió el reporte de la información requerida para el seguimiento mensual. En consecuencia, no fue posible verificar el estado de ejecución de las líneas de contratación programadas ni contar con las observaciones que justificaran la ausencia de ejecución durante el periodo. Se recomienda fortalecer la oportunidad en el reporte de la información y remitir los soportes correspondientes, con el fin de facilitar el seguimiento por parte de la Segunda Línea de Defensa y garantizar la adecuada trazabilidad entre la planeación y la ejecución del Plan Anual de Adquisiciones. </t>
  </si>
  <si>
    <t>A corte de junio de 2026, la Subdirección de Disposición Final registró una programación vigente de 61 líneas por valor de $15.191.003.871. Durante el periodo evaluado se encontraban programadas para contratación 10 líneas por un valor de $2.031.914.666, de las cuales se ejecutó una (1) línea por valor de $238.000.000, alcanzando un cumplimiento del 10% en número de líneas y del 12% en ejecución presupuestal del mes. El saldo pendiente de contratación corresponde a procesos que continúan en desarrollo conforme a la planeación institucional y a las etapas propias de la gestión precontractual, proyectándose su ejecución en los siguientes meses de la vigencia para garantizar el cumplimiento de las actividades y objetivos de la dependencia.</t>
  </si>
  <si>
    <t>En enero, la SDF incorporó 1 línea nueva al PAA por $63.140.000, alcanzando un total de 50 líneas y un presupuesto de $15.557.339.000. Se programaron 33 líneas por $2.347.840.000, de las cuales se ejecutaron 28 (85%) por $2.027.320.000 (86%).
La ejecución fue alta, quedando 5 líneas pendientes que fueron finalizadas en febrero. Se evidencian algunas variaciones entre valores proyectados y contratados en casos puntuales, sin afectar significativamente la ejecución general.</t>
  </si>
  <si>
    <t>En febrero se programaron 2 líneas por $83.000.000; sin embargo, se ejecutaron 5 líneas, lo que representa una sobre-ejecución (250%), por $307.270.000 (370%), asociada a la finalización de procesos iniciados en enero.
No se registraron modificaciones relevantes al PAA durante el periodo.</t>
  </si>
  <si>
    <t xml:space="preserve">Durante el periodo reportado se mantuvo la programación de cincuenta (50) líneas de contratación dentro del Plan Anual de Adquisiciones. Así mismo, se registraron cuatro (4) líneas asociadas a programación presupuestal para el periodo correspondiente. No obstante, no se evidenció ejecución de las actividades programadas, manteniéndose pendiente la ejecución conforme a la programación establecida.
De igual manera, durante el periodo reportado no se realizaron modificaciones a la programación anual vigente. </t>
  </si>
  <si>
    <t>Durante el mes de junio, la Subdirección de Disposición Final adelantó la gestión correspondiente al Plan Anual de Adquisiciones PAA, desarrollando los procesos contractuales programados para atender las necesidades operativas y misionales de la dependencia. La contratación ejecutada durante el mes refleja el avance gradual de la programación establecida, mientras que los procesos pendientes continúan su trámite conforme a las etapas precontractuales y administrativas previstas. Estas acciones permiten fortalecer la planeación contractual, garantizar la continuidad de los servicios asociados a la disposición final de residuos y asegurar el cumplimiento de los objetivos institucionales definidos para la vigencia.</t>
  </si>
  <si>
    <t>Subdirección de Servicios Funerarios
(SSF)</t>
  </si>
  <si>
    <t>Para el mes de mes de enero de 2026 estaban pogramadas 33 lineas de contratación en el PAA de la dependencia, de las cuales 30 contratos se encuentran firmados y publicados en SECOP, por otra parte de las 3 lineas pendientes de contratación, 2 fueron reprogramadas para el mes de marzo de 2026 y 1 eliminada.</t>
  </si>
  <si>
    <t>Se solicitó 1 modificación al PAA en el mes de enero de 2026, atendiendo las necesidades de contratación de la dependencia</t>
  </si>
  <si>
    <t>En el mes de febrero de 2026 no se tenian lineas de contratación programadas</t>
  </si>
  <si>
    <t>En el mes de marzo de 2026 no se tenian lineas de contratación programadas</t>
  </si>
  <si>
    <t>En el mes de marzo de 2026 no se solicitaron modificaciones al PAA</t>
  </si>
  <si>
    <t>En el mes de abril de 2026 no se tenian lineas de contratación programadas</t>
  </si>
  <si>
    <t>En el mes de abril de 2026 no se solicitaron modificaciones al PAA</t>
  </si>
  <si>
    <t>En el mes de mayo de 2026 no se tenian lineas de contratación programadas</t>
  </si>
  <si>
    <t>Se solicitó 1 modificación al PAA en el mes de mayo de 2026, atendiendo las necesidades de contratación de la dependencia</t>
  </si>
  <si>
    <t>A corte de junio de 2026, lServicios Funerarios registró una programación vigente de 42 líneas por valor de $2.086.342.403. Durante el periodo evaluado se encontraban programadas dos (2) líneas de contratación por un valor de $730.181.000; sin embargo, al cierre del mes no se registró ejecución contractual, manteniéndose un cumplimiento del 0% tanto en número de líneas como en ejecución presupuestal. El valor programado continúa pendiente de contratación, dado que los procesos se encontraban en desarrollo de las actuaciones precontractuales y administrativas necesarias para su ejecución, conforme a la planeación institucional y al cronograma establecido para la vigencia.</t>
  </si>
  <si>
    <t>En enero, la SSF incorporó 12 líneas nuevas al PAA por $96.461.403, alcanzando un total de 44 líneas y un presupuesto de $2.448.342.403. Se programaron 33 líneas por $1.844.342.403, de las cuales se ejecutaron 11 (33%) por $383.006.516 (21%).
Aunque se reporta la firma y publicación de 30 contratos, la ejecución presupuestal refleja rezagos. De las líneas no ejecutadas, 2 fueron reprogramadas para marzo y 1 eliminada. Se realizó 1 modificación al PAA en el periodo.</t>
  </si>
  <si>
    <t>En febrero no se programaron líneas dentro del PAA; sin embargo, se registró ejecución presupuestal no programada por $464.954.887, correspondiente a 19 líneas ejecutadas por fuera de la planeación.
Este comportamiento evidencia una ejecución derivada de procesos iniciados previamente. Se mantuvieron las condiciones del PAA sin cambios adicionales relevantes.</t>
  </si>
  <si>
    <t xml:space="preserve">En marzo se programaron 6 líneas por $597.181.000, sin que se registrara ejecución (0%).
Se mantiene este valor como objeto no contratado, asociado a procesos que continúan en gestión. </t>
  </si>
  <si>
    <r>
      <rPr>
        <sz val="8"/>
        <color rgb="FF000000"/>
        <rFont val="Arial"/>
        <family val="2"/>
      </rPr>
      <t>Durante el periodo reportado se mantuvo la programación de cuarenta y cuatro (44) líneas de contratación dentro del Plan Anual de Adquisiciones. No obstante, para el periodo correspondiente no se registró programación presupuestal ni ejecución de actividades asociadas. Así mismo, no se evidenciaron avances en ejecución durante el periodo reportado.
De igual manera, no se realizaron modificaciones a la programación anual vigente</t>
    </r>
    <r>
      <rPr>
        <sz val="8"/>
        <color rgb="FFFF0000"/>
        <rFont val="Arial"/>
        <family val="2"/>
      </rPr>
      <t xml:space="preserve">. </t>
    </r>
  </si>
  <si>
    <t>Durante el mes de mayo de 2026, Servicios Funerarios contó con un presupuesto programado acumulado de $2.086.342.403, correspondiente a 42 líneas programadas. Sin embargo, para el período evaluado no se tenían líneas de contratación programadas, por lo que no se registró contratación ni ejecución presupuestal, reflejando una ejecución física y financiera del 0 %.
Así mismo, durante el mes se solicitó una (1) modificación al Plan Anual de Adquisiciones PAA, con el propósito de atender las necesidades de contratación y ajustar la planeación de acuerdo con los requerimientos identificados.</t>
  </si>
  <si>
    <t>Durante el periodo evaluado, la Subdirección de Servicios Funerarios adelantó la gestión correspondiente al Plan Anual de Adquisiciones PAA, orientada a garantizar la adecuada planeación de los procesos contractuales requeridos para el cumplimiento de sus funciones misionales. Los procesos programados continuaron su desarrollo conforme a las etapas precontractuales y administrativas establecidas, con el fin de asegurar la oportunidad y continuidad en la prestación de los servicios a cargo de la dependencia. Estas acciones contribuyen al fortalecimiento de la gestión contractual, la adecuada administración de los recursos y el cumplimiento de los objetivos institucionales previstos para la vigencia.</t>
  </si>
  <si>
    <t>Subdirección de Alumbrado Público
(SAP)</t>
  </si>
  <si>
    <t>Para el mes de mes de enero de 2026 estaban pogramadas 18 lineas de contratación en el PAA de la dependencia, de las cuales 17 contratos se encuentran firmados y publicados en SECOP, por otra parte la linea pendiente de contratación fue eliminada.</t>
  </si>
  <si>
    <t>Se solicitaron 2 modificaciones al PAA en el mes de enero de 2026, atendiendo las necesidades de contratación de la dependencia</t>
  </si>
  <si>
    <t>Se solito 1 imodificación al PAA en el mes de abril de 2026, atendiendo las necesidades de contratación de la dependencia</t>
  </si>
  <si>
    <t>En el mes de mayo de 2026 se tenia una linea de contratación programada, la cual no fue contratando, se solicitará la reprogramación.</t>
  </si>
  <si>
    <t>A corte de junio de 2026, Alumbrado Público registró una programación vigente de 29 líneas por valor de $10.038.540.000. Durante el periodo evaluado se encontraba programada la ejecución de una (1) línea de contratación por valor de $49.770.000; sin embargo, al cierre del mes no se registró ejecución contractual, manteniéndose un cumplimiento del 0% tanto en número de líneas como en ejecución presupuestal. El proceso programado continuó su trámite conforme a las etapas precontractuales y administrativas establecidas, por lo que su ejecución se proyecta para los meses siguientes de la vigencia, en concordancia con la planeación institucional y las necesidades de la subdirección.</t>
  </si>
  <si>
    <t>En enero, la SAP registró una reducción presupuestal de $148.200.000, manteniendo un total de 30 líneas por $9.686.300.000. Se programaron 18 líneas por $1.594.900.000, de las cuales se ejecutaron 4 (22%) por $296.450.000 (19%).
Aunque se reporta la firma y publicación de 17 contratos, la ejecución presupuestal refleja un bajo nivel frente a lo programado. Se eliminó 1 línea no contratada y se realizaron 2 modificaciones al PAA.</t>
  </si>
  <si>
    <t>En febrero no se programaron líneas dentro del PAA; sin embargo, se registró ejecución presupuestal no programada por $1.123.650.000, correspondiente a 13 líneas ejecutadas por fuera de la planeación.
Este comportamiento responde a la ejecución de procesos adelantados previamente. Se realizó 1 modificación al PAA en el periodo.</t>
  </si>
  <si>
    <t>Para marzo, el PAA se ajustó a 28 líneas por $9.988.770.000, programándose 1 línea por $8.152.470.000, sin que se registrara ejecución (0%).
Se mantiene este valor como objeto no contratado, asociado a procesos en gestión.</t>
  </si>
  <si>
    <t xml:space="preserve">Durante el periodo reportado se mantuvo la programación de veintinueve (29) líneas de contratación dentro del Plan Anual de Adquisiciones. No obstante, para el periodo correspondiente no se registró programación presupuestal ni ejecución de actividades asociadas. Así mismo, no se evidenciaron avances en ejecución durante el periodo reportado.
De igual manera, no se realizaron modificaciones a la programación anual vigente. </t>
  </si>
  <si>
    <t>Durante el mes de mayo de 2026, Alumbrado Público contó con un presupuesto programado acumulado de $12.888.770.000, correspondiente a 29 líneas programadas. Para el período evaluado se tenía prevista una (1) línea de contratación por valor de $2.900.000.000; sin embargo, esta no fue contratada, por lo que no se registró ejecución física ni presupuestal, manteniéndose una ejecución del 0 %. En consecuencia, el valor programado para la contratación, equivalente a $2.900.000.000, permanece pendiente de ejecución y será objeto de reprogramación conforme a las necesidades y cronogramas correspondientes.
Adicionalmente, se informa que en el mes se solicitó una (1) modificación al Plan Anual de Adquisiciones (PAA), con el fin de atender las necesidades de contratación.</t>
  </si>
  <si>
    <t>Durante el periodo evaluado, la Subdirección de Alumbrado Público adelantó la gestión correspondiente al Plan Anual de Adquisiciones PAA, orientada a garantizar la adecuada planeación de los procesos contractuales necesarios para el cumplimiento de sus funciones misionales. Los procesos programados continuaron su desarrollo conforme a las etapas técnicas, administrativas y precontractuales establecidas, asegurando la articulación de la contratación con las necesidades del servicio y la planeación institucional. Estas acciones contribuyen al fortalecimiento de la gestión contractual, la continuidad de los proyectos a cargo de la dependencia y el cumplimiento de los objetivos definidos para la vigencia.</t>
  </si>
  <si>
    <t>Subdirección Recolección, Barrido y Limpieza
(RBL)</t>
  </si>
  <si>
    <t>A corte del mes de enero de 2026, se incluyeron (171) líneas para contratación en el Plan Anual de Adquisiciones (PAA) y se adelantó el proceso de contratación de (149) objetos previamente solicitados. De estos, (147) se encuentran firmados y publicados en SECOP, mientras que (22) iniciarán su proceso de contratación en julio de la vigencia actual.</t>
  </si>
  <si>
    <t>Por su parte, las dos (2) líneas restantes del PAA (RBL- 009 y RBL- 021) se encuentran pendientes de modificación del objeto, la fecha estimada del proceso de selección y el valor estimado, previo al inicio de su trámite contractual.</t>
  </si>
  <si>
    <t>A corte del mes de febrero de 2026, se tienen (171) líneas registradas en el Plan Anual de Adquisiciones (PAA), de las cuales (24) iniciarán su proceso de selección en el mes de julio, mientras que los (147) restantes fueron contratados en el mes de enero.</t>
  </si>
  <si>
    <t>Así mismo, a corte del mismo periodo, se solicitó una (1) modificación al PAA, mediante la cual se ajustó la fecha estimada del proceso de selección de las líneas RBL- 009 y RBL- 021</t>
  </si>
  <si>
    <t>De acuerdo con la version 7 dell Plan Anual de Adquisiciones (PAA), 24 lineas estan programadas para iniciar en el mes de julio, debido a la restricción de la ley de garantias electorales.</t>
  </si>
  <si>
    <t>No se solicitaron modificaciones al PAA durante el periodo.</t>
  </si>
  <si>
    <t>A corte de abril de 2026, se encuentran pendientes 24 lineas estan programadas para iniciar en el mes de julio, debido a la restricción de la ley de garantias electorales.</t>
  </si>
  <si>
    <t>A corte del mes de Abril de 2026, no se realizaron modificaciones del PAA</t>
  </si>
  <si>
    <t>A corte de mayo de 2026, se encuentran pendientes 24 lineas estan programadas para iniciar en el mes de julio, debido a la restricción de la ley de garantias electorales.</t>
  </si>
  <si>
    <t>A corte del mes de mayo de 2026, no se realizaron modificaciones del PAA</t>
  </si>
  <si>
    <t>A corte de junio de 2026, se realizó una modificación al Plan Anual de Adquisiciones (PAA), mediante la inclusión de la línea No. 172, con esto se tendrian (172) lineas. En cuanto a la contratación de las 24 líneas pendientes, se avanza en la solicitud y recopilación de la documentación requerida para dar inicio a los procesos durante el mes de julio.</t>
  </si>
  <si>
    <t xml:space="preserve">A corte de junio de 2026, se realizó una modificación al Plan Anual de Adquisiciones (PAA), mediante la inclusión de la línea No. 172. </t>
  </si>
  <si>
    <t>En enero,  RBL incorporó 31 líneas nuevas al PAA por $3.394.095.000, alcanzando un total de 171 líneas y un presupuesto de $16.736.095.000. Se programaron 149 líneas por $15.510.675.000, de las cuales se ejecutaron 112 (75%) por $11.010.595.000 (71%).
La ejecución fue alta, con 147 contratos firmados y publicados, mientras que 22 líneas fueron programadas para iniciar en julio. Adicionalmente, 2 líneas quedaron pendientes de ajustes en su estructuración.</t>
  </si>
  <si>
    <t>En febrero no se programaron líneas dentro del PAA; sin embargo, se registró ejecución presupuestal no programada por $7.198.680.000, correspondiente a 74 líneas ejecutadas por fuera de la planeación.
Esta ejecución corresponde principalmente a la finalización de procesos adelantados en enero. Durante el periodo se realizó 1 modificación al PAA, ajustando fechas y condiciones de algunas líneas.</t>
  </si>
  <si>
    <t>En marzo no se programaron ni ejecutaron líneas de contratación. Se mantiene el total de 171 líneas, de las cuales 24 están programadas para iniciar en julio, debido a restricciones normativas (ley de garantías).
No se realizaron modificaciones al PAA durante el periodo.</t>
  </si>
  <si>
    <t>A corte de abril de 2026, se encuentran pendientes 24 líneas, las cuales están programadas para iniciar en el mes de julio, debido a las restricciones establecidas por la Ley de Garantías Electorales.
Así mismo, se informa que durante el mes de abril de 2026 no se realizaron modificaciones al Plan Anual de Adquisiciones PA).</t>
  </si>
  <si>
    <t>Con fecha de corte del mes de mayo de 2026, las 24 líneas de contratación programadas para esta dependencia se encuentran previstas para iniciar en el mes de julio, debido a las restricciones derivadas de la Ley de Garantías Electorales. En consecuencia, no se registra ejecución durante el periodo evaluado. Asimismo, se verificó que no se realizaron modificaciones al Plan Anual de Adquisiciones PAA, manteniéndose la programación inicialmente establecida.</t>
  </si>
  <si>
    <t>En junio de 2026, la Subdirección de Recolección, Barrido y Limpieza RBL, continuó con la gestión de las contrataciones programadas en el Plan Anual de Adquisiciones PAA. Se evidenció que 24 líneas de contratación permanecen pendientes de inicio, debido a la restricción establecida por la Ley de Garantías Electorales, proyectándose su ejecución a partir del mes de julio. Durante el periodo evaluado no se realizaron modificaciones al PAA.</t>
  </si>
  <si>
    <t>Totales</t>
  </si>
  <si>
    <t xml:space="preserve">enero </t>
  </si>
  <si>
    <t xml:space="preserve">febrero </t>
  </si>
  <si>
    <t>acumulado</t>
  </si>
  <si>
    <t xml:space="preserve">Programado </t>
  </si>
  <si>
    <t>Ejecutado</t>
  </si>
  <si>
    <t> </t>
  </si>
  <si>
    <t xml:space="preserve">Enero </t>
  </si>
  <si>
    <t xml:space="preserve">Febrero </t>
  </si>
  <si>
    <t>Acumulado</t>
  </si>
  <si>
    <t xml:space="preserve">Presupuesto Programadas / ejecutadas </t>
  </si>
  <si>
    <t xml:space="preserve">Lineas  Programadas / ejecutadas </t>
  </si>
  <si>
    <t xml:space="preserve">esto es ejecutado vs el pa del mes </t>
  </si>
  <si>
    <t>valor ejecutado acumulado en $</t>
  </si>
  <si>
    <t>valor del PAA V13</t>
  </si>
  <si>
    <t>% EJECUTADO VS EL ULTIMO PAA V13</t>
  </si>
  <si>
    <t>Plan Institucional de Archivos de la Entidad -PINAR</t>
  </si>
  <si>
    <t>•	Plan Institucional de Archivos de la Entidad -PINAR</t>
  </si>
  <si>
    <t>ODS APLICABLE</t>
  </si>
  <si>
    <t>OBJETIVOS ESTRATEGICOS PLAN DE DESARROLLO</t>
  </si>
  <si>
    <t>PROGRAMA  PLAN DE DESARROLLO</t>
  </si>
  <si>
    <t>ACTIVIDADES PROYECTO DE INVERSION.</t>
  </si>
  <si>
    <t xml:space="preserve"> METAS  PROYECTO DE INVERSION.</t>
  </si>
  <si>
    <t>OBJETIVO ESTRATÉGICO</t>
  </si>
  <si>
    <t>ACTIVIDAD PRINCIPAL</t>
  </si>
  <si>
    <t xml:space="preserve">FRECUENCIA DE ACTIVIDAD </t>
  </si>
  <si>
    <t>Responsables</t>
  </si>
  <si>
    <t>Indicador</t>
  </si>
  <si>
    <t>Producto o Entregable</t>
  </si>
  <si>
    <t>Total Programado (Porcentaje)</t>
  </si>
  <si>
    <t>Programación y Seguimiento de Actividades</t>
  </si>
  <si>
    <t xml:space="preserve">Nivel de cumplimiento </t>
  </si>
  <si>
    <t>Relación de solicitud de  modificación</t>
  </si>
  <si>
    <t>Seguimiento Tercera Línea de Defensa</t>
  </si>
  <si>
    <t>Ejecutado acumulado</t>
  </si>
  <si>
    <t>Ejecutado acumulado %</t>
  </si>
  <si>
    <t>AGOSTO</t>
  </si>
  <si>
    <t>SEPTIEMBRE</t>
  </si>
  <si>
    <t>OCTUBRE</t>
  </si>
  <si>
    <t>NOVIEMBRE</t>
  </si>
  <si>
    <t>DICIEMBRE</t>
  </si>
  <si>
    <t>Programado mes</t>
  </si>
  <si>
    <t>Programado mes %</t>
  </si>
  <si>
    <t xml:space="preserve">Ejecutado mes </t>
  </si>
  <si>
    <t>Ejecutado mes %</t>
  </si>
  <si>
    <t>Análisis cualitativo (Logros, dificultades y avance del presupuesto)</t>
  </si>
  <si>
    <t xml:space="preserve">Evidencias  </t>
  </si>
  <si>
    <t>8. Promover el crecimiento económico sostenido, inclusivo y sostenible, el empleo pleno y productivo y el trabajo decente para todos</t>
  </si>
  <si>
    <t>5. Bogotá confía en su gobierno</t>
  </si>
  <si>
    <t>5.33. Fortalecimiento institucional para un gobierno confiable</t>
  </si>
  <si>
    <t>2292 Fortalecer el 100% de la capacidad de gestión de las entidades del Sector Hábitat que promueva la innovación gubernamental la eficiencia administrativa y operativa como generadores de confianza ciudadana (Secretaría de Hábitat CVP Renobo UAESP)</t>
  </si>
  <si>
    <t>8228 Fortalecimiento de los procesos de planificación y gestión de la UAESP Bogotá D.C.</t>
  </si>
  <si>
    <t>2- Fortalecimiento del 100% de los procesos de apoyo con actividades priorizadas y efectivas.</t>
  </si>
  <si>
    <t xml:space="preserve">Desarrollo del Capital Humano y Gestión del Conocimiento Institucional </t>
  </si>
  <si>
    <t>Actualizar el Plan Institucional de Archivos (PINAR) para la vigencia 2026 – 2028</t>
  </si>
  <si>
    <t xml:space="preserve">SAF – Gestión Documental </t>
  </si>
  <si>
    <t xml:space="preserve">Plan Actualizado </t>
  </si>
  <si>
    <t xml:space="preserve">Documento del Plan Institucional de Archivos Actualizado </t>
  </si>
  <si>
    <t>19-02-2026: No se programaron actividades.</t>
  </si>
  <si>
    <t>06-03-2026: No se programaron actividades.</t>
  </si>
  <si>
    <t>07-04-2026: No se programaron actividades.</t>
  </si>
  <si>
    <t>05-05-2026: No se programaron actividades.</t>
  </si>
  <si>
    <t>02-06-2026: No se programaron actividades.</t>
  </si>
  <si>
    <t>06-07-2026: No se programaron actividades.</t>
  </si>
  <si>
    <t>27/07/2026 DPRV:  Para el primer semestre de la vigencia 2026, la actividad no presenta programación ni meta de ejecución, de conformidad con el cronograma establecido en el Plan de Acción Institucional. En consecuencia, durante el periodo evaluado no era exigible la presentación de avances o evidencias</t>
  </si>
  <si>
    <t>Aprobar por el CIGD y publicar el Plan Institucional de Archivos (PINAR)</t>
  </si>
  <si>
    <t xml:space="preserve">Plan Aprobado y Publicado </t>
  </si>
  <si>
    <t>Acta de Aprobación del PINAR y Evidencia de Publicación</t>
  </si>
  <si>
    <t xml:space="preserve">Actualizar las 12 Tablas de Retención Documental - TRD y sus componentes </t>
  </si>
  <si>
    <t xml:space="preserve"> 12 Tablas Actualizadas </t>
  </si>
  <si>
    <t xml:space="preserve"> Tablas de Retencion Documental </t>
  </si>
  <si>
    <t xml:space="preserve">Aprobar por el CIGD las Tablas de Retención Documental - TRD 2da Versión </t>
  </si>
  <si>
    <t xml:space="preserve">Tablas Aprobadas </t>
  </si>
  <si>
    <t xml:space="preserve">Acta de Aprobacion </t>
  </si>
  <si>
    <t xml:space="preserve">Realizar seguimientos a cada una de las dependencias de la UAESP sobre la organización de los archivos de gestión. </t>
  </si>
  <si>
    <t xml:space="preserve">Seguimiento a la organización de los archivos de gestión 
=Numero de seguimientos realizados/ Numero de seguimientos programados </t>
  </si>
  <si>
    <t xml:space="preserve">Actas de seguimiento por cada una de las dependencias </t>
  </si>
  <si>
    <t xml:space="preserve">Se realizarón mesas de trabajo con las áreas para realizar el seguimiento en la organizacón de los archivos </t>
  </si>
  <si>
    <t>Actas Seguimiento Gestión Documental</t>
  </si>
  <si>
    <t>Se realizaron mesas de trabajo con las áreas para realizar el seguimiento en la organziación de los archivos</t>
  </si>
  <si>
    <t>Actas de Reunión Seguimiento Documental</t>
  </si>
  <si>
    <t>13-04-2026: Se dio cumplimiento a la actividad programada conforme a lo establecido en la planificación establecida.</t>
  </si>
  <si>
    <t>08-07- 2026: Se dio cumplimiento a la actividad programada conforme a lo establecido en la planificación establecida.</t>
  </si>
  <si>
    <t>27/07/2026 Se evidencia que se cargaron 12 actas de reunión para cada trimestre. Sin embargo, Precisar la formulación de la actividad, el indicador y la programación, de manera que se identifique claramente si la meta de 12 corresponde a doce (12) dependencias diferentes de la UAESP o a doce (12) mesas de trabajo, considerando que pueden realizarse varias mesas con una misma dependencia. Esta definición debe reflejarse en el denominador del indicador y en el producto esperado, con el fin de evitar interpretaciones distintas al momento de reportar y validar el cumplimiento. En caso de que la meta corresponda a dependencias, deberá demostrarse la cobertura de las doce dependencias programadas; si corresponde a mesas de trabajo, deberán establecerse los criterios para contabilizarlas y precisar si varias mesas realizadas con una misma dependencia pueden computarse de manera independiente.</t>
  </si>
  <si>
    <t>Total</t>
  </si>
  <si>
    <t xml:space="preserve">Total </t>
  </si>
  <si>
    <t>•	Plan Anual de Provisión de Vacantes y Previsión de Recursos</t>
  </si>
  <si>
    <t>ACTIVIDADES PROYECTO DE INVERSIÓN.</t>
  </si>
  <si>
    <t xml:space="preserve"> METAS  PROYECTO DE INVERSIÓN.</t>
  </si>
  <si>
    <t>Programado Mes</t>
  </si>
  <si>
    <t xml:space="preserve">Nivel de cumplimiento 
</t>
  </si>
  <si>
    <t xml:space="preserve">Relación de solicitud de  modificación
</t>
  </si>
  <si>
    <t>1972  Reducir 100 puntos de arrojo clandestino de residuos sólidos, pasando de 700 a 600 puntos</t>
  </si>
  <si>
    <t>Desarrollo del Capital Humano y Gestión del Conocimiento Institucional</t>
  </si>
  <si>
    <t>Seguimiento al proceso de previsión de vacantes que corresponde para los cargos de la planta de personal de la UAESP.</t>
  </si>
  <si>
    <t>Proceso de Talento Humano</t>
  </si>
  <si>
    <t>Actividades realizadas/Actividades programadas*100</t>
  </si>
  <si>
    <t>Informe consolidado trimestral que se reporta mes a mes a la comisión de personal respecto a los cargos de la planta de personal de la UAESP.</t>
  </si>
  <si>
    <t xml:space="preserve">Se elaboro informe consolidado trimestral de los cargos de la planta de personal con los movimientos que se presentarón, el mismo se encuentra debidamente publicado en la pagina de la entidad en el modulko de transparencia en el Plan Anual de Vacantes y Previsión de recursos </t>
  </si>
  <si>
    <t xml:space="preserve">16-02-2026: No se programaron actividades para el respectivo mes </t>
  </si>
  <si>
    <t xml:space="preserve">09-03-2026: No se programaron actividades para el respectivo mes </t>
  </si>
  <si>
    <t xml:space="preserve">10-04-2026: No se programaron actividades para el respectivo mes </t>
  </si>
  <si>
    <t xml:space="preserve">08-05-2026: Se cumple con las actividades conforme a lo programado </t>
  </si>
  <si>
    <t xml:space="preserve">10-06-2026: No se programan actividades para el respectivo mes </t>
  </si>
  <si>
    <t xml:space="preserve">07-07-2026: No se programan actividades para el respectivo mes </t>
  </si>
  <si>
    <t>22/07/2026 CLVR: De acuerdo con la revisión realizada por la OCI, se evidencia el cumplimiento de la actividad a través del Informe del Primer Trimestre del Plan Anual de Provisión de Vacantes y Previsión de Recursos Humanos 2026, en el cual se incluyen las situaciones administrativas presentadas durante el período, tales como ingresos, retiros, encargos y el consolidado de la Evaluación del Desempeño Laboral. Así mismo, se verificó la publicación del informe en la página web de la entidad, constatando que la información se encuentra disponible para consulta, en cumplimiento de lo programado para la actividad.</t>
  </si>
  <si>
    <t>•	Plan Estratégico de Talento Humano</t>
  </si>
  <si>
    <t>Programación y seguimiento de actividades</t>
  </si>
  <si>
    <t>Seguimiento al avance de los Planes aprobados del Proceso de Gestión de Talento Humano para la vigencia 2026</t>
  </si>
  <si>
    <t>Informe consolidado que se reporta trimestralmente para el Comité Institucional de Gestión y Desempeño respecto a los Planes y programas de Talento Humano de la UAESP.</t>
  </si>
  <si>
    <t>Se realizo el informe trismestral del Plan Estrategico de Talento Humano, el mismo fue socializado por el Comite Institucional de Gestión y Desempeño desarrollado el día 20 de abril de 2026, en la Modalidad Asincrónico - Correo electrónico, el mismo se encuentra debidamente publicado en la pagina de la entidad en el Módulo de transparencia, como se ve reflejado en la evidencia reportada.</t>
  </si>
  <si>
    <t>07-05-2026: Se dio cumplimiento a la actividad programada conforme a lo establecido en la planificación establecida.</t>
  </si>
  <si>
    <t>22/07/2026 CLVR: De acuerdo con la revisión realizada por la OCI, se evidencia el cumplimiento de la actividad a través del Informe del Primer Trimestre de las Políticas de Gestión del Talento Humano e Integridad 2026, documento que consolida el seguimiento a la implementación de las políticas y planes asociados, incluyendo el Plan Anual de Provisión de Vacantes y Previsión de Recursos Humanos, la ejecución del Plan de Trabajo del Sistema de Gestión de Seguridad y Salud en el Trabajo (SG-SST), el Plan Estratégico de Seguridad Vial (PESV), el avance del Plan Institucional de Capacitación (PIC) y del Plan de Bienestar Social e Incentivos. Así mismo, se verificó la publicación del informe en la página web de la entidad, constatando que la información se encuentra disponible para consulta, en concordancia con lo establecido para la actividad.</t>
  </si>
  <si>
    <t>Plan Institucional de Capacitación - PIC</t>
  </si>
  <si>
    <t xml:space="preserve">Fortalecer las competencias, habilidades y conocimientos en los servidores públicos y colaboradores de la UAESP a través de la ejecución del Plan Institucional de Capacitación 2025 - 2028, impactando su saber, su hacer y su ser desde los procesos de inducción, reinducción, entrenamiento en puesto de trabajo y capacitación, para agregar valor público a través de su profesionalización e identidad con la organización. 
  </t>
  </si>
  <si>
    <t>OBJETIVO PLAN DE DESARROLLO</t>
  </si>
  <si>
    <t>ACTIVIDADES PROYECTO DE INVERSION</t>
  </si>
  <si>
    <t>META ACTIVIDADES PROYECTO DE INVERSION</t>
  </si>
  <si>
    <t>RUTAS/ DIMENSIONES/ EJES TEMATICOS</t>
  </si>
  <si>
    <t xml:space="preserve">2.1. Capacitar al 100% de los servidores públicos en diferentes temas de la entidad, logrando un puntaje igual o superior al 60% en las evaluaciones de conocimiento aplicadas posterior a la capacitación </t>
  </si>
  <si>
    <t>Lineamientos del PIC</t>
  </si>
  <si>
    <t>Formulación, publicación, normalización y regulación del PIC.</t>
  </si>
  <si>
    <t>Talento Humano</t>
  </si>
  <si>
    <t>Actividades de Regulación Generadas
Número de actividades de regulación realizadas/Número de actividades de regulación  programadas*100</t>
  </si>
  <si>
    <t>(Plan Formulado y publicado, Acto administrativo de adopción, Documentación del SIG actualizada, actas regulatorias)</t>
  </si>
  <si>
    <t>Se realizó formulación del Plan Institucional de Capacitación junto con sus anexos, el cual fue aprobado por CIGD el 27 de enero de la vigencia</t>
  </si>
  <si>
    <t>Documentos aprobados y cargados en enlace: https://www.uaesp.gov.co/transparencia/planeacion/planes#</t>
  </si>
  <si>
    <t xml:space="preserve">13-02-2026: Se dió cumplimiento a la actividad programada, según o establecido en el Plan Institucional de Capacitación.
</t>
  </si>
  <si>
    <t>09-03-2026: No se programaron actividades.</t>
  </si>
  <si>
    <t>08-04-2026: No se programaron actividades.</t>
  </si>
  <si>
    <t>08-05-2026: No se programaron actividades.</t>
  </si>
  <si>
    <t>05-07-2026: No se programaron actividades.</t>
  </si>
  <si>
    <t>DPRV 27/07/2026 Para el primer semestre de 2026 se evidenció la formulación del Plan Institucional de Capacitación —PIC— 2026–2028, su presentación y aprobación por el Comité Institucional de Gestión y Desempeño mediante Acta No. 1 del 27 de enero de 2026, así como su publicación, junto con el cronograma y el informe de instrumentos diagnósticos, en el sitio electrónico institucional. En consecuencia, se valida el cumplimiento de la actividad programada para enero y un avance acumulado del 50 % de la actividad anual</t>
  </si>
  <si>
    <t>Conocimiento organizacional</t>
  </si>
  <si>
    <t>Ejecución e implementación del PIC y fortalecimiento del conocimiento en servidores(as) públicos y contratistas.</t>
  </si>
  <si>
    <t>Seguimiento y Ejecución al Cronograma
Actividades realizadas/Actividades programadas*100</t>
  </si>
  <si>
    <t>(piezas comunicativas, registro visual y de asistencia, cronograma con y/o informes trimestrales)</t>
  </si>
  <si>
    <t xml:space="preserve">Se divulgaron las jornadas de capacitación dictadas por la CNSC: Jornada de Capacitación: Evaluación del Desempeño Laboral y Jornada de Capacitación EDL-App: Concertación de Compromisos 2026–2027
</t>
  </si>
  <si>
    <t>Se adjuntan correos de divulgación remitidos para inscripción</t>
  </si>
  <si>
    <t>Se ejecutaron 9 actividades en el marco del PIC, dentro de las cuales se destaca: ONBOARDING 001-2026, se gestionaron jornadas hibridas de acceso a todo el personal de la entidad en temas como Gestión de las TIC, Plataforma estrategica, Procesos misionales y Solicitudes, derechos de petición y tutelas. De otra parte, se gestionaron jornadas de capacitación en: Código General Disciplinario,Gestión Documental y Gestión Financiera. Igualmente se divulgaron cursos de aliados y oferta publica en:  Código de Integridad y Transparencia, EDL-App - concertación de compromisos  Periodo 2026–2027, Efectos de la geopolítica en el mercado de Energía en la Región Andina y Planeación y Presupuesto Público Basado en Resultados.</t>
  </si>
  <si>
    <t>Se cargan carpetas con registros y evidencias y cronograma con descripción de seguimiento.</t>
  </si>
  <si>
    <t>Se realizaron 11 actividades relacionadas con el PIC, de las cuales 4 corresponden a jornadas no programadas para el mes relacionados con los temas (Onboarding pasantes, Gestión de Talento Humano, Sistema de Seguridad Vial y Control Social, Participación Ciudadana y Rendición de Cuentas) , dos actividades serán gestionadas fuera del mes (Herramientas Ofimáticas y colaborativas y Gestión de Apoyo Logístico - Propiedad, Planta y Equipo).</t>
  </si>
  <si>
    <t>Se cargan carpetas con archivos de evidencias y cronograma con descripción de gestión y avances al mes de marzo.</t>
  </si>
  <si>
    <t>Se realizaron 17 actividades de 12 programadas en el PIC, de las cuales seis corresponden a jornadas no programadas para el mes relacionados con los temas (Seguridad y Privacidad de la información, Código de Integridad, Transparencia, Anticorrupción, Probidad, Ética Pública, Proceso de Evaluación y Mejora, Sistema de Seguridad Vial, Escuela de Familia y Gestión de la Contratación, Etapa Precontractual, Contractual y Postcontractual) , tres actividades serán gestionadas fuera del mes (Jornada de Reinducción, Gobernanza y Desarrollo de Competencias y Habilidades) y se cumplio con el agendamiento de dos jornadas postergadas del mes anterior (Herramientas Ofimáticas y colaborativas y Gestión de Apoyo Logístico - Propiedad, Planta y Equipo).</t>
  </si>
  <si>
    <t>Se cargan carpetas con archivos de evidencias y cronograma con descripción de gestión y avances al mes de abril.</t>
  </si>
  <si>
    <t>Se realizaron 13 actividades de 12 programadas en el PIC para el mes de mayo, de las cuales 10 fueron ejecutadas corrforme a la programación, una actividad será gestionada fuera del mes (Estado abierto y Accesibilidad a la información Pública), una fue anticipada en el mes de abril (Escuela de Familia) y se cumplio con el agendamiento de tres jornadas postergadas de meses anteriores (Jornada de Reinducción, Desconexión laboral y Teletrabajo, y Desarrollo de Competencias y Habilidades).</t>
  </si>
  <si>
    <t>Se cargan carpetas con archivos de evidencias y cronograma con descripción de gestión y avances al mes de mayo.</t>
  </si>
  <si>
    <t xml:space="preserve">Se realizaron 16 actividades de 12 programadas en el PIC para el mes de junio, de las cuales 7 fueron ejecutadas conforme a la programación, 5 actividades serán gestionadas en proximos meses (Gestión de Proyectos, Escuela de familia y Socialización de Cursos de Idiomas ), 2 fueron anticipadas del mes de julio (Supervisión e Interventoría, Responsabilidad Civil Penal y Administrativa y Control Social, Participación Ciudadana y Rendición de Cuentas), se cumpliÓ con el agendamiento de 1 jornada postergadas de meses anteriores (Gobernanza). </t>
  </si>
  <si>
    <t>Se cargan carpetas con archivos de evidencias y cronograma con descripción de gestión y avances al mes de junio.</t>
  </si>
  <si>
    <t>18-02-2026: Se dio cumplimiento a la programación establecida para el mes de enero del Plan Institucional de Capacitación PIC, alcanzando un cumplimiento mensual del 100 % frente a las actividades programadas para el período y un avance acumulado del 1,02 % respecto de la programación anual.</t>
  </si>
  <si>
    <r>
      <rPr>
        <sz val="9"/>
        <color rgb="FF000000"/>
        <rFont val="Arial"/>
        <family val="2"/>
      </rPr>
      <t>09-03-2026:</t>
    </r>
    <r>
      <rPr>
        <sz val="9"/>
        <color rgb="FF000000"/>
        <rFont val="Calibri"/>
        <family val="2"/>
      </rPr>
      <t xml:space="preserve"> Se dio cumplimiento a la programación establecida para el mes de febrero del Plan Institucional de Capacitación PIC, alcanzando un cumplimiento mensual del 100 % frente a las actividades programadas para el período y un avance acumulado del 10,20 % respecto de la programación anual.</t>
    </r>
  </si>
  <si>
    <t>08-042026: Se dio cumplimiento a la programación establecida para el mes de marzo del Plan Institucional de Capacitación PIC, alcanzando un cumplimiento mensual del 122 % frente a las actividades programadas para el período y un avance acumulado del 21,43 % respecto de la programación anual. Este resultado obedece a la realización de cuatro (4) actividades no programadas inicialmente para el mes, las cuales fueron ejecutadas en atención a las necesidades institucionales.</t>
  </si>
  <si>
    <t>08-05- 2026: Se dio cumplimiento a la programación establecida para el mes de abril del Plan Institucional de Capacitación PIC, alcanzando un cumplimiento mensual del 142 % frente a las actividades programadas para el período y un avance acumulado del 38,78 % respecto de la programación anual. Este resultado obedece a la realización de cinco (5) actividades no programadas inicialmente para el mes, las cuales fueron ejecutadas en atención a las necesidades institucionales.</t>
  </si>
  <si>
    <r>
      <rPr>
        <sz val="9"/>
        <color rgb="FF000000"/>
        <rFont val="Calibri"/>
        <family val="2"/>
      </rPr>
      <t>09-06- 2026: Se dio cumplimiento a la programación establecida para el mes de mayo del Plan Institucional de Capacitación PIC, alcanzando un cumplimiento mensual del 108 % frente a las actividades programadas para el período y un avance acumulado del 52,04 % respecto de la programación anual. Este resultado obedece a la realización de una (1) actividad no programada inicialmente para el mes, la cual fue ejecutada en atención a las necesidades institucionales.</t>
    </r>
  </si>
  <si>
    <r>
      <rPr>
        <sz val="9"/>
        <color rgb="FF000000"/>
        <rFont val="Calibri"/>
        <family val="2"/>
      </rPr>
      <t>07-07- 2026: Se dio cumplimiento a la programación establecida para el mes de junio del Plan Institucional de Capacitación PIC, alcanzando un cumplimiento mensual del 133 % frente a las actividades programadas para el período y un avance acumulado del 68,37 % respecto de la programación anual. Este resultado obedece a la realización de cuatro (4) actividades no programadas inicialmente para el mes, las cuales fueron ejecutadas en atención a las necesidades institucionales.</t>
    </r>
  </si>
  <si>
    <t>DPRV 27/07/2026 Durante el primer semestre de 2026 se evidenció la ejecución continua de actividades en el marco del Plan Institucional de Capacitación —PIC—, mediante el desarrollo de jornadas de inducción y onboarding, capacitaciones sobre procesos institucionales, gestión disciplinaria, gestión documental, gestión financiera, tecnologías de la información, servicio a la ciudadanía, contratación, seguridad y salud en el trabajo, entre otros temas. Los soportes revisados incluyen cronogramas, informes de las jornadas, registros de asistencia, presentaciones y piezas de comunicación, los cuales permiten validar la realización efectiva de las actividades reportadas. No obstante, se identificaron capacitaciones aplazadas, anticipadas y no programadas inicialmente, por lo que los porcentajes superiores al 100 % no reflejan necesariamente el cumplimiento oportuno del cronograma original. En consecuencia, se valida la ejecución de la actividad durante el periodo, con observación frente a la metodología utilizada para calcular y reportar su avance.
Recomendación: Conciliar mensualmente el cronograma del PIC, identificando para cada actividad su estado como programada y ejecutada oportunamente, reprogramada, anticipada, cancelada o adicional. Para calcular el cumplimiento del cronograma, el numerador debe incluir únicamente las actividades programadas para el periodo que fueron efectivamente realizadas, evitando que las jornadas adicionales o anticipadas compensen aquellas pendientes. Las actividades no programadas deberán reportarse separadamente como gestión complementaria. Asimismo, se recomienda unificar el porcentaje acumulado, dado que la matriz registra un avance del 48,7 %, mientras que la segunda línea reporta 68,37 %, y complementar la medición con indicadores que permitan verificar la cobertura del 100 % de los servidores públicos y el resultado mínimo del 60 % en las evaluaciones de conocimiento, de acuerdo con la meta estratégica asociada.</t>
  </si>
  <si>
    <t>Creación de valor público</t>
  </si>
  <si>
    <t>Contratación de capacitación en temas especializados.</t>
  </si>
  <si>
    <t>Capacitación de Alta Calidad en el PIC
Número de capacitaciones contratadas/ Número de capacitaciones a contratar programadas *100</t>
  </si>
  <si>
    <t>(piezas comunicativas, registro visual , registros de inscripción y certificados de capacitación expedidos por el ente academico)</t>
  </si>
  <si>
    <t>Está en proceso de validación y construcción documental por parte de los abogados de SAF</t>
  </si>
  <si>
    <t>Se cargan correos de solicitud de oferta a ICONTEC.</t>
  </si>
  <si>
    <t>Se realizó reunion con el Programa propulsor con el fin de gestionar dos (2)  diplomados a la medida de la UAESP, a traves de este programa de COMPENSAR se pretende sin costo dar dos temas de calidad con la Universidad Externado de Colombia.</t>
  </si>
  <si>
    <t>Se cargan correos de cruce de información y ofertas finales del Externado de Colombia.</t>
  </si>
  <si>
    <t>18-02-2026: No se programaron actividades.</t>
  </si>
  <si>
    <t>09-03-2026: Se evidencia reporte de la actividad  en el marco de la gestion con ICONTEC, sin embargo, esta no se ha ejecutado, validado por la lider del proceso (Construcción documental por parte de los abogados de SAF).</t>
  </si>
  <si>
    <t>09-06-2026: Se cumple con la actividad programada en el marco del Cronograma de Capacitación vigente.</t>
  </si>
  <si>
    <t>DPRV 27/07/2026 Para el primer semestre de 2026 se evidenciaron gestiones orientadas a la contratación y consecución de capacitaciones especializadas. En febrero se adelantó la solicitud de oferta a ICONTEC y la revisión de la documentación contractual; sin embargo, el proceso no se encontraba perfeccionado, razón por la cual no se valida cumplimiento para dicho periodo. En mayo se realizaron acercamientos con el Programa Propulsor de Compensar y la Universidad Externado de Colombia para gestionar dos diplomados a la medida de la UAESP; no obstante, los soportes descritos corresponden a correos, propuestas y reuniones preliminares, sin que se evidencie contrato, convenio, aceptación formal de la oferta, programación definitiva o ejecución de los diplomados. En consecuencia, se reconoce avance de gestión, pero no se valida el 50 % de cumplimiento reportado hasta tanto se aporte evidencia de la formalización de al menos una capacitación especializada.
Recomendación: Diferenciar en la formulación del PIC la gestión o contratación de las capacitaciones especializadas de su ejecución efectiva. Para la primera etapa, establecer como producto el contrato, convenio, carta de aceptación o documento equivalente; y para la segunda, los registros de inscripción y asistencia, evaluaciones, evidencias de realización y certificados expedidos por la institución académica. Asimismo, ajustar el reporte de mayo o aportar el documento que demuestre la formalización de los diplomados gestionados con Compensar y la Universidad Externado.</t>
  </si>
  <si>
    <t>Medición y seguimiento</t>
  </si>
  <si>
    <t>Informes consolidados de evaluación y seguimiento del PIC</t>
  </si>
  <si>
    <t>Ejecución y Seguimiento al Cronograma
Informes de seguimiento realizados /Informes  programados*100</t>
  </si>
  <si>
    <t>Informes de seguimiento y evaluacion</t>
  </si>
  <si>
    <t>Se carga correo de remisión de informe para firma de jefe y se carga informe borrador del trimestre. Una vez firmado se publicará</t>
  </si>
  <si>
    <t>Informe y correo de remisión de informe para firma.</t>
  </si>
  <si>
    <t>12-05-2026: Se cumple con la actividad programada.</t>
  </si>
  <si>
    <t>DPRV 27/07/2026 Para el primer semestre de 2026 se evidenció la elaboración del Informe Consolidado del Plan Institucional de Capacitación correspondiente al primer trimestre, documento que contiene el análisis cuantitativo y cualitativo de las actividades ejecutadas, la medición de cobertura, satisfacción y aprendizaje, así como las dificultades, retos y recomendaciones identificadas. El informe registra 19 jornadas programadas y 21 ejecutadas, una cobertura del 63 % del personal de planta y un índice de aprendizaje del 77 %, superior al 60 % establecido en la meta estratégica. En consecuencia, se valida el cumplimiento del primer informe programado y un avance anual del 33,3 %. No obstante, se recomienda diferenciar las actividades programadas de las adicionales o anticipadas, así como precisar los denominadores utilizados para calcular la cobertura y el aprendizaje.
Recomendación: Fortalecer la metodología de los informes de seguimiento del PIC, diferenciando las actividades programadas y ejecutadas oportunamente de aquellas adicionales, anticipadas o reprogramadas; identificando el número de personas únicas capacitadas, además del total de asistencias; y precisando la cantidad de jornadas y participantes sobre los cuales se aplicaron las evaluaciones de conocimiento. Esto permitirá verificar con mayor exactitud el cumplimiento de la meta de capacitar al 100 % de los servidores públicos y alcanzar resultados iguales o superiores al 60 % en las evaluaciones posteriores.</t>
  </si>
  <si>
    <t>•	Plan de Bienestar Social e Incentivos</t>
  </si>
  <si>
    <t>ACTIVIDAD EJES TEMÁTICOS Y PROGRAMAS ANEXOS</t>
  </si>
  <si>
    <t>Lineamientos del PBSI Y prograas anexos</t>
  </si>
  <si>
    <t>Formulación, publicación y regulación del Plan de Bienestar Social e Incentivos.</t>
  </si>
  <si>
    <t>Actividades de regulación generadas
Número de actividades de regulación realizadas/Número de actividades de regulación  programadas*100</t>
  </si>
  <si>
    <t>Se realizó formulación del Plan de Bienestar Social e Incentivos junto con sus anexos, el cual fue aprobado por CIGD el 27 de enero de la vigencia</t>
  </si>
  <si>
    <t>No se tiene programado</t>
  </si>
  <si>
    <t xml:space="preserve">16-02-2026: Se da cumplimiento a la actividad programada </t>
  </si>
  <si>
    <t xml:space="preserve">10-03-2026: No se programan actividades en el respectivo mes </t>
  </si>
  <si>
    <t xml:space="preserve">10-04-2026: No se programan actividades en el respectivo mes </t>
  </si>
  <si>
    <t xml:space="preserve">08-05-2026: No se programan actividades en el respectivo mes </t>
  </si>
  <si>
    <t xml:space="preserve">10-06-2026: No se programan actividades en el respectivo mes </t>
  </si>
  <si>
    <t xml:space="preserve">10-07-2026: No se programan actividades en el respectivo mes </t>
  </si>
  <si>
    <t>22/07/2026 CLVR: De acuerdo con la revisión realizada por la OCI, se evidencia el cumplimiento de la actividad a través del Acta No. 001 del 27 de enero de 2026 del Comité Institucional de Gestión y Desempeño, mediante la cual se aprobó el Plan de Bienestar Social e Incentivos para la vigencia 2026, así como del cronograma de ejecución del plan. Adicionalmente, se verificó la publicación del Plan de Bienestar Social e Incentivos en la página web de la entidad, constatando la disponibilidad del documento para consulta.</t>
  </si>
  <si>
    <t>Bienestar en la UAESP</t>
  </si>
  <si>
    <t>Ejecución del Plan de Bienestar Social e Incentivos en la UAESP.</t>
  </si>
  <si>
    <t>Seguimiento y ejecución al cronograma
Actividades realizadas/Actividades programadas*100</t>
  </si>
  <si>
    <t>Se divulgaron piezas comunicativas en temas como; Desconexión Laboral, acompañamiento de equipos, Celebracones/acompañamientos en ocasiones especiales, valera emocional y se entregaron los kits de apoyo en riesgo psicosocial a la OAP</t>
  </si>
  <si>
    <t>Se adjuntan correos de divulgación remitidos para inscripción, listado de asistencia o planilla de registro de recepción de kits</t>
  </si>
  <si>
    <t>Se desarrollaron siete (7) actividades programadas de conformidad al cronograma  del PBSI:
Eje 1 Psicosocial_actividad 1_Reconocimiento por cumpleaños
Eje 1 Psicosocial_actividad 2_Permiso remunerado para asistir a citas médicas, de sus hijos menores, o de sus padres
Eje 1 Psicosocial_actividad 3_Descanso Compensado para Semana Santa y festividades de fin de año
Eje 1 Psicosocial_actividad 4_Día de Grado
Eje 1 Psicosocial_actividad 5_Celebraciones_Acompañamiento en fechas Especiales
Eje 6 Bienestar en el trabajo_actividad 1_Divulgación oportuna de beneficios propios del Distrito y Nación
Eje 7 Programas educativos_Actividad_1_Identidad UAESP</t>
  </si>
  <si>
    <t>Se cargan las evidencias en la carpeta compartida por la OAP</t>
  </si>
  <si>
    <t>Se desarrollaron seis (6) de ocho (8) actividades programadas de conformidad al cronograma  del PBSI:
Eje 1 Psicosocial_actividad 1_Actividades de apoyo al Programa movilidad Sostenible y Promoción de Uso de la Bicicleta
Eje 1 Psicosocial_actividad 2_Reconocimiento por cumpleaños
Eje 2 Salud Mental_actividad 1_Manejo del Duelo y pérdida
Eje 3 Transformación Digital_actividad 1_Innovación y transformación
Eje 6 Bienestar en el trabajo_actividad 1_Divulgación oportuna de beneficios propios del Distrito y Nación</t>
  </si>
  <si>
    <t xml:space="preserve">Se desarrollaron trece (13) de once (11) actividades programadas de conformidad al cronograma del PBSI:
Eje 1 Psicosocial actividad 1_Reconocimiento por cumpleaños
Eje 1 Psicosocial actividad 2_Día Rosa
Eje 1 Psicosocial actividad 3_Jornada especial para mujeres embarazadas
Eje 1 Psicosocial actividad 4_Tiempo preciado con los bebés
Eje 1 Psicosocial actividad 5_Celebraciones_Acompañamiento en fechas Especiales
Eje 2 Salud Mental actividad 1_Ejercicio físico en casa
Eje 3 Diversidad e inclusión actividad 1_Fase I – Construcción de condiciones institucionales
Eje 3 Diversidad e inclusión actividad 2_Fase II – Movilización de estrategias - Diversidad e Inclusión
Eje 4 Transformación Digital actividad 1_Socialización de aplicaciones de uso gratuito enfocadas en el autocuidado
Eje 6 Bienestar en el trabajo actividad 1_Divulgación oportuna de beneficios propios del Distrito y Nación
Eje 6 Bienestar en el trabajo actividad 2 Programa Desvinculación asistida
Eje 6 Bienestar en el trabajo actividad 3_Feria de servicio
Ruta 3_inteligencia Emocional _ actividad 1_desarollo de habilidades blandas
</t>
  </si>
  <si>
    <t>Se desarrollaron ocho (8) actividades programadas de conformidad al cronograma del PBSI:
Eje 1 Psicosocial actividad 1_Actividad lúdico - recreativa para la familia. Reconocimiento al rol de padre o madre_Soy feliz padre_madre
Eje 1 Psicosocial Actividad 2 Reconocimiento por cumpleaños - Permiso remunerado por cumpleaños
Eje 1 Psicosocial Actividad 3 Celebraciones Acompañamiento en fechas Especiales
Eje 3 Transformación Digital Actividad 1 Fase III – Seguimiento y sostenibilidad
Eje 5 Identidad y vocación por el servicio público actividad 1_Conmemoración de las Secretarias y los Secretarios del Distrito
Eje 6 Bienestar en el trabajo Actividad 1 Divulgación oportuna de beneficios propios del Distrito y Nación
Eje 6 Bienestar en el trabajo Actividad 2_Actividades individuales de servicios con la Caja de Compensación Familiar
Eje 7 Programas Educativos Actividad 1 Identidad UAESP</t>
  </si>
  <si>
    <t xml:space="preserve">Se desarrollaron quince (15) actividades programadas de conformidad al cronograma del PBSI:
Eje 1 Psicosocial actividad 1_Actividades de integración mediante el deporte - Olimpiadas Internas
Eje 1 Psicosocial actividad 2_Actividades de apoyo al Programa movilidad Sostenible y Promoción de Uso de la Bicicleta
Eje 1 Psicosocial actividad 3_Vacaciones recreativas para hijos_as de funcionarios_as
Eje 1 Psicosocial actividad 4_Actividades para hijos-as en etapa de adolescencia
Eje 1 Psicosocial actividad 5_Actividad lúdico - recreativa para la familia. Reconocimiento al rol de padre o madre. Soy feliz padre
Eje 1 Psicosocial actividad 6_Presencia y acompañamiento en situaciones de vida especiales
Eje 1 Psicosocial actividad 7_Reconocimiento por cumpleaños - Permiso remunerado por cumpleaños
Eje 1 Psicosocial actividad 8_Tres días por matrimonio
Eje 1 Psicosocial actividad 9_Celebraciones_Acompañamiento en fechas Especiales
Eje 2 Salud mental actividad 1_Salidas ecológicas
Eje 2 Salud mental actividad 2_Medición de clima laboral
Eje 6 Bienestar en el trabajo actividad 1_Divulgación oportuna de beneficios propios del Distrito y Nación
Eje 6 Bienestar en el trabajo actividad 2_Teletrabajo
Eje 7 Programas educativos actividad 1_Clima y cultura
Eje 7 Programas educativos actividad 2_Redes de apoyo
</t>
  </si>
  <si>
    <t>16-02-2026: Se da cumplimiento a la actividad programada, se tiene en cuenta que conforme al cronograa de ejecutan 6/6 actividades ejecutadas.
NOTA: cumplimiento del cronograma del 5% acumulado para el mes de enero</t>
  </si>
  <si>
    <t>10-03-2026: Se realiza validación del cronograma de actividades, se ejecutan 7/7 actividades con un cumplimiento acumulado de 12 de 121 actividades programadas 
NOTA: cumplimiento del cronograma del 11% acumulado para el mes de febrero</t>
  </si>
  <si>
    <t>10-04-2026: Se realiza validación del cronograma de actividades, se ejecutan 6/8 actividades con un cumplimiento acumulado de 19 de 121 actividades programadas 
NOTA: cumplimiento del cronograma del 16% acumulado para el mes de marzo</t>
  </si>
  <si>
    <t xml:space="preserve">08-05-2026: Se realiza validación del cronograma de actividades, se ejecutan 13/11 actividades con un cumplimiento acumulado de 32 de 121 actividades programadas 
Al verificar el cronograma y sus evidencias, se encuentra que las evidencias de la actividad:  Divulgación oportuna de beneficios propios del Distrito y Nación, se encuentra en la carpeta de eje 6 en conjunto con la participación de COOPEBIS como parte de la feria de servicios, de feria de servicios se destaca la feria de  emprendimiento saludable 
NOTA: cumplimiento del cronograma del 26% acumulado para el mes de abril
</t>
  </si>
  <si>
    <t xml:space="preserve">10-06-2026: Se realiza validación del cronograma de actividades, se ejecutan 8/8 actividades con un cumplimiento acumulado de 40 de 121 actividades programadas 
NOTA: cumplimiento del cronograma del 33% acumulado para el mes de mayo
</t>
  </si>
  <si>
    <t xml:space="preserve">10-07-2026: Se realiza validación del cronograma de actividades, se ejecutan 15/15 actividades con un cumplimiento acumulado de 55 de 121 actividades programadas 
NOTA: cumplimiento del cronograma del 45% acumulado para el mes de mayo
</t>
  </si>
  <si>
    <t>22/07/2026 CLVR: De acuerdo con la revisión realizada por la OCI, se evidencia el cumplimiento de la actividad, mediante la verificación de las evidencias correspondientes a la ejecución del Plan de Bienestar Social e Incentivos durante el periodo de enero a junio de 2026. Se constató que las actividades desarrolladas cuentan con los soportes definidos como producto entregable y son coherentes con el cronograma establecido para la vigencia.</t>
  </si>
  <si>
    <t>Reconocimientos e Incentivos</t>
  </si>
  <si>
    <t>Numero  incentivos pecuniarios entregados</t>
  </si>
  <si>
    <t>Beneficiarios del Programa de incentivos pecuniarios 
Número de beneficiarios de incentivos pecuniarios/ Número de servidores publicos de planta *100</t>
  </si>
  <si>
    <t>(Actos administrativos)</t>
  </si>
  <si>
    <t xml:space="preserve">Se recone y ordena el pago del incentivo educativo para la vigencia 2025 a 18 servidores  por un valor de treinta millones ($30.000.000), el valor del beneficio por funcionario fue de $Número de funcionarios que cumplieron el requisito y se les otorgó el beneficio Valor total
$1.666.666. Medición del indicador: 12%
Así mismo en el primer semestre se proyecta la circular de los requisitios para el reconocimiento de incentivos educativos, vigencia 2026, a Servidores/as de la
entidad en el marco del Programa Educativo del Plan de Bienestar Social e Incentivos 2025 - 2028, para dar inicio al proceso en el segundo semestre de esta vigencia. </t>
  </si>
  <si>
    <t xml:space="preserve">16-02-2026: No se programan actividades para el respectivo mes  </t>
  </si>
  <si>
    <t xml:space="preserve">10-07-2026: Se cumple con las actividades conforme a lo programado, se aclara que los pagos fueron realizados durante el primer semestre del 2026, por lo que se registran algunas OP en el respectivo mes de Junio. Adicional, se registra el borrador de incentivos pecunarios semestre II del 2026
</t>
  </si>
  <si>
    <t>22/07/2026 CLVR: De acuerdo con la revisión realizada por la OCI, teniendo en cuenta los seguimientos efectuados por la primera y segunda línea de defensa y la verificación de las evidencias aportadas, se evidencia el cumplimiento de la actividad, toda vez que se verificó la Resolución No. 1000 de 2025, así como tres órdenes de pago de fecha 2 de febrero de 2026, mediante las cuales se materializó el reconocimiento de dichos incentivos durante el periodo evaluado.</t>
  </si>
  <si>
    <t>Informes consolidados de evaluación y seguimiento del Plan de Bienestar Social e Incentivos</t>
  </si>
  <si>
    <t>Ejecución y seguimiento al Cronograma
Informes de seguimiento realizados /Informes  programados*100</t>
  </si>
  <si>
    <t>Se realiza el proyecto de informe del primer trimestre, se encuentra en proceso de revisón y aprobación.</t>
  </si>
  <si>
    <t>Se carga la evidencia en la carpeta compartida por la OAP</t>
  </si>
  <si>
    <t xml:space="preserve">08-05-2026: Se cumple con las actividades conforme a lo programado 
</t>
  </si>
  <si>
    <t>22/07/2026 CLVR: De acuerdo con la revisión realizada por la OCI, se evidencia el cumplimiento de la actividad, mediante la verificación del Informe del Primer Trimestre del Plan de Bienestar Social e Incentivos y Programa de Clima Laboral y Cultura Organizacional, en concordancia con el producto entregable definido en el Plan de Acción Institucional. Al momento de la verificación, el documento se encontraba en proceso de revisión y aprobación, situación que no desvirtúa el cumplimiento de la actividad, por cuanto se evidenció la elaboración del informe correspondiente.</t>
  </si>
  <si>
    <t>•	Sistema de Gestión y Seguridad de Salud en el Trabajo</t>
  </si>
  <si>
    <t xml:space="preserve">RUTAS/ DIMENSIONES/ </t>
  </si>
  <si>
    <t>EJES TEMATICOS</t>
  </si>
  <si>
    <t>2.4.2. Lograr una efectividad anual del 80% de los objetivos proyectados en el plan estratégico de talento humano.</t>
  </si>
  <si>
    <t>Sistema de Gestión de Seguridad y Salud en el Trabajo</t>
  </si>
  <si>
    <t xml:space="preserve">Salud Física y Mental </t>
  </si>
  <si>
    <t>Talento Humano 
Seguridad y Salud en el Trabajo</t>
  </si>
  <si>
    <t>Plan anual del SGSST 
Evidencia de ejecución (reigistros de asistencias, acta o informes)</t>
  </si>
  <si>
    <t>Se anexan los Programas de Prevención y Promoción y los PVE 2026, la programación de exámenes médicos ocupacionales y el consolidado de seguimiento a casos con recomendaciones, restricciones o reincorporaciones del período.</t>
  </si>
  <si>
    <t>Evidencias número 
21,23,26</t>
  </si>
  <si>
    <t>Se desarrollaron actividades de los programa de salud y prevención , se adjunta evidencia de los examenes medico ocupacionales de los servidores públicos que ingresaron por concurso y se adjunta el consolidado de los seguimientos de casos de recomendaciones, restricciones e incorporaciones. Se carga la actualización de la encuesta sociodemografica que xcontiene componente salud.</t>
  </si>
  <si>
    <t>Evidencias número 
18,21,23,26</t>
  </si>
  <si>
    <t>Se adjunta evidencia respecto al cumplimiento del componente de los programas de salud en el desarrollo de pausas activas, estrategía de articulación con el DASCD para formación de brigada emocioal y estrategia de atención de riesgo sicosocial; así mismo, se realiza la programación examenes medicos ocupacionales y seguimiernto de recomendaciones, restricciones y reincorporación laboral.</t>
  </si>
  <si>
    <t>Se adjunta evidencias respecto al cumplimiento del componente de salud Durante el periodo se realizó seguimiento a los Programas de Vigilancia Epidemiológica Biomecánico y Psicosocial y a las actividades de promoción y prevención de estilos de vida saludable, mediante pausas activas, encuestas de salud, análisis de ausentismo, inspecciones ergonómicas y seguimiento a exámenes médicos ocupacionales, fortaleciendo además las estrategias de bienestar y salud mental a través de actividades de la Brigada Emocional y la socialización de protocolos para la prevención del acoso laboral y sexual. Asimismo, se gestionó la programación y seguimiento de exámenes médicos de ingreso y periódicos, la actualización del profesiograma ante la IPS Compensar incluyendo practicantes universitarios y el consolidado de seguimiento a casos con recomendaciones, restricciones médicas y procesos de reincorporación laboral, promoviendo acciones preventivas y de mejora continua en las condiciones de trabajo.</t>
  </si>
  <si>
    <t>Evidencias número 
21,23,24,26</t>
  </si>
  <si>
    <t>Se fortaleció la gestión de los Programas de Vigilancia Epidemiológica mediante la actualización de sus componentes técnicos, la consolidación de la caracterización del personal 2026 y el seguimiento a las condiciones de salud de los servidores. Asimismo, se desarrollaron acciones de promoción y prevención en riesgos osteomusculares y psicosociales, estilos de vida saludable, ausentismo, restricciones médicas y exámenes ocupacionales, contribuyendo al fortalecimiento y mejora continua del Sistema de Gestión de Seguridad y Salud en el Trabajo.</t>
  </si>
  <si>
    <t>Evidencias número 
17, 18, 21, 23, 26</t>
  </si>
  <si>
    <t>Durante el mes de junio  se dio continuidad a las actividades de los Programas de Vigilancia Epidemiológica, destacándose el avance en la aplicación de la batería de riesgo psicosocial al personal de planta, el seguimiento a recomendaciones médicas ocupacionales y la gestión de exámenes médicos de ingreso y periódicos. Asimismo, se remitieron 47 conceptos médicos a historias laborales y se fortaleció el seguimiento a casos con recomendaciones, restricciones o reincorporaciones.</t>
  </si>
  <si>
    <t>Evidencias número 
21, 22,23,25, 26</t>
  </si>
  <si>
    <t xml:space="preserve">16-02-2026: se realiza actividades conforme a lo programado </t>
  </si>
  <si>
    <t xml:space="preserve">10-03-2026: se realiza actividades conforme a lo programado </t>
  </si>
  <si>
    <t xml:space="preserve">10-04-2026: se realiza actividades conforme a lo programado </t>
  </si>
  <si>
    <t xml:space="preserve">08-05-2026: se realiza actividades conforme a lo programado </t>
  </si>
  <si>
    <t>10-06-2026: Se realizan actividades conforme a lo programado</t>
  </si>
  <si>
    <t>08-07-2026: Se realizan actividades conforme a lo programado</t>
  </si>
  <si>
    <t>24/07/2026 CLVR: De acuerdo con el Plan Anual de Auditorías 2026, el seguimiento al SG-SST se encuentra programado para ser evaluado mediante una auditoría independiente, cuya ejecución se desarrolla durante los meses de junio y julio de 2026. En consecuencia, las actividades correspondientes a este plan no fueron objeto de evaluación en el presente seguimiento al PAI, con el fin de evitar la duplicidad en los ejercicios de evaluación realizados por la OCI.</t>
  </si>
  <si>
    <t xml:space="preserve">Seguridad en el Trabajo </t>
  </si>
  <si>
    <t>Se adjuntan los formatos correspondientes a la entrega de Elementos de Protección Personal (EPP) y a la entrega de chaquetas, generados durante el mes.</t>
  </si>
  <si>
    <t>Evidencias número 
42</t>
  </si>
  <si>
    <t xml:space="preserve">Evidencias número 
42	</t>
  </si>
  <si>
    <t>Se adjunta los formatos de entrega de EPP y entrega de 366 chaquetas y 266 gorras institucionales generados en este mes</t>
  </si>
  <si>
    <t>Evidencia número 
42</t>
  </si>
  <si>
    <t>Se fortalecieron las acciones de control del riesgo mediante la verificación del etiquetado y la sensibilización sobre el manejo seguro de sustancias químicas, complementadas con la instalación de señalización preventiva. Asimismo, se realizó la actualización y seguimiento de la matriz de peligros y riesgos, incluyendo el control a terceros, y se gestionó la entrega de elementos de protección personal y dotación institucional, con la distribución de 105 chaquetas y 79 gorras.</t>
  </si>
  <si>
    <t>Evidencias número 27, 37, 42</t>
  </si>
  <si>
    <t>SG SST</t>
  </si>
  <si>
    <t>Se adjuntan los soportes correspondientes a la actualización normativa, matriz legal enero de 2026, cronograma y evidencias de comunicaciones, seguimientos y fortalecimiento del Comité de Convivencia Laboral, reporte de indicadores, cargue de estándares mínimos 2026, matrices de accidentabilidad 2025–2026 y acciones del PESV. Durante el mes de enero no se presentaron accidentes de trabajo.</t>
  </si>
  <si>
    <t>Evidencias número 
14,15,19,20,34,44,48,49,50</t>
  </si>
  <si>
    <t>Se adjuntan los soportes correspondientes a la actualización normativa, matriz legal febrero de 2026, se adjunta la gestión del cambio respecto a la concesión de los cementerios distritales,  seguimientos y fortalecimiento del Comité de Convivencia Laboral y Copasst, reporte de indicadores, se realizó actualización sociodemografica, programación de examenes ocupacionales de ingreso, reunión de brigada con RENOBO, matrices de accidentabilidad 2025–2026 y acciones del PESV. Durante el mes de febrero  se presentó un  accidente de trabajo y se carga con sus debidos soportes de investigación y reporte..</t>
  </si>
  <si>
    <t>Evidencias número 
5,7,14,16,19,20,29,30,34,44,48,49</t>
  </si>
  <si>
    <t>Se adjuntan los soportes correspondientes a la actualización normativa, matriz legal marzo de 2026, se adjunta el soporte de cargue de responsables de SST, se adjunta los correso de evidencia de ejecución de capacitaciones programadas, los soportes de seguimiento tanto Copasst como CCL, las actividades de prevención y promoción para teletrabajadores y las acciones correctivas derivadas de las inspecciones.  Durante el mes de marzo   se presentó un  accidente de trabajo y se carga con sus debidos soportes de investigación y reporte..</t>
  </si>
  <si>
    <t>Evidencias número 3,4,5,13,14,19,20,32,33,34,44,48,49</t>
  </si>
  <si>
    <t>Durante el periodo se ejecutaron las capacitaciones programadas en temas de manejo de cargas, riesgo químico, riesgo biológico y estilos de vida saludables, así como la capacitación y acompañamiento al Comité de Convivencia Laboral en manual de convivencia, roles y procedimientos, dando cumplimiento a actividades pendientes. Adicionalmente, se realizó la actualización normativa y de la matriz legal, el seguimiento al cronograma de comunicaciones y la reunión mensual del COPASST. En materia de seguridad y salud en el trabajo, se reportaron dos accidentes laborales y un siniestro vial sin afectación a personas, adelantándose el respectivo registro, análisis estadístico y cargue de indicadores. Asimismo, se gestionaron acciones preventivas y de mejora relacionadas con dotación ergonómica, seguimiento a reubicación de teletrabajador, actividades de riesgo psicosocial, entrega de incentivos por participación en la Semana SST y reporte de acciones de mejoramiento ante la Oficina de Control Interno.</t>
  </si>
  <si>
    <t>Evidencias número 5,14,15,19,20,33,34,44,48,49</t>
  </si>
  <si>
    <t>Se dio cumplimiento a las actividades programadas del SG-SST mediante la ejecución de capacitaciones en identificación de riesgos y peligros, la actualización de la matriz legal y la realización de la sesión ordinaria del COPASST. Asimismo, se consolidó el seguimiento a la accidentalidad laboral a través de la actualización de las bases estadísticas y la matriz institucional de registro, y se fortaleció la gestión preventiva mediante la formalización y socialización de las lecciones aprendidas derivadas de los incidentes reportados.</t>
  </si>
  <si>
    <t>Evidencias número 5, 14, 19, 20, 33, 34, 44, 48, 49</t>
  </si>
  <si>
    <t>Durante el mes de junio se dio cumplimiento a las actividades programadas del SG-SST, evidenciando avances en la actualización normativa, la matriz legal, la reunión del COPASST, la actualización del Manual de Funcionamiento del Comité de Convivencia Laboral, los planes de emergencia, el seguimiento a teletrabajadores, la consolidación de la base estadística, el cargue de indicadores y el registro de accidentes de trabajo, se cumplió con las actividades de retención documental, los planes de emergencia continúan en trámite de publicación y se encuentra pendiente la entrega de los listados de asistencia e informes trimestrales del Comité de Convivencia Laboral para dar cumplimiento a la normatividad vigente.
Nota: No se adjunta ningún formato de radicación ya que no se presento accidentes de trabajo.</t>
  </si>
  <si>
    <t>Evidencia número 
5,13,14,19,20,28,32,34,44,48,49</t>
  </si>
  <si>
    <t xml:space="preserve">16-02-2026: Se registran unicamente 9/10 evidencias de las programadas para el respectivo mes </t>
  </si>
  <si>
    <t>10-04-2026: se realizan 9 de 10 actividades de las programadas</t>
  </si>
  <si>
    <t xml:space="preserve">SG SST / VIAL </t>
  </si>
  <si>
    <t>Se adjuntan las investigaciones de accidentes de trabajo de diciembre y enero pendientes de aprobación, evidencias de acciones preventivas en centros de trabajo y personal en campo, socialización de protocolos, programa de inspecciones 2026 e indicadores del SG-SST y del PESV; se aclara que un dictamen de origen continúa en trámite ante la ARL.</t>
  </si>
  <si>
    <t>Evidencias número 
35,40,41,43</t>
  </si>
  <si>
    <t xml:space="preserve">Se adjuntan formato de investigación de accidente de trabajo de febrero junto a sus soportes; así mismo se adjunta formatos de inspección de vehículos e indicadores de SGSST y PESV. </t>
  </si>
  <si>
    <t>Evidencias número 35,40,41,43</t>
  </si>
  <si>
    <t xml:space="preserve">Se adjuntan formato de investigación de accidente de trabajo de febrero junto a sus soportes; así mismo se adjunta formatos de inspección de los centros de trabajo correspondientes en el programa e indicadores de SGSST y PESV. </t>
  </si>
  <si>
    <t>Durante el periodo se adelantó la investigación del siniestro vial reportado para el vehículo de placas OBH 747, implementando los respectivos planes de acción y realizando seguimiento en las reuniones mensuales del COPASST. Asimismo, se desarrollaron jornadas lúdico-formativas orientadas a sensibilizar a los actores viales frente a los riesgos identificados, fortaleciendo la percepción del riesgo y promoviendo prácticas seguras durante los desplazamientos laborales e in itinere. De igual manera, se aplicó la encuesta para la identificación de peligros y valoración de riesgos de los equipos de Territorio con el fin de actualizar las matrices correspondientes, se ejecutaron acciones preventivas en los centros de trabajo y personal en campo para prevenir actos y condiciones inseguras y garantizar la disponibilidad de equipos de emergencia, y se realizaron inspecciones de seguridad en diferentes CTAS y bodegas, socializando los hallazgos para su respectiva gestión. Finalmente, se adjuntaron los indicadores correspondientes al SGSST y al PESV.</t>
  </si>
  <si>
    <t>Evidencias número 35,36,40,41,43</t>
  </si>
  <si>
    <t>Se fortaleció la gestión del Sistema de Gestión de Seguridad y Salud en el Trabajo mediante la planeación y evaluación del simulacro de emergencias en articulación con Renobo e IDEP, el seguimiento a las investigaciones de accidentes e incidentes laborales y viales, y la implementación de acciones preventivas para actividades deportivas, jornadas de campo y teletrabajo. Asimismo, se realizó el monitoreo del desempeño del sistema a través de la actualización y seguimiento de los indicadores del SG-SST y del Plan Estratégico de Seguridad Vial (PESV), promoviendo la mejora continua y el fortalecimiento de la cultura preventiva institucional.</t>
  </si>
  <si>
    <t>Evidencias número 30,35,40,41,43</t>
  </si>
  <si>
    <t>Durante el mes de junio se dio cumplimiento a las actividades programadas, la realización de las investigaciones de los accidentes de trabajo, la implementación de acciones preventivas, la ejecución de inspecciones de seguridad y de elementos de protección personal (EPP) en los centros de trabajo, así como la consolidación de los indicadores del SG-SST y del PESV.</t>
  </si>
  <si>
    <t>Evidencia número 
35,40,41,43</t>
  </si>
  <si>
    <t>VIAL - PESV</t>
  </si>
  <si>
    <t>Se realizó el reporte al Ministerio del Trabajo y se confirmó la recepción del autorreporte de gestión; adicionalmente, los programas de gestión se desarrollan conforme al cronograma y se adjunta el diagnóstico con las metas establecidas para 2026.</t>
  </si>
  <si>
    <t>Evidencias número 
11,31</t>
  </si>
  <si>
    <t>Durante el mes de febrero se ejecutaron actividades dirigidas a actores viales vulnerables y se hace actualización de matriz de riesgo viales</t>
  </si>
  <si>
    <t>Evidencias número 
31 y 38</t>
  </si>
  <si>
    <t xml:space="preserve">Durante el mes de marzo se realizó ajustes documentales en cuato a los roles del lider del PESV y se adjunta los documentos que muestran el desarrollo de los progrmas de riesgo critico del PESV </t>
  </si>
  <si>
    <t>Evidencias número 
6 y 31</t>
  </si>
  <si>
    <t>En el marco de la semana de la seguridad y salud en el trabajo se desarrollaron actividades ludico-formativas para los diferentes actores viales identificados en la entidad, especialmente relacionados con la protección de actores viales vulnerables</t>
  </si>
  <si>
    <t>Evidencia número 
 31</t>
  </si>
  <si>
    <t>Los programas de gestión del mes de mayo se desarrollan conforme el plan de trabajo salvo lo correspondiente a la gestión documental que aún se encuentra en contruccíón teniendo en cuenta la asignación de recursos a la necesidad planteada de adquirir GPS para los vehículos con el fin de contar con una herramienta que permita hacer a factores de desempeño tales como excesos de velocidad, frenadas bruscas y en general todo lo relacionada al programa de gestión de la velocidad segura. La gestión documental se presentará para aprobación el mes de junio.</t>
  </si>
  <si>
    <t>Evidencia 31</t>
  </si>
  <si>
    <t xml:space="preserve">Para el mes de junio se incluyen actividades de seguimiento con los  bici usuarios de la entidad, su seguimiento durante el primer semestre se reporta a los responsables en bienestar para su seugimiento y ocntrol. Durante el mes se conmemora el dia de la seguridad vial con pieza comunicativa socializando sencillos TIPS de Seguridad a poner en práctica por parte de los diferentes actoes viales de la entidad </t>
  </si>
  <si>
    <t>10-03-2026: se realiza actividades conforme a lo programado 
NOTA: para el respectivo mes se programaron 43 de  266 actividades cumplimiento acumulado del 16%</t>
  </si>
  <si>
    <t xml:space="preserve">PROGRAMA DE TRANSPARENCIA Y ÉTICA PÚBLICA
</t>
  </si>
  <si>
    <t>Acciones Estratégicas</t>
  </si>
  <si>
    <t>Subcomponentes</t>
  </si>
  <si>
    <t>Procesos</t>
  </si>
  <si>
    <t>#</t>
  </si>
  <si>
    <t>Actividades</t>
  </si>
  <si>
    <t>Meta producto</t>
  </si>
  <si>
    <t>Responsable</t>
  </si>
  <si>
    <t>Fecha
Programada</t>
  </si>
  <si>
    <t>TOTAL
PROGRAMADO</t>
  </si>
  <si>
    <t>TOTAL
PROGRAMADO
%</t>
  </si>
  <si>
    <t>TOTAL EJECUTADO</t>
  </si>
  <si>
    <t>TOTAL EJECUTADO
%</t>
  </si>
  <si>
    <t>Descripción del avance</t>
  </si>
  <si>
    <t>Administración de Riesgos</t>
  </si>
  <si>
    <t>Gestión de riesgos para la Integridad Pública - SIGRIP</t>
  </si>
  <si>
    <t>Política de Administración de Riesgos</t>
  </si>
  <si>
    <t>1.1</t>
  </si>
  <si>
    <t>Socializar la actualización de la Política de Administración de Riesgos</t>
  </si>
  <si>
    <t>1 Campaña de Socialización</t>
  </si>
  <si>
    <t>Se realizó la capacitación en mesas de trabajo con los gestores de los procesos para la formulación del mapa y plan de manejo de riesgos.
Se envió pieza comunicativa a todos los servidores de la entidad a través del correo institucional
Se realizó socialización de la actualización de la política en el proceso de ONBOARDING 001-2026 (inducción y entrenamiento en puesto de trabajo)
Se adjunta campaña de socializacion, con 16 Actas de Reuniones "Formulación del Mapa y Plan de Manejo de Resgos y Oportunidades 2026", de los Procesos que se lideran en la entidad, en igual forma se adjunta soporte de la presentacion realizada "Inducción y Reinducción MIPG Plataforma Estrategica - Riesgos".</t>
  </si>
  <si>
    <t xml:space="preserve">18-02-2026: No se programaron actividades. </t>
  </si>
  <si>
    <t xml:space="preserve">09-03-2026: No se programaron actividades. </t>
  </si>
  <si>
    <t>14-04-2026:  Se dio cumplimiento a la actividad programada conforme a lo establecido en la planificación establecida.</t>
  </si>
  <si>
    <t>04-05-2026: No se programaron actividades.</t>
  </si>
  <si>
    <t>05-07--2026: No se programaron actividades.</t>
  </si>
  <si>
    <t>24/07/2026 CLVR:  De acuerdo con el Plan Anual de Auditorías 2026, el seguimiento al PTEP se encuentra programado para ser evaluado mediante una auditoría independiente durante el mes de agosto de 2026. Por lo anterior, las actividades correspondientes a este plan no fueron objeto de evaluación en el presente seguimiento al PAI, evitando la duplicidad de los ejercicios de control.</t>
  </si>
  <si>
    <t xml:space="preserve"> Gestión de riesgos para la Integridad Pública - SIGRIP</t>
  </si>
  <si>
    <t>Monitoreo, Revisión y Seguimiento</t>
  </si>
  <si>
    <t>2.1</t>
  </si>
  <si>
    <t>Realizar Seguimiento las Matrices de Riesgos</t>
  </si>
  <si>
    <t>3 Reportes de Seguimiento.</t>
  </si>
  <si>
    <t>Gestión de Evaluación y Mejora</t>
  </si>
  <si>
    <t xml:space="preserve">Se reportará de manera extemporánea en febrero 2026
</t>
  </si>
  <si>
    <t xml:space="preserve">Se reporta de manera extemporánea reporte y matriz de seguimiento trimestral de riesgos y oportunidades
</t>
  </si>
  <si>
    <t xml:space="preserve">06/04/2026 La ejecucion de esta actividad no se encuentra programada para marzo
</t>
  </si>
  <si>
    <t xml:space="preserve">La ejecución de esta actividad no se encuentra programada para abril
</t>
  </si>
  <si>
    <t xml:space="preserve">4/06/2026 El informe de seguimiento del mapa de riesgos se encuentra en desarrollo (rezago)
</t>
  </si>
  <si>
    <t xml:space="preserve">6/07/2026 Se reporta y evidencia "Informe Seguimiento al Mapa de Riesgos y Oportunidades de la Unidad Administrativa Especial de Servicios Públicos - UAESP," Radicado No 0261100073513, de fecha 16 de junio de 2026
</t>
  </si>
  <si>
    <t>18-02-2026: No se cumplió con la actividad programada, la actividad se realizará en el mes de febrero, de forma extemporanea.</t>
  </si>
  <si>
    <t>09-03-2026: Se dio cumplimiento a la actividad programada correspondiente al mes de enero, conforme a lo establecido en la planificación.</t>
  </si>
  <si>
    <t xml:space="preserve">07-04-2026: No se programaron actividades. </t>
  </si>
  <si>
    <t>05-06-2026: No se ha dado cumplimiento a la actividad programada, toda vez que el área responsable informó que no ha realizado la gestión correspondiente para su ejecución. En consecuencia, se evidencia un retraso frente a la programación establecida, por lo que se recomienda adelantar las acciones necesarias para su cumplimiento y documentar los soportes que respalden la gestión realizada</t>
  </si>
  <si>
    <t>07-07-2026: Se cumplió de manera extemporánea con la obligación de realizar el seguimiento al Mapa de Riesgos y Oportunidades de la UAESP, conforme a los lineamientos establecidos.</t>
  </si>
  <si>
    <t xml:space="preserve">24/07/2026 CLVR:  De acuerdo con el Plan Anual de Auditorías 2026, el seguimiento al PTEP se encuentra programado para ser evaluado mediante una auditoría independiente durante el mes de agosto de 2026. Por lo anterior, las actividades correspondientes a este plan no fueron objeto de evaluación en el presente seguimiento al PAI, evitando la duplicidad de los ejercicios de control.
</t>
  </si>
  <si>
    <t>Construcción del Plan de Trabajo para adaptar y/o desarrollar la Debida Diligencia</t>
  </si>
  <si>
    <t>3.1</t>
  </si>
  <si>
    <t xml:space="preserve"> Formular el Plan de Trabajo orientado a la implementación del Sistema de Gestión de Riesgos para la Integridad Pública SIGRIP y la debida diligencia, en articulación con los lineamientos establecidos en la Guía de Administración de Riesgos</t>
  </si>
  <si>
    <t>1 Plan formulado</t>
  </si>
  <si>
    <t>Gestión de Asuntos Legales
Talento Humano
Direccionamiento Estratégico</t>
  </si>
  <si>
    <t xml:space="preserve">En proceso </t>
  </si>
  <si>
    <t>10/03/2026: Actividad en proceso</t>
  </si>
  <si>
    <t>01/04/2026: Actividad en proceso</t>
  </si>
  <si>
    <t>5/05/2026: Actividad en proceso</t>
  </si>
  <si>
    <t>Canales de Denuncia</t>
  </si>
  <si>
    <t>Consulta y Divulgación</t>
  </si>
  <si>
    <t>4.1</t>
  </si>
  <si>
    <t>Medir la Calidad del servicio prestado a través de los diferentes Canales de Atención.</t>
  </si>
  <si>
    <t>3 Evaluaciones a través del mecanismo del Cliente Incógnito.</t>
  </si>
  <si>
    <t>Se realizó el cargue del informe de Cliente Incognito del I Cuatrimestre de la Vigencia 2026 y sus anexos.</t>
  </si>
  <si>
    <t>02-06-2026: Se dio cumplimiento a la actividad programada conforme a lo establecido en la planificación establecida.</t>
  </si>
  <si>
    <t>4.2</t>
  </si>
  <si>
    <t>Realizar actividades de Divulgación de los Canales de Atención.</t>
  </si>
  <si>
    <t>2 Campañas: Una (1) interna y una (1) externa de Divulgación de Canales.</t>
  </si>
  <si>
    <t>Se adjunta lista de aistencia y presentación donde se evidencia la divulgación de los distintos  Canales de Atención</t>
  </si>
  <si>
    <t>05-07-2026: Se dio cumplimiento a la actividad programada conforme a lo establecido en la planificación establecida.</t>
  </si>
  <si>
    <t xml:space="preserve"> Canales de Denuncia</t>
  </si>
  <si>
    <t>Consulta y Divulgación.</t>
  </si>
  <si>
    <t>4.3</t>
  </si>
  <si>
    <t>Fortalecer y sistematizar los canales de atención al ciudadano.</t>
  </si>
  <si>
    <t>2 Informes Sistema de asignación de turnos y agendamiento de citas.</t>
  </si>
  <si>
    <t>Debida Diligencia</t>
  </si>
  <si>
    <t>Adecuación Institucional para cumplir con la Debida Diligencia</t>
  </si>
  <si>
    <t>5.1</t>
  </si>
  <si>
    <t>Realizar el diagnóstico de las necesidades en materia de Debida Diligencia, mediante la identificación, análisis y evaluación de los requerimientos institucionales, con el fin de establecer acciones que fortalezcan su implementación y cumplimiento.</t>
  </si>
  <si>
    <t>1 Documento Diagnóstico</t>
  </si>
  <si>
    <t>Se adjunta Diagnóstico de las Necesidades de Debida Diligencia de la UAESP de la vigencia 2026.</t>
  </si>
  <si>
    <t>06-07-2026: Se dio cumplimiento a la actividad programada conforme a lo establecido en la planificación establecida.</t>
  </si>
  <si>
    <t>Redes y Articulación</t>
  </si>
  <si>
    <t>Redes Internas</t>
  </si>
  <si>
    <t>Ciudadanía en la Toma de Decisiones Públicas</t>
  </si>
  <si>
    <t>Desarrollar espacios locales de Cocreación para la formulación y ejecución de actividades en línea con la estrategia de Cultura Ciudadana de la Entidad.</t>
  </si>
  <si>
    <t>5 Actas de los Espacios</t>
  </si>
  <si>
    <t>Participación Ciudadana
Gestión del Conocimiento y la Innovación</t>
  </si>
  <si>
    <t>Se programa reunion para el día 3 de marzo de 2026, con los lideres de los Equipos Territoriales, Equipo de Gestion de Conocimiento y la innovacion para iniciar con el desarrollo de la actividad</t>
  </si>
  <si>
    <t>Redes Externas</t>
  </si>
  <si>
    <t>Redes de Innovación Pública</t>
  </si>
  <si>
    <t>Participación en las Redes de Innovación Pública de las Entidades Distritales</t>
  </si>
  <si>
    <t>1 Informe de Participación en las Redes de Innovación por parte de la UAESP.</t>
  </si>
  <si>
    <t>Gestión del Conocimiento y la Innovación</t>
  </si>
  <si>
    <t xml:space="preserve"> Redes Externas</t>
  </si>
  <si>
    <t>2.2</t>
  </si>
  <si>
    <t>Identificación de proyectos de innovación transversal  con las entidades que componen la Secretaria del Hábitat del Distrito Capital, que impacten a las partes interesadas de este sector.</t>
  </si>
  <si>
    <t>2 Proyectos conjuntos de innovación en el Banco de Proyectos de Innovación de la Secretaria del Hábitat.</t>
  </si>
  <si>
    <t>2.3</t>
  </si>
  <si>
    <t>Formulación  de las iniciativas de innovación y conocimiento requerido para implementar las soluciones priorizadas para la Comunidad El Mochuelo.</t>
  </si>
  <si>
    <t>1  Proyecto de Innovación  para resolver los problemas priorizados de la Comunidad El Mochuelo.</t>
  </si>
  <si>
    <t>Modelo de Estado Abierto</t>
  </si>
  <si>
    <t>Acceso a la Información Pública y Transparencia</t>
  </si>
  <si>
    <t>Lineamiento de Transparencia Activa</t>
  </si>
  <si>
    <t>Publicación de Información del Micrositio de Transparencia.</t>
  </si>
  <si>
    <t>4 Reportes de Publicación.</t>
  </si>
  <si>
    <t>Gestión de la Tecnología y la Información</t>
  </si>
  <si>
    <t>Se relacionan los documentos  y noticias publicadas</t>
  </si>
  <si>
    <t xml:space="preserve">18-02-2026: No se programaron actividades </t>
  </si>
  <si>
    <t>05-05-2026: Se dio cumplimiento a la actividad programada conforme a lo establecido en la planificación establecida.</t>
  </si>
  <si>
    <t>1.2</t>
  </si>
  <si>
    <t>Publicación de Información Contractual</t>
  </si>
  <si>
    <t>12 Publicaciones de relación de la contratación suscrita en el periodo.</t>
  </si>
  <si>
    <t xml:space="preserve">Se  adjuntan   dos  archivos en excel contentivos de información contractual corespondiente al mes de enero,   solicitud de publicación  y   constancia de publicación . </t>
  </si>
  <si>
    <t>10/03/2026: Mediantre correo electrónico se solicitó a la OAC, la publicación del reporte contractual, correspondiente al mes de febrero de 2026. Evidencias: correo con solicitud de publicación y los correspondentes anexos</t>
  </si>
  <si>
    <t>06/04/2026 Se adjuntan dos archivos en excel contentivos de información contractual correspondiente al mes de marzo 2026, solicitud  y constancia de publicación en pagina web.</t>
  </si>
  <si>
    <t>5/05/2026: Se adjunta un archivo en Excel que contiene la información contractual correspondiente al mes de abril de 2026 y la constancia de publicación en la página Web de la Unidad.</t>
  </si>
  <si>
    <t>5/06/2026: Se adjunta un archivo en Excel que contiene la información contractual correspondiente al mes de mayo de 2026, junto con el correo de solicitud a  Mesa de Ayuda, con el fin de que, se efectué la publicación de la citada información.</t>
  </si>
  <si>
    <t>6/07/2026: Se adjunta un archivo en Excel que contiene la información contractual correspondiente al mes de junio de 2026, junto con el correo de solicitud a  Mesa de Ayuda, y la captura de pantalla donde se evidencia la publicación de la citada información.</t>
  </si>
  <si>
    <t>18-02-2026: Se cumple con las actividades programadas.</t>
  </si>
  <si>
    <t>10-03-2026: Se cumplió con la actividad programada.</t>
  </si>
  <si>
    <t>07-04-2026: Se cumplió con la actividad programada.</t>
  </si>
  <si>
    <t>05-06-2026: Se dio cumplimiento a la actividad programada conforme a lo establecido en la planificación establecida.</t>
  </si>
  <si>
    <t>1.3</t>
  </si>
  <si>
    <t xml:space="preserve">Publicación Trimestral Procesos Judiciales </t>
  </si>
  <si>
    <t>4 Publicaciones de los Procesos Judiciales</t>
  </si>
  <si>
    <t xml:space="preserve">Se adjunta archivo en excel contentivo de información correspondiente al primer trrimestre de 2026, solicitud  y constancia de publicación en pagina web </t>
  </si>
  <si>
    <t>5/06/2026: Actividad en proceso</t>
  </si>
  <si>
    <t>13-05-2026: Se dio cumplimiento a la actividad programada conforme a lo establecido en la planificación establecida.</t>
  </si>
  <si>
    <t>1.4</t>
  </si>
  <si>
    <t>Realizar revisión, seguimiento y actualización de la información publicada en el SUIT</t>
  </si>
  <si>
    <t>1 Reporte de Actualización.</t>
  </si>
  <si>
    <t>Lineamientos de Transparencia Pasiva</t>
  </si>
  <si>
    <t>Elaborar y publicar informes de seguimiento sobre solicitudes de Información Pública recibidas en la Unidad.</t>
  </si>
  <si>
    <t>12 Informes de Solicitud Acceso a la Información.</t>
  </si>
  <si>
    <t>Se adjunta"Informe Solicitud Acceso a la Información", Unidad Administrativa Especial de Servicios Públicos UAESP, Subdirección Administrativa y Financiera de fecha enero de 2026</t>
  </si>
  <si>
    <t>Se adjunta"Informe Solicitud Acceso a la Información", Unidad Administrativa Especial de Servicios Públicos UAESP, Subdirección Administrativa y Financiera de fecha febrero de 2026</t>
  </si>
  <si>
    <t>Se adjunta"Informe Solicitud Acceso a la Información", Unidad Administrativa Especial de Servicios Públicos UAESP, Subdirección Administrativa y Financiera de fecha Marzo de 2026</t>
  </si>
  <si>
    <t>Se adjunta"Informe Solicitud Acceso a la Información", Unidad Administrativa Especial de Servicios Públicos UAESP, Subdirección Administrativa y Financiera del mes de abril de 2026</t>
  </si>
  <si>
    <t>Se adjunta"Informe Solicitud Acceso a la Información", Unidad Administrativa Especial de Servicios Públicos UAESP, Subdirección Administrativa y Financiera del mes de mayo de 2026</t>
  </si>
  <si>
    <t>Se adjunta"Informe Solicitud Acceso a la Información", Unidad Administrativa Especial de Servicios Públicos UAESP, Subdirección Administrativa y Financiera del mes de junio de 2026</t>
  </si>
  <si>
    <t>18-02-2026:  Se cumplió con la actividad  programada.</t>
  </si>
  <si>
    <t>11- 03-2026: Se cumplió con la actividad programad.</t>
  </si>
  <si>
    <t>14-04-2026: Se cumplió con la actividad programada.</t>
  </si>
  <si>
    <t>19-05-2026:Se dio cumplimiento a la actividad programada conforme a lo establecido en la planificación establecida.</t>
  </si>
  <si>
    <t>11-06-2026: Se dio cumplimiento a la actividad programada conforme a lo establecido en la planificación establecida.</t>
  </si>
  <si>
    <t>09-07-2026: Se dio cumplimiento a la actividad programada conforme a lo establecido en la planificación establecida.</t>
  </si>
  <si>
    <t>Identificar las necesidades de información que requiere conocer la Ciudadanía frente a los servicios que garantiza la Unidad.</t>
  </si>
  <si>
    <t>2 Informes de los Resultados de las Encuestas.</t>
  </si>
  <si>
    <t>Se adjunta  el informe de Comunicaciones Encuestas Externas I Semestre 2026</t>
  </si>
  <si>
    <t>Socializar el Rol del Defensor Ciudadano.</t>
  </si>
  <si>
    <t>2 Campañas de divulgación de Rol de Defensor Ciudadano</t>
  </si>
  <si>
    <t>Se adjunta lista de aistencia y presentación donde se evidencia la divulgación del Rol del Defensor Ciudadano</t>
  </si>
  <si>
    <t>Lineamientos de Transparencia Pasiva.</t>
  </si>
  <si>
    <t>2.4</t>
  </si>
  <si>
    <t>Actualización del Manual de Servicio al Ciudadano</t>
  </si>
  <si>
    <t>1 Documento Actualizado y Publicado</t>
  </si>
  <si>
    <t>Elaboración de Instrumentos de Gestión de Información.</t>
  </si>
  <si>
    <t>Revisar y actualizar el registro de activos de información e índice de información clasificada y reservada.</t>
  </si>
  <si>
    <t>1 Documento Actualizado y Publicado.</t>
  </si>
  <si>
    <t>3.2</t>
  </si>
  <si>
    <t>Actualizar el Esquema de Publicación de Información de la UAESP, garantizando que se encuentre debidamente diligenciado, incluyendo versión, fecha de elaboración, fecha de aprobación, responsable y el acto de validación correspondiente</t>
  </si>
  <si>
    <t>Se adjunta el Esquema de Publicación de Información de la UAESP 2026, se encuentra debidamente actualizado y publicado en el portal Datos Abiertos Bogotá, en cumplimiento de lo establecido en la Resolución 1519 de 2020. En este documento se relaciona la información que la entidad dispone para consulta pública, garantizando el acceso a la información, la transparencia activa y el cumplimiento de las obligaciones en materia de publicación y divulgación de información pública. La consulta del esquema puede realizarse a través del siguiente enlace: https://datosabiertos.bogota.gov.co/es/dataset/instrumentos-de-gestion-de-la-informacion-uaesp/resource/6d99b538-957e-451f-8e09-7f84f763de77</t>
  </si>
  <si>
    <t>10-06-2026: Se dio cumplimiento a la actividad programada conforme a lo establecido en la planificación establecida.</t>
  </si>
  <si>
    <t>Criterio Diferencial de Accesibilidad</t>
  </si>
  <si>
    <t>Implementar los criterios de accesibilidad en el material audiovisual de la entidad, garantizando el cumplimiento de estándares  institucional para garantizar su validez</t>
  </si>
  <si>
    <t>2 Reportes de Criterios de Accesibilidad en el desarrollo del material Audiovisual</t>
  </si>
  <si>
    <t>Se adjunta  Reporte de Accesibilidad, I Semestre 2026</t>
  </si>
  <si>
    <t>Monitoreo de Acceso a la Información Pública</t>
  </si>
  <si>
    <t>Monitoreo de Publicaciones en Medios de Comunicación Externa.</t>
  </si>
  <si>
    <t>4 Reportes de monitoreo de medios de Comunicación Externos</t>
  </si>
  <si>
    <t>Se anexa el Monitoreo de Medios correspondiente al primer trimestre de la vigencia</t>
  </si>
  <si>
    <t>06-05-2026: Se dio cumplimiento a la actividad programada conforme a lo establecido en la planificación establecida.</t>
  </si>
  <si>
    <t>5.2</t>
  </si>
  <si>
    <t>Monitoreo a la Gestión de PQRS</t>
  </si>
  <si>
    <t>2 Informes de Seguimiento a la Oportuna Respuesta de los PQRS.</t>
  </si>
  <si>
    <t xml:space="preserve">No se reporta seguimiento a la oportuna respuesta de PQRSD debido a modificación  en el Plan Anual de Auditorias 2026 por motivo de cambio de jefatura
</t>
  </si>
  <si>
    <t xml:space="preserve">06/04/2026 Debido a modificación del Plan Anual de Auditorias por  cambio de jefatura de OCI, no se reporta monitoreo a la gestión de PQRSD
</t>
  </si>
  <si>
    <t xml:space="preserve">06/05/2026 Se reporta monitoreo a la oportuna respuesta de PQRSD Memorando Rad. 20261100046763
</t>
  </si>
  <si>
    <t xml:space="preserve">4/06/2026 La actividad no se encuentra programada para mayo
</t>
  </si>
  <si>
    <t xml:space="preserve">6/07/2026 Esta actividad no se encuentra programada para junio de 2026
</t>
  </si>
  <si>
    <t>09-03-2026: No se cumplió con las actividad programada, sin embargo, comunican que esta no se ha gestionado debido a modificación  en el Plan Anual de Auditorias 2026 por motivo de cambio de jefatura</t>
  </si>
  <si>
    <t>07-04-2026: Comunican que debido a la modificación del Plan Anual de Auditorias por cambio de jefatura de OCI, no se reporta monitoreo a la gestión de PQRSD</t>
  </si>
  <si>
    <t xml:space="preserve">06-05-2026: La actividad programada en  el mes de febrero, correspondiente al Monitoreo de la Gestión PQRSD, presenta inconsistencias en su seguimiento,  se reporta de forma extemporanea toda vez que las evidencias fueron cargadas en el mes de abril. </t>
  </si>
  <si>
    <t xml:space="preserve">Integridad Pública y Cultura de la Legalidad </t>
  </si>
  <si>
    <t>Programas Gestión de Integridad</t>
  </si>
  <si>
    <t>6.1</t>
  </si>
  <si>
    <t>Ejecutar actividades del Programa de Integridad</t>
  </si>
  <si>
    <t>4 Informes de Actividades Ejecutadas.</t>
  </si>
  <si>
    <t>Gestión de Talento Humano</t>
  </si>
  <si>
    <t xml:space="preserve">Se anexa Informe Trimestral No. 1, correspondiente a  las 5 Rutas del Programa de Integridad </t>
  </si>
  <si>
    <t>12-05-2026: Se dio cumplimiento a la actividad programada conforme a lo establecido en la planificación establecida.</t>
  </si>
  <si>
    <t>Promoción de la Integridad en las Instituciones y Grupos de Interés</t>
  </si>
  <si>
    <t>7.1</t>
  </si>
  <si>
    <t>Fortalecer el conocimiento en temas de Integridad, Transparencia y Políticas Públicas asociadas.</t>
  </si>
  <si>
    <t xml:space="preserve">1 Reporte de jornadas de capacitación desarrolladas </t>
  </si>
  <si>
    <t>Promoción de la Integridad en las instituciones y grupos de interés</t>
  </si>
  <si>
    <t>7.2</t>
  </si>
  <si>
    <t>Actualizar la política para la identificación, declaración y gestión de posibles Conflictos de Intereses</t>
  </si>
  <si>
    <t>1 Política Actualizada y Publicada</t>
  </si>
  <si>
    <t>Talento Humano
Direccionamiento Estratégico</t>
  </si>
  <si>
    <t>7.3</t>
  </si>
  <si>
    <t>Actualizar la Estrategia de Conflicto de Intereses</t>
  </si>
  <si>
    <t>1 Estrategia Actualizada y Publicada</t>
  </si>
  <si>
    <t>7.4</t>
  </si>
  <si>
    <t>Elaborar informe a la Estrategia de Conflicto de Intereses.</t>
  </si>
  <si>
    <t>1 Informe de Seguimiento.</t>
  </si>
  <si>
    <t>Análisis de la información de las Denuncias de Corrupción</t>
  </si>
  <si>
    <t>8.1</t>
  </si>
  <si>
    <t>Generar informe sobre las Denuncias de Corrupción</t>
  </si>
  <si>
    <t>2 Informes de Denuncias de Corrupción</t>
  </si>
  <si>
    <t>Se anexa Correo Electrónico Institicional  de fecha 6 de julio de 2026, con informacion cuantitativa sobre actos de corrupción presentados en el primer semestre de la vigencia 2026.</t>
  </si>
  <si>
    <t>8.2</t>
  </si>
  <si>
    <t>Generar informe sobre las Denuncias de Corrupción con enfoque de género</t>
  </si>
  <si>
    <t>2 informes de Denuncias de Corrupción</t>
  </si>
  <si>
    <t>Apertura de Datos para los Ciudadanos y Grupos de Interés</t>
  </si>
  <si>
    <t>9.1</t>
  </si>
  <si>
    <t>Medir el uso y aprovechamiento de los Datos Abiertos</t>
  </si>
  <si>
    <t xml:space="preserve"> 2 Informes  de uso de datos, donde se incluya un analisis estadistico básico, y oportunidades de mejora</t>
  </si>
  <si>
    <t>Se anexa Informe en Excel con el analisis de los resultados de la Encuesta de Datos Abiertos</t>
  </si>
  <si>
    <t>9.2</t>
  </si>
  <si>
    <t>Fortalecer el conocimiento del Visor de Datos de la UAESP</t>
  </si>
  <si>
    <t>1 Estrategia de Socialización del Visor de Datos de la UAESP</t>
  </si>
  <si>
    <t>Estandarización de Datos Abiertos para Intercambio de Información.</t>
  </si>
  <si>
    <t>10.1</t>
  </si>
  <si>
    <t>Realizar seguimiento al intercambio de información de los diferentes Observatorios Distritales en los que participa la UAESP.</t>
  </si>
  <si>
    <t>2 Actas de Reunión</t>
  </si>
  <si>
    <t xml:space="preserve">En el marco del seguimiento a los Observatorios Distritales, se realizaron y adjuntaron las siguientes actas: Escuela, Observatorio y Laboratorio de Innovación Habitat – UAESP de fecha 16 de junio de 2026 En el marco del seguimiento a los Observatorios Distritales, se realizaron y adjuntaron las siguientes actas: Aacta Escuela, Observatorio y Laboratorio de Innovación Habitat – UAESP de fecha 16 de junio de 2026, Seguimiento Articulación Secretaría Distrital de Planeación UAESP, de fecha 12 de junio de 2026 la cual se complementa con un informe técnico correspondiente y Acta de Seguimiento Articulación Secretaría Distrital de Planeación UAESP, de fecha 12 de junio de 2026, </t>
  </si>
  <si>
    <t>Gestión Prácticas Antisoborno, Antifraude</t>
  </si>
  <si>
    <t>10.2</t>
  </si>
  <si>
    <t>Actualización de la Política Anticorrupción.</t>
  </si>
  <si>
    <t>Dialogo y Corresponsabilidad</t>
  </si>
  <si>
    <t>Información de Calidad y en Lenguaje Comprensible.</t>
  </si>
  <si>
    <t>11.1</t>
  </si>
  <si>
    <t>Espacios de diálogo con información de calidad y en lenguaje comprensible.</t>
  </si>
  <si>
    <t>7 Metodologías por cada espacio de Rendición de Cuentas</t>
  </si>
  <si>
    <t>No se reporta para este periodo</t>
  </si>
  <si>
    <t>Se publica la Metodología de Rendición de Cuentas 2026 en la pagina web el día 16 de marzo de 2026
https://www.uaesp.gov.co/transparencia/planeacion/rendicion_cuentas</t>
  </si>
  <si>
    <t>*Se elabora la metodología para el Dialogo de Rendición de Cuentas PDIJ- Gestión 2025
*Se elabora Metogología para la Primera Mesa de Recicladores Vigencia 2026</t>
  </si>
  <si>
    <t>Se elabora la metodología para el Dialogo de Rendición de Cuentas PDIJ- Gestión 2025</t>
  </si>
  <si>
    <t>04-05-2026: Se dio cumplimiento a la actividad programada conforme a lo establecido en la planificación establecida.</t>
  </si>
  <si>
    <t>Diálogo de Doble Vía con la Ciudadanía y sus Organizaciones.</t>
  </si>
  <si>
    <t>12.1</t>
  </si>
  <si>
    <t>Desarrollo de los Espacios de Diálogo</t>
  </si>
  <si>
    <t>7 Informes de Rendición de Cuentas</t>
  </si>
  <si>
    <t xml:space="preserve">Se elabora el informe de la Audiencia Pública Distrital de Rendición de Cuentas para la Gestión 2026
</t>
  </si>
  <si>
    <t>Responsabilidad en la Cultura de la Rendición y Petición de Cuentas</t>
  </si>
  <si>
    <t>13.1</t>
  </si>
  <si>
    <t>Realizar sensibilización, capacitación o talleres con relación a temas de PC, REDEC y enfoques diferenciales a los colaboradores.</t>
  </si>
  <si>
    <t>1 Reporte de Capacitación (Asistencia, Video, Memorias)</t>
  </si>
  <si>
    <t xml:space="preserve">31/03/2026
</t>
  </si>
  <si>
    <t>Se realiza capacitación en Rendición de Cuentas acompañada por la Veeduría Ciudadana</t>
  </si>
  <si>
    <t>13.2</t>
  </si>
  <si>
    <t>Socializar los avances de la gestión de la Entidad por medio de las TIC</t>
  </si>
  <si>
    <t>2 Informes de Campañas de Socialización de la Gestión de la Entidad.</t>
  </si>
  <si>
    <t>Se anexa Informe de Campañas de Comunicación Primer Semestre 2026</t>
  </si>
  <si>
    <t>07-07-2026: Se dio cumplimiento a la actividad programada conforme a lo establecido en la planificación establecida.</t>
  </si>
  <si>
    <t>Evaluación y Retroalimentación a la Gestión Institucional</t>
  </si>
  <si>
    <t>14.1</t>
  </si>
  <si>
    <t>Realizar el informe de la ejecución de la estrategia de Rendición de Cuentas y Gestión.</t>
  </si>
  <si>
    <t xml:space="preserve">1 Informe de la Estrategia de Rendición de Cuentas </t>
  </si>
  <si>
    <t>Rendición de Cuentas Focalizada</t>
  </si>
  <si>
    <t>15.1</t>
  </si>
  <si>
    <t>Actualizar la estrategia de los grupos focalizados a quienes se dirige la Rendición de Cuentas.</t>
  </si>
  <si>
    <t>1 Estrategia de Rendición de Cuentas actualizada</t>
  </si>
  <si>
    <t>Se cumplió con la actualización de la Estrategia de Rendición de Cuentas 2026 y su cronograma, remitidos para Vo Bo el 29/01/2026</t>
  </si>
  <si>
    <t>Se realiza actualización y publicación de la Estrategia de Rendición de Cuentas 2026 en la pagina web el día 13 de marzo
https://www.uaesp.gov.co/transparencia/planeacion/rendicion_cuentas</t>
  </si>
  <si>
    <t>18-02-2026: Se cumple con las actividades,  pendiente adjuntar Estrategia Rendición de Cuentas 2026.</t>
  </si>
  <si>
    <t>Iniciativas Adicionales</t>
  </si>
  <si>
    <t>Racionalización de Trámites</t>
  </si>
  <si>
    <t>Estrategia de Racionalización SUIT</t>
  </si>
  <si>
    <t>3 Seguimientos Plataforma SUIT</t>
  </si>
  <si>
    <t>Se anexa el reporte generado en la Plataforma SUIT correspondiente al primer seguimiento cuatrimestral de la Estrategia de Racionalización de Trámites 2026, como soporte de la gestión realizada y para los fines de seguimiento y control establecidos. En igual forma, se adjunta el Documento Estrategia de Comunicaciones para la Socialización Portafolio de Trámites y Servicios 2026</t>
  </si>
  <si>
    <t>Iniciativas adicionales</t>
  </si>
  <si>
    <t>Estandarizar el Flujograma para la identificación del ciclo de vida de los trámites y servicios de la UAESP</t>
  </si>
  <si>
    <t>1 Documento registrado en el SIG</t>
  </si>
  <si>
    <t>Elaborar los Flujogramas de  los trámites y servicios de la UAESP.</t>
  </si>
  <si>
    <t>1 Informe de Flujogramas elaborados y publicados</t>
  </si>
  <si>
    <t>Dependencias Misionales o Direccionamiento Estratégico</t>
  </si>
  <si>
    <t>Elaborar el diagnóstico de priorización de trámites y servicios para sistematización.</t>
  </si>
  <si>
    <t>1.5</t>
  </si>
  <si>
    <t>Realizar Consulta Ciudadana.</t>
  </si>
  <si>
    <t>1 Informe de Resultados.</t>
  </si>
  <si>
    <t>1.6</t>
  </si>
  <si>
    <t>Formular Plan de Trabajo con los resultados de la consulta.</t>
  </si>
  <si>
    <t>1 Plan de Trabajo</t>
  </si>
  <si>
    <t>•	Plan de Mantenimiento de las Sedes Administrativas</t>
  </si>
  <si>
    <t>ACTVIDAD PRINCIPAL</t>
  </si>
  <si>
    <t>Producto o entregable</t>
  </si>
  <si>
    <t>Total programado (porcentaje)</t>
  </si>
  <si>
    <t>1.5. Garantizar el cumplimiento de los objetivos de la Unidad con estándares de calidad, y con enfoque al cliente basado en riesgos</t>
  </si>
  <si>
    <t xml:space="preserve">1.5. Certificación de calidad bajo los estándares de la norma ISO 9001:2015  </t>
  </si>
  <si>
    <t>Realizar el mantenimiento Preventivo de las sedes administrativas de la entidad.</t>
  </si>
  <si>
    <t>Almacenista General-Apoyo Logístico</t>
  </si>
  <si>
    <t>Número de mantenimientos preventivos realizados/Número de mantenimientos preventivos a demanda</t>
  </si>
  <si>
    <t>*Actas
*informes
*Registro fotografico o
*Cronograma</t>
  </si>
  <si>
    <t>Se realizaron actividades de mantenimiento preventivo a los bienes de la entidad con la verificación y funcionamiento así como placas de inventario.</t>
  </si>
  <si>
    <t>Informe de Actividades contratista</t>
  </si>
  <si>
    <t>Se realizaron actividades de mantenimiento preventivo que incluyen la participación en la organización y limpieza de carpas para los eventos institucionales, traslado de muebles y equipos.</t>
  </si>
  <si>
    <t xml:space="preserve">Resgistro fotográfico </t>
  </si>
  <si>
    <t>Se realizaron las actividades de mantenimiento preventivo como organización de equipos, traslado de bienes de la sede antigua a alquería .</t>
  </si>
  <si>
    <t>Se realizaron las actividades preventivas reparando partes electricas y anclaje de estanteria en archivo central, se adecuaron instalacviones para la semana de seguridad y salud en el trabajo.</t>
  </si>
  <si>
    <t xml:space="preserve"> Se realizan los mantenimientos preventivos, en el cual se atienden actividades de apoyo y alistamiento de mobiliario para su correcto funcionamiento.</t>
  </si>
  <si>
    <t xml:space="preserve"> Se realizan los mantenimientos preventivos de los bienes a utilizar, conforme a las actividades de apoyo logístico a las areas misionales </t>
  </si>
  <si>
    <t xml:space="preserve">Reporte de evidencias </t>
  </si>
  <si>
    <t xml:space="preserve">16-02-2026: No se realiza reporte ni se registra evidencia, se remite correo con plazo al 17-02-2026
19-02-2026: Se da cumplimiento con la actividad, dando recomendaciones para la presentación de los siguientes informes </t>
  </si>
  <si>
    <t xml:space="preserve">10-03-2026: Se realiza observación sobre el reporte, dando plazo para generar el avance en la fecha del presente registro
11-03-2026: Se da cumplimiento a la actividad, solicitando claridad sobre las evidencias que se presentarán de cada una de las actividades presentadas, conforme a las evidencias </t>
  </si>
  <si>
    <t xml:space="preserve">10-04-2026: Se realiza observación sobre el reporte, dando plazo para generar el avance en la fecha del presente registro
</t>
  </si>
  <si>
    <t xml:space="preserve">08-05-2026: Se realiza observación sobre el reporte, dando plazo para generar el avance en la fecha del presente registro
</t>
  </si>
  <si>
    <t xml:space="preserve">10-06-2026: Se realiza observaciones del cumplimiento de actividades 
11-06-2026: Ya que no se da respuesta oportuna a lo comunicado, no se da cumplimiento a lo programado </t>
  </si>
  <si>
    <t xml:space="preserve">08-07-2026: Se realiza observaciones del cumplimiento de actividades, ya que las evidencias presentadas no corresponden a mantenimientos preventivos y/o correctivos 
10-07-2026: No se da cumplimiento de actividades </t>
  </si>
  <si>
    <t>23/07/2026 CLVR: De acuerdo con la revisión realizada por la OCI, teniendo en cuenta los seguimientos efectuados por la primera y segunda línea de defensa y la verificación de las evidencias, se evidencia un cumplimiento parcial de la actividad, teniendo en cuenta los seguimientos efectuados por la primera y segunda línea de defensa y la verificación de las evidencias, se evidencia un cumplimiento parcial de la actividad, toda vez que se verificaron registros fotográficos e informes relacionados con actividades de mantenimiento; no obstante, en algunos soportes se evidencian actividades de apoyo logístico, traslados y montaje de eventos, sin que su relación con el mantenimiento preventivo de las sedes administrativas se encuentre claramente identificada en las evidencias aportadas.
Se recomienda que las evidencias permitan identificar de manera clara la correspondencia entre las actividades ejecutadas y la actividad definida en el Plan de Acción Institucional.</t>
  </si>
  <si>
    <t>Realizar el mantenimiento Correctivo de las sedes administrativas de la entidad.</t>
  </si>
  <si>
    <t>Número de mantenimientos correctivos realizados/Número de mantenimientos correctivos a demanda</t>
  </si>
  <si>
    <t>Se realizaron actividades de mantenimiento correctivo, reparando cajoneras y reemplazando chapas, se repararon partes de las carpas para poner en funcionamiento en los eventos institucionales de la entidad</t>
  </si>
  <si>
    <t>Se realizaron trabajos de mantenimiento mediante el cambio de grifería que se encontraba averiada, cambio de luminarias fundidas y traslado de bienes como equipos como parte de la reorganización de los espacios de la entidad.</t>
  </si>
  <si>
    <t>Se realizaron labores de mantenimiento correctivo, con el apoyo a las actividades de la entidad incluyendo logística de reubicación de muebles y sillas.</t>
  </si>
  <si>
    <t>Como parte de mantenimientos correctivos se realizaron actividades de apoyo logístico y locativo apoyando a las misionales en los eventyos de la entidad.</t>
  </si>
  <si>
    <t>Se realizan reparaciones correctivas a la cubierta de las bodegas de Alquería y a puertas de las instalaciones.</t>
  </si>
  <si>
    <t>Se realizan reparaciones correctivas a los bienes que se utilizaron en actividades, como la impresora de carnet y sillas.</t>
  </si>
  <si>
    <t xml:space="preserve">10-03-2026: Se realiza observación sobre el reporte, dando plazo para generar el avance en la fecha del presente registro
11-03-2026: Se da cumplimiento a la actividad, solicitando claridad sobre las evidencias que se presentarán de cada una de las actividades para los meses subsiguientes </t>
  </si>
  <si>
    <t>23/07/2026 CLVR: De acuerdo con la revisión realizada por la OCI, teniendo en cuenta los seguimientos efectuados por la primera y segunda línea de defensa y la verificación de las evidencias, se evidencia un cumplimiento parcial de la actividad, teniendo en cuenta los seguimientos efectuados por la primera y segunda línea de defensa y la verificación de las evidencias, se evidencia un cumplimiento parcial de la actividad, toda vez que se verificaron registros fotográficos e informes relacionados con actividades de mantenimiento; no obstante, en algunos soportes se evidencian actividades de apoyo logístico, traslados y montaje de eventos, sin que su relación con el mantenimiento correctivo de las sedes administrativas se encuentre claramente identificada en las evidencias aportadas.
Se recomienda que las evidencias permitan identificar de manera clara la correspondencia entre las actividades ejecutadas y la actividad definida en el Plan de Acción Institucional.</t>
  </si>
  <si>
    <t>•	Plan Estratégico de Tecnologías de la Información y las Comunicaciones - PETI</t>
  </si>
  <si>
    <t>Actividad principal</t>
  </si>
  <si>
    <t>11. Lograr que las ciudades y los asentamientos humanos sean inclusivos, seguros, resilientes y sostenibles</t>
  </si>
  <si>
    <t xml:space="preserve">1. Fortalecimiento de los procesos de planificación y gestión de la UAESP: 
Optimizar la gestión institucional de la UAESP mediante el fortalecimiento de los procesos estratégicos, de apoyo y de evaluación, implementando herramientas alineadas con el Modelo Integrado de Planeación y Gestión (MIPG) para superar las debilidades y aprovechar las oportunidades de mejora identificadas. </t>
  </si>
  <si>
    <t>Ejecutar el portafolio de proyectos o iniciativas del PETI</t>
  </si>
  <si>
    <t>Oficina TIC</t>
  </si>
  <si>
    <t>Numero de proyectos o iniciativas desarrollados / Numero de proyectos o iniciativas aprobadas.</t>
  </si>
  <si>
    <t xml:space="preserve">Informe de ejecucion de proyectos o iniciativas
Portafolio de proyectos y/o iniciativas del PETI
</t>
  </si>
  <si>
    <t>Durente el mes de febrero se realizo la revisión y evaluación del portafolio de iniciativas del PETI y se seleccionaron los proyectos a desarrollar en 2026 y se definieron los responsables de cada uno de ellos.</t>
  </si>
  <si>
    <t>Durente el mes de abril se desarrollaron cada uno de los proyectos seleccionados dentro del PETI de manera normal,.</t>
  </si>
  <si>
    <t>https://uaespdc-my.sharepoint.com/:f:/r/personal/jorge_rodriguezm_uaesp_gov_co/Documents/Mis%20documentos/PAI/2026/PETI/Abril?csf=1&amp;web=1&amp;e=vrN91X</t>
  </si>
  <si>
    <t>Durente el mes de junio se desarrollaron cada uno de los proyectos seleccionados dentro del PETI de manera normal,.</t>
  </si>
  <si>
    <t>Anexos Proyectos desarrollados</t>
  </si>
  <si>
    <t xml:space="preserve">16-02-2026: No se programan actividades para el respectivo mes </t>
  </si>
  <si>
    <t xml:space="preserve">11-03-2026: Se ejecutan las actividades conforme a lo programado </t>
  </si>
  <si>
    <t xml:space="preserve">10-04-2026: No se programan actividades para el respectivo mes </t>
  </si>
  <si>
    <t>08-05-2026:  Se ejecutan las actividades conforme a lo programado</t>
  </si>
  <si>
    <t xml:space="preserve">10-06-2026: No se programaron actividades </t>
  </si>
  <si>
    <t>10-07-2026: se dió cumplimiento a la actividad programada.</t>
  </si>
  <si>
    <t>27/07/2026 DPRV: Durante el primer semestre de 2026 se evidenció la selección y priorización de cuatro proyectos del portafolio PETI: estrategias de uso y apropiación, arquitectura de referencia de sistemas de información, actualización de Orfeo e implementación de conectividad Wi-Fi gratuita en la zona de atención al público. Asimismo, los soportes de abril y junio permiten verificar avances en la formulación, estructuración y ejecución de los cuatro proyectos, mediante documentos de inicio, cronogramas, informes de seguimiento, contenidos divulgados, actas contractuales, documentos técnicos y pruebas funcionales. No obstante, el 50 % acumulado registrado no puede validarse como nivel de ejecución del portafolio, dado que corresponde al cumplimiento de tres cortes bimestrales de seis programados y no al resultado del indicador definido como número de proyectos desarrollados sobre número de proyectos aprobados. En consecuencia, se reconoce el avance de gestión y la ejecución parcial de la actividad, pero se recomienda recalcular su cumplimiento a partir del avance real y verificable de cada proyecto.
Recomendación: Ajustar la formulación de la actividad y el indicador, definiendo si se pretende medir la ejecución efectiva del portafolio o la realización de seguimientos bimestrales. Si se busca medir la ejecución, se deberán establecer para cada proyecto hitos, productos, fechas, ponderaciones y porcentajes de avance, calculando el resultado consolidado a partir del cumplimiento real de los cuatro proyectos priorizados. Si se pretende medir el seguimiento, la actividad deberá formularse como “Realizar seguimiento bimestral a la ejecución del portafolio PETI” y el indicador como “Número de informes de seguimiento realizados/número de informes programados × 100”, caso en el cual los tres informes elaborados representarían el 50 % anual.</t>
  </si>
  <si>
    <t>•	Plan Institucional de Gestión Ambiental - PIGA</t>
  </si>
  <si>
    <t>4. Bogotá ordena su territorio y avanza en su acción climática, justicia ambiental e integración</t>
  </si>
  <si>
    <t>1- Fortalecimiento del 100% de los procesos estratégicos con actividades priorizadas y efectivas.</t>
  </si>
  <si>
    <t>1. Fortalecimiento de los procesos de planificación y gestión de la UAESP</t>
  </si>
  <si>
    <t>1.4. Garantizar el cumplimiento de los objetivos de la Unidad con estándares de calidad, y con enfoque al cliente basado en riesgos</t>
  </si>
  <si>
    <t>Formular y reportar el plan de acción anual del Plan Institucional de Gestión Ambiental - PIGA ante la Secretaría Distrital de Ambiente.</t>
  </si>
  <si>
    <t>Equipo PIGA</t>
  </si>
  <si>
    <t>Plan de acción anual del PIGA formulado y reportado</t>
  </si>
  <si>
    <t>Plan de acción anual del PIGA formulado 
Certificado de reporte en la herramienta STORM de la SDA.</t>
  </si>
  <si>
    <t>No aplica para el periodo</t>
  </si>
  <si>
    <t xml:space="preserve">16-02-2026: No se programan actividades en el respectivo mes </t>
  </si>
  <si>
    <t xml:space="preserve">11-03-2026: No se programan actividades para el respectivo mes </t>
  </si>
  <si>
    <t xml:space="preserve">13-04-2026: No se programan actividades para el respectivo mes </t>
  </si>
  <si>
    <t xml:space="preserve">08-05-2026: No se programan actividades para el respectivo mes </t>
  </si>
  <si>
    <t xml:space="preserve">10-06-2026: No se programan actividades </t>
  </si>
  <si>
    <t xml:space="preserve">10-07-2026: No se programan actividades </t>
  </si>
  <si>
    <t>24/07/2026 CLVR: De acuerdo con el Plan Anual de Auditorías 2026, el seguimiento al PIGA se encuentra programado para ser evaluado mediante una auditoría independiente, cuya ejecución se desarrolla durante los meses de julio y agosto de 2026. En consecuencia, las actividades correspondientes a este plan no fueron objeto de evaluación en el presente seguimiento al PAI, con el fin de evitar la duplicidad en los ejercicios de evaluación realizados por la OCI.</t>
  </si>
  <si>
    <t>Realizar el seguimiento a la ejecución del plan de acción del Plan Institucional de Gestión Ambiental- PIGA</t>
  </si>
  <si>
    <t>(Seguimientos realizados/seguimientos programados)*100</t>
  </si>
  <si>
    <t>Actas y la matriz de seguimiento al cumplimiento de las actividades del plan de acción, incluyendo el link para la consulta de evidencias.</t>
  </si>
  <si>
    <t>El Plan Institucional de Gestión Ambiental (PIGA), es el instrumento de planeación que parte del análisis de la situación ambiental institucional, con el propósito de brindar información y argumentos necesarios para el planteamiento de acciones de gestión ambiental institucional, que garanticen primordialmente el cumplimiento de los objetivos de ecoeficiencia establecidos en el Decreto Único Sectorial 646 de 2025, entre otras acciones ambientales que contemplen las entidades y aporten en el cumplimiento de la totalidad de los objetivos ambientales establecidos en el plan de gestión ambiental - PGA. El PIGA esta compuesto por 6 programas a saber: i) Uso eficiente del agua. ii) Uso eficiente de la energía, iii) Programa gestión integral de residuos, iv) Programa de consumo sostenible, v) Programa gestión del cambio climático, vi) Programa de comunicación, formalización y sensibilización.  En el marco de la resolución 3179 de 2026, se formula el documento de la concertación PIGA para el cuatrienio de cada administración, y a partir de esta concertación, se formula el plan PIGA para cada vigencia.  En el plan PIGA 2026, en total se programaron 28 actividades tipo.  A 31 de marzo el cumplimiento acumulado del plan PIGA estuvo fue del 9,23%. Durante el primer trimestre se adelantaron las siguienes actividades: 
Elaboración y reporte en el STORM de los siguientes documentos: Informe huella de carbono e Informe productos plásticos de un solo uso - PPUS vigencia 2025. 
Así mismo, se destacan las siguientes acciones: 
Implementación de la estrategia "Saber separar, saber aprovechar“, a través de la cual se hace seguimiento a la correcta segregación de residuos en los puntos ecológicos
Divulgación de siete piezas comunicativas que conmemoran fechas ambientales importantes, con el objetivo de fomentar la cultura del cuidado del medio ambiente
Divulgación mensual de una pieza comunicativa, promoviendo el uso de recipientes diseñados para varios usos y de alta durabilidad
Reunión seguimiento mensual plan PIGA 2026
Inducción equipo de apoyo componente ambiental, entrega plan de trabajo. 
Se promovió el llenado de las botellitas de amor</t>
  </si>
  <si>
    <t>Se hace entrega del plan PIGA vigencia 2026, con el seguimiento y avance a 31 de marzo.  Asi mismo se comparten las actas de seguimiento.
A continuación se comparte enlace, en el que se encuentra publicado la totalidad de evidencias del plan PIGA: https://uaespdc.sharepoint.com/:f:/s/EQUIPOOAP266/IgDJw3Pu3ymPTrXiI78WbThZASI8wcbPHqwRQbUoVDjPhmQ?e=ACynx4</t>
  </si>
  <si>
    <t xml:space="preserve">El Plan Institucional de Gestión Ambiental (PIGA) es un instrumento de planeación que se fundamenta en el análisis de la situación ambiental de la entidad, con el propósito de proporcionar información y elementos técnicos que orienten la formulación e implementación de acciones de gestión ambiental. Estas acciones buscan garantizar, principalmente, el cumplimiento de los objetivos de ecoeficiencia establecidos en el artículo 450 del Decreto Distrital 646 de 2025, así como contribuir al logro de los demás objetivos ambientales definidos en el Plan de Gestión Ambiental (PGA).
El PIGA se encuentra estructurado en seis programas: i) Uso eficiente del agua; ii) Uso eficiente de la energía; iii) Gestión integral de residuos; iv) Consumo sostenible; v) Gestión del cambio climático; y vi) Comunicación, formalización y sensibilización.
Para la vigencia 2026 se programaron un total de 28 actividades tipo. Con corte al 30 de junio de 2026, el cumplimiento acumulado del Plan PIGA alcanzó el 49,1 %.
Durante el segundo trimestre de la vigencia, se mantuvo el cumplimiento de las metas asociadas al Programa de Gestión Integral de Residuos, entre las que se destacan: garantizar el pesaje del 100 % de los residuos no aprovechables generados en las sedes administrativas de la entidad; aprovechar el 100 % de los residuos orgánicos crudos generados en la sede principal; y aprovechar el 100 % de la borra de café generada en las sedes administrativas.
De igual manera, se realizaron acciones permanentes de divulgación y sensibilización ambiental mediante la publicación mensual de piezas comunicativas relacionadas con fechas relevantes del calendario ambiental y la promoción de prácticas de consumo sostenible, tales como el uso de recipientes reutilizables y de larga duración.
Por otra parte, la entidad participó activamente en el reto distrital SeparaAcción, iniciativa orientada a fortalecer la cultura institucional de separación en la fuente y aprovechamiento de residuos. Este concurso reconocerá a las entidades que obtuvieron los mejores resultados durante el segundo trimestre de 2026 (abril, mayo y junio), incentivando la adopción de buenas prácticas en la gestión integral de residuos. </t>
  </si>
  <si>
    <t>https://uaespdc.sharepoint.com/:f:/s/EQUIPOOAP266/IgCH6OEKRxCCQap0wyzWwa8tAWRhkZtduZDkhoXZ7B01OKo?e=vIiW0y</t>
  </si>
  <si>
    <t>13-04-2026: Se cumple con la actividad programada</t>
  </si>
  <si>
    <t>10-07-2026: Se cumple con la actividad programada</t>
  </si>
  <si>
    <t>Elaborar el informe anual de gestión del Plan Institucional de Gestión Ambiental - PIGA</t>
  </si>
  <si>
    <t xml:space="preserve">Informe anual de gestión del PIGA	</t>
  </si>
  <si>
    <t>Informe anual de gestión del PIGA</t>
  </si>
  <si>
    <t>Se avanzo en la consolidación y validación de cifras, por esta validación se presentó retrazo en la generacion del informe; se tiene previsto la entrega de la versión final en el mes de abril</t>
  </si>
  <si>
    <t>Cifras validadas en el informe de verificación.</t>
  </si>
  <si>
    <t xml:space="preserve">13-04-2026: Si bien se presenta avance no se cumple con la actividad respectiva </t>
  </si>
  <si>
    <t>Consolidar y presentar el informe de seguimiento al Plan de Acción del PIGA, conforme al formulario electrónico Excel establecido por la Secretaría Distrital de Ambiente.</t>
  </si>
  <si>
    <t>(Informes de seguimiento al PIGA consolidados y presentados en el periodo / Informes de seguimiento al PIGA requeridos en el periodo)× 100</t>
  </si>
  <si>
    <t xml:space="preserve">Informe de seguimiento al plan de acción, diligenciado en el formulario electrónico Excel,
Certificado de reporte en la herramienta STORM de la SDA.
</t>
  </si>
  <si>
    <t xml:space="preserve">A partir de la ejecución de las 33 actividades tipo formuladas en el Plan Institucional de Gestión Ambiental - PIGA en el marco de los 5 programas establecidos en la resolución 3179 de 2023 (Programa de ahorro y uso eficiente de agua, Programa de ahorro y uso eficiente de energía, Programa de gestión integral de residuos sólidos, Programa de consumo sostenible y Programa prácticas sostenibles), se logró impactar positivamente la gestión institucional, alcanzando un cumplimiento global del plan PIGA vigencia 2025 de 90,5%.   </t>
  </si>
  <si>
    <t>61_000000228_20251231-STORM: corresponde al seguimiento al plan PIGA vigencia 2025; así como el certificado de la plataforma STORM</t>
  </si>
  <si>
    <t xml:space="preserve">16-02-2026: se da cumplimiento a las actividades programadas </t>
  </si>
  <si>
    <t>Preparar y diligenciar el informe de verificación solicitado por la Secretaría Distrital de Ambiente en el formato electrónico Excel.</t>
  </si>
  <si>
    <t>Informe de verificación</t>
  </si>
  <si>
    <t>Informe de verificación, diligenciado en el formulario electrónico Excel,
Certificado de reporte en la herramienta STORM de la SDA.</t>
  </si>
  <si>
    <t xml:space="preserve">La Secretaría Distrital de Ambiente el 26 de febrero informó a través de correo electrónico, que por ajustes en la herramienta STORM ampliaba el plazo al mes de marzo para reporte del informe de verificación, motivo por el cual este informe no se reportó en el mes de febrero.  </t>
  </si>
  <si>
    <t>1. Correo de notificación de la SDA de ampliación de plazo para el reporte del informe de verificación
2. Correo 6 marzo notificación de la SDA plazo para reporte informe de verificación</t>
  </si>
  <si>
    <t xml:space="preserve">En cumplimiento de la resolución 3179 de 2023, y a partir del plazo definido por la Secretaría Distrital de Ambiente se realizó el informe de verificación, compuesto por la siguiente información: Consumo sostenible(3179), fuentes móviles PIGA (3179), usuarios de transporte alternativo(3179), infraestructura sostenible jardines verticales, infraestructura sostenible sistemas de recolección de aguas lluvias; infraestructura sostenible cicloparqueaderos; infraestructura sostenible techos verdes; generación y gestión de residuos ordinarios 3179; tratamiento/disposición final de residuos peligrosos (3179); relación general de usuarios PIGA (3179); registro de consumos agua (3179); registro de consumos energéticos; fuentes no convencionales de energía renovable; avances programa distrital de compras verdes; plan de gestión integral de residuos peligrosos; certificados de gestión integral de residuos peligrosos y de manejo diferenciado; soportes de aprovechamiento de residuos orgánicos; actas de entrega de material aprovechable a organizaciones de recicladores de oficio; acta de reunión comité gestión y desempeño o el que haga sus veces (acta relativa al PIGA)  </t>
  </si>
  <si>
    <t xml:space="preserve">Informe de verificación y certificado STORM del cargue </t>
  </si>
  <si>
    <t xml:space="preserve">11-03-2026: No se efectúan las actividades conforme a lo programado </t>
  </si>
  <si>
    <t>13-04-2026: Se cumple la actividad de manera extemporanea</t>
  </si>
  <si>
    <t>Consolidar y presentar el informe institucional, conforme al formulario electrónico Excel establecido por la Secretaría Distrital de Ambiente.</t>
  </si>
  <si>
    <t>Informe institucional</t>
  </si>
  <si>
    <t>Informe institucional, diligenciado en el formulario electrónico Excel,
Certificado de reporte en la herramienta STORM de la SDA.</t>
  </si>
  <si>
    <t>Realizar el reporte anual de residuos peligrosos - RESPEL generados por la Entidad, ante el IDEAM.</t>
  </si>
  <si>
    <t>Reporte anual RESPEL</t>
  </si>
  <si>
    <t>Certificado generado por el IDEAM</t>
  </si>
  <si>
    <t>Se realizó el reporte en el Registro Unico Ambiental requerido en la Resolución No. 0839 del 28 de agosto de 2023 - Minambiente, correspondiente a la sede antigua principal del la UAESP, ubicada en la Av. Caracas #53-80, Bogotá, Colombia</t>
  </si>
  <si>
    <t>Certificado reporte RUA vigencia 2025</t>
  </si>
  <si>
    <t>13-04-2026: Se cunple con la actividad programada</t>
  </si>
  <si>
    <t>Actualizar anualmente el Plan de Gestión Integral de Residuos Peligrosos - PGIRESPEL de la Entidad.</t>
  </si>
  <si>
    <t>Plan de Gestión Integral de Residuos Peligrosos - PGIRESPEL institucional actualizado</t>
  </si>
  <si>
    <t>Plan de Gestión Integral de Residuos Peligrosos - PGIRESPEL de la Entidad.</t>
  </si>
  <si>
    <t>No aplica para el pediodo</t>
  </si>
  <si>
    <t>Realizar y presentar el informe anual de huella de carbono solicitado por la Secretaría Distrital de Ambiente.</t>
  </si>
  <si>
    <t>Informe institucional huella de carbono</t>
  </si>
  <si>
    <t>Documento Word Informe huella de carbono
Informe huella de carbono, diligenciado en el formulario electrónico Excel
Certificado de reporte en la herramienta STORM de la SDA.</t>
  </si>
  <si>
    <t xml:space="preserve">Objetivo general del informe de es el de presentar la medición de la Huella de carbono de la Unidad Administrativa Especial de Servicios Públicos correspondiente al año 2025 y los objetivos específicos fueron: • Identificar, determinar y cuantificar las emisiones de gases efecto invernadero  (GEI) generados por la entidad  
• Definir los límites organizacionales y operacionales de la Unidad para el cálculo de la Huella de carbono. 
• Establecer las estrategias de mitigación y compensación de la Huella de carbono generada por la Unidad 
• Proponer estrategias de comunicación interna orientadas a divulgar los resultados de la medición de la huella de carbono de la entidad, con el fin de generar conciencia sobre el ahorro energético y el uso eficiente el combustible. </t>
  </si>
  <si>
    <t>Informe huella de carbono institucional vigencia 2025; archivo excel con los cálculos de la huella de carbono y certificado de la herramienta STORM</t>
  </si>
  <si>
    <t>Elaborar y reportar el informe de productos plásticos de un solo uso requerido por la Secretaría Distrital de Ambiente.</t>
  </si>
  <si>
    <t>(Informes de plásticos de un solo uso elaborados y reportados en el periodo / Informes de plásticos de un solo uso requeridos en el periodo)×100</t>
  </si>
  <si>
    <t>Documento Word Informe plásticos de un solo uso
Informe plásticos de un solo uso, diligenciado en el formulario electrónico Excel,
Certificado de reporte en la herramienta STORM de la SDA.</t>
  </si>
  <si>
    <t>El informe de productos plásticos de un solo uso viengia 2025, compila las acciones implementadas por la 
Unidad Administrativa Especial de Servicios Públicos – UAESP durante la vigencia 
2025, relacionadas con la reducción progresiva en la adquisición y uso de Productos 
Plásticos de un Solo Uso – PPSU.  Dichas acciones se enmarcan en el cumplimiento 
de la Ley 2232 del 07 de julio de 2022 y la Resolución 803 del 24 de junio de 2024, 
normativas que establecen lineamentos para la reducción gradual en la producción 
y consumo de ciertos productos plásticos de un solo uso, con el fin de proteger el 
ambiente y promover alternativas responsables dentro de un modelo de economía 
circular.</t>
  </si>
  <si>
    <t xml:space="preserve">Informe PPSU vigencia 2025 y certificado de la herramienta STORM </t>
  </si>
  <si>
    <t>Elaborar el informe semestral de consumos de agua, energía y gas de las sedes concertadas de la Entidad.</t>
  </si>
  <si>
    <t>(Informes de consumo elaborados y presentados / Informes de consumos requeridos)×100</t>
  </si>
  <si>
    <t>Informe de consumos de agua, energía y gas</t>
  </si>
  <si>
    <t xml:space="preserve">Se presentó retraso en el reporte de facturas de servicios públicos de algunas sedes por parte de algunas dependencias, por lo que para el mes de febrero no se generó la versión final del informe de consumos vigencia 2025.  Se cuenta con los correos remitidos a las diferentes áreas </t>
  </si>
  <si>
    <t xml:space="preserve">Se trabajo en la validación de datos, hubo retrazo en la entrega del consolidado final de datos, por lo que el informe final de consumos se presentará durante el mes de abril.  </t>
  </si>
  <si>
    <t xml:space="preserve">11-03-2026: Si bien presenta avances en la actividad, no se da cumplimiento a la fecha </t>
  </si>
  <si>
    <t>•	Plan Integral de Movilidad Sostenible - PIMS</t>
  </si>
  <si>
    <t>4.25. Aumento de la resiliencia al cambio climático y reduccion de la vulnerabilidad</t>
  </si>
  <si>
    <t>Efectuar el segumiento a la ejecución del plan de acción del Plan Integral de Movilidad Sostenible - PIMS</t>
  </si>
  <si>
    <t>Equipo PIMS</t>
  </si>
  <si>
    <t>No se tiene presupuesto asignado</t>
  </si>
  <si>
    <t xml:space="preserve">Reunión con el Equipo PIMS, cuyo objeto fue realizar seguimiento a la ejecución del Plan PIMS del primer trimestre 2026 </t>
  </si>
  <si>
    <t>Acta Reunión Equipo PIMS y Matriz Plan de Seguimiento.
En donde reposa la totalidad de evidencias: https://uaespdc.sharepoint.com/:f:/s/EQUIPOOAP266/IgCCYxg_xxUzTKO9lV8prYYLASendTbACsd1k3BXgwy_vqo?e=d4zVOe</t>
  </si>
  <si>
    <t>Se realiza reunión con el Equipo PIMS, y se adjunta el Acta No 2 de fecha 26 cuyo objetode junio de 2026,  fue realizar seguimiento a la ejecución del Plan PIMS del Primer Trimestre 2026 https://uaespdc.sharepoint.com/:x:/r/sites/EQUIPOOAP266/_layouts/15/Doc.aspx?sourcedoc=%7B9315AB83-1005-4F80-BC89-F51EA4D6258B%7D&amp;file=Programaci%C3%B3n%20PIMS%202026%20Vf_30%20junio%20(1).xlsx&amp;action=default&amp;mobileredirect=true</t>
  </si>
  <si>
    <t>13-04-2026: Se cumplió con la actividad programada; alineado con la Matriz PIMS.</t>
  </si>
  <si>
    <t>06-07. 2026: Se dió cumplimiento a lo programado; alineado con la Matriz PIMS.</t>
  </si>
  <si>
    <t>22/07/2026 CLVR: De acuerdo con la revisión realizada por la OCI, se evidencia el cumplimiento de la actividad, mediante la verificación de las actas del 10 y 27 de marzo de 2026, en las que se documentan las acciones de articulación institucional y el seguimiento trimestral al PIMS, así como de la matriz correspondiente al cronograma de programación y seguimiento para la vigencia 2026.</t>
  </si>
  <si>
    <t>Consolidar y presentar el informe anual de gestión del Plan Integral de Movilidad Sostenible - PIMS, conforme al formato definido por la Secretaría Distrital de Movilidad.</t>
  </si>
  <si>
    <t>Informe anual Plan Integral de Movilidad Sostenible - PIMS</t>
  </si>
  <si>
    <t>Informe anual Plan Integral de Movilidad Sostenible - PIMS, conforme al formato definido por la Secretaría Distrital de Movilidad.
Correo entrega del informe a la Secretaría de Movilidad</t>
  </si>
  <si>
    <t>13-04-2026: No se programaron actividades.</t>
  </si>
  <si>
    <t>22/07/2026 CLVR: De acuerdo con la revisión realizada por la OCI, se evidenció que la actividad no se encontraba programada para su ejecución durante el primer semestre de 2026, de conformidad con el cronograma establecido en el Plan de Acción Institucional; en consecuencia, no procede la evaluación de su cumplimiento en el presente seguimiento.</t>
  </si>
  <si>
    <t>•	Plan de Tratamiento de Riesgos de Seguridad y Privacidad de la información</t>
  </si>
  <si>
    <t xml:space="preserve">1.4. Certificación de calidad bajo los estándares de la norma ISO 9001:2015  </t>
  </si>
  <si>
    <t>Revisar y actualizar los lineamientos para la gestión de riesgos, de ser necesario</t>
  </si>
  <si>
    <t xml:space="preserve">Documento aprobado o acta de reunión / Documento actualizado </t>
  </si>
  <si>
    <t>Política de administración del riesgo actualizada o acta de reunión de la pertinencia de la política.</t>
  </si>
  <si>
    <t>Sensibilizar la política de administración de riesgos.</t>
  </si>
  <si>
    <t xml:space="preserve">Sensibilización realizada / Sensibilización programada </t>
  </si>
  <si>
    <t>Durante el mes de febrero se realizo la socialización a traves de correo electrónico de la poliitca.</t>
  </si>
  <si>
    <t>https://uaespdc.sharepoint.com/:f:/s/EQUIPOOAP266/IgAq8PhsqY3jQajxDJRFhO7gAT0y4C2gChdYq36m-665spA?e=3xTSdC</t>
  </si>
  <si>
    <t>09-03-2026: Se cumplió con la actividad programada.</t>
  </si>
  <si>
    <t>Actualizar la Declaración de Aplicabilidad (SOA).</t>
  </si>
  <si>
    <t xml:space="preserve">Documento aprobado / Documento actualizado </t>
  </si>
  <si>
    <t>Actualizar y Aprobar la Declaración de aplicabilidad (SOA), de acuerdo con los controles de seguridad establecidos en el Anexo A del estándar ISO/IEC</t>
  </si>
  <si>
    <t>Se elaboró y aprobó la declaración de aplicabilidad SOA</t>
  </si>
  <si>
    <t>https://uaespdc.sharepoint.com/:f:/s/EQUIPOOAP266/IgB2PH1wFqFxQ4Xi-msO_A2HAfn-klmJnmL1Qus5DuaZbTI?e=6EIgDf</t>
  </si>
  <si>
    <t>08-05-2026: Se da cumplimiento,  se desarrollan actividades conforme a lo programado.</t>
  </si>
  <si>
    <t>27/07/2026 DPRV: Para el periodo evaluado se evidenció la elaboración y aprobación de la Declaración de Aplicabilidad —SOA— 2026, documento que incorpora los 93 controles establecidos en el Anexo A del estándar ISO/IEC, identificando para cada uno su aplicabilidad, justificación y los soportes asociados. El documento se encuentra suscrito por el responsable de su elaboración y aprobado por el jefe de la Oficina TIC, por lo cual se valida el cumplimiento del 100 % de la actividad programada. No obstante, aunque registra fecha de diligenciamiento del 28 de enero de 2026, las firmas de aprobación no incluyen fecha, situación que impide verificar de manera concluyente que la formalización definitiva se haya efectuado en abril, conforme a la programación establecida.
Recomendación
Fortalecer la trazabilidad documental de la Declaración de Aplicabilidad, incorporando la fecha de revisión y aprobación, el número de versión, el periodo de vigencia y el registro de los cambios efectuados frente a la versión anterior. Asimismo, ajustar el indicador a “Número de declaraciones de aplicabilidad actualizadas y aprobadas / número de declaraciones programadas × 100”, estableciendo como meta un documento actualizado y aprobado, equivalente al 100 %.</t>
  </si>
  <si>
    <t>Monitorear y Revisar controles de seguridad segunda línea de defensa.</t>
  </si>
  <si>
    <t>Informe de seguimiento segunda linea de defensa / 3 Seguimientos anuales</t>
  </si>
  <si>
    <t>Informe de revisión de riesgos y controles por parte de la segunda línea de defensa.</t>
  </si>
  <si>
    <t>Se elaboró informe de segunda linea de defensa con el monitoreo de los riesgos asociados a la OTIC</t>
  </si>
  <si>
    <t>27/07/2026 DPRV: Para el periodo evaluado se evidenció la elaboración del Informe de Seguimiento de Segunda Línea de Defensa correspondiente al primer trimestre de 2026, en el cual la Oficina Asesora de Planeación efectuó el monitoreo de los riesgos, controles y acciones del proceso de Gestión Tecnológica y de la Información. El documento incluye la revisión de 11 controles y 9 acciones, entre ellos los asociados a los riesgos de confidencialidad, integridad y disponibilidad de la información, interrupción de servicios tecnológicos, ataques cibernéticos, gestión de respaldos, control de accesos, antimalware y monitoreo de infraestructura. El informe concluye que se efectuaron los reportes de todos los meses del trimestre, que las evidencias fueron presentadas conforme al procedimiento DES-PC-07 y que no se identificó materialización de los riesgos evaluados. En consecuencia, se valida el cumplimiento del informe programado para abril, correspondiente al 33,3 % de la meta anual.</t>
  </si>
  <si>
    <t>Revisar y actualizar el plan de tratamiento de riesgos vigencia 2026</t>
  </si>
  <si>
    <t xml:space="preserve">Documento actualizado </t>
  </si>
  <si>
    <t>Comunicación Oficial del Plan de tratamiento enviado a la OAP para actualizar en la siguiente vigencia</t>
  </si>
  <si>
    <t>•	Plan de Acción de Participación Ciudadana</t>
  </si>
  <si>
    <t>4.1. Adoptar e implementar el Modelo Distrital de Relacionamiento Integral con la Ciudadanía, para articular las acciones en cumplimiento de los lineamientos y normatividad de las políticas de gestión y desempeño que inciden en la relación con la ciudadanía; con el fin de fortalecer la toma de decisiones y el trabajo conjunto.</t>
  </si>
  <si>
    <t>Llevar al plan de acción de participación ciudadana las actividades a implementar del modelo de relacionamiento.</t>
  </si>
  <si>
    <t xml:space="preserve"> Plan de Acción Participación ciudadana con evidencia de las actividades del modelo de relacionamiento por cada una de las políticas que lo component</t>
  </si>
  <si>
    <t xml:space="preserve"> Plan de Acción Participación ciudadana con evidencia de las actividades del modelo de relacionamiento por cada una de las políticas que lo componen</t>
  </si>
  <si>
    <t>No se reporta para este periodo, esta programada para el proximo mes</t>
  </si>
  <si>
    <t>No aplica</t>
  </si>
  <si>
    <t xml:space="preserve"> Se sube el Plan de Acción Participación ciudadana con evidencia de las actividades del modelo de relacionamiento por cada una de las políticas que lo componen (Transparencia y Acceso a la Información Pública, Racionalización de Trámites, Servicio a la Ciudadania, Participación, Ciudadana en la Gestión Pública).</t>
  </si>
  <si>
    <t>16-02-2026: No se programan actividades para el respectivo mes</t>
  </si>
  <si>
    <t xml:space="preserve">11-03-2026: Se efectúa la actividad conforme a lo programado </t>
  </si>
  <si>
    <t>10-04-2026: No se programa actividades para el respectivo mes</t>
  </si>
  <si>
    <t>08-05-2026: No se programa actividades para el respectivo mes</t>
  </si>
  <si>
    <t xml:space="preserve">10-07-2026: No se programan actividades para el respectivo mes </t>
  </si>
  <si>
    <t>27/07/2026 DPRV: Se evidenció la incorporación en el Plan de Acción de Participación Ciudadana y Relacionamiento con la Ciudadanía 2026 de actividades asociadas con las políticas de Transparencia y Acceso a la Información Pública, Racionalización de Trámites, Servicio a la Ciudadanía y Participación Ciudadana en la Gestión Pública, las cuales integran el Modelo Distrital de Relacionamiento Integral con la Ciudadanía. La matriz identifica para las actividades sus objetivos, indicadores, metas, productos, grupos de interés, espacios de participación y dependencias responsables. Asimismo, se verificó que el Plan de Acción de Participación Ciudadana fue presentado y aprobado por el Comité Institucional de Gestión y Desempeño en sesión del 27 de enero de 2026. En consecuencia, se valida el cumplimiento del 100 % de la actividad. No obstante, se identificaron oportunidades de mejora relacionadas con la uniformidad en la denominación de las políticas, la presencia de fechas correspondientes a 2025 y la necesidad de fortalecer la trazabilidad entre cada actividad y el componente específico del Modelo de Relacionamiento que le da origen.
Recomendación
Revisar y depurar el Plan de Acción de Participación Ciudadana, utilizando la denominación oficial y uniforme de cada una de las cuatro políticas del Modelo Distrital de Relacionamiento Integral con la Ciudadanía, corrigiendo las fechas que no correspondan a la vigencia 2026 y relacionando para cada actividad el componente, lineamiento o brecha del modelo que se pretende atender. Asimismo, verificar la correspondencia entre las metas anuales y su distribución trimestral, de manera que la programación acumulada coincida con el resultado esperado y facilite la medición objetiva de su cumplimiento.</t>
  </si>
  <si>
    <t>Desarrollar la mesa de relacionamiento con la ciudadanía y participación para realizar seguimiento a las actividades del mismo.</t>
  </si>
  <si>
    <t xml:space="preserve">Mesas desarrolladas
N°mesas ejecutados / N° toral de mesas propuestos </t>
  </si>
  <si>
    <t>Actas del espacio</t>
  </si>
  <si>
    <t>No se reporta para este periodo, el reporte se genera de manera trimestral</t>
  </si>
  <si>
    <t>NA</t>
  </si>
  <si>
    <t>La mesa está programada para realizarse el miércoles 11 de marzo de 2026</t>
  </si>
  <si>
    <t>Se realiza mesa para tratar el tema del modelo de relacionamiento el día 11 de marzo</t>
  </si>
  <si>
    <t>Se realizó una reunión con las áreas responsables con el propósito de adelantar la actualización del Modelo de Relacionamiento con la Ciudadanía, mediante la identificación, revisión y validación de los grupos de valor, sus necesidades, expectativas y mecanismos de interacción, con el fin de fortalecer el relacionamiento institucional con la ciudadanía, se adjunta acta de fecha 25 de mayo de 2026.</t>
  </si>
  <si>
    <t>11-03-2026: No se programan actividades para el respectivo mes</t>
  </si>
  <si>
    <t xml:space="preserve">10-04-2026: Se efectúa la actividad conforme a lo programado </t>
  </si>
  <si>
    <t>10-07-2026: Se da cumplimiento de la actividad registrando el acta de la actividad realizada en el mes de mayo</t>
  </si>
  <si>
    <t>27/07/2026 DPRV:   Para el primer semestre de 2026 se evidenció la realización de dos espacios asociados con la Mesa de Relacionamiento con la Ciudadanía, equivalentes al 50 % de la meta anual. El 11 de marzo se desarrolló la Segunda Mesa Técnica de Relacionamiento, en la cual se abordaron la gobernanza del modelo, la periodicidad y reglamento de la mesa, los reportes de gestión y el diagnóstico de participación, y se establecieron compromisos con responsables y fechas de cumplimiento. Asimismo, el 25 de mayo se adelantó una jornada de actualización del Modelo de Relacionamiento con la Subdirección de Alumbrado Público, orientada a identificar y caracterizar sus grupos de valor, necesidades, expectativas y canales de interacción, definiéndose compromisos para la consolidación y validación de la información. Las actas y reportes de asistencia de Teams permiten verificar la realización efectiva de ambos espacios. En consecuencia, se valida el 50 % acumulado, precisando que la reunión de mayo corresponde a la ejecución anticipada del hito programado para junio.
Recomendación
Fortalecer la trazabilidad de las mesas mediante la asignación consecutiva de número de acta, la identificación expresa del periodo programado al que corresponde cada reunión y la utilización uniforme de la denominación “Mesa Técnica de Relacionamiento con la Ciudadanía”. Asimismo, completar en las actas la relación de participantes o incorporar expresamente como anexo el reporte de asistencia de Teams, y efectuar seguimiento en cada sesión al estado de los compromisos establecidos en la reunión anterior.</t>
  </si>
  <si>
    <t>2293 Fortalecer el 100% de la capacidad de gestión de las entidades del Sector Hábitat que promueva la innovación gubernamental la eficiencia administrativa y operativa como generadores de confianza ciudadana (Secretaría de Hábitat CVP Renobo UAESP)</t>
  </si>
  <si>
    <t>4.2. Fortalecer la participación ciudadana a través de la rendición de cuentas, garantizando la transparencia en la gestión de la entidad, mediante procesos claros y accesibles, que garanticen el acceso a la información pública y promuevan la confianza ciudadana en la administración de recursos y la toma de decisiones.</t>
  </si>
  <si>
    <t>Enviar lineamiento mediante memorando y en aplciación de la estrategia de rendición de cuentas al equipo territorial para que la rendición de cuentas se lleve al territorio, con el objetivo de incrementar los participantes.</t>
  </si>
  <si>
    <t>Memorando</t>
  </si>
  <si>
    <t xml:space="preserve"> No se reporta en este periodo, ya que su ejecución se encuentra programada para el mes de marzo </t>
  </si>
  <si>
    <t>Actividad programada para el mes de marzo</t>
  </si>
  <si>
    <t>Se elaboró una propuesta de lineamiento en el marco de la estrategia de rendición de cuentas. Dicho documento ya se encuentra debidamente orfeado y en la bandeja del jefe para su revisión y firma.</t>
  </si>
  <si>
    <t>Se elabora el lineamiento mediante memorando y envìa a los jefes para remitir a los gestores territoriales.</t>
  </si>
  <si>
    <t xml:space="preserve">10/04/2026: No se cumple con lo programado para el respectivo mes, se solicita al enlace para determinar la fecha de cumplimiento de la respectiva actividad 
13-04-2026: Se reporta evidencia de memorando Lineamiento -inclusión de la rendición de cuentas como proceso permanente., sin embargo dicha evidencia es del mes de abril, por lo que la actividad para el mes de marzo se da por incumplida y se registrará por cumplida en el mes de abril cuanedo el memorando se cuente con la firma de la jefatura </t>
  </si>
  <si>
    <t>10-07-2026: Se da cumplimiento a actividad que se tenía programada para el mes de marzo, dando alcance que se registra la actividad en el mes de junio</t>
  </si>
  <si>
    <t>27/07/2026 DPRV: Se evidenció el memorando con radicado No. 20261300050873 del 15 de abril de 2026, mediante el cual la Oficina Asesora de Planeación impartió a las subdirecciones misionales el lineamiento para incorporar la rendición de cuentas como proceso permanente en las ferias de gestión y demás actividades territoriales. El documento establece directrices para presentar resultados institucionales, promover el diálogo ciudadano, utilizar mecanismos participativos y registrar su implementación en las actas de los espacios, y asigna responsabilidades a las subdirecciones, la Oficina Asesora de Planeación y los enlaces territoriales o delegados. En consecuencia, se valida el cumplimiento del producto establecido; no obstante, la actividad se ejecutó de manera extemporánea, dado que estaba programada para marzo y el memorando fue expedido el 15 de abril de 2026. Por tanto, el cumplimiento deberá registrarse en abril, conservando la observación sobre la oportunidad de su ejecución.
Recomendación
Ajustar el reporte de ejecución para registrar abril como el mes real de cumplimiento y fortalecer el seguimiento a la aplicación del lineamiento</t>
  </si>
  <si>
    <t>2294 Fortalecer el 100% de la capacidad de gestión de las entidades del Sector Hábitat que promueva la innovación gubernamental la eficiencia administrativa y operativa como generadores de confianza ciudadana (Secretaría de Hábitat CVP Renobo UAESP)</t>
  </si>
  <si>
    <t>8229 Fortalecimiento de los procesos de planificación y gestión de la UAESP Bogotá D.C.</t>
  </si>
  <si>
    <t>Capacitar al equipo territorial en el concepto de control social y aplicación del lineamiento para que adquieran las herramientas que permitan aplicar la rendición de cuentas como espacio permanente, con el objetivo de incrementar la población a la que se llega.</t>
  </si>
  <si>
    <t xml:space="preserve">Escenarios desarrollados
N°escenario ejecutados / N° total de escenarios propuestos </t>
  </si>
  <si>
    <t xml:space="preserve"> No se reporta en este periodo, esta programada para junio y noviembre</t>
  </si>
  <si>
    <t>Actividad programada a partir del mes de marzo</t>
  </si>
  <si>
    <t>*Se realiza capacitación en Control Social, se adjunta acta correspondiente.
* Para el mes de julio se planea realizar una capacitación en derecho de petición y defensor ciudadano.</t>
  </si>
  <si>
    <t>10-06-2026: Se da cumplimiento a lo programado</t>
  </si>
  <si>
    <t>27/07/2026 DPRV: Para el primer semestre de 2026 se evidenció la participación en la Mesa Local LGBTIQ+ de Barrios Unidos del 13 de mayo y la realización, el 27 de mayo, de una capacitación virtual sobre participación ciudadana y control social con enfoque diferencial. La jornada abordó los mecanismos de participación ciudadana, las veedurías, el derecho de petición, las mesas de trabajo, el control social y los servicios prestados por la UAESP, y contó con soportes de asistencia y registros visuales.</t>
  </si>
  <si>
    <t>•	Plan de Integridad</t>
  </si>
  <si>
    <t>Evidencias</t>
  </si>
  <si>
    <t>2.4.1. Mejorar en 30% anual la satisfacción del personal frente a la gestión de los planes y programas de talento humano</t>
  </si>
  <si>
    <t>Gestión de la Integridad</t>
  </si>
  <si>
    <t>Formulación, publicación, normalización y regulación del Plan de Integridad.​</t>
  </si>
  <si>
    <t>Talento Humano - Gestores de integridad</t>
  </si>
  <si>
    <r>
      <rPr>
        <b/>
        <sz val="11"/>
        <color rgb="FF000000"/>
        <rFont val="Calibri"/>
        <family val="2"/>
      </rPr>
      <t xml:space="preserve">Actividades de regulación generadas
</t>
    </r>
    <r>
      <rPr>
        <sz val="11"/>
        <color rgb="FF000000"/>
        <rFont val="Calibri"/>
        <family val="2"/>
      </rPr>
      <t>Número de actividades de regulación realizadas/Número de actividades de regulación  programadas*100</t>
    </r>
  </si>
  <si>
    <t>(Plan Formulado y publicado, Actos administrativos, Documentación SIG asociada)</t>
  </si>
  <si>
    <t>No hubo modificación en el Plan de Integridad 2025 -2028; sin embargo, se ajustó el cronograma, el cual se adjunta y quedó aprobado en CIGD el 27 de enero de 2026.</t>
  </si>
  <si>
    <t>Cronograma 2026</t>
  </si>
  <si>
    <t xml:space="preserve">Se ajusta el cronograma con el fin de optimizar el tiempo destinado a actividades de mayor impacto institucional; se envía correo a planeación el 29/04/2026 pendiente aprobación del CIGD </t>
  </si>
  <si>
    <t>Correo enviado desde SAF a OAP</t>
  </si>
  <si>
    <t>16-02-2026: se cumple con la actividad conforme a lo programado</t>
  </si>
  <si>
    <t>08-05-2026: Se efectúa obseervaciones referente al cargue de evidencias mediante correo del 08-05-2026</t>
  </si>
  <si>
    <t xml:space="preserve">22-06-2026: No se programaron actividades para el respectivo mes </t>
  </si>
  <si>
    <t xml:space="preserve">10-07-2026: No se programaron actividades para el respectivo mes </t>
  </si>
  <si>
    <t>22/07/2026 CLVR: De acuerdo con la revisión realizada por la OCI, se evidencia el cumplimiento de la actividad, mediante la verificación del cronograma del Programa de Integridad para la vigencia 2026 y del correo electrónico del 29 de abril de 2026, mediante el cual se gestionó el ajuste del programa para su aprobación.</t>
  </si>
  <si>
    <t>Conformación y seguimiento al equipo de Gestores de Integridad. ​</t>
  </si>
  <si>
    <r>
      <rPr>
        <b/>
        <sz val="11"/>
        <color rgb="FF000000"/>
        <rFont val="Calibri"/>
        <family val="2"/>
      </rPr>
      <t xml:space="preserve">Actividades de equipo de gestores de integridad
</t>
    </r>
    <r>
      <rPr>
        <sz val="11"/>
        <color rgb="FF000000"/>
        <rFont val="Calibri"/>
        <family val="2"/>
      </rPr>
      <t>Número de actividades de equipo realizadas/Número de actividades de equipo  programadas*100</t>
    </r>
  </si>
  <si>
    <t>(Acto administrativo de nombramiento de gestores de integridad y Actas de reunión y seguimiento)</t>
  </si>
  <si>
    <t>Se remitieron correos para la conformación del equipo de gestores , reiterando la importancia de la postulación.</t>
  </si>
  <si>
    <t>Se cargan correos</t>
  </si>
  <si>
    <t>Se remitieron correos reiterando la necesidad de conformar el equipo de Gestores de Integridad conforme a la normativa vigente; sin embargo, a marzo no se tenia la totalidad de postulados por dependencia, ni tampoco la aplicación de las pruebas , ni entrevistas de validación de los postulados.</t>
  </si>
  <si>
    <t>Correos y base de postulados a la fecha</t>
  </si>
  <si>
    <t>Se remite correo de la designación del rol principal en  la delagación  distrital de Gestor de integirdaqd,  Se realizan  las entrevistas al grupo de postulados como Gestores de Integridad para la vigencia 2026-2027 -  se remite correo institucional  para la  aplicación de valoración de los postulados como gestores de Integridad, conforme a la normativa vigente.</t>
  </si>
  <si>
    <t xml:space="preserve">Correos y base de datos de los postulados </t>
  </si>
  <si>
    <t>Se firma acto administrativo Resolución 309 de 2026 “Por la cual se conforma el Equipo de Gestores/as de Integridad de la Unidad Administrativa Especial de
Servicios Públicos para la vigencia 2026 - 2027”</t>
  </si>
  <si>
    <t xml:space="preserve">Resolución 309 de 2026, cronograma de actividades programa de integridad </t>
  </si>
  <si>
    <t>El 09  Junio se notificó el acto administrativo del equipo de gestores de Integridad.
el 25 de junio se socializó el programa de Integridad, resolución 309 de 2026 y el cronograma al equipo de Gestores de Integridad con 8 participantes de manera presencial y 10 de manera virtual.</t>
  </si>
  <si>
    <t>Correos y memorias de la reunión, asistencia Teams y Acta de la reunión con la asistencia presencial</t>
  </si>
  <si>
    <t>16-02-2026: No se programan actividades conforme para el respectivo mes</t>
  </si>
  <si>
    <t xml:space="preserve">11-03-2026: no se cumplen con las actividades programas para el respectivo mes </t>
  </si>
  <si>
    <t xml:space="preserve">10-04-2026: No se cumplen con las actividades programadas </t>
  </si>
  <si>
    <t>08-05-2026: Se efectúa obseervaciones referente al cargue de evidencias mediante correo del 08-05-2027</t>
  </si>
  <si>
    <t xml:space="preserve">22-06-2026: Si bien se registra conformación del equipo de intrgridad se presenta cronograma de actividades, mas no se registra evidencias de seguimiento del equipo de integridad </t>
  </si>
  <si>
    <t xml:space="preserve">10-07-2026: Se presenta acta de reunión de los gestores de integridad y actividades conforme al cronograma presentado, cumpliendo con el 50% que no se había presentado en el mes de mayo </t>
  </si>
  <si>
    <r>
      <rPr>
        <sz val="10"/>
        <color rgb="FF000000"/>
        <rFont val="Arial"/>
      </rPr>
      <t xml:space="preserve">22/07/2026 CLVR: De acuerdo con la revisión realizada por la OCI, se evidencia el cumplimiento de la actividad, mediante la verificación de las evidencias correspondientes al proceso de conformación y seguimiento del equipo de Gestores de Integridad. Se constató la realización de la convocatoria para la postulación de gestores, la programación de entrevistas y la valoración de los postulados, así como la expedición de la Resolución No. 309 de 2026, mediante la cual se conformó el equipo de Gestores de Integridad para la vigencia 2026-2027. Igualmente, se verificó el acta del 25 de junio de 2026 correspondiente a la socialización del Programa de Integridad y la presentación del equipo de gestores, evidenciando la correspondencia de los soportes con la actividad y el producto entregable definidos en el Plan de Acción Institucional.
</t>
    </r>
    <r>
      <rPr>
        <b/>
        <sz val="10"/>
        <color rgb="FF000000"/>
        <rFont val="Arial"/>
      </rPr>
      <t>Recomendación:</t>
    </r>
    <r>
      <rPr>
        <sz val="10"/>
        <color rgb="FF000000"/>
        <rFont val="Arial"/>
      </rPr>
      <t xml:space="preserve"> Fortalecer el cargue oportuno de las evidencias que soportan la ejecución de las actividades del Plan de Integridad, con el fin de facilitar su verificación durante el seguimiento por parte de la segunda y tercera línea de defensa.</t>
    </r>
  </si>
  <si>
    <t>Gestión de la Integridad y Ética Empresarial</t>
  </si>
  <si>
    <t>Actividades definidas por el equipo de gestores de integridad para la gestión del Plan de integridad realizadas.</t>
  </si>
  <si>
    <r>
      <rPr>
        <b/>
        <sz val="11"/>
        <color rgb="FF000000"/>
        <rFont val="Calibri"/>
        <family val="2"/>
      </rPr>
      <t xml:space="preserve">Seguimiento y ejecución al cronograma
</t>
    </r>
    <r>
      <rPr>
        <sz val="11"/>
        <color rgb="FF000000"/>
        <rFont val="Calibri"/>
        <family val="2"/>
      </rPr>
      <t>Actividades realizadas/Actividades programadas*100</t>
    </r>
  </si>
  <si>
    <t>A la fecha, no se cuenta con equipo de gestores de integridad para la gestión de las actividades programadas</t>
  </si>
  <si>
    <t>En articulación con SST, se realiza la actividad de Compeonato de Juegos tradicionales - Valores de Integridad.</t>
  </si>
  <si>
    <t>Pieza comunicativa, registro fotográfico y listado de asistencia</t>
  </si>
  <si>
    <t>En el marco de las actividades de integración institucional de la UAESP, se
desarrolló la Copa Mundial UAESP 2026, un torneo interno de fútbol orientado a
fortalecer el trabajo en equipo, la participación, la convivencia</t>
  </si>
  <si>
    <t>Pieza comunicativa, Instructivo del torneo registro fotográfico y listado de asistencia - cronograma de integridad</t>
  </si>
  <si>
    <t>Verificar el ajuste del cronogram, se realizan actividadees de conflicto de interés</t>
  </si>
  <si>
    <t>Cronogama ajustado y publicado</t>
  </si>
  <si>
    <t xml:space="preserve">08-05-2026: Se efectúa obseervaciones referente al cargue de evidencias mediante correo del 08-05-2028
30-05-2026: Se da corrección y registro de evidencias respectivas </t>
  </si>
  <si>
    <t>22-06-2026: Se realizan observaciones en relación al cargue de eidencias ya que se regitran avances pero no se carga cronograma de actividades, por lo que sólo se valida por cumplida el 50% de la actividad</t>
  </si>
  <si>
    <t>10-07-2026: Se realizan actividades conforme al cronograma. Se realizan 13/15 actividades programadas, equivalente al 87% de las actividdees del cronograma</t>
  </si>
  <si>
    <r>
      <rPr>
        <sz val="10"/>
        <color rgb="FF000000"/>
        <rFont val="Arial"/>
      </rPr>
      <t>22/07/2026 CLVR: De acuerdo con la revisión realizada por la Oficina de Control Interno, se evidencia el cumplimiento de la actividad, mediante la verificación de las actividades ejecutadas en el marco del Plan de Integridad durante el primer semestre de 2026, soportadas con piezas comunicativas, registros fotográficos y el cronograma ajustado del programa. Las evidencias revisadas guardan correspondencia con la actividad y el producto entregable definidos en el Plan de Acción Institucional.
Recomendación</t>
    </r>
    <r>
      <rPr>
        <b/>
        <sz val="10"/>
        <color rgb="FF000000"/>
        <rFont val="Arial"/>
      </rPr>
      <t xml:space="preserve">: </t>
    </r>
    <r>
      <rPr>
        <sz val="10"/>
        <color rgb="FF000000"/>
        <rFont val="Arial"/>
      </rPr>
      <t>Fortalecer la planeación de las actividades del Plan de Integridad, considerando que la conformación del equipo de Gestores de Integridad constituye un requisito previo para la ejecución de algunas de ellas, con el fin de evitar reprogramaciones durante la vigencia.</t>
    </r>
  </si>
  <si>
    <t>Integridad en las Instituciones y Grupos de Interés</t>
  </si>
  <si>
    <t>Estrategias interinstitucionales y relacionamiento con partes interesadas ejecutadas.​</t>
  </si>
  <si>
    <r>
      <rPr>
        <b/>
        <sz val="11"/>
        <color rgb="FF000000"/>
        <rFont val="Calibri"/>
        <family val="2"/>
      </rPr>
      <t xml:space="preserve">Actividades de articulación interintitucional
</t>
    </r>
    <r>
      <rPr>
        <sz val="11"/>
        <color rgb="FF000000"/>
        <rFont val="Calibri"/>
        <family val="2"/>
      </rPr>
      <t>Actividades interinstitucionales realizadas/Actividades interinstitucionales programadas*100</t>
    </r>
  </si>
  <si>
    <t>(piezas comunicativas, registro visual y de asistencia o informes)</t>
  </si>
  <si>
    <t xml:space="preserve">En el mes de mayo se participo en la capacitación del Codigo de Integridad y Test de integridad a cargo de  Función Públical, la cual brindo información y herramientas para llevar a cabo la medición y evaluación del programa de integridad. </t>
  </si>
  <si>
    <t>Correos y memorias de la capacitación</t>
  </si>
  <si>
    <t xml:space="preserve">El 4 de junio se realizó la primera reunión de lo Gestores de Integridad Distrito convocada por la secretaría general de la Alcaldía de Bogotá </t>
  </si>
  <si>
    <t xml:space="preserve">Correos y memorias de la reunión </t>
  </si>
  <si>
    <t xml:space="preserve">08-05-2026: No se programaron actividades para el respectivo mes </t>
  </si>
  <si>
    <t>22-06-2026: Se realiza observación sobre el cargue de evidencias para ser corregida</t>
  </si>
  <si>
    <t xml:space="preserve">10-07-2026: Se realizan actividades las cuales no se habían realizado en mayo </t>
  </si>
  <si>
    <t>22/07/2026 CLVR: De acuerdo con la revisión realizada por la OCI, se evidencia el cumplimiento de la actividad, mediante la verificación de las evidencias correspondientes a la participación de la entidad en la capacitación sobre Código de Integridad y Test de Integridad, realizada el 12 de mayo de 2026 por Función Pública, así como en la Primera Jornada de la Red de Gestores de Integridad del Distrito, realizada el 4 de junio de 2026.</t>
  </si>
  <si>
    <t>Gestión Preventiva</t>
  </si>
  <si>
    <t xml:space="preserve">Actividades de prevención de conflictos de interés realizadas. </t>
  </si>
  <si>
    <r>
      <rPr>
        <b/>
        <sz val="11"/>
        <color rgb="FF000000"/>
        <rFont val="Calibri"/>
        <family val="2"/>
      </rPr>
      <t xml:space="preserve">Actividades de prevención
</t>
    </r>
    <r>
      <rPr>
        <sz val="11"/>
        <color rgb="FF000000"/>
        <rFont val="Calibri"/>
        <family val="2"/>
      </rPr>
      <t>Número de actividades realizadas/Número de actividades programadas*100</t>
    </r>
  </si>
  <si>
    <t>Actas de reunion y/o informes</t>
  </si>
  <si>
    <t>Se realizó mesa tecnica de conflictos de interés en aras de hacer seguimiento y empalmar el tema con la SAL</t>
  </si>
  <si>
    <t>Acta de reunión de Mesa Técnica</t>
  </si>
  <si>
    <t>Se realiza mesa técnica de conflictos de Intereses para emplame con SAL y la Gestora de Integridad designada</t>
  </si>
  <si>
    <t>Acta de Reunión Mesa Técnica</t>
  </si>
  <si>
    <t>El 30 de junio se realiza la mesa técnica de conflicto de Intereses entre SAL  y SAF analizando los insumos suministrados base de SIDEAP y correo de solicitud informe de impedimentos y recusaciones a la fecha.</t>
  </si>
  <si>
    <t>Acta mesa Técnica y anexos</t>
  </si>
  <si>
    <t xml:space="preserve">10-04-2026: Se remite correo solicitando claridad referente al cumplimiento de la actividad ya que no se presentan evidencias
13-04-2026: se registra cumplimiento de la actividad dando claridad que se da por cumplida de manera extemporanea </t>
  </si>
  <si>
    <t>10-07-2026: Se realizan actividades conforme a lo programado</t>
  </si>
  <si>
    <r>
      <rPr>
        <sz val="10"/>
        <color rgb="FF000000"/>
        <rFont val="Arial"/>
      </rPr>
      <t>22/07/2026 CLVR: De acuerdo con la revisión realizada por la OCI, se evidencia el cumplimiento de la actividad, mediante la verificación de las actas de las mesas técnicas de declaraciones de conflictos de interés realizadas el 30 de abril y 30 de junio de 2026.
Recomendación</t>
    </r>
    <r>
      <rPr>
        <b/>
        <sz val="10"/>
        <color rgb="FF000000"/>
        <rFont val="Arial"/>
      </rPr>
      <t>:</t>
    </r>
    <r>
      <rPr>
        <sz val="10"/>
        <color rgb="FF000000"/>
        <rFont val="Arial"/>
      </rPr>
      <t xml:space="preserve"> Fortalecer la planeación de las actividades de prevención de conflictos de interés, considerando que la conformación del equipo de Gestores de Integridad constituye un requisito previo para el desarrollo de algunas de ellas, con el fin de evitar reprogramaciones durante la vigencia.</t>
    </r>
  </si>
  <si>
    <t xml:space="preserve">Campañas de prevención de la corrupción y promoción de la denuncia. </t>
  </si>
  <si>
    <r>
      <rPr>
        <b/>
        <sz val="11"/>
        <color rgb="FF000000"/>
        <rFont val="Calibri"/>
        <family val="2"/>
      </rPr>
      <t xml:space="preserve">Actividades de Campaña de prevención
</t>
    </r>
    <r>
      <rPr>
        <sz val="11"/>
        <color rgb="FF000000"/>
        <rFont val="Calibri"/>
        <family val="2"/>
      </rPr>
      <t>Número de actividades de campaña realizadas/Número de actividades de campaña programadas*100</t>
    </r>
  </si>
  <si>
    <t>En el mes de marzo no se realizaron acciones de prevención en tema de denuncias</t>
  </si>
  <si>
    <r>
      <rPr>
        <sz val="10"/>
        <color rgb="FF000000"/>
        <rFont val="Arial"/>
      </rPr>
      <t>22/07/2026 CLVR: De acuerdo con la revisión realizada por la OCI, no se evidencia el cumplimiento de la actividad, toda vez que durante la verificación efectuada no se encontraron evidencias que soporten la ejecución de campañas de prevención de la corrupción y promoción de la denuncia, ni del producto entregable definido en el Plan de Acción Institucional.
Recomendación</t>
    </r>
    <r>
      <rPr>
        <b/>
        <sz val="10"/>
        <color rgb="FF000000"/>
        <rFont val="Arial"/>
      </rPr>
      <t>:</t>
    </r>
    <r>
      <rPr>
        <sz val="10"/>
        <color rgb="FF000000"/>
        <rFont val="Arial"/>
      </rPr>
      <t xml:space="preserve"> Implementar las campañas de prevención de la corrupción y promoción de la denuncia conforme a la programación establecida y garantizar el cargue oportuno de las evidencias que soporten su ejecución, con el fin de facilitar el seguimiento por parte de la segunda y tercera línea de defensa.</t>
    </r>
  </si>
  <si>
    <t>Seguimiento y Evaluación</t>
  </si>
  <si>
    <t>Diagnósticos Aplicados.​</t>
  </si>
  <si>
    <r>
      <rPr>
        <b/>
        <sz val="11"/>
        <color rgb="FF000000"/>
        <rFont val="Calibri"/>
        <family val="2"/>
      </rPr>
      <t xml:space="preserve">Diagnósticos aplicados 
</t>
    </r>
    <r>
      <rPr>
        <sz val="11"/>
        <color rgb="FF000000"/>
        <rFont val="Calibri"/>
        <family val="2"/>
      </rPr>
      <t>Numero de diagnosticos socializados / Número de diagnosticos programados *100</t>
    </r>
  </si>
  <si>
    <t>Piezas comunicativas, diagnosticos e Informes diagnosticos</t>
  </si>
  <si>
    <t>No se registra actividad programada, sin embargo se esta analizando la encuesta para que sea lanzada en el mes de Julio se anexan correos de la gestión</t>
  </si>
  <si>
    <t>Correo de gestión</t>
  </si>
  <si>
    <t>10-07-2026: No se realizan actividades conforme a lo programado</t>
  </si>
  <si>
    <t>22/07/2026 CLVR: De acuerdo con la revisión realizada por la OCI, no se evidencia el cumplimiento de la actividad, toda vez que durante la verificación efectuada no se encontraron evidencias que soporten la aplicación de los diagnósticos ni el producto entregable definido en el Plan de Acción Institucional.
Recomendación: Ejecutar las actividades programadas relacionadas con la aplicación de los diagnósticos y garantizar el cargue oportuno de las evidencias que soporten su ejecución, con el fin de facilitar el seguimiento por parte de la segunda y tercera línea de defensa.</t>
  </si>
  <si>
    <t xml:space="preserve"> Informes de Seguimiento Realizados.</t>
  </si>
  <si>
    <r>
      <rPr>
        <b/>
        <sz val="11"/>
        <color rgb="FF000000"/>
        <rFont val="Calibri"/>
        <family val="2"/>
      </rPr>
      <t xml:space="preserve">Ejecución y seguimiento al Cronograma
</t>
    </r>
    <r>
      <rPr>
        <sz val="11"/>
        <color rgb="FF000000"/>
        <rFont val="Calibri"/>
        <family val="2"/>
      </rPr>
      <t>Informes de seguimiento realizados /Informes  programados*100</t>
    </r>
  </si>
  <si>
    <t>Se realiza informe trimestral de las acciones y gestión del programa de Integridad</t>
  </si>
  <si>
    <t>informe trimesmestral</t>
  </si>
  <si>
    <t>22/07/2026 CLVR: De acuerdo con la revisión realizada por la OCI, se evidencia el cumplimiento de la actividad, mediante la verificación del informe trimestral del Programa de Integridad, el cual guarda coherencia con la actividad y el producto entregable definidos en el Plan de Acción Institucional.</t>
  </si>
  <si>
    <t>•	Plan Estratégico de Comunicaciones</t>
  </si>
  <si>
    <t>COMPONENTES</t>
  </si>
  <si>
    <t xml:space="preserve">Nivel de Cumplimiento </t>
  </si>
  <si>
    <t>Aportar al aseguramiento y seguimiento de los lineamientos establecidos en el Plan Estratégico de Comunicaciones.</t>
  </si>
  <si>
    <t>OACRI</t>
  </si>
  <si>
    <t>Acciones ejecutadas en el plan de comunicaciones / Acciones programdas en el plan de comunicaciones * 100</t>
  </si>
  <si>
    <t>• Acta del Comité Primario mensual, elaborada conforme a los lineamientos establecidos en el procedimiento de la dependencia.
• Acta del Consejo de Redacción semanal, orientada a asegurar la coherencia y el cumplimiento de los objetivos de comunicación del área.
• Informe de piezas internas, evaluado bajo criterios de consistencia, pertinencia y calidad comunicativa institucional.
• Informe de piezas externas, revisado para asegurar el cumplimiento, la oportunidad y la alineación con los estándares y valores institucionales.
• Listado de capacitaciones dirigidas al director y subdirectores (frecuencia trimestral).
•Informe mensual de monitoreo de medios</t>
  </si>
  <si>
    <t>En el periodo se desarrollaron las actividades programadas cumpliendo con lo proyectado</t>
  </si>
  <si>
    <t>Se anexan las  evidencias de actas y reportes mensuales y la evidencia de la capacitación a directivos del último trimestre, realizada en el mes de enero de 2026.</t>
  </si>
  <si>
    <t>Se anexan las 5 evidencias de actas y reportes mensuales y la evidencia de la capacitación a directivos del último trimestre, realizada en el mes de febrero de 2026.</t>
  </si>
  <si>
    <t>Se anexan las 5 evidencias de actas y reportes mensuales y la evidencia de la capacitación a directivos del último trimestre, realizada en el mes de marzo de 2026.</t>
  </si>
  <si>
    <t xml:space="preserve"> Se dió cumplimiento de acuerdo a la programación establecida.
30-04-2026: No se tendrá en cuenta la ejecución de las actividades inicialmente previstas, toda vez que estas fueron modificadas en el Comité Institucional de Gestión y Desempeño (CIGD) Extraordinario, según Acta No. 2 de fecha 20 de abril de 2026.</t>
  </si>
  <si>
    <t>09-03-2026:  Se dió cumplimiento de acuerdo a la programación establecida.
30-04-2026: No se tendrá en cuenta la ejecución de las actividades inicialmente previstas, toda vez que estas fueron modificadas en el Comité Institucional de Gestión y Desempeño (CIGD) Extraordinario, según Acta No. 2 de fecha 20 de abril de 2026.</t>
  </si>
  <si>
    <t>09-04-2026: Se dió cumplimiento de acuerdo a la programación establecida.
30-04-2026: No se tendrá en cuenta la ejecución de las actividades inicialmente previstas, toda vez que estas fueron modificadas en el Comité Institucional de Gestión y Desempeño (CIGD) Extraordinario, según Acta No. 2 de fecha 20 de abril de 2026.</t>
  </si>
  <si>
    <t>23/07/2026 CLVR: De acuerdo con la revisión realizada por la OCI, teniendo en cuenta los seguimientos efectuados por la primera y segunda línea de defensa y la verificación de las evidencias aportadas, se evidencia el cumplimiento de la actividad conforme a la programación establecida. No obstante, la segunda línea de defensa señaló que la actividad no sería objeto de seguimiento debido a una modificación del Plan de Acción Institucional; sin embargo, dentro de las evidencias revisadas no se aportó el soporte documental que permitiera verificar el alcance de dicha modificación.
Se recomienda incorporar dentro de las evidencias el Acta del Comité Institucional de Gestión y Desempeño y el Plan de Acción Institucional modificado, con el fin de facilitar la trazabilidad y la verificación de los cambios efectuados al plan.</t>
  </si>
  <si>
    <t>Evaluación del impacto del Plan de Comunicaciones, orientado a brindar una comunicación clara y precisa,</t>
  </si>
  <si>
    <t xml:space="preserve">N° de informes entregados / N° informes planeados </t>
  </si>
  <si>
    <t>• Matriz de seguimiento de acciones periodísticas, revisada y aprobada para garantizar su trazabilidad.</t>
  </si>
  <si>
    <t>Se anexan los reportes de acciones periodísticas del trimestre</t>
  </si>
  <si>
    <t>Formato de seguimiento de acciones periodísticas</t>
  </si>
  <si>
    <t>18-02-2026: No se programaron actividades.
30-04-2026: No se tendrá en cuenta la ejecución de las actividades inicialmente previstas, toda vez que estas fueron modificadas en el Comité Institucional de Gestión y Desempeño (CIGD) Extraordinario, según Acta No. 2 de fecha 20 de abril de 2026.</t>
  </si>
  <si>
    <t>09-03-2026: No se programaron actividades.
30-04-2026: No se tendrá en cuenta la ejecución de las actividades inicialmente previstas, toda vez que estas fueron modificadas en el Comité Institucional de Gestión y Desempeño (CIGD) Extraordinario, según Acta No. 2 de fecha 20 de abril de 2026.</t>
  </si>
  <si>
    <t>09-04-2026: Se dio cumplimiento a la actividad programada conforme a lo establecido en la planificación del trimestre.
30-04-2026: No se tendrá en cuenta la ejecución de las actividades inicialmente previstas, toda vez que estas fueron modificadas en el Comité Institucional de Gestión y Desempeño (CIGD) Extraordinario, según Acta No. 2 de fecha 20 de abril de 2026.</t>
  </si>
  <si>
    <t>Fortalecer la Cultura Organizacional de la entidad basada en la eficiencia, la calidad a través de la apropiación de los valores institucionales, el Código de Integridad, el Cuidado del Medio Ambiente y de la ciudad, a través de buenas prácticas centradas en el servicio, la comunicación y el desarrollo del Talento Humano.</t>
  </si>
  <si>
    <t>Creación de campañas y contenidos comunicativos orientados hacia la apropiación del Código de Integridad y los Valores Institucionales.</t>
  </si>
  <si>
    <t>Proceso de Gestión de las Comunicaciones</t>
  </si>
  <si>
    <t>Cumplimiento en la elaboración del documento estratégico
(N° de documentos elaborados / 1) x 100</t>
  </si>
  <si>
    <t>1 Documento Estrategia</t>
  </si>
  <si>
    <t>Se anexa el documento elaborado y aprobado</t>
  </si>
  <si>
    <t xml:space="preserve">Actividades aprobadas en CIGD extraordinario del 20-04-2026 </t>
  </si>
  <si>
    <t>30-04-2026: No se programaron actividades para el respectivo mes (Aprobado Versión 2 P COM, Comité Institucional de Gestión y Desempeño (CIGD) Extraordinario, según Acta No. 2 de fecha 20 de abril de 2026).</t>
  </si>
  <si>
    <t>04-05-2026: Se dio cumplimiento a la actividad programada conforme a lo establecido en la planificación establecida (Aprobado Versión 2 P COM, Comité Institucional de Gestión y Desempeño (CIGD) Extraordinario, según Acta No. 2 de fecha 20 de abril de 2026).</t>
  </si>
  <si>
    <t>06- 05-2026: No se programaron actividades para el respectivo mes.</t>
  </si>
  <si>
    <t>05- 06-2026: No se programaron actividades para el respectivo mes.</t>
  </si>
  <si>
    <t>06-07-2026: No se programaron actividades para el respectivo mes.</t>
  </si>
  <si>
    <t>23/07/2026 CLVR: De acuerdo con la revisión realizada por la OCI, teniendo en cuenta los seguimientos efectuados por la primera y segunda línea de defensa y la verificación de las evidencias aportadas, se evidencia el cumplimiento de la actividad, toda vez que se verificó el documento de la estrategia de comunicación interna orientada a la apropiación del Código de Integridad y los Valores Institucionales, así como el respectivo soporte de aprobación</t>
  </si>
  <si>
    <t>Posicionar los Productos Comunicacionales y los Canales de Comunicación internos de la Entidad.</t>
  </si>
  <si>
    <t xml:space="preserve">Difundir información llamativa y concisa sobre el que hacer de la entidad a través de los productos y canales de comunicación internos a fin de incentivar la apropiación de estos. </t>
  </si>
  <si>
    <t>Cumplimiento en la entrega de informes de comunicación interna
(N° de informes entregados / 12) x 100</t>
  </si>
  <si>
    <t>12 Informes Comunicación Interna</t>
  </si>
  <si>
    <t>Se anexa el informe correspondiente al mes dentro del tiempo establecido</t>
  </si>
  <si>
    <t>Informe mes enero</t>
  </si>
  <si>
    <t>Informe mes febrero</t>
  </si>
  <si>
    <t>Informe mes marzo</t>
  </si>
  <si>
    <t>Informe mes abril</t>
  </si>
  <si>
    <t>Informe mes de mayo</t>
  </si>
  <si>
    <t>Se anexa Informe de Comunicación Interna del mes de junio de 2026</t>
  </si>
  <si>
    <t>Informe mes de junio</t>
  </si>
  <si>
    <t>06- 05-2026: Se dio cumplimiento a la actividad programada conforme a lo establecido en la planificación establecida.</t>
  </si>
  <si>
    <t>23/07/2026 CLVR: De acuerdo con la revisión realizada por la OCI, teniendo en cuenta los seguimientos efectuados por la primera y segunda línea de defensa y la verificación de las evidencias aportadas, se evidencia el cumplimiento de la actividad, toda vez que se verificaron los 6 informes de comunicaciones internas correspondientes al periodo evaluado</t>
  </si>
  <si>
    <t>Posicionar al interior de la Entidad las Cuentas Institucionales en las Redes Sociales.</t>
  </si>
  <si>
    <t>Crear y desarrollar la campaña de comunicación internas, o producir contenidos gráficos y audiovisuales, donde se invite a los colaboradores usar las redes sociales institucionales y a seguirlas.</t>
  </si>
  <si>
    <t>Ejecución de reportes de socialización
(N° de reportes realizados / 4) x 100</t>
  </si>
  <si>
    <t>4 Reportes de Socializaciones</t>
  </si>
  <si>
    <t>Se anexa el informe del primer trimestre dentro del tiempo establecido</t>
  </si>
  <si>
    <t>Informe primer trimestre</t>
  </si>
  <si>
    <t>Se anexan los informes del segundo trimestre dentro del tiempo establecido</t>
  </si>
  <si>
    <t>Informes segundo trimestre</t>
  </si>
  <si>
    <t>28-07-2026: Se dio cumplimiento a la actividad programada conforme a lo establecido en la planificación establecida.</t>
  </si>
  <si>
    <t>29/07/2026 CLVR: De acuerdo con la revisión realizada por la OCI, teniendo en cuenta los seguimientos efectuados por la primera y segunda línea de defensa y la verificación de las evidencias aportadas, se evidencia el cumplimiento de la actividad en el primer semestre, toda vez que se verificaron los informes de socialización interna.</t>
  </si>
  <si>
    <t>Incentivar la participación de los colaboradores en los diferentes programas, proyectos, actividades y capacitaciones de la Entidad.</t>
  </si>
  <si>
    <t>Diseñar y desarrollar campañas internas de comunicación que motiven a los/las colaboradores a participar en los diferentes programas, proyectos, actividades y capacitaciones de la Entidad.</t>
  </si>
  <si>
    <t>Atención de solicitudes de procesos transversales
(N° de reportes generados / 4) x 100</t>
  </si>
  <si>
    <t>4 Reportes Solicitudes Procesos Transversales</t>
  </si>
  <si>
    <t>Se anexa el Informe de Solicitudes de Comunicaciones Transversales,  Il Segundo Trimestre dentro del tiempo establecido</t>
  </si>
  <si>
    <t>Informe de Solicitudes de Comunicaciones Transversales</t>
  </si>
  <si>
    <t xml:space="preserve">23/07/2026 CLVR: De acuerdo con la revisión realizada por la OCI, teniendo en cuenta los seguimientos efectuados por la primera y segunda línea de defensa y la verificación de las evidencias aportadas, se evidencia el cumplimiento de la actividad en el primer semestre, toda vez que se verificó la matriz de atención de solicitudes de los procesos transversales correspondiente al primer trimestre y segundo trimestre. 
</t>
  </si>
  <si>
    <t>Fortalecer la intranet institucional y compartir, a través de esta, información relevante para los colaboradores de la Entidad.</t>
  </si>
  <si>
    <t>Producir contenidos que alimenten la intranet.</t>
  </si>
  <si>
    <t>Publicación de contenidos en intranet
(N° de evidencias publicadas / 12) x 100</t>
  </si>
  <si>
    <t>12 Evidencias Publicaciones Intranet</t>
  </si>
  <si>
    <t>Se diseñan y publican 4 banner informativos solicitados por los procesos de la entidad</t>
  </si>
  <si>
    <t>Pantallas banner intranet</t>
  </si>
  <si>
    <t>Se diseñan y publica 1 banner informativo de campaña de comunicación externa</t>
  </si>
  <si>
    <t>Pantalla banner intranet</t>
  </si>
  <si>
    <t>Se anexa publicación y reunión de organización de información</t>
  </si>
  <si>
    <t>Acta y pantalla banner intranet</t>
  </si>
  <si>
    <t>Se diseñan y publican 2 banner, una noticia y los noticieros semanales</t>
  </si>
  <si>
    <t>Se anexan pantallazos</t>
  </si>
  <si>
    <t>Se  diseñan 3 banner y se actuallizan información de las oficinas cambiandola por organigramas internos de trabajo</t>
  </si>
  <si>
    <t>Se anexa pdf con evidencias de publicación</t>
  </si>
  <si>
    <t>Se  diseñan 3 banner y se publican dos articulos informativos de la SAF y los noticieros institucionales "Interna 360"</t>
  </si>
  <si>
    <t xml:space="preserve">23/07/2026 CLVR: De acuerdo con la revisión realizada por la Oficina de Control Interno, teniendo en cuenta los seguimientos efectuados por la primera y segunda línea de defensa y la verificación de las evidencias aportadas, se evidencia el cumplimiento de la actividad, toda vez que se verificaron las publicaciones realizadas en la intranet institucional durante el periodo evaluado.
</t>
  </si>
  <si>
    <t>En articulación con el Equipo de Talento Humano, desarrollar acciones para resaltar la labor realizada por los/las colaboradores y su parte humana, a fin de fortalecer el sentido de pertenencia por la Entidad.</t>
  </si>
  <si>
    <t>Divulgar información como fechas de cumpleaños, conmemoración de las profesiones, tips de bienestar laboral, liderazgo, entre otros.</t>
  </si>
  <si>
    <t>Gestión de solicitudes de talento humano
(N° de reportes realizados / 4) x 100</t>
  </si>
  <si>
    <t>4 Reportes Solicitudes Talento Humano</t>
  </si>
  <si>
    <t>Se anexa reporte de solicitudes por parte del proceso de talento humano con un total de 52 solicitudes en el trimestre</t>
  </si>
  <si>
    <t>Reporte</t>
  </si>
  <si>
    <t>Se anexa reporte de solicitudes por parte del proceso de Talento Humano con un total de 70 solicitudes en el trimestre</t>
  </si>
  <si>
    <t>Reporte Solicitudes Talento Humano</t>
  </si>
  <si>
    <t xml:space="preserve">29/07/2026 CLVR: De acuerdo con la revisión realizada por la OCI, teniendo en cuenta los seguimientos efectuados por la primera y segunda línea de defensa y la verificación de las evidencias aportadas, se evidencia el cumplimiento de la actividad en el primer semestre, toda vez que se verificó la matriz de reporte de solicitudes de Talento Humano correspondiente al mes de marzo y junio. </t>
  </si>
  <si>
    <t xml:space="preserve">Fortalecer la relación con medios de comunicación, periodistas, editores o colaboradores de medios masivos, comunitarios, alternativos, universitarios, regionales, digitales e internacionales que producen información de interés relacionada con la misionalidad de la UAESP, esto incluye la gestión de prensa o free press, reuniones de trabajo, ruedas o conferencias de prensa, visitas a medios, entrevistas, respuestas a cuestionarios, acompañamiento a medios, debates en los que participe el/a director/a o sus delegados/as. </t>
  </si>
  <si>
    <t>Investigación de temáticas, consulta de fuentes de información, grabación audiovisual, toma de fotografías, y realización de entrevistas para asegurar una cobertura completa y precisa.</t>
  </si>
  <si>
    <t>Elaboración de actas de consejo de redacción
(N° de actas elaboradas / 12) x 100</t>
  </si>
  <si>
    <t>12 Actas de Consejo de Redacción</t>
  </si>
  <si>
    <t>Se anexan las actas del mes de enero de los consejos de redacción</t>
  </si>
  <si>
    <t>Actas</t>
  </si>
  <si>
    <t>Se anexan las actas del mes de abril de los Consejos de Redacción</t>
  </si>
  <si>
    <t>Se anexan las actas del mes de mayo de los Consejos de Redacción</t>
  </si>
  <si>
    <t>Se anexan las actas del mes de junio de los Consejos de Redacción</t>
  </si>
  <si>
    <t xml:space="preserve">23/07/2026 CLVR: De acuerdo con la revisión realizada por la OCI, teniendo en cuenta los seguimientos efectuados por la primera y segunda línea de defensa y la verificación de las evidencias aportadas, se evidencia el cumplimiento de la actividad, toda vez que se verificaron las actas del consejo de redacción correspondientes al periodo evaluado.
</t>
  </si>
  <si>
    <t>Producción de materiales informativos como comunicados, boletines, guiones para piezas audiovisuales, mensajes o copys para piezas gráficas o audiovisuales, especiales, y programas que promuevan la difusión clara y efectiva de la información.</t>
  </si>
  <si>
    <t>Seguimiento a acciones periodísticas
(N° de seguimientos realizados / 12) x 100</t>
  </si>
  <si>
    <t>12 Seguimientos Acciones Periodísticas</t>
  </si>
  <si>
    <t>Se realiza el diligenciamento del formato de acciones periodísticas del periodo</t>
  </si>
  <si>
    <t>Formato firmado</t>
  </si>
  <si>
    <t>Se realiza el diligenciamento del Formato de Acciones Periodísticas del periodo</t>
  </si>
  <si>
    <t xml:space="preserve">23/07/2026 CLVR: e acuerdo con la revisión realizada por la Oficina de Control Interno, teniendo en cuenta los seguimientos efectuados por la primera y segunda línea de defensa y la verificación de las evidencias aportadas, se evidencia el cumplimiento de la actividad, toda vez que se verificó el formato de seguimiento a las acciones periodísticas debidamente diligenciado para cada uno de los meses del periodo evaluado.
</t>
  </si>
  <si>
    <t>Desarrollo de campañas, parrillas de mensajes, copys para piezas gráficas, y guiones para piezas audiovisuales dirigidos a fomentar la Cultura Ciudadana y el conocimiento sobre los Servicios Públicos.</t>
  </si>
  <si>
    <t>Se anexan las actas del mes de enero de los Consejos de Redacción</t>
  </si>
  <si>
    <t xml:space="preserve">23/07/2026 CLVR: De acuerdo con la revisión realizada por la OCI, teniendo en cuenta los seguimientos efectuados por la primera y segunda línea de defensa y la verificación de las evidencias aportadas, se evidencia el cumplimiento de la actividad, toda vez que se verificaron las actas del consejo de redacción correspondientes al periodo evaluado.
</t>
  </si>
  <si>
    <t>Apoyo comunicacional en la organización de eventos, incluyendo la elaboración de convocatorias, piezas de contenido, divulgación de información, presentación, protocolo, y registro para garantizar una adecuada visibilidad y organización.</t>
  </si>
  <si>
    <t>Gestión de solicitudes externas
(N° de reportes elaborados / 4) x 100</t>
  </si>
  <si>
    <t>4 Reportes Trimestrales Solicitudes Externas</t>
  </si>
  <si>
    <t>Se anexa el reporte de las solicitdes del trimestre para comunicación externa</t>
  </si>
  <si>
    <t>Se anexan los reportes de las solicitdes del trimestre para Comunicaciónes Externas</t>
  </si>
  <si>
    <t>Reportes Comunicaciones Externas</t>
  </si>
  <si>
    <t xml:space="preserve">29/07/2026 CLVR: De acuerdo con la revisión realizada por la OCI y la verificación de los seguimientos y evidencias aportadas, se evidencia el cumplimiento de la actividad en el primer semestre, toda vez que se verificó el reporte de solicitudes externas en los meses de marzo y junio. 
</t>
  </si>
  <si>
    <t>Envío de boletines de prensa y material audiovisual para free press en Medios de Comunicación. Coordinación para la divulgación de contenido en canales propios. Relacionamiento directo y acompañamiento a periodistas y líderes de opinión durante entrevistas y grabaciones.</t>
  </si>
  <si>
    <t>Consolidación de solicitudes recibidas
(N° de reportes realizados / 4) x 100</t>
  </si>
  <si>
    <t>4 Reportes Trimestrales de Solicitudes</t>
  </si>
  <si>
    <t>Se anexa el reporte de las solicitdes del trimestre realizados por todos para comunicación interna y externa</t>
  </si>
  <si>
    <t>Se anexa el reporte de las solicitdes del trimestre realizados  para comunicaciones internas y externas</t>
  </si>
  <si>
    <t>Reporte Comunicaciones Internas y Externas</t>
  </si>
  <si>
    <t xml:space="preserve">29/07/2026 CLVR: De acuerdo con la revisión realizada por la OCI y la verificación de los seguimientos y evidencias aportadas, se evidencia el cumplimiento de la actividad en el primer semstre, toda vez que se verificó el reporte trimestral de solicitudes en el mes de marzo y junio. 
</t>
  </si>
  <si>
    <t>Seguimiento constante de las menciones relacionadas con la UAESP, su misionalidad y sus directivos en medios masivos, comunitarios, alternativos y digitales. El objetivo es desarrollar acciones comunicacionales que fortalezcan la imagen institucional, contrarresten el ruido comunicacional, y eviten posibles crisis mediáticas.</t>
  </si>
  <si>
    <t>Ejecución del monitoreo de medios
(N° de monitoreos realizados / 12) x 100</t>
  </si>
  <si>
    <t>12 Monitoreo de Medios</t>
  </si>
  <si>
    <t>Se realiza el monitoreo de medos externos correepondiente al periodo</t>
  </si>
  <si>
    <t>Matriz monitoreo medios</t>
  </si>
  <si>
    <t>Se realiza el Monitoreo de Medos Externos correspondiente al periodo</t>
  </si>
  <si>
    <t>Matriz Monitoreo de Medios</t>
  </si>
  <si>
    <t>Se realiza el Monitoreo de Medios Externos correspondiente al periodo</t>
  </si>
  <si>
    <t xml:space="preserve">24/07/2026 CLVR: De acuerdo con la revisión realizada por la OCI y la verificación de los seguimientos y evidencias aportadas, se evidencia el cumplimiento de la actividad, toda vez que se verificó la matriz de monitoreo de medios correspondiente al periodo comprendido entre enero y junio de 2026.
</t>
  </si>
  <si>
    <t>Formación y capacitación de servidores públicos y colaboradores autorizados para hablar en representación de la UAESP ante medios de comunicación, en escenarios como ruedas de prensa, entrevistas, foros, eventos públicos, y otros productos noticiosos propios.</t>
  </si>
  <si>
    <t>Ejecución de capacitaciones
(N° de reportes elaborados / 4) x 100</t>
  </si>
  <si>
    <t>4 Reportes de Capacitaciones Trimestrales</t>
  </si>
  <si>
    <t>Se reportan las evidencias de las tres capacitaciones realizadas a directivos, equipo territorial UAESP y delegados de IDIPRON para eventos</t>
  </si>
  <si>
    <t>Fotos, listados de asitencia</t>
  </si>
  <si>
    <t>Se reportan las evidencias fotográficas de la capacitación realizada al Equipo Territorial de RBL que acompañan los operativos.</t>
  </si>
  <si>
    <t>Evidencia Fotográfica, Listado de Asitencia</t>
  </si>
  <si>
    <t xml:space="preserve">29/07/2026 CLVR: De acuerdo con la revisión realizada por la OCI y la verificación de los seguimientos y evidencias aportadas, se evidencia el cumplimiento de la actividad en el primer semestre, toda vez que se se verificaron en el mes de marzo evidencias de tres capacitaciones realizadas durante el primer periodo programado y para el mes de junio se evidencian registros fotograficos y listado de asistencia de una capacitación realizada. 
</t>
  </si>
  <si>
    <t>Hacer seguimiento y control a las acciones planteadas por la OACRI.</t>
  </si>
  <si>
    <t>Comité Primario de Comunicaciones.</t>
  </si>
  <si>
    <t>Elaboración de actas de comité primario
(N° de actas realizadas / 12) x 100</t>
  </si>
  <si>
    <t>12 Actas de Comité Primario</t>
  </si>
  <si>
    <t>Se anexa el acta mensual del comité primario</t>
  </si>
  <si>
    <t>Acta</t>
  </si>
  <si>
    <t>Se anexa el Acta Mensual del Comité Primario</t>
  </si>
  <si>
    <t>Se adjunta Acta del Comité Primario del mes de mayo de 2025</t>
  </si>
  <si>
    <t>Acta del mes de mayo de 2026</t>
  </si>
  <si>
    <t>Se adjunta Acta del Comité Primario del mes de junio de 2026</t>
  </si>
  <si>
    <t>Acta del mes de junio de 2026</t>
  </si>
  <si>
    <t>04-05-2026: Se dio cumplimiento a la actividad programada conforme a lo establecido en la planificación establecida. (Aprobado Versión 2 P COM, Comité Institucional de Gestión y Desempeño (CIGD) Extraordinario, según Acta No. 2 de fecha 20 de abril de 2026).</t>
  </si>
  <si>
    <t xml:space="preserve">24/07/2026 CLVR: De acuerdo con la revisión realizada por la OCI y la verificación de los seguimientos y evidencias aportadas, se evidencia el cumplimiento de la actividad, toda vez que se verificaron las actas del Comité Primario correspondientes al periodo comprendido entre enero y junio de 2026.
</t>
  </si>
  <si>
    <t>Consejo de Redacción.</t>
  </si>
  <si>
    <t>Se adjuntan Actas del Consejo de Redacción deñ mes de mayo de 2026</t>
  </si>
  <si>
    <t>Actas del mes de mayo de 2026</t>
  </si>
  <si>
    <t>04-05-2026: Se dio cumplimiento a la actividad programada conforme a lo establecido en la planificación establecida  (Aprobado Versión 2 P COM, Comité Institucional de Gestión y Desempeño (CIGD) Extraordinario, según Acta No. 2 de fecha 20 de abril de 2026).</t>
  </si>
  <si>
    <t xml:space="preserve">24/07/2026 CLVR: De acuerdo con la revisión realizada por la OCI, teniendo en cuenta los seguimientos efectuados por la primera y segunda línea de defensa y la verificación de las evidencias aportadas, se evidencia el cumplimiento de la actividad, toda vez que se verificaron las actas del consejo de redacción correspondientes al periodo evaluado.
</t>
  </si>
  <si>
    <t>Seguimiento a los indicadores de la Oficina.</t>
  </si>
  <si>
    <t>Seguimiento a indicadores del proceso
(N° de reportes realizados / 4) x 100</t>
  </si>
  <si>
    <t>4 Reportes Trimestrales de Indicadores</t>
  </si>
  <si>
    <t>Se anexa hoja de vida y evidencia de incremento en redes sociales I trimetre</t>
  </si>
  <si>
    <t>Hoja de vida indicadores y reporte redes</t>
  </si>
  <si>
    <t>Se anexa Hoja de Vida de Inidicadores y  el Reporte evidencia de incremento en Redes Sociales II Trimetre</t>
  </si>
  <si>
    <t>Hoja de Vida Indicadores y Reporte Redes Sociales II Trimestre</t>
  </si>
  <si>
    <t>30-04-2026: No se programaron actividades para el respectivo mes  (Aprobado Versión 2 P COM, Comité Institucional de Gestión y Desempeño (CIGD) Extraordinario, según Acta No. 2 de fecha 20 de abril de 2026).</t>
  </si>
  <si>
    <t xml:space="preserve">29/07/2026 CLVR: De acuerdo con la revisión realizada por la OCI y la verificación de los seguimientos y evidencias aportadas, se evidencia el cumplimiento de la actividad, toda vez que se aporto la hoja de vida de los indicadores del proceso de Comunicaciones con su avance a marzo y junio y el informe del primer trimestre y segundo trimestre. 
</t>
  </si>
  <si>
    <t>Asistencia a las Auditorías Internas y Externas.</t>
  </si>
  <si>
    <t>Cumplimiento de auditoría del proceso
(N° de informes realizados / 1) x 100</t>
  </si>
  <si>
    <t>1 Informe de auditoria aplicada al proceso</t>
  </si>
  <si>
    <t xml:space="preserve">24/07/2026 CLVR: De acuerdo con la revisión realizada por la OOCI, se evidenció que la actividad se encuentra programada para ejecutarse durante el segundo semestre de la vigencia 2026. En consecuencia, no procede la verificación de su cumplimiento en el seguimiento correspondiente al primer semestre.
</t>
  </si>
  <si>
    <t>Aplicación de Encuestas Internas y Externas.</t>
  </si>
  <si>
    <t>Aplicación y análisis de encuestas
(N° de reportes realizados / 4) x 100</t>
  </si>
  <si>
    <t>4 Reportes trimestrales de Encuentas Aplicadas</t>
  </si>
  <si>
    <t>Se anexa los reportes de resultado de encuesta de uso de canales de comunicación, Encuesta de Comunicación Externa dirigida a la Ciudadanía 2026, Encuesta de Comunicacion Interna 2026</t>
  </si>
  <si>
    <t>Reportes ncuesta de Comunicación Externa dirigida a la Ciudadanía 2026, Encuesta de Comunicacion Interna 2026</t>
  </si>
  <si>
    <t>Se anexan el Reporte de Encuesta de Comunicaciones Internas, Informe Encuesta Comunicaciones Externas I Semestre</t>
  </si>
  <si>
    <t>Reporte  Encuesta de Comunicaciones e informe Encuesta de Comunicaciones</t>
  </si>
  <si>
    <t>29/07/2026 CLVR: De acuerdo con la revisión realizada por la OCI y la verificación de los seguimientos y evidencias aportadas, se evidenciò el cumplimiento de la actividad para el primer semestre, toda vez que se aportaron para marzo excel con reporte de encuestas tanto internas como externas y para el mes de junio se aporto reporte de encuestas comunicaciones internas y el informe de encuestas comunicaciones externas del primer semestre</t>
  </si>
  <si>
    <t>•	Plan de Seguridad y Privacidad de la Información</t>
  </si>
  <si>
    <t>Elaborar y radicar en el SIG el procedimiento de inteligencia de amenazas.</t>
  </si>
  <si>
    <t>Procedimiento formalizado</t>
  </si>
  <si>
    <t>Procedimiento formal de inteligencia de amenazas de la seguridad.</t>
  </si>
  <si>
    <t>10-04-2026: No se programan actividades para el respectivo mes</t>
  </si>
  <si>
    <t>08-05-2026: No se programan actividades para el respectivo mes</t>
  </si>
  <si>
    <t>11-06-2026: No se programan actividades para el respectivo mes</t>
  </si>
  <si>
    <t>10-07-2026: No se programan actividades para el respectivo mes</t>
  </si>
  <si>
    <t>Elaborar y radicar en el SIG el procedimiento de gestión de nube.</t>
  </si>
  <si>
    <t>Procedimiento formal de gestión de nube.</t>
  </si>
  <si>
    <t>Actualizar el procedimiento GTI-PC-16 V2 Gestión de incidentes de seguridad de la información cumpliendo con lo solicitado en el control</t>
  </si>
  <si>
    <t>Procedimiento actualizado</t>
  </si>
  <si>
    <t>Procedimiento GTI-PC-16 V2 Gestión de incidentes de seguridad de la información actualizado</t>
  </si>
  <si>
    <t>Definir y formalizar el procedimiento de gestión de logs.</t>
  </si>
  <si>
    <t>Procedimiento formal sobre gestión de logs.</t>
  </si>
  <si>
    <t>Diseñar y aprobar el plan de pruebas de continuidad del negocio en lo que corresponde a la OTIC.</t>
  </si>
  <si>
    <t>Plan de pruebas aprobado</t>
  </si>
  <si>
    <t>Plan de pruebas de continuidad del negocio en lo que corresponde a la OTIC.</t>
  </si>
  <si>
    <t>Se elaboró el plan de pruebas de continuidad de negocio en lo correpondiente a la OTIC</t>
  </si>
  <si>
    <t>https://uaespdc.sharepoint.com/:f:/s/EQUIPOOAP266/IgDRtzEiSNYhRYmA09oPIbjzATBUlfchC01u7U84Ou9AtY8?e=kba7kx</t>
  </si>
  <si>
    <t>08-05-2026: Se realizaron actividades conforme a lo programado</t>
  </si>
  <si>
    <t>27/07/2026 DRV: Para la actividad programada en abril de 2026 se evidenció la elaboración del “Plan de Pruebas de Continuidad del Negocio en lo que corresponde a la OTIC”, documento que define los objetivos, alcance, componentes tecnológicos incluidos, roles y responsabilidades, enfoque metodológico, criterios de éxito y actividades mínimas para validar la capacidad de recuperación de los servicios tecnológicos de la Entidad. El plan contempla escenarios asociados con activación del DRP, restauración de respaldos, continuidad eléctrica, conectividad, equipos de red, servicios en nube, licenciamiento, incidentes de seguridad y actualización documental; además, establece las evidencias requeridas, el tratamiento de hallazgos y las medidas para evitar afectaciones sobre los ambientes productivos. Se verificó igualmente la aprobación del documento mediante la firma del jefe de la Oficina de Tecnologías de la Información y las Comunicaciones. En consecuencia, se valida el cumplimiento del 100 % de la actividad programada.</t>
  </si>
  <si>
    <t>Ejecutar las pruebas y documentar resultados, hallazgos y mejoras en lo que corresponde a la OTIC.</t>
  </si>
  <si>
    <t>Informe realizado</t>
  </si>
  <si>
    <t>Informe de ejecución del plan de pruebas en lo que corresponde a la OTIC.</t>
  </si>
  <si>
    <t>Actualizar el DRP-TI</t>
  </si>
  <si>
    <t>Documento actualizado</t>
  </si>
  <si>
    <t>DRP-TI Actualizado</t>
  </si>
  <si>
    <t>Radicar oficio a OAP solicitando evaluación/actualización del BCP.</t>
  </si>
  <si>
    <t>Documento enviado</t>
  </si>
  <si>
    <t>Documento que evidencie la solicitud a la OAP para que evalúen la pertinencia de actualizar el BCP de la entidad.</t>
  </si>
  <si>
    <t>Elaborar y formalizar el procedimiento PDP.</t>
  </si>
  <si>
    <t>Procedimiento elaborado</t>
  </si>
  <si>
    <t>Procedimiento de Protección de Datos Personales (PDP)</t>
  </si>
  <si>
    <t>Convocar comité/mesa técnica, revisar evidencias y levantar acta de verificación de estandares de seguridad.</t>
  </si>
  <si>
    <t>Acta emitida</t>
  </si>
  <si>
    <t>Acta comité donde se verifica el cumplimiento de los procedimientos
de las políticas y normas de seguridad.</t>
  </si>
  <si>
    <t>Enviar solicitud formal a RENOBO/Administración para acceso o autorización de cámaras.</t>
  </si>
  <si>
    <t>Solicitud enviada</t>
  </si>
  <si>
    <t>Solicitud formal para acceso a las cámaras del edificio o solicitud de autorización de las cámaras propiedad de la UAESP
Si se recibe autorización, su instalación</t>
  </si>
  <si>
    <t>Se envio la solicitud de acceso a las camaras o permitir que podamos instalar la propias de la Entidad, esta solicitud se envio a la SAF porque son los encargados de la relación o supervisión del contrato con el edificio, a la fecha no hemos tenido respuesta.</t>
  </si>
  <si>
    <t>10-07-2026: Se cumplió con la actividad programada.</t>
  </si>
  <si>
    <t>DPRV: Se evidenció el memorando radicado No. 20261400051883 del 21 de abril de 2026, mediante el cual la Oficina de Tecnologías de la Información y las Comunicaciones solicitó a la Subdirección Administrativa y Financiera gestionar ante los propietarios del edificio la autorización para instalar cámaras de seguridad en los cuartos de cableado de los pisos 19, 20 y 21, en los cuales se encuentra infraestructura tecnológica crítica de la Entidad. El documento contiene la justificación técnica y de seguridad física de la solicitud y se encuentra suscrito por el jefe de la Oficina TIC. En consecuencia, se valida el cumplimiento del 100 % de la actividad, precisando que su ejecución se realizó de manera anticipada frente al periodo de reporte. No obstante, al cierre del seguimiento no se evidenció la remisión posterior de la solicitud al propietario o administrador del inmueble, ni la respuesta correspondiente, aspectos que deberán continuar siendo gestionados y documentados.
Recomendación
Realizar seguimiento formal a la solicitud radicada y conservar la trazabilidad completa de la gestión, incluyendo la comunicación remitida por la Subdirección Administrativa y Financiera al propietario o administrador del edificio, los requerimientos adicionales, la respuesta recibida y la decisión adoptada. Asimismo, se recomienda separar en futuras formulaciones la radicación de la solicitud de la eventual instalación de las cámaras, debido a que esta última depende de una autorización externa y requiere actuaciones técnicas y administrativas adicionales.</t>
  </si>
  <si>
    <t>Habilitar MFA en las cuentas definidas y generar informe de implementación.</t>
  </si>
  <si>
    <t>Informe de implementación del doble factor de autenticación en las cuentas que se determine sea necesario.</t>
  </si>
  <si>
    <t>Definir e implementar un plan de mantenimiento preventivo para la infraestructura tecnológica de la Entidad.</t>
  </si>
  <si>
    <t>Plan definido</t>
  </si>
  <si>
    <t>Plan de mantenimiento preventivo para la infraestructura tecnológica de la Entidad.</t>
  </si>
  <si>
    <t>Establecer lineamientos de borrado seguro y aplicarlos en bajas y reutilización.</t>
  </si>
  <si>
    <t>Procedimiento o lineamientos operativos para eliminación segura o borrado seguro en la reutilización de equipos de usuario final y servidores.</t>
  </si>
  <si>
    <t>Actualizar lineamientos y aplicar checklist de hardening; emitir informe de aplicación.</t>
  </si>
  <si>
    <t>Manual/Lineamientos actualizados</t>
  </si>
  <si>
    <t>Manuales o lineamientos actualizados e informe de aplicación</t>
  </si>
  <si>
    <t>Evaluar casos de uso y emitir informe de aplicabilidad de enmascaramiento/anonimización</t>
  </si>
  <si>
    <t>Informe de evaluación o revisión de en qué casos es aplicable el enmascaramiento de datos.</t>
  </si>
  <si>
    <t>Implementar políticas DLP, probar funcionamiento y documentar configuración.</t>
  </si>
  <si>
    <t>DLP Implementado</t>
  </si>
  <si>
    <t>DLP implementado y documentado</t>
  </si>
  <si>
    <t>Elaborar el plan de pruebas de penetración y presentarlo para aprobación.</t>
  </si>
  <si>
    <t>Plan aprobado</t>
  </si>
  <si>
    <t xml:space="preserve">Plan Aprobado </t>
  </si>
  <si>
    <t xml:space="preserve">Se realiza el plan de pruebas de penetración en entornos controlados </t>
  </si>
  <si>
    <t>11-06-2026: Se da cumplimiento a la actividad de conformidad a lo programado</t>
  </si>
  <si>
    <t>27/07/2026 DPRV:   Se evidenció la elaboración del Plan de Pruebas de Penetración en Entornos Controlados para la vigencia 2026, documento que define el objetivo, alcance y cronograma de las evaluaciones de seguridad previstas para activos y componentes tecnológicos como Orfeo, la página web institucional, IPSAP, directorio activo, redes, infraestructura local y en nube, desarrollos tecnológicos y ejercicios simulados de phishing. Asimismo, mediante el Acta No. 1 del Comité Institucional de Gestión y Desempeño, correspondiente a la sesión del 27 de enero de 2026, se verificó que el PENTEST fue presentado y aprobado como parte de los planes institucionales de la vigencia. En consecuencia, se valida el cumplimiento del 100 % de la actividad; no obstante, debe registrarse como ejecución anticipada, dado que su elaboración y aprobación se produjeron en enero y no en junio, mes señalado en la matriz. Adicionalmente, el documento conserva en su sección de aprobación la referencia incompleta “Acta de reunión xx/01/2026”, la cual deberá actualizarse con el número y fecha definitivos.
Recomendación
Actualizar la versión definitiva del Plan de Pruebas de Penetración incorporando en la sección de aprobación la referencia al Acta No. 1 del 27 de enero de 2026, así como código documental, versión y fecha de aprobación. De igual manera, ajustar el reporte de ejecución para reflejar el cumplimiento anticipado en enero y formular futuras actividades como “Elaborar y gestionar la aprobación del plan”, de manera que exista correspondencia entre la actividad, el indicador y el producto. En los seguimientos posteriores deberá verificarse separadamente la ejecución y documentación de las pruebas programadas, especialmente aquellas previstas para el 30 de junio de 2026.</t>
  </si>
  <si>
    <t>Realizar autodiagnóstico MSPI</t>
  </si>
  <si>
    <t>Autodiagnostico realizado</t>
  </si>
  <si>
    <t>Autodiagnóstico MSPI actualizado</t>
  </si>
  <si>
    <t>Levantar la segmentación real y actualizar los diagramas de red con esa evidencia.</t>
  </si>
  <si>
    <t>Documento elaborado</t>
  </si>
  <si>
    <t>Diagramas de red evidenciando segmentación.</t>
  </si>
  <si>
    <t>Se elaboró el diagrama de red</t>
  </si>
  <si>
    <t>https://uaespdc.sharepoint.com/:f:/s/EQUIPOOAP266/IgDRtzEiSNYhRYmA09oPIbjzATBUlfchC01u7U84Ou9AtY8?e=UiO8Mu</t>
  </si>
  <si>
    <t>•	Sistema Integrado de Conservación Documental</t>
  </si>
  <si>
    <t>Aprobar por el CIGD y publicar el Sistema Integrado de Conservación-SIC y los Programas Específicos que lo componen.</t>
  </si>
  <si>
    <t xml:space="preserve">SIC Socializado </t>
  </si>
  <si>
    <t xml:space="preserve">Presentacion y lista de Asitencia </t>
  </si>
  <si>
    <t xml:space="preserve">El Sistema Integrado de Conservación (SIC) y los Programas Específicos que lo componen fueron aprobados en sesión del Comité Institucional de Gestión y Desempeño (CIGD) mediante Acta No. 2 realizada el 20 de abril de 2026. Posteriormente, se adelantó su publicación para conocimiento y aplicación al interior de la Entidad.
</t>
  </si>
  <si>
    <t>Acta No. 2 ComIte Extrarodinario de Gestión y Desempeño.   y Pieza publicitaria utilizada para la socialización y divulgación del SIC al interior de la Entidad.</t>
  </si>
  <si>
    <t>El Sistema Integrado de Conservación (SIC) y los Programas Específicos que lo componen fueron aprobados en sesión del Comité Institucional de Gestión y Desempeño (CIGD) realizada el 20 de abril de 2026. Posteriormente, se adelantó su publicación para conocimiento y aplicación al interior de la entidad.</t>
  </si>
  <si>
    <t>23/07/2026 CLVR: De acuerdo con la revisión realizada por la OCI, se evidencia el cumplimiento de la actividad, mediante la verificación del Acta No. 2 del 20 de abril de 2026 del Comité Institucional de Gestión y Desempeño, en la cual se aprobaron los instrumentos del Sistema Integrado de Conservación (SIC), así como de las evidencias de su socialización con los funcionarios de la entidad.
Recomendaciòn: fortalecer la formulación del Plan de Acción Institucional, definiendo la programación de las actividades por periodos de ejecución y asegurando la correspondencia entre la actividad y el producto entregable, de manera que se facilite el seguimiento, la evaluación y la verificación objetiva de su cumplimiento.</t>
  </si>
  <si>
    <t xml:space="preserve">Socializar el Sistema Integrado de Conservación – SIC y su implementación </t>
  </si>
  <si>
    <t>23/07/2026 CLVR: De acuerdo con la revisión realizada por la OCI, la actividad no se encontraba programada para el periodo evaluado (enero-junio de 2026); en consecuencia, no procede efectuar evaluación de cumplimiento para el primer semestre.</t>
  </si>
  <si>
    <t>Realizar seguimientos al SIC mediante los programas específicos que lo componen</t>
  </si>
  <si>
    <t xml:space="preserve">Seguimiento realizados/seguimientos programados </t>
  </si>
  <si>
    <t xml:space="preserve">Actas de Reunion </t>
  </si>
  <si>
    <t xml:space="preserve">Realizar la actualización de los procedimientos según las necesidades de la entidad y cambios normativos. </t>
  </si>
  <si>
    <t xml:space="preserve">Procedimiento actualizado </t>
  </si>
  <si>
    <t>Plan de Auditorías</t>
  </si>
  <si>
    <t>3- Fortalecimiento del 100% del proceso de evaluacion con actividades priorizadas y efectivas.</t>
  </si>
  <si>
    <t>Ejecutar los trabajos de auditoría interna previstos y/o solicitados para la vigencia
Nota: El registro y el indicador es bimestral</t>
  </si>
  <si>
    <t xml:space="preserve">Informes de auditoria o seguimientos ejecutados / Informes de auditoria o seguimientos planificados * 100 </t>
  </si>
  <si>
    <t>Memorandos e informes de auditoria o archivos de seguimientos efectuados</t>
  </si>
  <si>
    <t xml:space="preserve">Se ejecuta y evidencia 13 informes o seguimientos de requerimiento legal y aseguramiento, de 15 programados para el periodo enero – febrero así:
•	Informe de evaluación independiente   del   estado del    sistema    de    control interno Rad.20261100016203
•	Informe de Evaluación Institucional de Gestión por Dependencias Rad. 20261100017113
•	Seguimiento al plan de acción Institucional de la Entidad 20261100017573
•	Seguimiento a los planes de mejoramiento con la Contraloría General de la República 20261100008901
•	Seguimiento   a   los   planes de mejoramiento Veeduría Distrital
•	Informe   de   suscripción   y seguimiento   a   planes   de mejoramiento       ante       la Contraloría de Bogotá Rad 20251100013103
•	Seguimiento    al    Plan    de Mejoramiento   del   Archivo General de la Nación
•	Evaluación       Mapa       de Riesgos     de     Gestión     y Corrupción, Seguridad de la Información y oportunidades Rad. 20261100017673
•	Informe     de     seguimiento metas   Plan   de Desarrollo Distrital - Decreto Distrital 221 de 2023 Rad. 20261100029363
•	Informe sobre las medidas de Austeridad en el Gasto Público- Decreto    Distrital 492 del 2019 Rad. 20261100032463
•	Informe de Seguimiento y Evaluación al Programa de Transparencia y Ética Pública Rad. 20261100030343       
•	Informe - Directiva 008 2021 de la Alcaldía Mayor de Bogotá.
•	Seguimiento al reporte de la Rendición de la Cuenta Anual a la Contraloría de Bogotá D.C. - SIVICOF por parte de la Entidad
Los siguientes informes no se reportan (rezago) debido a la modificación del Plan Anual de Auditorias 2026 por motivo de cambio de jefatura:
•	Informe Evaluación del Sistema Control Interno Contable 
•	Informe Atención al Ciudadano sobre las quejas sugerencias y reclamos. 
</t>
  </si>
  <si>
    <t xml:space="preserve">Memorandos o Informes de auditoria y archivos de seguimiento efectuados
</t>
  </si>
  <si>
    <t xml:space="preserve">Se reporto y presento evidencias de los Seguimientos e  Informes de Auditoria efectuados durante el mes:
1,Informe de Atención al Ciudadano sobre las Peticiones, Quejas, Reclamos y Sugerencias - PQRS.  Rad. 20261100046763
2, Seguimiento al Cumplimiento de las normas en materia de Derechos de Autor Rad.20261100041433
3, Informe de evaluación del Sistema de Control Interno en el aplicativo FURAG Certificado diligenciamiento 9/04/2026
4. Seguimiento al Plan de Mejoramiento del Archivo General de la Nación Rad. 202611000100681
5, Seguimiento Arqueos de Caja Menor Rad. 20261100053243
6, Informe Evaluación del Sistema Control Interno Contable Rad. 20261100041623
7, Informe de verificación del reporte de información semestral en el Sistema de Información de Procesos Judiciales (SIPROJ-WEB) Rad. 20261100029533
8, Seguimiento a la optimización de trámites en el Sistema Único de Información de Trámites (SUIT)  Rad. 20261100052753
9, Informe sobre las medidas de Austeridad en el Gasto Público Rad. 20261100053083
</t>
  </si>
  <si>
    <t xml:space="preserve">Informes de auditorias y seguimientos de marzo y abril
</t>
  </si>
  <si>
    <t xml:space="preserve">Se repotó  y presento evidencias de los seguimientos e  informes de auditoria durante el bimestre:
1, Informe de seguimiento al avance en la implementación del Modelo Integrado de Planeación y Gestión – MIPG a 30 de abril de 2026, 20261100074313, 19-jun-26 
2, Informe Cumplimiento Circular 09 de 2025 de la Procuraduría General de la Nación, 20261100146181, 21-may-26 </t>
  </si>
  <si>
    <t xml:space="preserve">Seguimientos e informes de auditoria de Mayo - Junio
</t>
  </si>
  <si>
    <t>11-03-2026: Se ejecutan 13 de las 15 actividades programas para el respectivo mes</t>
  </si>
  <si>
    <t>08-05-2026: Se ejecutan 9 de las 8 actividades programas para el respectivo mes</t>
  </si>
  <si>
    <t>10-07-2026: Se ejecutan 2 de las 9 actividades programas para el respectivo mes</t>
  </si>
  <si>
    <t>23/07/2026 CLVR: De acuerdo con la revisión realizada por la OCI, se evidencia un cumplimiento parcial de la actividad, toda vez que se verificó la ejecución de los trabajos de auditoría mediante los respectivos memorandos e informes; sin embargo, al comparar las actividades programadas con las ejecutadas durante el periodo evaluado, se evidenció que no se cumplió en su totalidad la programación establecida en el Plan Anual de Auditorías para los bimestres evaluados.
Recomendaciòn: fortalecer la ejecución y el seguimiento del Plan Anual de Auditorías, implementando acciones que permitan cumplir oportunamente las actividades programadas para cada periodo, con el fin de garantizar el logro de las metas establecidas en el Plan de Acción Institucional.</t>
  </si>
  <si>
    <t>Generar alertas a la Alta Direccion de los resultados de la labor de aseguramiento</t>
  </si>
  <si>
    <t>Socialización de alertas ralizada/ Socialización de alertas programada*100</t>
  </si>
  <si>
    <t xml:space="preserve">Convocatoria al CICCI, acta de socialización,  </t>
  </si>
  <si>
    <t>Se celebro el CICCI el dia 25/03/2026</t>
  </si>
  <si>
    <t xml:space="preserve">Acta 1 del 25/03/2026
</t>
  </si>
  <si>
    <t>08-05-2026: Si bien se efectuó el cargue de evidencias no se tiene en cuenta ya que no se encontraba programada la actividad para el respectivo mes</t>
  </si>
  <si>
    <t>23/07/2026 CLVR: De acuerdo con la revisión realizada por la OCI y los seguimientos efectuados por la primera y segunda línea de defensa, se evidenció que la actividad no se encontraba programada para el periodo evaluado (enero-junio de 2026), por lo que no procede emitir un concepto de cumplimiento para el primer semestre. No obstante, se verificó como evidencia el Acta No. 1 del Comité CICCI del 25 de marzo de 2026, la cual fue reportada por la primera línea de defensa, aunque dicha ejecución se realizó en un periodo diferente al establecido en la programación del PAI.</t>
  </si>
  <si>
    <t xml:space="preserve">Realizar Seguimiento a Mapas de Riesgos de la Entidad </t>
  </si>
  <si>
    <t xml:space="preserve">Seguimientos realizados / Seguimientos programados*100  </t>
  </si>
  <si>
    <t>Matriz de riesgos con el registro del seguimiento</t>
  </si>
  <si>
    <t>Se reportará de manera extemporánea en febrero</t>
  </si>
  <si>
    <t>Se reporta matriz de riesgos con el registro de seguimiento de tercera linea de defensa</t>
  </si>
  <si>
    <t xml:space="preserve">Matriz de Riesgos seguimiento trimestral enero 2026
</t>
  </si>
  <si>
    <t xml:space="preserve">El seguimiento al Mapa de Riesgos Institucional se encuentra en desarrollo (rezago)
</t>
  </si>
  <si>
    <t xml:space="preserve">Se reportá e evidencia el Informe Seguimiento al Mapa de Riesgos y Oportunidades de la UAESP, :20261100073513, 16-jun-26 
 </t>
  </si>
  <si>
    <t xml:space="preserve">Informe de seguimiento al Mapa de Riesgos y Oportunidades
</t>
  </si>
  <si>
    <t>16-02-2026: No se efectuaron las actividades en el mes conforme a lo programado</t>
  </si>
  <si>
    <t>11-03-2026: No se cumple con la actividad programada</t>
  </si>
  <si>
    <t>10-06-2026: no se cumplió con la actividad programada</t>
  </si>
  <si>
    <t>10-07-2026: Se da cumplimiento de las actividades que fueron programdas en mayo</t>
  </si>
  <si>
    <t>23/07/2026 CLVR: De acuerdo con la revisión realizada por la OCI, se evidencia el cumplimiento de la actividad, mediante la revisión de las matrices de seguimiento a los riesgos por procesos y riesgos de corrupción en el mes de febrero, así como del Informe de Seguimiento al Mapa de Riesgos y Oportunidades de la UAESP en el mes de junio. No obstante, se observó que las actividades fueron ejecutadas y reportadas de manera extemporánea frente a la programación inicialmente establecida en el Plan de Acción Institucional.</t>
  </si>
  <si>
    <t>Realizar seguimiento a requerimientos de entes externos de control.</t>
  </si>
  <si>
    <t xml:space="preserve">Memorandos de seguimiento mensual </t>
  </si>
  <si>
    <t xml:space="preserve">Por motivo de incapacidad de funcionaria responsable, no se reporta cumplimiento de la actividad, la cual se enciuentra sujeta a modificación en el Plan Anual de Auditorias 2026 debido a cambio de jefatura.
 </t>
  </si>
  <si>
    <t>Se reporta informes de seguimiento de entes de control con radicados 20261100017663 del 30/01/2026 (corte a diciembre 2025) y 20261100038773 del 11/03/2026  (enero y febrero 2026) Si bien en la version 1 del PAA esta actividad es de cumplimiento mensuall , en la Version 2 esta actividad es de cumplimiento bimensual. El rezago de febrero sera subsanado mediente la version 2 del PAI correspondiente a OCI, por motivo de cambio de jefatura.</t>
  </si>
  <si>
    <t>Informe radicado 20261100017663 de 30/01/2026
Informe radicado 20261100038773 de 11/03/2026</t>
  </si>
  <si>
    <t xml:space="preserve"> Esta actividad no se no se reporta debido a modificacion del PAA por motivo de cambio de jefatura.
</t>
  </si>
  <si>
    <t xml:space="preserve">Se reportá y evidencia el Informe de seguimiento a los requerimientos efectuados por los Entes de Control con corte a Marzo - Abril de 2026, 20261100064573, 28-may-26 
</t>
  </si>
  <si>
    <t xml:space="preserve">Informe de seguimiento a Entes Externos de Control
</t>
  </si>
  <si>
    <t xml:space="preserve">11-03-2026: No e programan actividades para el respectivo mes </t>
  </si>
  <si>
    <t xml:space="preserve">10-04-2026: Se cumple con lo programado para el respectivo mes </t>
  </si>
  <si>
    <t>08-05-2026: No se efectuó actividad conforme a lo programado</t>
  </si>
  <si>
    <t>10-07-2026: Se realiza cumplimiento de las actividades conforme a lo programdo</t>
  </si>
  <si>
    <t>23/07/2026 CLVR: De acuerdo con la revisión realizada por la OCI, teniendo en cuenta los seguimientos efectuados por la primera y segunda línea de defensa y la verificación de las evidencias, se evidencia el cumplimiento de la actividad, mediante la revisión de los informes de seguimiento a los requerimientos efectuados por los entes externos de control, soportados en los radicados 20261100017663, 20261100038773 y 20261100064573.</t>
  </si>
  <si>
    <t>Realizar actividades de fortalecimiento del enfoque a la prevención</t>
  </si>
  <si>
    <t xml:space="preserve">Actividades de prevención ejecutadas /Actividades de prevención programada*100 </t>
  </si>
  <si>
    <t>Piezas comunicativas y Matriz de seguimiento al PMI</t>
  </si>
  <si>
    <t xml:space="preserve">Se reporta 1 matriz de seguimiento PMI de enero
</t>
  </si>
  <si>
    <t xml:space="preserve">Archivo matrz seguimiento al PMI
</t>
  </si>
  <si>
    <t>Se reporta matriz de seguimiento PMI de febrero. No se reporta cumplimiento de la pieza comunicativa debido a la modificación en el Plan Anual de Auditorias 2026 por motivo de cambio de jefatura.</t>
  </si>
  <si>
    <t xml:space="preserve">Matriz de seguimiento de PMI
</t>
  </si>
  <si>
    <t xml:space="preserve">No se reporta seguimiento al PMI, ni pieza comunicativa debido a la modificación del PAA 2026 por motivo de cambio de jefatura. Este rezago  El rezago sera subsanado mediente la version 2 del PAI correspondiente a OCI, por motivo de cambio de jefatura.
</t>
  </si>
  <si>
    <t xml:space="preserve">Se reporta pieza comunicativa del 29/04/2026. No se reporta PMI de abril (rezago)
</t>
  </si>
  <si>
    <t xml:space="preserve">Copia de pieza masiva del 29/04/2026
</t>
  </si>
  <si>
    <t xml:space="preserve">Se reporta matriz de seguimiento de matriz del PMI del mes de abril. La pieza comunicativa no se reporta debido a modificacion del PAA por motivo de cambio de jefatura. 
</t>
  </si>
  <si>
    <t xml:space="preserve">Matriz de seguimiento PMI abril 2026
</t>
  </si>
  <si>
    <t xml:space="preserve">No se reporta matriz de seguimiento ni pieza comunicativa debido a modificación al PAA por motivo de cambio de jefatura
</t>
  </si>
  <si>
    <t xml:space="preserve">16-02-2026: Se da cumplimiento a lo programado </t>
  </si>
  <si>
    <t xml:space="preserve">11-03-2026: Se cumple con la actividad programada </t>
  </si>
  <si>
    <t xml:space="preserve">10-04-2026: No se cumplen con las actividades para el respectivo mes </t>
  </si>
  <si>
    <t xml:space="preserve">08-05-2026: Se cumple parcialmente la actividad, ya que sólo se efectúan 1 de 2 actividades programadas </t>
  </si>
  <si>
    <t xml:space="preserve">10-06-2026: Se cumple parcialmente la actividad, ya que sólo reporta una evidencia de las dos que se programaron para el respectivo mes </t>
  </si>
  <si>
    <t xml:space="preserve">10-07-2026: no se realiza cumplimiento de las actividades </t>
  </si>
  <si>
    <t>23/07/2026 CLVR: De acuerdo con la revisión realizada por la OCI, teniendo en cuenta los seguimientos efectuados por la primera y segunda línea de defensa y la verificación de las evidencias, se evidencia un cumplimiento parcial de la actividad, toda vez que se verificó la matriz de seguimiento al Plan de Mejoramiento Institucional (PMI) para los meses de enero, febrero y mayo y una pieza comunicativa relacionada con los lineamientos para la atención de entes de control para el mes de abril; no obstante, al cierre del periodo evaluado no se evidenció el cumplimiento de la totalidad de las actividades programadas.
Recomendaciòn: ejecutar y reportar las actividades conforme a la programación establecida en el Plan de Acción Institucional.</t>
  </si>
  <si>
    <t xml:space="preserve">ACCESO COMPONENTE TRANSVERSAL DECRETO 1122 DEL 2024 V2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</si>
</sst>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0.0%"/>
    <numFmt numFmtId="165" formatCode="_-&quot;$&quot;\ * #,##0_-;\-&quot;$&quot;\ * #,##0_-;_-&quot;$&quot;\ * &quot;-&quot;??_-;_-@_-"/>
    <numFmt numFmtId="166" formatCode="_-* #,##0_-;\-* #,##0_-;_-* &quot;-&quot;??_-;_-@_-"/>
    <numFmt numFmtId="167" formatCode="0.0"/>
    <numFmt numFmtId="168" formatCode="_-* #,##0.000_-;\-* #,##0.000_-;_-* &quot;-&quot;??_-;_-@_-"/>
  </numFmts>
  <fonts count="9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9"/>
      <color indexed="81"/>
      <name val="Tahoma"/>
      <family val="2"/>
    </font>
    <font>
      <b/>
      <sz val="11"/>
      <name val="Calibri"/>
      <family val="2"/>
      <scheme val="minor"/>
    </font>
    <font>
      <sz val="12"/>
      <color theme="1"/>
      <name val="Arial"/>
      <family val="2"/>
    </font>
    <font>
      <sz val="11"/>
      <color theme="1"/>
      <name val="Arial"/>
      <family val="2"/>
    </font>
    <font>
      <sz val="11"/>
      <color theme="1"/>
      <name val="Calibri"/>
      <family val="2"/>
      <scheme val="minor"/>
    </font>
    <font>
      <sz val="9"/>
      <color indexed="81"/>
      <name val="Tahoma"/>
      <family val="2"/>
    </font>
    <font>
      <b/>
      <sz val="10"/>
      <color indexed="81"/>
      <name val="Tahoma"/>
      <family val="2"/>
    </font>
    <font>
      <b/>
      <sz val="10"/>
      <color theme="1"/>
      <name val="Tahoma"/>
      <family val="2"/>
    </font>
    <font>
      <sz val="10"/>
      <name val="Tahoma"/>
      <family val="2"/>
    </font>
    <font>
      <sz val="10"/>
      <color rgb="FF000000"/>
      <name val="Tahoma"/>
      <family val="2"/>
    </font>
    <font>
      <sz val="10"/>
      <color theme="1"/>
      <name val="Arial"/>
      <family val="2"/>
    </font>
    <font>
      <sz val="10"/>
      <name val="Arial"/>
      <family val="2"/>
    </font>
    <font>
      <b/>
      <sz val="10"/>
      <color theme="1"/>
      <name val="Arial"/>
      <family val="2"/>
    </font>
    <font>
      <sz val="11"/>
      <color rgb="FF000000"/>
      <name val="Calibri"/>
      <family val="2"/>
      <scheme val="minor"/>
    </font>
    <font>
      <b/>
      <sz val="12"/>
      <color theme="1"/>
      <name val="Arial"/>
      <family val="2"/>
    </font>
    <font>
      <b/>
      <sz val="12"/>
      <name val="Arial"/>
      <family val="2"/>
    </font>
    <font>
      <b/>
      <sz val="12"/>
      <color rgb="FF000000"/>
      <name val="Arial"/>
      <family val="2"/>
    </font>
    <font>
      <sz val="12"/>
      <name val="Arial"/>
      <family val="2"/>
    </font>
    <font>
      <b/>
      <i/>
      <sz val="12"/>
      <color theme="1"/>
      <name val="Arial"/>
      <family val="2"/>
    </font>
    <font>
      <u/>
      <sz val="12"/>
      <color theme="10"/>
      <name val="Arial"/>
      <family val="2"/>
    </font>
    <font>
      <sz val="12"/>
      <color rgb="FF000000"/>
      <name val="Arial"/>
      <family val="2"/>
    </font>
    <font>
      <sz val="11"/>
      <name val="Calibri"/>
      <family val="2"/>
    </font>
    <font>
      <sz val="8"/>
      <name val="Calibri"/>
      <family val="2"/>
      <scheme val="minor"/>
    </font>
    <font>
      <sz val="11"/>
      <color rgb="FF000000"/>
      <name val="Calibri"/>
      <family val="2"/>
    </font>
    <font>
      <sz val="11"/>
      <name val="Arial"/>
      <family val="2"/>
    </font>
    <font>
      <sz val="11"/>
      <color rgb="FF000000"/>
      <name val="Arial"/>
      <family val="2"/>
    </font>
    <font>
      <b/>
      <sz val="11"/>
      <color rgb="FF000000"/>
      <name val="Calibri"/>
      <family val="2"/>
      <scheme val="minor"/>
    </font>
    <font>
      <b/>
      <sz val="10"/>
      <color theme="1"/>
      <name val="Calibri"/>
      <family val="2"/>
      <scheme val="minor"/>
    </font>
    <font>
      <sz val="10"/>
      <color rgb="FF000000"/>
      <name val="Calibri"/>
      <family val="2"/>
      <scheme val="minor"/>
    </font>
    <font>
      <sz val="10"/>
      <color theme="1"/>
      <name val="Calibri"/>
      <family val="2"/>
      <scheme val="minor"/>
    </font>
    <font>
      <b/>
      <sz val="11"/>
      <color theme="1"/>
      <name val="Calibri "/>
    </font>
    <font>
      <sz val="12"/>
      <color theme="1"/>
      <name val="Angsana New"/>
      <family val="1"/>
      <charset val="222"/>
    </font>
    <font>
      <b/>
      <i/>
      <sz val="12"/>
      <color theme="1"/>
      <name val="Angsana New"/>
      <family val="1"/>
      <charset val="222"/>
    </font>
    <font>
      <u/>
      <sz val="12"/>
      <color theme="10"/>
      <name val="Angsana New"/>
      <family val="1"/>
      <charset val="222"/>
    </font>
    <font>
      <b/>
      <sz val="12"/>
      <color theme="1"/>
      <name val="Angsana New"/>
      <family val="1"/>
      <charset val="222"/>
    </font>
    <font>
      <sz val="12"/>
      <color rgb="FF000000"/>
      <name val="Angsana New"/>
      <family val="1"/>
      <charset val="222"/>
    </font>
    <font>
      <b/>
      <sz val="12"/>
      <color rgb="FF000000"/>
      <name val="Angsana New"/>
      <family val="1"/>
      <charset val="222"/>
    </font>
    <font>
      <sz val="12"/>
      <color theme="1"/>
      <name val="Arial "/>
    </font>
    <font>
      <b/>
      <i/>
      <sz val="12"/>
      <color theme="1"/>
      <name val="Arial "/>
    </font>
    <font>
      <b/>
      <sz val="12"/>
      <color theme="1"/>
      <name val="Arial "/>
    </font>
    <font>
      <sz val="12"/>
      <color rgb="FFFF0000"/>
      <name val="Arial "/>
    </font>
    <font>
      <b/>
      <sz val="12"/>
      <name val="Arial "/>
    </font>
    <font>
      <sz val="12"/>
      <name val="Arial "/>
    </font>
    <font>
      <sz val="12"/>
      <color rgb="FF000000"/>
      <name val="Arial "/>
    </font>
    <font>
      <b/>
      <sz val="11"/>
      <color rgb="FF000000"/>
      <name val="Calibri"/>
      <family val="2"/>
    </font>
    <font>
      <sz val="9"/>
      <color rgb="FF000000"/>
      <name val="Arial"/>
      <family val="2"/>
    </font>
    <font>
      <sz val="9"/>
      <color theme="1"/>
      <name val="Arial"/>
      <family val="2"/>
    </font>
    <font>
      <sz val="10"/>
      <color rgb="FF000000"/>
      <name val="Arial"/>
      <family val="2"/>
    </font>
    <font>
      <sz val="11"/>
      <name val="Calibri"/>
      <family val="2"/>
      <scheme val="minor"/>
    </font>
    <font>
      <b/>
      <sz val="9"/>
      <color rgb="FF000000"/>
      <name val="Arial"/>
      <family val="2"/>
    </font>
    <font>
      <sz val="9"/>
      <name val="Arial "/>
    </font>
    <font>
      <i/>
      <sz val="9"/>
      <color rgb="FF000000"/>
      <name val="Arial"/>
      <family val="2"/>
    </font>
    <font>
      <b/>
      <i/>
      <sz val="9"/>
      <color rgb="FF000000"/>
      <name val="Arial"/>
      <family val="2"/>
    </font>
    <font>
      <sz val="10"/>
      <name val="Arial "/>
    </font>
    <font>
      <sz val="10"/>
      <color rgb="FF242424"/>
      <name val="Arial"/>
      <family val="2"/>
    </font>
    <font>
      <sz val="8"/>
      <color rgb="FF000000"/>
      <name val="Arial"/>
      <family val="2"/>
    </font>
    <font>
      <sz val="8"/>
      <color theme="1"/>
      <name val="Arial"/>
      <family val="2"/>
    </font>
    <font>
      <b/>
      <sz val="8"/>
      <name val="Arial "/>
    </font>
    <font>
      <sz val="8"/>
      <name val="Arial "/>
    </font>
    <font>
      <b/>
      <sz val="9"/>
      <color rgb="FF000000"/>
      <name val="Tahoma"/>
      <family val="2"/>
    </font>
    <font>
      <b/>
      <sz val="10"/>
      <color rgb="FF000000"/>
      <name val="Tahoma"/>
      <family val="2"/>
    </font>
    <font>
      <sz val="9"/>
      <color rgb="FF000000"/>
      <name val="Tahoma"/>
      <family val="2"/>
    </font>
    <font>
      <b/>
      <sz val="14"/>
      <color rgb="FF000000"/>
      <name val="Arial"/>
      <family val="2"/>
    </font>
    <font>
      <sz val="14"/>
      <color rgb="FF000000"/>
      <name val="Arial"/>
      <family val="2"/>
    </font>
    <font>
      <sz val="10"/>
      <name val="Calibri"/>
      <family val="2"/>
    </font>
    <font>
      <sz val="10"/>
      <color theme="1"/>
      <name val="Angsana New"/>
      <family val="1"/>
      <charset val="222"/>
    </font>
    <font>
      <sz val="10"/>
      <color rgb="FF000000"/>
      <name val="Calibri"/>
      <family val="2"/>
    </font>
    <font>
      <sz val="10"/>
      <color rgb="FF242424"/>
      <name val="Aptos Narrow"/>
      <family val="2"/>
    </font>
    <font>
      <sz val="10"/>
      <name val="Calibri"/>
      <family val="2"/>
      <scheme val="minor"/>
    </font>
    <font>
      <sz val="9"/>
      <color theme="1"/>
      <name val="Segoe UI"/>
      <charset val="1"/>
    </font>
    <font>
      <sz val="10"/>
      <color theme="1"/>
      <name val="Arial "/>
    </font>
    <font>
      <sz val="8"/>
      <color rgb="FFFF0000"/>
      <name val="Arial"/>
      <family val="2"/>
    </font>
    <font>
      <sz val="8"/>
      <name val="Arial"/>
      <family val="2"/>
    </font>
    <font>
      <b/>
      <sz val="12"/>
      <color rgb="FF000000"/>
      <name val="Arial "/>
    </font>
    <font>
      <sz val="12"/>
      <color rgb="FF000000"/>
      <name val="Aptos"/>
    </font>
    <font>
      <sz val="12"/>
      <color theme="1"/>
      <name val="Arial"/>
      <family val="1"/>
      <charset val="1"/>
    </font>
    <font>
      <sz val="9"/>
      <color rgb="FF000000"/>
      <name val="Calibri"/>
      <family val="2"/>
    </font>
    <font>
      <sz val="10"/>
      <color rgb="FFFF0000"/>
      <name val="Arial"/>
      <family val="2"/>
    </font>
    <font>
      <sz val="12"/>
      <color theme="1"/>
      <name val="Arial"/>
    </font>
    <font>
      <sz val="12"/>
      <color rgb="FF000000"/>
      <name val="Arial"/>
    </font>
    <font>
      <sz val="10"/>
      <name val="Arial"/>
    </font>
    <font>
      <sz val="10"/>
      <color rgb="FF000000"/>
      <name val="Arial"/>
    </font>
    <font>
      <b/>
      <sz val="10"/>
      <color rgb="FF000000"/>
      <name val="Arial"/>
    </font>
    <font>
      <b/>
      <sz val="10"/>
      <name val="Arial"/>
      <family val="2"/>
    </font>
    <font>
      <sz val="10"/>
      <color theme="1"/>
      <name val="Calibri Light"/>
      <family val="2"/>
      <scheme val="major"/>
    </font>
    <font>
      <b/>
      <sz val="10"/>
      <color rgb="FF000000"/>
      <name val="Calibri Light"/>
      <family val="2"/>
      <scheme val="major"/>
    </font>
    <font>
      <b/>
      <sz val="10"/>
      <color theme="1"/>
      <name val="Calibri Light"/>
      <family val="2"/>
      <scheme val="major"/>
    </font>
    <font>
      <b/>
      <sz val="10"/>
      <name val="Calibri Light"/>
      <family val="2"/>
      <scheme val="major"/>
    </font>
    <font>
      <sz val="10"/>
      <name val="Calibri Light"/>
      <family val="2"/>
      <scheme val="major"/>
    </font>
    <font>
      <sz val="10"/>
      <color rgb="FF000000"/>
      <name val="Calibri Light"/>
      <family val="2"/>
      <scheme val="major"/>
    </font>
    <font>
      <b/>
      <u/>
      <sz val="18"/>
      <color theme="10"/>
      <name val="Calibri"/>
      <family val="2"/>
      <scheme val="minor"/>
    </font>
  </fonts>
  <fills count="24">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70AD47"/>
        <bgColor rgb="FF000000"/>
      </patternFill>
    </fill>
    <fill>
      <patternFill patternType="solid">
        <fgColor rgb="FFC6E0B4"/>
        <bgColor rgb="FF000000"/>
      </patternFill>
    </fill>
    <fill>
      <patternFill patternType="solid">
        <fgColor theme="2" tint="-0.249977111117893"/>
        <bgColor indexed="64"/>
      </patternFill>
    </fill>
    <fill>
      <patternFill patternType="solid">
        <fgColor rgb="FFC6E0B4"/>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rgb="FFFF9933"/>
        <bgColor indexed="64"/>
      </patternFill>
    </fill>
    <fill>
      <patternFill patternType="solid">
        <fgColor rgb="FF33CC33"/>
        <bgColor indexed="64"/>
      </patternFill>
    </fill>
    <fill>
      <patternFill patternType="solid">
        <fgColor rgb="FF006600"/>
        <bgColor indexed="64"/>
      </patternFill>
    </fill>
    <fill>
      <patternFill patternType="solid">
        <fgColor rgb="FFFFFFFF"/>
        <bgColor rgb="FF000000"/>
      </patternFill>
    </fill>
    <fill>
      <patternFill patternType="solid">
        <fgColor theme="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B71B"/>
        <bgColor indexed="64"/>
      </patternFill>
    </fill>
    <fill>
      <patternFill patternType="solid">
        <fgColor theme="9"/>
        <bgColor indexed="64"/>
      </patternFill>
    </fill>
    <fill>
      <patternFill patternType="solid">
        <fgColor theme="8"/>
        <bgColor indexed="64"/>
      </patternFill>
    </fill>
    <fill>
      <patternFill patternType="solid">
        <fgColor theme="5" tint="0.79998168889431442"/>
        <bgColor indexed="64"/>
      </patternFill>
    </fill>
    <fill>
      <patternFill patternType="solid">
        <fgColor rgb="FFFFC000"/>
        <bgColor indexed="64"/>
      </patternFill>
    </fill>
  </fills>
  <borders count="7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medium">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style="thin">
        <color rgb="FF000000"/>
      </left>
      <right/>
      <top/>
      <bottom/>
      <diagonal/>
    </border>
    <border>
      <left style="thin">
        <color auto="1"/>
      </left>
      <right style="thin">
        <color auto="1"/>
      </right>
      <top style="hair">
        <color auto="1"/>
      </top>
      <bottom/>
      <diagonal/>
    </border>
  </borders>
  <cellStyleXfs count="10">
    <xf numFmtId="0" fontId="0" fillId="0" borderId="0"/>
    <xf numFmtId="9"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5" fillId="0" borderId="0"/>
    <xf numFmtId="43" fontId="8"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cellStyleXfs>
  <cellXfs count="949">
    <xf numFmtId="0" fontId="0" fillId="0" borderId="0" xfId="0"/>
    <xf numFmtId="0" fontId="0" fillId="0" borderId="15" xfId="0" applyBorder="1" applyAlignment="1">
      <alignment horizontal="center" vertical="center"/>
    </xf>
    <xf numFmtId="0" fontId="12" fillId="0" borderId="22" xfId="0" applyFont="1" applyBorder="1" applyAlignment="1">
      <alignment vertical="center" wrapText="1"/>
    </xf>
    <xf numFmtId="9" fontId="13" fillId="8" borderId="22" xfId="0" applyNumberFormat="1" applyFont="1" applyFill="1" applyBorder="1" applyAlignment="1">
      <alignment vertical="center" wrapText="1"/>
    </xf>
    <xf numFmtId="0" fontId="12" fillId="0" borderId="15" xfId="0" applyFont="1" applyBorder="1" applyAlignment="1">
      <alignment vertical="center" wrapText="1"/>
    </xf>
    <xf numFmtId="0" fontId="2" fillId="0" borderId="15" xfId="0" applyFont="1" applyBorder="1" applyAlignment="1">
      <alignment horizontal="center" vertical="center"/>
    </xf>
    <xf numFmtId="0" fontId="12" fillId="0" borderId="12" xfId="0" applyFont="1" applyBorder="1" applyAlignment="1">
      <alignment horizontal="left" vertical="top" wrapText="1"/>
    </xf>
    <xf numFmtId="0" fontId="0" fillId="0" borderId="15" xfId="0" applyBorder="1" applyAlignment="1">
      <alignment wrapText="1"/>
    </xf>
    <xf numFmtId="0" fontId="11" fillId="0" borderId="15" xfId="0" applyFont="1" applyBorder="1" applyAlignment="1">
      <alignment horizontal="center" vertical="center"/>
    </xf>
    <xf numFmtId="0" fontId="0" fillId="0" borderId="15" xfId="0" applyBorder="1" applyAlignment="1">
      <alignment vertical="center"/>
    </xf>
    <xf numFmtId="0" fontId="0" fillId="0" borderId="15" xfId="0" applyBorder="1" applyAlignment="1">
      <alignment vertical="top" wrapText="1"/>
    </xf>
    <xf numFmtId="0" fontId="0" fillId="0" borderId="15" xfId="0" applyBorder="1" applyAlignment="1">
      <alignment horizontal="left" vertical="top" wrapText="1"/>
    </xf>
    <xf numFmtId="0" fontId="14" fillId="0" borderId="15" xfId="0" applyFont="1" applyBorder="1" applyAlignment="1">
      <alignment horizontal="left" vertical="center" wrapText="1"/>
    </xf>
    <xf numFmtId="0" fontId="15" fillId="0" borderId="15" xfId="0" applyFont="1" applyBorder="1" applyAlignment="1">
      <alignment horizontal="left" vertical="center" wrapText="1"/>
    </xf>
    <xf numFmtId="0" fontId="0" fillId="0" borderId="0" xfId="0" applyAlignment="1">
      <alignment horizontal="center" vertical="center"/>
    </xf>
    <xf numFmtId="0" fontId="0" fillId="0" borderId="15" xfId="0" applyBorder="1" applyAlignment="1">
      <alignment horizontal="justify" vertical="center" wrapText="1"/>
    </xf>
    <xf numFmtId="0" fontId="0" fillId="0" borderId="0" xfId="0" applyAlignment="1">
      <alignment horizontal="justify" vertical="center"/>
    </xf>
    <xf numFmtId="0" fontId="2" fillId="0" borderId="15"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5" xfId="0" applyBorder="1"/>
    <xf numFmtId="0" fontId="14" fillId="0" borderId="12" xfId="0" applyFont="1" applyBorder="1" applyAlignment="1">
      <alignment horizontal="left" vertical="center" wrapText="1"/>
    </xf>
    <xf numFmtId="0" fontId="0" fillId="0" borderId="14" xfId="0" applyBorder="1" applyAlignment="1">
      <alignment horizontal="justify" vertical="center" wrapText="1"/>
    </xf>
    <xf numFmtId="0" fontId="0" fillId="0" borderId="14" xfId="0" applyBorder="1"/>
    <xf numFmtId="0" fontId="2" fillId="0" borderId="22" xfId="0" applyFont="1" applyBorder="1" applyAlignment="1">
      <alignment horizontal="center" vertical="center"/>
    </xf>
    <xf numFmtId="0" fontId="17" fillId="0" borderId="15" xfId="0" applyFont="1" applyBorder="1" applyAlignment="1">
      <alignment horizontal="justify" vertical="center" wrapText="1"/>
    </xf>
    <xf numFmtId="9" fontId="6" fillId="0" borderId="15" xfId="1" applyFont="1" applyBorder="1" applyAlignment="1" applyProtection="1">
      <alignment horizontal="center" vertical="center"/>
    </xf>
    <xf numFmtId="9" fontId="6" fillId="0" borderId="0" xfId="1" applyFont="1" applyAlignment="1" applyProtection="1">
      <alignment horizontal="center" vertical="center"/>
    </xf>
    <xf numFmtId="164" fontId="24" fillId="0" borderId="15" xfId="1" applyNumberFormat="1" applyFont="1" applyBorder="1" applyAlignment="1" applyProtection="1">
      <alignment horizontal="center" vertical="center" wrapText="1"/>
    </xf>
    <xf numFmtId="164" fontId="6" fillId="0" borderId="15" xfId="1" applyNumberFormat="1" applyFont="1" applyBorder="1" applyAlignment="1" applyProtection="1">
      <alignment horizontal="center" vertical="center"/>
    </xf>
    <xf numFmtId="9" fontId="6" fillId="0" borderId="8" xfId="1" applyFont="1" applyBorder="1" applyAlignment="1" applyProtection="1">
      <alignment horizontal="center" vertical="center" wrapText="1"/>
    </xf>
    <xf numFmtId="9" fontId="6" fillId="0" borderId="37" xfId="1" applyFont="1" applyBorder="1" applyAlignment="1" applyProtection="1">
      <alignment horizontal="center" vertical="center"/>
    </xf>
    <xf numFmtId="0" fontId="6" fillId="0" borderId="0" xfId="0" applyFont="1"/>
    <xf numFmtId="0" fontId="6" fillId="0" borderId="0" xfId="0" applyFont="1" applyAlignment="1">
      <alignment vertical="center"/>
    </xf>
    <xf numFmtId="0" fontId="6" fillId="4" borderId="8" xfId="0" applyFont="1" applyFill="1" applyBorder="1" applyAlignment="1">
      <alignment horizontal="center" vertical="center" wrapText="1"/>
    </xf>
    <xf numFmtId="0" fontId="25" fillId="0" borderId="31" xfId="0" applyFont="1" applyBorder="1" applyAlignment="1">
      <alignment horizontal="center" vertical="center" wrapText="1"/>
    </xf>
    <xf numFmtId="0" fontId="25" fillId="0" borderId="32" xfId="0" applyFont="1" applyBorder="1" applyAlignment="1">
      <alignment horizontal="center" vertical="center" wrapText="1"/>
    </xf>
    <xf numFmtId="0" fontId="21" fillId="0" borderId="0" xfId="0" applyFont="1"/>
    <xf numFmtId="0" fontId="6" fillId="4" borderId="11"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14" xfId="0" applyFont="1" applyBorder="1" applyAlignment="1">
      <alignment horizontal="center" vertical="center" wrapText="1"/>
    </xf>
    <xf numFmtId="0" fontId="6" fillId="7" borderId="11"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25" fillId="0" borderId="27" xfId="0" applyFont="1" applyBorder="1" applyAlignment="1">
      <alignment horizontal="center" vertical="center" wrapText="1"/>
    </xf>
    <xf numFmtId="0" fontId="25" fillId="0" borderId="38" xfId="0" applyFont="1" applyBorder="1" applyAlignment="1">
      <alignment horizontal="center" vertical="center" wrapText="1"/>
    </xf>
    <xf numFmtId="0" fontId="6" fillId="0" borderId="0" xfId="0" applyFont="1" applyAlignment="1">
      <alignment horizontal="center" vertical="center" wrapText="1"/>
    </xf>
    <xf numFmtId="0" fontId="6" fillId="4" borderId="20"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2" borderId="0" xfId="0" applyFont="1" applyFill="1"/>
    <xf numFmtId="0" fontId="22" fillId="2" borderId="0" xfId="0" applyFont="1" applyFill="1"/>
    <xf numFmtId="0" fontId="18" fillId="2" borderId="1" xfId="0" applyFont="1" applyFill="1" applyBorder="1" applyAlignment="1">
      <alignment horizontal="center" vertical="center"/>
    </xf>
    <xf numFmtId="0" fontId="6" fillId="2" borderId="0" xfId="0" applyFont="1" applyFill="1" applyAlignment="1">
      <alignment vertical="center"/>
    </xf>
    <xf numFmtId="0" fontId="6" fillId="2" borderId="15" xfId="0" applyFont="1" applyFill="1" applyBorder="1" applyAlignment="1">
      <alignment horizontal="center" vertical="center"/>
    </xf>
    <xf numFmtId="0" fontId="6" fillId="0" borderId="15" xfId="0" applyFont="1" applyBorder="1" applyAlignment="1">
      <alignment horizontal="center" vertical="center"/>
    </xf>
    <xf numFmtId="0" fontId="24" fillId="0" borderId="15" xfId="0" applyFont="1" applyBorder="1" applyAlignment="1">
      <alignment horizontal="center" vertical="center" wrapText="1"/>
    </xf>
    <xf numFmtId="0" fontId="6" fillId="0" borderId="15" xfId="0" applyFont="1" applyBorder="1"/>
    <xf numFmtId="9" fontId="24" fillId="0" borderId="15" xfId="1" applyFont="1" applyBorder="1" applyAlignment="1" applyProtection="1">
      <alignment horizontal="center" vertical="center" wrapText="1"/>
    </xf>
    <xf numFmtId="0" fontId="18" fillId="2" borderId="0" xfId="0" applyFont="1" applyFill="1" applyAlignment="1">
      <alignment horizontal="center" vertical="center"/>
    </xf>
    <xf numFmtId="0" fontId="6" fillId="0" borderId="15" xfId="0" applyFont="1" applyBorder="1" applyAlignment="1">
      <alignment vertical="top" wrapText="1"/>
    </xf>
    <xf numFmtId="0" fontId="6" fillId="2" borderId="15" xfId="0" applyFont="1" applyFill="1" applyBorder="1"/>
    <xf numFmtId="0" fontId="25" fillId="2" borderId="31" xfId="0" applyFont="1" applyFill="1" applyBorder="1" applyAlignment="1">
      <alignment horizontal="center" vertical="center" wrapText="1"/>
    </xf>
    <xf numFmtId="0" fontId="20" fillId="6" borderId="15" xfId="0" applyFont="1" applyFill="1" applyBorder="1" applyAlignment="1">
      <alignment horizontal="center" vertical="center" wrapText="1"/>
    </xf>
    <xf numFmtId="164" fontId="6" fillId="0" borderId="31" xfId="1" applyNumberFormat="1" applyFont="1" applyBorder="1" applyAlignment="1" applyProtection="1">
      <alignment horizontal="center" vertical="center"/>
    </xf>
    <xf numFmtId="9" fontId="6" fillId="0" borderId="0" xfId="1" applyFont="1" applyBorder="1" applyAlignment="1" applyProtection="1">
      <alignment horizontal="center" vertical="center"/>
    </xf>
    <xf numFmtId="0" fontId="31" fillId="0" borderId="1" xfId="0" applyFont="1" applyBorder="1" applyAlignment="1">
      <alignment horizontal="center" vertical="center" wrapText="1"/>
    </xf>
    <xf numFmtId="0" fontId="31" fillId="0" borderId="4" xfId="0" applyFont="1" applyBorder="1" applyAlignment="1">
      <alignment horizontal="center" vertical="center" wrapText="1"/>
    </xf>
    <xf numFmtId="0" fontId="32" fillId="11" borderId="34" xfId="0" applyFont="1" applyFill="1" applyBorder="1" applyAlignment="1">
      <alignment horizontal="center" vertical="center" wrapText="1"/>
    </xf>
    <xf numFmtId="0" fontId="32" fillId="11" borderId="7" xfId="0" applyFont="1" applyFill="1" applyBorder="1" applyAlignment="1">
      <alignment horizontal="center" vertical="center" wrapText="1"/>
    </xf>
    <xf numFmtId="0" fontId="33" fillId="0" borderId="7" xfId="0" applyFont="1" applyBorder="1" applyAlignment="1">
      <alignment vertical="center" wrapText="1"/>
    </xf>
    <xf numFmtId="0" fontId="32" fillId="12" borderId="34" xfId="0" applyFont="1" applyFill="1" applyBorder="1" applyAlignment="1">
      <alignment horizontal="center" vertical="center" wrapText="1"/>
    </xf>
    <xf numFmtId="0" fontId="32" fillId="12" borderId="7" xfId="0" applyFont="1" applyFill="1" applyBorder="1" applyAlignment="1">
      <alignment horizontal="center" vertical="center" wrapText="1"/>
    </xf>
    <xf numFmtId="0" fontId="32" fillId="10" borderId="34" xfId="0" applyFont="1" applyFill="1" applyBorder="1" applyAlignment="1">
      <alignment horizontal="center" vertical="center" wrapText="1"/>
    </xf>
    <xf numFmtId="0" fontId="32" fillId="10" borderId="7" xfId="0" applyFont="1" applyFill="1" applyBorder="1" applyAlignment="1">
      <alignment horizontal="center" vertical="center" wrapText="1"/>
    </xf>
    <xf numFmtId="0" fontId="32" fillId="13" borderId="34" xfId="0" applyFont="1" applyFill="1" applyBorder="1" applyAlignment="1">
      <alignment horizontal="center" vertical="center" wrapText="1"/>
    </xf>
    <xf numFmtId="0" fontId="32" fillId="13" borderId="7" xfId="0" applyFont="1" applyFill="1" applyBorder="1" applyAlignment="1">
      <alignment horizontal="center" vertical="center" wrapText="1"/>
    </xf>
    <xf numFmtId="9" fontId="32" fillId="14" borderId="34" xfId="0" applyNumberFormat="1" applyFont="1" applyFill="1" applyBorder="1" applyAlignment="1">
      <alignment horizontal="center" vertical="center" wrapText="1"/>
    </xf>
    <xf numFmtId="0" fontId="32" fillId="14" borderId="7" xfId="0" applyFont="1" applyFill="1" applyBorder="1" applyAlignment="1">
      <alignment horizontal="center" vertical="center" wrapText="1"/>
    </xf>
    <xf numFmtId="0" fontId="20" fillId="3" borderId="15" xfId="0" applyFont="1" applyFill="1" applyBorder="1" applyAlignment="1">
      <alignment horizontal="center" vertical="center" wrapText="1"/>
    </xf>
    <xf numFmtId="164" fontId="6" fillId="0" borderId="32" xfId="1" applyNumberFormat="1" applyFont="1" applyBorder="1" applyAlignment="1" applyProtection="1">
      <alignment horizontal="center" vertical="center"/>
    </xf>
    <xf numFmtId="164" fontId="6" fillId="0" borderId="14" xfId="1" applyNumberFormat="1" applyFont="1" applyBorder="1" applyAlignment="1" applyProtection="1">
      <alignment horizontal="center" vertical="center"/>
    </xf>
    <xf numFmtId="164" fontId="6" fillId="0" borderId="35" xfId="1" applyNumberFormat="1" applyFont="1" applyBorder="1" applyAlignment="1" applyProtection="1">
      <alignment horizontal="center" vertical="center"/>
    </xf>
    <xf numFmtId="9" fontId="6" fillId="0" borderId="4" xfId="1" applyFont="1" applyBorder="1" applyAlignment="1" applyProtection="1">
      <alignment horizontal="center" vertical="center"/>
    </xf>
    <xf numFmtId="0" fontId="20" fillId="3" borderId="15" xfId="0" applyFont="1" applyFill="1" applyBorder="1" applyAlignment="1">
      <alignment horizontal="center" vertical="center" textRotation="90" wrapText="1"/>
    </xf>
    <xf numFmtId="9" fontId="20" fillId="6" borderId="15" xfId="1" applyFont="1" applyFill="1" applyBorder="1" applyAlignment="1" applyProtection="1">
      <alignment horizontal="center" vertical="center" wrapText="1"/>
    </xf>
    <xf numFmtId="9" fontId="20" fillId="3" borderId="15" xfId="1" applyFont="1" applyFill="1" applyBorder="1" applyAlignment="1" applyProtection="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horizontal="left" vertical="top" wrapText="1"/>
    </xf>
    <xf numFmtId="0" fontId="25" fillId="0" borderId="0" xfId="0" applyFont="1" applyAlignment="1">
      <alignment horizontal="center" vertical="center" wrapText="1"/>
    </xf>
    <xf numFmtId="0" fontId="25" fillId="0" borderId="0" xfId="0" applyFont="1" applyAlignment="1">
      <alignment wrapText="1"/>
    </xf>
    <xf numFmtId="0" fontId="29" fillId="0" borderId="15" xfId="0" applyFont="1" applyBorder="1" applyAlignment="1">
      <alignment horizontal="center" vertical="center" wrapText="1"/>
    </xf>
    <xf numFmtId="0" fontId="6" fillId="2" borderId="15" xfId="0" applyFont="1" applyFill="1" applyBorder="1" applyAlignment="1">
      <alignment horizontal="center" vertical="center" wrapText="1"/>
    </xf>
    <xf numFmtId="0" fontId="7" fillId="2" borderId="0" xfId="0" applyFont="1" applyFill="1"/>
    <xf numFmtId="0" fontId="29" fillId="0" borderId="15" xfId="1" applyNumberFormat="1" applyFont="1" applyBorder="1" applyAlignment="1" applyProtection="1">
      <alignment horizontal="center" vertical="center" wrapText="1"/>
    </xf>
    <xf numFmtId="0" fontId="7" fillId="2" borderId="15" xfId="0" applyFont="1" applyFill="1" applyBorder="1" applyAlignment="1">
      <alignment horizontal="center"/>
    </xf>
    <xf numFmtId="9" fontId="7" fillId="2" borderId="15" xfId="0" applyNumberFormat="1" applyFont="1" applyFill="1" applyBorder="1" applyAlignment="1">
      <alignment horizontal="center"/>
    </xf>
    <xf numFmtId="9" fontId="7" fillId="2" borderId="0" xfId="0" applyNumberFormat="1" applyFont="1" applyFill="1" applyAlignment="1">
      <alignment horizontal="center"/>
    </xf>
    <xf numFmtId="1" fontId="24" fillId="0" borderId="15" xfId="0" applyNumberFormat="1" applyFont="1" applyBorder="1" applyAlignment="1">
      <alignment horizontal="center" vertical="center" wrapText="1"/>
    </xf>
    <xf numFmtId="1" fontId="24" fillId="0" borderId="15" xfId="1" applyNumberFormat="1" applyFont="1" applyBorder="1" applyAlignment="1" applyProtection="1">
      <alignment horizontal="center" vertical="center" wrapText="1"/>
    </xf>
    <xf numFmtId="1" fontId="29" fillId="0" borderId="15" xfId="1" applyNumberFormat="1" applyFont="1" applyBorder="1" applyAlignment="1" applyProtection="1">
      <alignment horizontal="center" vertical="center" wrapText="1"/>
    </xf>
    <xf numFmtId="0" fontId="6" fillId="2" borderId="15" xfId="0" applyFont="1" applyFill="1" applyBorder="1" applyAlignment="1">
      <alignment wrapText="1"/>
    </xf>
    <xf numFmtId="0" fontId="6" fillId="2" borderId="15" xfId="0" applyFont="1" applyFill="1" applyBorder="1" applyAlignment="1">
      <alignment horizontal="left" vertical="top" wrapText="1"/>
    </xf>
    <xf numFmtId="0" fontId="6" fillId="2" borderId="15" xfId="0" applyFont="1" applyFill="1" applyBorder="1" applyAlignment="1">
      <alignment horizontal="center"/>
    </xf>
    <xf numFmtId="0" fontId="6" fillId="0" borderId="42" xfId="0" applyFont="1" applyBorder="1"/>
    <xf numFmtId="0" fontId="6" fillId="0" borderId="19" xfId="0" applyFont="1" applyBorder="1"/>
    <xf numFmtId="164" fontId="6" fillId="0" borderId="39" xfId="1" applyNumberFormat="1" applyFont="1" applyBorder="1" applyAlignment="1" applyProtection="1">
      <alignment horizontal="center" vertical="center"/>
    </xf>
    <xf numFmtId="9" fontId="7" fillId="2" borderId="15" xfId="1" applyFont="1" applyFill="1" applyBorder="1" applyAlignment="1" applyProtection="1">
      <alignment horizontal="center"/>
    </xf>
    <xf numFmtId="0" fontId="6" fillId="0" borderId="32" xfId="0" applyFont="1" applyBorder="1" applyAlignment="1">
      <alignment horizontal="left" vertical="top" wrapText="1"/>
    </xf>
    <xf numFmtId="1" fontId="29" fillId="2" borderId="15" xfId="1" applyNumberFormat="1" applyFont="1" applyFill="1" applyBorder="1" applyAlignment="1" applyProtection="1">
      <alignment horizontal="center" vertical="center" wrapText="1"/>
    </xf>
    <xf numFmtId="0" fontId="35" fillId="2" borderId="0" xfId="0" applyFont="1" applyFill="1"/>
    <xf numFmtId="0" fontId="36" fillId="2" borderId="0" xfId="0" applyFont="1" applyFill="1"/>
    <xf numFmtId="0" fontId="35" fillId="0" borderId="0" xfId="0" applyFont="1"/>
    <xf numFmtId="0" fontId="38" fillId="2" borderId="0" xfId="0" applyFont="1" applyFill="1" applyAlignment="1">
      <alignment horizontal="center" vertical="center"/>
    </xf>
    <xf numFmtId="0" fontId="6" fillId="0" borderId="15" xfId="0" applyFont="1" applyBorder="1" applyAlignment="1" applyProtection="1">
      <alignment wrapText="1"/>
      <protection locked="0"/>
    </xf>
    <xf numFmtId="9" fontId="6" fillId="2" borderId="8" xfId="1" applyFont="1" applyFill="1" applyBorder="1" applyAlignment="1" applyProtection="1">
      <alignment horizontal="center" vertical="center" wrapText="1"/>
    </xf>
    <xf numFmtId="0" fontId="6" fillId="2" borderId="0" xfId="0" applyFont="1" applyFill="1" applyAlignment="1">
      <alignment horizontal="center"/>
    </xf>
    <xf numFmtId="0" fontId="24" fillId="2" borderId="0" xfId="0" applyFont="1" applyFill="1" applyAlignment="1">
      <alignment horizontal="center" vertical="center" wrapText="1"/>
    </xf>
    <xf numFmtId="9" fontId="25" fillId="0" borderId="0" xfId="1" applyFont="1" applyBorder="1" applyAlignment="1" applyProtection="1">
      <alignment horizontal="center" vertical="center" wrapText="1"/>
    </xf>
    <xf numFmtId="1" fontId="29" fillId="0" borderId="0" xfId="1" applyNumberFormat="1" applyFont="1" applyBorder="1" applyAlignment="1" applyProtection="1">
      <alignment horizontal="center" vertical="center" wrapText="1"/>
    </xf>
    <xf numFmtId="164" fontId="24" fillId="0" borderId="0" xfId="1" applyNumberFormat="1" applyFont="1" applyBorder="1" applyAlignment="1" applyProtection="1">
      <alignment horizontal="center" vertical="center" wrapText="1"/>
    </xf>
    <xf numFmtId="1" fontId="24" fillId="0" borderId="0" xfId="1" applyNumberFormat="1" applyFont="1" applyBorder="1" applyAlignment="1" applyProtection="1">
      <alignment horizontal="center" vertical="center" wrapText="1"/>
    </xf>
    <xf numFmtId="0" fontId="6" fillId="2" borderId="0" xfId="0" applyFont="1" applyFill="1" applyAlignment="1">
      <alignment horizontal="center" vertical="center"/>
    </xf>
    <xf numFmtId="0" fontId="6" fillId="2" borderId="0" xfId="0" applyFont="1" applyFill="1" applyAlignment="1" applyProtection="1">
      <alignment horizontal="center" vertical="center"/>
      <protection locked="0"/>
    </xf>
    <xf numFmtId="1" fontId="29" fillId="2" borderId="0" xfId="1" applyNumberFormat="1" applyFont="1" applyFill="1" applyBorder="1" applyAlignment="1" applyProtection="1">
      <alignment horizontal="center" vertical="center" wrapText="1"/>
    </xf>
    <xf numFmtId="164" fontId="6" fillId="0" borderId="0" xfId="1" applyNumberFormat="1" applyFont="1" applyBorder="1" applyAlignment="1" applyProtection="1">
      <alignment horizontal="center" vertical="center"/>
    </xf>
    <xf numFmtId="0" fontId="6" fillId="2" borderId="15" xfId="0" applyFont="1" applyFill="1" applyBorder="1" applyAlignment="1">
      <alignment vertical="center"/>
    </xf>
    <xf numFmtId="164" fontId="29" fillId="0" borderId="14" xfId="1" applyNumberFormat="1" applyFont="1" applyBorder="1" applyAlignment="1" applyProtection="1">
      <alignment horizontal="center" vertical="center" wrapText="1"/>
    </xf>
    <xf numFmtId="1" fontId="7" fillId="2" borderId="0" xfId="0" applyNumberFormat="1" applyFont="1" applyFill="1" applyAlignment="1">
      <alignment horizontal="center" vertical="center"/>
    </xf>
    <xf numFmtId="1" fontId="6" fillId="2" borderId="15" xfId="0" applyNumberFormat="1" applyFont="1" applyFill="1" applyBorder="1" applyAlignment="1">
      <alignment horizontal="center" vertical="center"/>
    </xf>
    <xf numFmtId="0" fontId="29" fillId="2" borderId="15" xfId="0" applyFont="1" applyFill="1" applyBorder="1" applyAlignment="1">
      <alignment horizontal="center" vertical="center" wrapText="1"/>
    </xf>
    <xf numFmtId="164" fontId="29" fillId="2" borderId="14" xfId="1" applyNumberFormat="1" applyFont="1" applyFill="1" applyBorder="1" applyAlignment="1" applyProtection="1">
      <alignment horizontal="center" vertical="center" wrapText="1"/>
    </xf>
    <xf numFmtId="0" fontId="29" fillId="2" borderId="15" xfId="1" applyNumberFormat="1" applyFont="1" applyFill="1" applyBorder="1" applyAlignment="1" applyProtection="1">
      <alignment horizontal="center" vertical="center" wrapText="1"/>
    </xf>
    <xf numFmtId="0" fontId="24" fillId="2" borderId="15" xfId="0" applyFont="1" applyFill="1" applyBorder="1" applyAlignment="1">
      <alignment horizontal="center" vertical="center" wrapText="1"/>
    </xf>
    <xf numFmtId="164" fontId="6" fillId="2" borderId="15" xfId="1" applyNumberFormat="1" applyFont="1" applyFill="1" applyBorder="1" applyAlignment="1" applyProtection="1">
      <alignment horizontal="center" vertical="center"/>
    </xf>
    <xf numFmtId="164" fontId="6" fillId="2" borderId="32" xfId="1" applyNumberFormat="1" applyFont="1" applyFill="1" applyBorder="1" applyAlignment="1" applyProtection="1">
      <alignment horizontal="center" vertical="center"/>
    </xf>
    <xf numFmtId="0" fontId="6" fillId="2" borderId="15" xfId="0" applyFont="1" applyFill="1" applyBorder="1" applyAlignment="1">
      <alignment vertical="top" wrapText="1"/>
    </xf>
    <xf numFmtId="164" fontId="6" fillId="2" borderId="14" xfId="1" applyNumberFormat="1" applyFont="1" applyFill="1" applyBorder="1" applyAlignment="1" applyProtection="1">
      <alignment horizontal="center" vertical="center"/>
    </xf>
    <xf numFmtId="0" fontId="6" fillId="2" borderId="19" xfId="0" applyFont="1" applyFill="1" applyBorder="1"/>
    <xf numFmtId="9" fontId="6" fillId="2" borderId="15" xfId="1" applyFont="1" applyFill="1" applyBorder="1" applyAlignment="1" applyProtection="1">
      <alignment horizontal="center" vertical="center"/>
    </xf>
    <xf numFmtId="43" fontId="29" fillId="0" borderId="15" xfId="6" applyFont="1" applyBorder="1" applyAlignment="1" applyProtection="1">
      <alignment horizontal="center" vertical="center" wrapText="1"/>
    </xf>
    <xf numFmtId="0" fontId="6" fillId="0" borderId="15" xfId="0" applyFont="1" applyBorder="1" applyAlignment="1">
      <alignment horizontal="left" vertical="center" wrapText="1"/>
    </xf>
    <xf numFmtId="1" fontId="46" fillId="2" borderId="15" xfId="6" applyNumberFormat="1" applyFont="1" applyFill="1" applyBorder="1" applyAlignment="1" applyProtection="1">
      <alignment horizontal="center" vertical="center" wrapText="1"/>
    </xf>
    <xf numFmtId="165" fontId="46" fillId="2" borderId="15" xfId="2" applyNumberFormat="1" applyFont="1" applyFill="1" applyBorder="1" applyAlignment="1" applyProtection="1">
      <alignment horizontal="center" vertical="center" wrapText="1"/>
    </xf>
    <xf numFmtId="9" fontId="46" fillId="2" borderId="15" xfId="1" applyFont="1" applyFill="1" applyBorder="1" applyAlignment="1" applyProtection="1">
      <alignment horizontal="center" vertical="center" wrapText="1"/>
    </xf>
    <xf numFmtId="165" fontId="46" fillId="2" borderId="15" xfId="1" applyNumberFormat="1" applyFont="1" applyFill="1" applyBorder="1" applyAlignment="1" applyProtection="1">
      <alignment horizontal="center" vertical="center" wrapText="1"/>
    </xf>
    <xf numFmtId="1" fontId="47" fillId="2" borderId="0" xfId="6" applyNumberFormat="1" applyFont="1" applyFill="1" applyBorder="1" applyAlignment="1" applyProtection="1">
      <alignment horizontal="center" vertical="center" wrapText="1"/>
    </xf>
    <xf numFmtId="165" fontId="46" fillId="2" borderId="22" xfId="2" applyNumberFormat="1" applyFont="1" applyFill="1" applyBorder="1" applyAlignment="1" applyProtection="1">
      <alignment horizontal="center" vertical="center" wrapText="1"/>
    </xf>
    <xf numFmtId="1" fontId="46" fillId="2" borderId="22" xfId="6" applyNumberFormat="1" applyFont="1" applyFill="1" applyBorder="1" applyAlignment="1" applyProtection="1">
      <alignment horizontal="center" vertical="center" wrapText="1"/>
    </xf>
    <xf numFmtId="9" fontId="46" fillId="2" borderId="22" xfId="1" applyFont="1" applyFill="1" applyBorder="1" applyAlignment="1" applyProtection="1">
      <alignment horizontal="center" vertical="center" wrapText="1"/>
    </xf>
    <xf numFmtId="1" fontId="46" fillId="2" borderId="52" xfId="6" applyNumberFormat="1" applyFont="1" applyFill="1" applyBorder="1" applyAlignment="1" applyProtection="1">
      <alignment horizontal="center" vertical="center" wrapText="1"/>
    </xf>
    <xf numFmtId="0" fontId="6" fillId="16" borderId="15" xfId="0" applyFont="1" applyFill="1" applyBorder="1" applyAlignment="1">
      <alignment horizontal="center" vertical="center" wrapText="1"/>
    </xf>
    <xf numFmtId="0" fontId="57" fillId="2" borderId="15" xfId="0" applyFont="1" applyFill="1" applyBorder="1" applyAlignment="1" applyProtection="1">
      <alignment horizontal="center" vertical="center" wrapText="1"/>
      <protection locked="0"/>
    </xf>
    <xf numFmtId="0" fontId="46" fillId="2" borderId="15" xfId="0" applyFont="1" applyFill="1" applyBorder="1" applyAlignment="1" applyProtection="1">
      <alignment horizontal="center" vertical="center" wrapText="1"/>
      <protection locked="0"/>
    </xf>
    <xf numFmtId="1" fontId="24" fillId="2" borderId="15" xfId="1" applyNumberFormat="1" applyFont="1" applyFill="1" applyBorder="1" applyAlignment="1" applyProtection="1">
      <alignment horizontal="center" vertical="center" wrapText="1"/>
    </xf>
    <xf numFmtId="0" fontId="34" fillId="4" borderId="44" xfId="0" applyFont="1" applyFill="1" applyBorder="1" applyAlignment="1">
      <alignment horizontal="center" vertical="center" wrapText="1"/>
    </xf>
    <xf numFmtId="0" fontId="34" fillId="4" borderId="33" xfId="0" applyFont="1" applyFill="1" applyBorder="1" applyAlignment="1">
      <alignment horizontal="center" vertical="center" wrapText="1"/>
    </xf>
    <xf numFmtId="0" fontId="34" fillId="5" borderId="44" xfId="0" applyFont="1" applyFill="1" applyBorder="1" applyAlignment="1">
      <alignment horizontal="center" vertical="center" wrapText="1"/>
    </xf>
    <xf numFmtId="0" fontId="34" fillId="7" borderId="44" xfId="0" applyFont="1" applyFill="1" applyBorder="1" applyAlignment="1">
      <alignment horizontal="center" vertical="center" wrapText="1"/>
    </xf>
    <xf numFmtId="0" fontId="34" fillId="7" borderId="45" xfId="0" applyFont="1" applyFill="1" applyBorder="1" applyAlignment="1">
      <alignment horizontal="center" vertical="center" wrapText="1"/>
    </xf>
    <xf numFmtId="9" fontId="6" fillId="0" borderId="33" xfId="1" applyFont="1" applyBorder="1" applyAlignment="1" applyProtection="1">
      <alignment horizontal="center" vertical="center"/>
    </xf>
    <xf numFmtId="9" fontId="6" fillId="0" borderId="0" xfId="0" applyNumberFormat="1" applyFont="1" applyAlignment="1">
      <alignment vertical="center"/>
    </xf>
    <xf numFmtId="9" fontId="0" fillId="0" borderId="0" xfId="0" applyNumberFormat="1"/>
    <xf numFmtId="0" fontId="30" fillId="17" borderId="15" xfId="0" applyFont="1" applyFill="1" applyBorder="1" applyAlignment="1">
      <alignment horizontal="center" vertical="center" wrapText="1"/>
    </xf>
    <xf numFmtId="0" fontId="30" fillId="17" borderId="14" xfId="0" applyFont="1" applyFill="1" applyBorder="1" applyAlignment="1">
      <alignment horizontal="center" vertical="center" wrapText="1"/>
    </xf>
    <xf numFmtId="0" fontId="30" fillId="17" borderId="20" xfId="0" applyFont="1" applyFill="1" applyBorder="1" applyAlignment="1">
      <alignment horizontal="center" vertical="center" wrapText="1"/>
    </xf>
    <xf numFmtId="0" fontId="30" fillId="17" borderId="12" xfId="0" applyFont="1" applyFill="1" applyBorder="1" applyAlignment="1">
      <alignment horizontal="center" vertical="center" wrapText="1"/>
    </xf>
    <xf numFmtId="0" fontId="30" fillId="17" borderId="39" xfId="0" applyFont="1" applyFill="1" applyBorder="1" applyAlignment="1">
      <alignment horizontal="center" vertical="center" wrapText="1"/>
    </xf>
    <xf numFmtId="0" fontId="19" fillId="17" borderId="17" xfId="0" applyFont="1" applyFill="1" applyBorder="1" applyAlignment="1">
      <alignment horizontal="center" vertical="center" wrapText="1"/>
    </xf>
    <xf numFmtId="0" fontId="19" fillId="17" borderId="9" xfId="0" applyFont="1" applyFill="1" applyBorder="1" applyAlignment="1">
      <alignment horizontal="center" vertical="center" wrapText="1"/>
    </xf>
    <xf numFmtId="0" fontId="20" fillId="17" borderId="17" xfId="0" applyFont="1" applyFill="1" applyBorder="1" applyAlignment="1">
      <alignment horizontal="center" vertical="center" wrapText="1"/>
    </xf>
    <xf numFmtId="0" fontId="20" fillId="17" borderId="9" xfId="0" applyFont="1" applyFill="1" applyBorder="1" applyAlignment="1">
      <alignment horizontal="center" vertical="center" wrapText="1"/>
    </xf>
    <xf numFmtId="9" fontId="18" fillId="17" borderId="17" xfId="1" applyFont="1" applyFill="1" applyBorder="1" applyAlignment="1" applyProtection="1">
      <alignment horizontal="center" vertical="center" wrapText="1"/>
    </xf>
    <xf numFmtId="9" fontId="18" fillId="17" borderId="10" xfId="1" applyFont="1" applyFill="1" applyBorder="1" applyAlignment="1" applyProtection="1">
      <alignment horizontal="center" vertical="center" wrapText="1"/>
    </xf>
    <xf numFmtId="0" fontId="29" fillId="0" borderId="31" xfId="1" applyNumberFormat="1" applyFont="1" applyBorder="1" applyAlignment="1" applyProtection="1">
      <alignment horizontal="center" vertical="center" wrapText="1"/>
    </xf>
    <xf numFmtId="0" fontId="29" fillId="2" borderId="31" xfId="1" applyNumberFormat="1" applyFont="1" applyFill="1" applyBorder="1" applyAlignment="1" applyProtection="1">
      <alignment horizontal="center" vertical="center" wrapText="1"/>
    </xf>
    <xf numFmtId="164" fontId="6" fillId="2" borderId="31" xfId="1" applyNumberFormat="1" applyFont="1" applyFill="1" applyBorder="1" applyAlignment="1" applyProtection="1">
      <alignment horizontal="center" vertical="center"/>
    </xf>
    <xf numFmtId="0" fontId="6" fillId="2" borderId="31" xfId="0" applyFont="1" applyFill="1" applyBorder="1" applyAlignment="1" applyProtection="1">
      <alignment wrapText="1"/>
      <protection locked="0"/>
    </xf>
    <xf numFmtId="0" fontId="25" fillId="2" borderId="0" xfId="0" applyFont="1" applyFill="1" applyAlignment="1">
      <alignment horizontal="center" vertical="center" wrapText="1"/>
    </xf>
    <xf numFmtId="9" fontId="20" fillId="18" borderId="20" xfId="1" applyFont="1" applyFill="1" applyBorder="1" applyAlignment="1" applyProtection="1">
      <alignment horizontal="center" vertical="center" wrapText="1"/>
    </xf>
    <xf numFmtId="164" fontId="6" fillId="2" borderId="39" xfId="1" applyNumberFormat="1" applyFont="1" applyFill="1" applyBorder="1" applyAlignment="1" applyProtection="1">
      <alignment horizontal="center" vertical="center"/>
    </xf>
    <xf numFmtId="0" fontId="51" fillId="2" borderId="15" xfId="0" applyFont="1" applyFill="1" applyBorder="1" applyAlignment="1">
      <alignment horizontal="center" vertical="center" wrapText="1"/>
    </xf>
    <xf numFmtId="1" fontId="29" fillId="2" borderId="31" xfId="1" applyNumberFormat="1" applyFont="1" applyFill="1" applyBorder="1" applyAlignment="1" applyProtection="1">
      <alignment horizontal="center" vertical="center" wrapText="1"/>
    </xf>
    <xf numFmtId="9" fontId="25" fillId="2" borderId="14" xfId="1" applyFont="1" applyFill="1" applyBorder="1" applyAlignment="1" applyProtection="1">
      <alignment horizontal="center" vertical="center" wrapText="1"/>
    </xf>
    <xf numFmtId="1" fontId="24" fillId="2" borderId="15" xfId="0" applyNumberFormat="1" applyFont="1" applyFill="1" applyBorder="1" applyAlignment="1">
      <alignment horizontal="center" vertical="center" wrapText="1"/>
    </xf>
    <xf numFmtId="164" fontId="6" fillId="2" borderId="35" xfId="1" applyNumberFormat="1" applyFont="1" applyFill="1" applyBorder="1" applyAlignment="1" applyProtection="1">
      <alignment horizontal="center" vertical="center"/>
    </xf>
    <xf numFmtId="164" fontId="24" fillId="2" borderId="15" xfId="1" applyNumberFormat="1" applyFont="1" applyFill="1" applyBorder="1" applyAlignment="1" applyProtection="1">
      <alignment horizontal="center" vertical="center" wrapText="1"/>
    </xf>
    <xf numFmtId="9" fontId="6" fillId="2" borderId="4" xfId="1" applyFont="1" applyFill="1" applyBorder="1" applyAlignment="1" applyProtection="1">
      <alignment horizontal="center" vertical="center"/>
    </xf>
    <xf numFmtId="9" fontId="6" fillId="2" borderId="0" xfId="1" applyFont="1" applyFill="1" applyBorder="1" applyAlignment="1" applyProtection="1">
      <alignment horizontal="center" vertical="center"/>
    </xf>
    <xf numFmtId="0" fontId="6" fillId="2" borderId="0" xfId="0" applyFont="1" applyFill="1" applyAlignment="1">
      <alignment horizontal="center" vertical="center" wrapText="1"/>
    </xf>
    <xf numFmtId="0" fontId="27" fillId="2" borderId="0" xfId="0" applyFont="1" applyFill="1" applyAlignment="1">
      <alignment horizontal="center" vertical="center" wrapText="1"/>
    </xf>
    <xf numFmtId="9" fontId="25" fillId="2" borderId="0" xfId="1" applyFont="1" applyFill="1" applyBorder="1" applyAlignment="1" applyProtection="1">
      <alignment horizontal="center" vertical="center" wrapText="1"/>
    </xf>
    <xf numFmtId="164" fontId="24" fillId="2" borderId="0" xfId="1" applyNumberFormat="1" applyFont="1" applyFill="1" applyBorder="1" applyAlignment="1" applyProtection="1">
      <alignment horizontal="center" vertical="center" wrapText="1"/>
    </xf>
    <xf numFmtId="1" fontId="24" fillId="2" borderId="0" xfId="0" applyNumberFormat="1" applyFont="1" applyFill="1" applyAlignment="1">
      <alignment horizontal="center" vertical="center" wrapText="1"/>
    </xf>
    <xf numFmtId="1" fontId="24" fillId="2" borderId="0" xfId="1" applyNumberFormat="1" applyFont="1" applyFill="1" applyBorder="1" applyAlignment="1" applyProtection="1">
      <alignment horizontal="center" vertical="center" wrapText="1"/>
    </xf>
    <xf numFmtId="1" fontId="24" fillId="2" borderId="0" xfId="0" applyNumberFormat="1" applyFont="1" applyFill="1" applyAlignment="1" applyProtection="1">
      <alignment horizontal="center" vertical="center" wrapText="1"/>
      <protection locked="0"/>
    </xf>
    <xf numFmtId="0" fontId="24" fillId="2" borderId="0" xfId="0" applyFont="1" applyFill="1" applyAlignment="1" applyProtection="1">
      <alignment horizontal="center" vertical="center" wrapText="1"/>
      <protection locked="0"/>
    </xf>
    <xf numFmtId="0" fontId="6" fillId="2" borderId="0" xfId="0" applyFont="1" applyFill="1" applyAlignment="1" applyProtection="1">
      <alignment horizontal="center" vertical="center" wrapText="1"/>
      <protection locked="0"/>
    </xf>
    <xf numFmtId="164" fontId="6" fillId="2" borderId="0" xfId="1" applyNumberFormat="1" applyFont="1" applyFill="1" applyBorder="1" applyAlignment="1" applyProtection="1">
      <alignment horizontal="center" vertical="center"/>
    </xf>
    <xf numFmtId="0" fontId="6" fillId="2" borderId="0" xfId="0" applyFont="1" applyFill="1" applyAlignment="1">
      <alignment horizontal="left" vertical="top" wrapText="1"/>
    </xf>
    <xf numFmtId="0" fontId="6" fillId="2" borderId="0" xfId="0" applyFont="1" applyFill="1" applyAlignment="1">
      <alignment vertical="top" wrapText="1"/>
    </xf>
    <xf numFmtId="0" fontId="6" fillId="2" borderId="0" xfId="0" applyFont="1" applyFill="1" applyAlignment="1">
      <alignment wrapText="1"/>
    </xf>
    <xf numFmtId="9" fontId="25" fillId="2" borderId="32" xfId="1" applyFont="1" applyFill="1" applyBorder="1" applyAlignment="1" applyProtection="1">
      <alignment horizontal="center" vertical="center" wrapText="1"/>
    </xf>
    <xf numFmtId="1" fontId="24" fillId="2" borderId="31" xfId="1" applyNumberFormat="1" applyFont="1" applyFill="1" applyBorder="1" applyAlignment="1" applyProtection="1">
      <alignment horizontal="center" vertical="center" wrapText="1"/>
    </xf>
    <xf numFmtId="0" fontId="14" fillId="2" borderId="15" xfId="0" applyFont="1" applyFill="1" applyBorder="1" applyAlignment="1">
      <alignment horizontal="center" vertical="center" wrapText="1"/>
    </xf>
    <xf numFmtId="9" fontId="29" fillId="2" borderId="31" xfId="1" applyFont="1" applyFill="1" applyBorder="1" applyAlignment="1" applyProtection="1">
      <alignment horizontal="center" vertical="center" wrapText="1"/>
    </xf>
    <xf numFmtId="9" fontId="29" fillId="2" borderId="15" xfId="1" applyFont="1" applyFill="1" applyBorder="1" applyAlignment="1" applyProtection="1">
      <alignment horizontal="center" vertical="center" wrapText="1"/>
    </xf>
    <xf numFmtId="9" fontId="51" fillId="2" borderId="31" xfId="1" applyFont="1" applyFill="1" applyBorder="1" applyAlignment="1" applyProtection="1">
      <alignment horizontal="center" vertical="center" wrapText="1"/>
    </xf>
    <xf numFmtId="9" fontId="51" fillId="2" borderId="15" xfId="1" applyFont="1" applyFill="1" applyBorder="1" applyAlignment="1" applyProtection="1">
      <alignment horizontal="center" vertical="center" wrapText="1"/>
    </xf>
    <xf numFmtId="9" fontId="51" fillId="2" borderId="52" xfId="1" applyFont="1" applyFill="1" applyBorder="1" applyAlignment="1" applyProtection="1">
      <alignment horizontal="center" vertical="center" wrapText="1"/>
    </xf>
    <xf numFmtId="9" fontId="24" fillId="0" borderId="14" xfId="1" applyFont="1" applyBorder="1" applyAlignment="1" applyProtection="1">
      <alignment horizontal="center" vertical="center" wrapText="1"/>
    </xf>
    <xf numFmtId="9" fontId="24" fillId="0" borderId="32" xfId="1" applyFont="1" applyBorder="1" applyAlignment="1" applyProtection="1">
      <alignment horizontal="center" vertical="center" wrapText="1"/>
    </xf>
    <xf numFmtId="1" fontId="29" fillId="0" borderId="31" xfId="1" applyNumberFormat="1" applyFont="1" applyBorder="1" applyAlignment="1" applyProtection="1">
      <alignment horizontal="center" vertical="center" wrapText="1"/>
    </xf>
    <xf numFmtId="49" fontId="46" fillId="2" borderId="15" xfId="1" applyNumberFormat="1" applyFont="1" applyFill="1" applyBorder="1" applyAlignment="1" applyProtection="1">
      <alignment horizontal="center" vertical="center" wrapText="1"/>
    </xf>
    <xf numFmtId="167" fontId="29" fillId="2" borderId="15" xfId="1" applyNumberFormat="1" applyFont="1" applyFill="1" applyBorder="1" applyAlignment="1" applyProtection="1">
      <alignment horizontal="center" vertical="center" wrapText="1"/>
    </xf>
    <xf numFmtId="0" fontId="6" fillId="2" borderId="12"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8" fillId="2" borderId="0" xfId="0" applyFont="1" applyFill="1" applyAlignment="1">
      <alignment horizontal="center" vertical="center" wrapText="1"/>
    </xf>
    <xf numFmtId="0" fontId="6" fillId="0" borderId="12" xfId="0" applyFont="1" applyBorder="1" applyAlignment="1">
      <alignment horizontal="center" vertical="center" wrapText="1"/>
    </xf>
    <xf numFmtId="0" fontId="6" fillId="0" borderId="15" xfId="0" applyFont="1" applyBorder="1" applyAlignment="1">
      <alignment wrapText="1"/>
    </xf>
    <xf numFmtId="9" fontId="25" fillId="0" borderId="15" xfId="1" applyFont="1" applyBorder="1" applyAlignment="1" applyProtection="1">
      <alignment horizontal="center" vertical="center" wrapText="1"/>
    </xf>
    <xf numFmtId="0" fontId="51" fillId="0" borderId="15" xfId="0" applyFont="1" applyBorder="1" applyAlignment="1">
      <alignment horizontal="center" vertical="center" wrapText="1"/>
    </xf>
    <xf numFmtId="0" fontId="41" fillId="2" borderId="0" xfId="0" applyFont="1" applyFill="1"/>
    <xf numFmtId="0" fontId="42" fillId="2" borderId="0" xfId="0" applyFont="1" applyFill="1" applyAlignment="1">
      <alignment horizontal="center" vertical="center"/>
    </xf>
    <xf numFmtId="0" fontId="42" fillId="2" borderId="51" xfId="0" applyFont="1" applyFill="1" applyBorder="1" applyAlignment="1">
      <alignment horizontal="center" vertical="center"/>
    </xf>
    <xf numFmtId="0" fontId="41" fillId="2" borderId="55" xfId="0" applyFont="1" applyFill="1" applyBorder="1"/>
    <xf numFmtId="0" fontId="41" fillId="2" borderId="38" xfId="0" applyFont="1" applyFill="1" applyBorder="1"/>
    <xf numFmtId="0" fontId="43" fillId="2" borderId="1" xfId="0" applyFont="1" applyFill="1" applyBorder="1" applyAlignment="1">
      <alignment horizontal="center" vertical="center"/>
    </xf>
    <xf numFmtId="0" fontId="44" fillId="2" borderId="0" xfId="0" applyFont="1" applyFill="1" applyAlignment="1">
      <alignment horizontal="left" vertical="top" wrapText="1"/>
    </xf>
    <xf numFmtId="0" fontId="43" fillId="2" borderId="0" xfId="0" applyFont="1" applyFill="1" applyAlignment="1">
      <alignment horizontal="center" vertical="center"/>
    </xf>
    <xf numFmtId="0" fontId="47" fillId="2" borderId="0" xfId="0" applyFont="1" applyFill="1" applyAlignment="1">
      <alignment horizontal="left" vertical="top" wrapText="1"/>
    </xf>
    <xf numFmtId="0" fontId="46" fillId="2" borderId="0" xfId="0" applyFont="1" applyFill="1" applyAlignment="1">
      <alignment vertical="center"/>
    </xf>
    <xf numFmtId="0" fontId="41" fillId="2" borderId="0" xfId="0" applyFont="1" applyFill="1" applyAlignment="1">
      <alignment vertical="center"/>
    </xf>
    <xf numFmtId="0" fontId="57" fillId="2" borderId="15"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45" fillId="2" borderId="0" xfId="0" applyFont="1" applyFill="1" applyAlignment="1">
      <alignment horizontal="center" vertical="center" wrapText="1"/>
    </xf>
    <xf numFmtId="1" fontId="46" fillId="2" borderId="15" xfId="0" applyNumberFormat="1" applyFont="1" applyFill="1" applyBorder="1" applyAlignment="1">
      <alignment horizontal="center" vertical="center" wrapText="1"/>
    </xf>
    <xf numFmtId="165" fontId="46" fillId="2" borderId="15" xfId="0" applyNumberFormat="1" applyFont="1" applyFill="1" applyBorder="1" applyAlignment="1">
      <alignment horizontal="center" vertical="center" wrapText="1"/>
    </xf>
    <xf numFmtId="9" fontId="45" fillId="2" borderId="15" xfId="0" applyNumberFormat="1" applyFont="1" applyFill="1" applyBorder="1" applyAlignment="1">
      <alignment horizontal="center" vertical="center" wrapText="1"/>
    </xf>
    <xf numFmtId="165" fontId="45" fillId="2" borderId="15" xfId="0" applyNumberFormat="1" applyFont="1" applyFill="1" applyBorder="1" applyAlignment="1">
      <alignment horizontal="center" vertical="center" wrapText="1"/>
    </xf>
    <xf numFmtId="49" fontId="62" fillId="2" borderId="15" xfId="0" applyNumberFormat="1" applyFont="1" applyFill="1" applyBorder="1" applyAlignment="1">
      <alignment horizontal="center" vertical="center" wrapText="1"/>
    </xf>
    <xf numFmtId="0" fontId="46" fillId="2" borderId="15" xfId="0" applyFont="1" applyFill="1" applyBorder="1" applyAlignment="1">
      <alignment vertical="top" wrapText="1"/>
    </xf>
    <xf numFmtId="0" fontId="46" fillId="2" borderId="15" xfId="0" applyFont="1" applyFill="1" applyBorder="1"/>
    <xf numFmtId="0" fontId="45" fillId="2" borderId="15" xfId="0" applyFont="1" applyFill="1" applyBorder="1" applyAlignment="1">
      <alignment horizontal="center" vertical="center" wrapText="1"/>
    </xf>
    <xf numFmtId="0" fontId="57" fillId="2" borderId="22" xfId="0" applyFont="1" applyFill="1" applyBorder="1" applyAlignment="1">
      <alignment horizontal="center" vertical="center" wrapText="1"/>
    </xf>
    <xf numFmtId="0" fontId="46" fillId="2" borderId="22" xfId="0" applyFont="1" applyFill="1" applyBorder="1" applyAlignment="1">
      <alignment horizontal="center" vertical="center" wrapText="1"/>
    </xf>
    <xf numFmtId="0" fontId="57" fillId="2" borderId="52" xfId="0" applyFont="1" applyFill="1" applyBorder="1" applyAlignment="1">
      <alignment horizontal="center" vertical="center" wrapText="1"/>
    </xf>
    <xf numFmtId="166" fontId="46" fillId="2" borderId="61" xfId="6" applyNumberFormat="1" applyFont="1" applyFill="1" applyBorder="1" applyAlignment="1" applyProtection="1">
      <alignment vertical="center"/>
    </xf>
    <xf numFmtId="165" fontId="46" fillId="2" borderId="59" xfId="2" applyNumberFormat="1" applyFont="1" applyFill="1" applyBorder="1" applyAlignment="1" applyProtection="1">
      <alignment vertical="center"/>
    </xf>
    <xf numFmtId="166" fontId="46" fillId="2" borderId="59" xfId="6" applyNumberFormat="1" applyFont="1" applyFill="1" applyBorder="1" applyAlignment="1" applyProtection="1">
      <alignment vertical="center"/>
    </xf>
    <xf numFmtId="43" fontId="46" fillId="2" borderId="59" xfId="6" applyFont="1" applyFill="1" applyBorder="1" applyAlignment="1" applyProtection="1">
      <alignment vertical="center"/>
    </xf>
    <xf numFmtId="166" fontId="46" fillId="2" borderId="59" xfId="6" applyNumberFormat="1" applyFont="1" applyFill="1" applyBorder="1" applyAlignment="1" applyProtection="1">
      <alignment horizontal="center" vertical="center"/>
    </xf>
    <xf numFmtId="9" fontId="46" fillId="2" borderId="59" xfId="1" applyFont="1" applyFill="1" applyBorder="1" applyAlignment="1" applyProtection="1">
      <alignment horizontal="center" vertical="center"/>
    </xf>
    <xf numFmtId="49" fontId="46" fillId="2" borderId="59" xfId="1" applyNumberFormat="1" applyFont="1" applyFill="1" applyBorder="1" applyAlignment="1" applyProtection="1">
      <alignment horizontal="center" vertical="center" wrapText="1"/>
    </xf>
    <xf numFmtId="43" fontId="46" fillId="2" borderId="59" xfId="6" applyFont="1" applyFill="1" applyBorder="1" applyAlignment="1" applyProtection="1">
      <alignment horizontal="center" vertical="center"/>
    </xf>
    <xf numFmtId="49" fontId="46" fillId="2" borderId="23" xfId="1" applyNumberFormat="1" applyFont="1" applyFill="1" applyBorder="1" applyAlignment="1" applyProtection="1">
      <alignment horizontal="center" vertical="center" wrapText="1"/>
    </xf>
    <xf numFmtId="49" fontId="46" fillId="2" borderId="0" xfId="1" applyNumberFormat="1" applyFont="1" applyFill="1" applyBorder="1" applyAlignment="1" applyProtection="1">
      <alignment horizontal="center" vertical="center" wrapText="1"/>
    </xf>
    <xf numFmtId="43" fontId="46" fillId="2" borderId="0" xfId="6" applyFont="1" applyFill="1" applyBorder="1" applyAlignment="1" applyProtection="1">
      <alignment horizontal="center" vertical="center" wrapText="1"/>
    </xf>
    <xf numFmtId="0" fontId="46" fillId="2" borderId="0" xfId="0" applyFont="1" applyFill="1"/>
    <xf numFmtId="0" fontId="41" fillId="2" borderId="15" xfId="0" applyFont="1" applyFill="1" applyBorder="1"/>
    <xf numFmtId="9" fontId="41" fillId="2" borderId="0" xfId="1" applyFont="1" applyFill="1" applyProtection="1"/>
    <xf numFmtId="43" fontId="41" fillId="2" borderId="0" xfId="0" applyNumberFormat="1" applyFont="1" applyFill="1"/>
    <xf numFmtId="166" fontId="41" fillId="2" borderId="0" xfId="0" applyNumberFormat="1" applyFont="1" applyFill="1"/>
    <xf numFmtId="10" fontId="41" fillId="2" borderId="0" xfId="1" applyNumberFormat="1" applyFont="1" applyFill="1" applyProtection="1"/>
    <xf numFmtId="164" fontId="41" fillId="2" borderId="0" xfId="1" applyNumberFormat="1" applyFont="1" applyFill="1" applyProtection="1"/>
    <xf numFmtId="0" fontId="24" fillId="2" borderId="0" xfId="0" applyFont="1" applyFill="1"/>
    <xf numFmtId="10" fontId="24" fillId="2" borderId="0" xfId="0" applyNumberFormat="1" applyFont="1" applyFill="1"/>
    <xf numFmtId="1" fontId="46" fillId="2" borderId="15" xfId="6" applyNumberFormat="1" applyFont="1" applyFill="1" applyBorder="1" applyAlignment="1" applyProtection="1">
      <alignment horizontal="center" vertical="center" wrapText="1"/>
      <protection locked="0"/>
    </xf>
    <xf numFmtId="165" fontId="46" fillId="2" borderId="15" xfId="2" applyNumberFormat="1" applyFont="1" applyFill="1" applyBorder="1" applyAlignment="1" applyProtection="1">
      <alignment horizontal="center" vertical="center" wrapText="1"/>
      <protection locked="0"/>
    </xf>
    <xf numFmtId="9" fontId="46" fillId="2" borderId="15" xfId="1" applyFont="1" applyFill="1" applyBorder="1" applyAlignment="1" applyProtection="1">
      <alignment horizontal="center" vertical="center" wrapText="1"/>
      <protection locked="0"/>
    </xf>
    <xf numFmtId="165" fontId="46" fillId="2" borderId="15" xfId="1" applyNumberFormat="1" applyFont="1" applyFill="1" applyBorder="1" applyAlignment="1" applyProtection="1">
      <alignment horizontal="center" vertical="center" wrapText="1"/>
      <protection locked="0"/>
    </xf>
    <xf numFmtId="1" fontId="46" fillId="2" borderId="22" xfId="6" applyNumberFormat="1" applyFont="1" applyFill="1" applyBorder="1" applyAlignment="1" applyProtection="1">
      <alignment horizontal="center" vertical="center" wrapText="1"/>
      <protection locked="0"/>
    </xf>
    <xf numFmtId="165" fontId="46" fillId="2" borderId="22" xfId="2" applyNumberFormat="1" applyFont="1" applyFill="1" applyBorder="1" applyAlignment="1" applyProtection="1">
      <alignment horizontal="center" vertical="center" wrapText="1"/>
      <protection locked="0"/>
    </xf>
    <xf numFmtId="2" fontId="29" fillId="17" borderId="15" xfId="1" applyNumberFormat="1" applyFont="1" applyFill="1" applyBorder="1" applyAlignment="1" applyProtection="1">
      <alignment horizontal="center" vertical="center" wrapText="1"/>
    </xf>
    <xf numFmtId="0" fontId="29" fillId="17" borderId="15" xfId="1" applyNumberFormat="1" applyFont="1" applyFill="1" applyBorder="1" applyAlignment="1" applyProtection="1">
      <alignment horizontal="center" vertical="center" wrapText="1"/>
    </xf>
    <xf numFmtId="1" fontId="29" fillId="17" borderId="15" xfId="1" applyNumberFormat="1" applyFont="1" applyFill="1" applyBorder="1" applyAlignment="1" applyProtection="1">
      <alignment horizontal="center" vertical="center" wrapText="1"/>
    </xf>
    <xf numFmtId="9" fontId="20" fillId="17" borderId="15" xfId="1" applyFont="1" applyFill="1" applyBorder="1" applyAlignment="1" applyProtection="1">
      <alignment horizontal="center" vertical="center" wrapText="1"/>
    </xf>
    <xf numFmtId="49" fontId="62" fillId="2" borderId="15" xfId="0" applyNumberFormat="1" applyFont="1" applyFill="1" applyBorder="1" applyAlignment="1" applyProtection="1">
      <alignment horizontal="center" vertical="center" wrapText="1"/>
      <protection locked="0"/>
    </xf>
    <xf numFmtId="49" fontId="76" fillId="2" borderId="15" xfId="0" applyNumberFormat="1" applyFont="1" applyFill="1" applyBorder="1" applyAlignment="1">
      <alignment horizontal="center" vertical="center" wrapText="1"/>
    </xf>
    <xf numFmtId="166" fontId="46" fillId="2" borderId="59" xfId="6" applyNumberFormat="1" applyFont="1" applyFill="1" applyBorder="1" applyAlignment="1" applyProtection="1">
      <alignment horizontal="center"/>
    </xf>
    <xf numFmtId="43" fontId="57" fillId="2" borderId="59" xfId="6" applyFont="1" applyFill="1" applyBorder="1" applyAlignment="1" applyProtection="1">
      <alignment horizontal="center" vertical="center"/>
    </xf>
    <xf numFmtId="0" fontId="57" fillId="2" borderId="12" xfId="0" applyFont="1" applyFill="1" applyBorder="1" applyAlignment="1">
      <alignment vertical="center" wrapText="1"/>
    </xf>
    <xf numFmtId="0" fontId="45" fillId="2" borderId="0" xfId="0" applyFont="1" applyFill="1" applyAlignment="1">
      <alignment horizontal="center" vertical="center"/>
    </xf>
    <xf numFmtId="0" fontId="45" fillId="2" borderId="39" xfId="0" applyFont="1" applyFill="1" applyBorder="1" applyAlignment="1">
      <alignment horizontal="center" vertical="center" wrapText="1"/>
    </xf>
    <xf numFmtId="0" fontId="61" fillId="2" borderId="22"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5" fillId="2" borderId="32" xfId="0" applyFont="1" applyFill="1" applyBorder="1" applyAlignment="1">
      <alignment horizontal="center" vertical="center" wrapText="1"/>
    </xf>
    <xf numFmtId="164" fontId="41" fillId="2" borderId="14" xfId="1" applyNumberFormat="1" applyFont="1" applyFill="1" applyBorder="1" applyProtection="1"/>
    <xf numFmtId="164" fontId="41" fillId="2" borderId="15" xfId="1" applyNumberFormat="1" applyFont="1" applyFill="1" applyBorder="1" applyProtection="1"/>
    <xf numFmtId="164" fontId="41" fillId="2" borderId="15" xfId="0" applyNumberFormat="1" applyFont="1" applyFill="1" applyBorder="1"/>
    <xf numFmtId="164" fontId="41" fillId="2" borderId="0" xfId="0" applyNumberFormat="1" applyFont="1" applyFill="1"/>
    <xf numFmtId="0" fontId="24" fillId="2" borderId="14" xfId="0" applyFont="1" applyFill="1" applyBorder="1"/>
    <xf numFmtId="0" fontId="77" fillId="18" borderId="15" xfId="0" applyFont="1" applyFill="1" applyBorder="1" applyAlignment="1">
      <alignment horizontal="center" vertical="center" wrapText="1"/>
    </xf>
    <xf numFmtId="0" fontId="77" fillId="18" borderId="54" xfId="0" applyFont="1" applyFill="1" applyBorder="1" applyAlignment="1">
      <alignment vertical="center" wrapText="1"/>
    </xf>
    <xf numFmtId="0" fontId="77" fillId="18" borderId="53" xfId="0" applyFont="1" applyFill="1" applyBorder="1" applyAlignment="1">
      <alignment vertical="center" wrapText="1"/>
    </xf>
    <xf numFmtId="0" fontId="77" fillId="18" borderId="53" xfId="0" applyFont="1" applyFill="1" applyBorder="1" applyAlignment="1">
      <alignment horizontal="center" vertical="center" wrapText="1"/>
    </xf>
    <xf numFmtId="0" fontId="77" fillId="18" borderId="23" xfId="0" applyFont="1" applyFill="1" applyBorder="1" applyAlignment="1">
      <alignment horizontal="center" vertical="center" wrapText="1"/>
    </xf>
    <xf numFmtId="0" fontId="45" fillId="2" borderId="19"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45" fillId="2" borderId="40" xfId="0" applyFont="1" applyFill="1" applyBorder="1" applyAlignment="1">
      <alignment horizontal="center" vertical="center" wrapText="1"/>
    </xf>
    <xf numFmtId="0" fontId="45" fillId="2" borderId="51" xfId="0" applyFont="1" applyFill="1" applyBorder="1" applyAlignment="1">
      <alignment horizontal="center" vertical="center" wrapText="1"/>
    </xf>
    <xf numFmtId="0" fontId="45" fillId="2" borderId="35" xfId="0" applyFont="1" applyFill="1" applyBorder="1" applyAlignment="1">
      <alignment horizontal="center" vertical="center" wrapText="1"/>
    </xf>
    <xf numFmtId="0" fontId="45" fillId="2" borderId="32" xfId="0" applyFont="1" applyFill="1" applyBorder="1" applyAlignment="1">
      <alignment horizontal="center" vertical="center" wrapText="1"/>
    </xf>
    <xf numFmtId="0" fontId="45" fillId="18" borderId="15" xfId="0" applyFont="1" applyFill="1" applyBorder="1" applyAlignment="1">
      <alignment horizontal="center" vertical="center" wrapText="1"/>
    </xf>
    <xf numFmtId="0" fontId="45" fillId="18" borderId="14" xfId="0" applyFont="1" applyFill="1" applyBorder="1" applyAlignment="1">
      <alignment vertical="center" wrapText="1"/>
    </xf>
    <xf numFmtId="0" fontId="45" fillId="18" borderId="15" xfId="0" applyFont="1" applyFill="1" applyBorder="1" applyAlignment="1">
      <alignment vertical="center" wrapText="1"/>
    </xf>
    <xf numFmtId="0" fontId="45" fillId="18" borderId="22" xfId="0" applyFont="1" applyFill="1" applyBorder="1" applyAlignment="1">
      <alignment horizontal="center" vertical="center" wrapText="1"/>
    </xf>
    <xf numFmtId="0" fontId="45" fillId="18" borderId="39" xfId="0" applyFont="1" applyFill="1" applyBorder="1" applyAlignment="1">
      <alignment horizontal="center" vertical="center" wrapText="1"/>
    </xf>
    <xf numFmtId="166" fontId="46" fillId="2" borderId="59" xfId="6" applyNumberFormat="1" applyFont="1" applyFill="1" applyBorder="1" applyAlignment="1">
      <alignment vertical="center"/>
    </xf>
    <xf numFmtId="166" fontId="46" fillId="2" borderId="59" xfId="6" applyNumberFormat="1" applyFont="1" applyFill="1" applyBorder="1" applyAlignment="1">
      <alignment horizontal="center" vertical="center"/>
    </xf>
    <xf numFmtId="9" fontId="46" fillId="2" borderId="59" xfId="1" applyFont="1" applyFill="1" applyBorder="1" applyAlignment="1">
      <alignment horizontal="center" vertical="center"/>
    </xf>
    <xf numFmtId="43" fontId="46" fillId="2" borderId="59" xfId="6" applyFont="1" applyFill="1" applyBorder="1" applyAlignment="1">
      <alignment horizontal="center" vertical="center"/>
    </xf>
    <xf numFmtId="49" fontId="46" fillId="2" borderId="15" xfId="1" applyNumberFormat="1" applyFont="1" applyFill="1" applyBorder="1" applyAlignment="1">
      <alignment horizontal="center" vertical="center" wrapText="1"/>
    </xf>
    <xf numFmtId="0" fontId="45" fillId="2" borderId="40" xfId="0" applyFont="1" applyFill="1" applyBorder="1" applyAlignment="1">
      <alignment horizontal="center" vertical="center"/>
    </xf>
    <xf numFmtId="0" fontId="50" fillId="0" borderId="15" xfId="0" applyFont="1" applyBorder="1" applyAlignment="1">
      <alignment horizontal="center" vertical="center" wrapText="1"/>
    </xf>
    <xf numFmtId="0" fontId="59" fillId="0" borderId="15" xfId="0" applyFont="1" applyBorder="1" applyAlignment="1">
      <alignment horizontal="center" vertical="center" wrapText="1"/>
    </xf>
    <xf numFmtId="1" fontId="46" fillId="2" borderId="15" xfId="6" applyNumberFormat="1" applyFont="1" applyFill="1" applyBorder="1" applyAlignment="1">
      <alignment horizontal="center" vertical="center" wrapText="1"/>
    </xf>
    <xf numFmtId="0" fontId="29" fillId="2" borderId="15" xfId="1" applyNumberFormat="1" applyFont="1" applyFill="1" applyBorder="1" applyAlignment="1" applyProtection="1">
      <alignment horizontal="left" vertical="center" wrapText="1"/>
    </xf>
    <xf numFmtId="0" fontId="27" fillId="0" borderId="0" xfId="0" applyFont="1" applyAlignment="1">
      <alignment horizontal="center" vertical="center" wrapText="1"/>
    </xf>
    <xf numFmtId="0" fontId="24" fillId="0" borderId="0" xfId="0" applyFont="1" applyAlignment="1">
      <alignment horizontal="center" vertical="center" wrapText="1"/>
    </xf>
    <xf numFmtId="0" fontId="6" fillId="0" borderId="0" xfId="0" applyFont="1" applyAlignment="1">
      <alignment horizontal="center" vertical="center"/>
    </xf>
    <xf numFmtId="1" fontId="24" fillId="0" borderId="0" xfId="0" applyNumberFormat="1"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vertical="top" wrapText="1"/>
    </xf>
    <xf numFmtId="0" fontId="6" fillId="0" borderId="0" xfId="0" applyFont="1" applyAlignment="1">
      <alignment wrapText="1"/>
    </xf>
    <xf numFmtId="49" fontId="46" fillId="2" borderId="0" xfId="1" applyNumberFormat="1" applyFont="1" applyFill="1" applyBorder="1" applyAlignment="1">
      <alignment horizontal="center" vertical="center" wrapText="1"/>
    </xf>
    <xf numFmtId="0" fontId="61" fillId="9" borderId="22" xfId="0" applyFont="1" applyFill="1" applyBorder="1" applyAlignment="1">
      <alignment horizontal="center" vertical="center" wrapText="1"/>
    </xf>
    <xf numFmtId="9" fontId="1" fillId="0" borderId="32" xfId="1" applyFont="1" applyBorder="1" applyAlignment="1" applyProtection="1">
      <alignment horizontal="center" vertical="center" wrapText="1"/>
    </xf>
    <xf numFmtId="0" fontId="15" fillId="15" borderId="39" xfId="0" applyFont="1" applyFill="1" applyBorder="1" applyAlignment="1" applyProtection="1">
      <alignment horizontal="center" vertical="center" wrapText="1"/>
      <protection locked="0"/>
    </xf>
    <xf numFmtId="0" fontId="7" fillId="2" borderId="0" xfId="0" applyFont="1" applyFill="1" applyAlignment="1">
      <alignment horizontal="center"/>
    </xf>
    <xf numFmtId="9" fontId="7" fillId="2" borderId="0" xfId="1" applyFont="1" applyFill="1" applyBorder="1" applyAlignment="1">
      <alignment horizontal="center"/>
    </xf>
    <xf numFmtId="166" fontId="46" fillId="2" borderId="0" xfId="6" applyNumberFormat="1" applyFont="1" applyFill="1" applyBorder="1" applyAlignment="1" applyProtection="1">
      <alignment horizontal="center" vertical="center" wrapText="1"/>
    </xf>
    <xf numFmtId="0" fontId="57" fillId="2" borderId="0" xfId="0" applyFont="1" applyFill="1" applyAlignment="1" applyProtection="1">
      <alignment horizontal="center" vertical="center" wrapText="1"/>
      <protection locked="0"/>
    </xf>
    <xf numFmtId="0" fontId="46" fillId="2" borderId="0" xfId="0" applyFont="1" applyFill="1" applyAlignment="1" applyProtection="1">
      <alignment horizontal="center" vertical="center" wrapText="1"/>
      <protection locked="0"/>
    </xf>
    <xf numFmtId="0" fontId="45" fillId="2" borderId="0" xfId="0" applyFont="1" applyFill="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0" fontId="45" fillId="18" borderId="20" xfId="0" applyFont="1" applyFill="1" applyBorder="1" applyAlignment="1">
      <alignment horizontal="center" vertical="center" wrapText="1"/>
    </xf>
    <xf numFmtId="1" fontId="46" fillId="2" borderId="20" xfId="6" applyNumberFormat="1" applyFont="1" applyFill="1" applyBorder="1" applyAlignment="1" applyProtection="1">
      <alignment horizontal="center" vertical="center" wrapText="1"/>
      <protection locked="0"/>
    </xf>
    <xf numFmtId="165" fontId="46" fillId="2" borderId="14" xfId="2" applyNumberFormat="1" applyFont="1" applyFill="1" applyBorder="1" applyAlignment="1" applyProtection="1">
      <alignment horizontal="center" vertical="center" wrapText="1"/>
      <protection locked="0"/>
    </xf>
    <xf numFmtId="0" fontId="45" fillId="18" borderId="39" xfId="0" applyFont="1" applyFill="1" applyBorder="1" applyAlignment="1">
      <alignment vertical="center" wrapText="1"/>
    </xf>
    <xf numFmtId="166" fontId="46" fillId="2" borderId="68" xfId="6" applyNumberFormat="1" applyFont="1" applyFill="1" applyBorder="1" applyAlignment="1">
      <alignment vertical="center"/>
    </xf>
    <xf numFmtId="166" fontId="46" fillId="2" borderId="61" xfId="6" applyNumberFormat="1" applyFont="1" applyFill="1" applyBorder="1" applyAlignment="1">
      <alignment vertical="center"/>
    </xf>
    <xf numFmtId="1" fontId="46" fillId="2" borderId="46" xfId="6" applyNumberFormat="1" applyFont="1" applyFill="1" applyBorder="1" applyAlignment="1" applyProtection="1">
      <alignment horizontal="center" vertical="center" wrapText="1"/>
      <protection locked="0"/>
    </xf>
    <xf numFmtId="0" fontId="24" fillId="0" borderId="20" xfId="0" applyFont="1" applyBorder="1" applyAlignment="1">
      <alignment horizontal="center" vertical="center" wrapText="1"/>
    </xf>
    <xf numFmtId="1" fontId="29" fillId="2" borderId="12" xfId="1" applyNumberFormat="1" applyFont="1" applyFill="1" applyBorder="1" applyAlignment="1" applyProtection="1">
      <alignment horizontal="center" vertical="center" wrapText="1"/>
    </xf>
    <xf numFmtId="1" fontId="29" fillId="2" borderId="14" xfId="1" applyNumberFormat="1" applyFont="1" applyFill="1" applyBorder="1" applyAlignment="1" applyProtection="1">
      <alignment horizontal="center" vertical="center" wrapText="1"/>
    </xf>
    <xf numFmtId="9" fontId="7" fillId="0" borderId="46" xfId="1" applyFont="1" applyBorder="1" applyAlignment="1" applyProtection="1">
      <alignment horizontal="center" vertical="center" wrapText="1"/>
    </xf>
    <xf numFmtId="9" fontId="7" fillId="2" borderId="46" xfId="1" applyFont="1" applyFill="1" applyBorder="1" applyAlignment="1" applyProtection="1">
      <alignment horizontal="center" vertical="center" wrapText="1"/>
    </xf>
    <xf numFmtId="168" fontId="41" fillId="2" borderId="0" xfId="0" applyNumberFormat="1" applyFont="1" applyFill="1"/>
    <xf numFmtId="0" fontId="41" fillId="10" borderId="0" xfId="0" applyFont="1" applyFill="1"/>
    <xf numFmtId="0" fontId="0" fillId="2" borderId="0" xfId="0" applyFill="1"/>
    <xf numFmtId="10" fontId="0" fillId="2" borderId="0" xfId="0" applyNumberFormat="1" applyFill="1"/>
    <xf numFmtId="165" fontId="46" fillId="2" borderId="12" xfId="1" applyNumberFormat="1" applyFont="1" applyFill="1" applyBorder="1" applyAlignment="1" applyProtection="1">
      <alignment horizontal="center" vertical="center" wrapText="1"/>
      <protection locked="0"/>
    </xf>
    <xf numFmtId="9" fontId="24" fillId="2" borderId="14" xfId="1" applyFont="1" applyFill="1" applyBorder="1" applyAlignment="1" applyProtection="1">
      <alignment horizontal="center" vertical="center" wrapText="1"/>
    </xf>
    <xf numFmtId="9" fontId="7" fillId="0" borderId="62" xfId="1" applyFont="1" applyBorder="1" applyAlignment="1" applyProtection="1">
      <alignment horizontal="center" vertical="center" wrapText="1"/>
    </xf>
    <xf numFmtId="10" fontId="7" fillId="0" borderId="20" xfId="1" applyNumberFormat="1" applyFont="1" applyBorder="1" applyAlignment="1" applyProtection="1">
      <alignment horizontal="center" vertical="center" wrapText="1"/>
    </xf>
    <xf numFmtId="0" fontId="25" fillId="0" borderId="12" xfId="0" applyFont="1" applyBorder="1" applyAlignment="1">
      <alignment horizontal="center" vertical="center" wrapText="1"/>
    </xf>
    <xf numFmtId="0" fontId="6" fillId="2" borderId="12" xfId="0" applyFont="1" applyFill="1" applyBorder="1" applyAlignment="1">
      <alignment horizontal="center"/>
    </xf>
    <xf numFmtId="0" fontId="6" fillId="2" borderId="14" xfId="0" applyFont="1" applyFill="1" applyBorder="1" applyAlignment="1">
      <alignment horizontal="center"/>
    </xf>
    <xf numFmtId="0" fontId="15" fillId="2" borderId="15" xfId="0" applyFont="1" applyFill="1" applyBorder="1" applyAlignment="1">
      <alignment horizontal="center" vertical="center" wrapText="1"/>
    </xf>
    <xf numFmtId="0" fontId="49" fillId="2" borderId="15" xfId="0" applyFont="1" applyFill="1" applyBorder="1" applyAlignment="1">
      <alignment horizontal="center" vertical="center" wrapText="1"/>
    </xf>
    <xf numFmtId="0" fontId="19" fillId="17" borderId="20" xfId="0" applyFont="1" applyFill="1" applyBorder="1" applyAlignment="1">
      <alignment horizontal="center" vertical="center" wrapText="1"/>
    </xf>
    <xf numFmtId="0" fontId="20" fillId="18" borderId="20" xfId="0" applyFont="1" applyFill="1" applyBorder="1" applyAlignment="1">
      <alignment horizontal="center" vertical="center" wrapText="1"/>
    </xf>
    <xf numFmtId="0" fontId="20" fillId="17" borderId="20" xfId="0" applyFont="1" applyFill="1" applyBorder="1" applyAlignment="1">
      <alignment horizontal="center" vertical="center" textRotation="90" wrapText="1"/>
    </xf>
    <xf numFmtId="0" fontId="68" fillId="2" borderId="15" xfId="0" applyFont="1" applyFill="1" applyBorder="1" applyAlignment="1">
      <alignment horizontal="center" vertical="center" wrapText="1"/>
    </xf>
    <xf numFmtId="0" fontId="68" fillId="2" borderId="31"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33" fillId="2" borderId="31" xfId="0" applyFont="1" applyFill="1" applyBorder="1" applyAlignment="1">
      <alignment horizontal="center" vertical="center" wrapText="1"/>
    </xf>
    <xf numFmtId="0" fontId="32" fillId="2" borderId="31" xfId="0" applyFont="1" applyFill="1" applyBorder="1" applyAlignment="1">
      <alignment horizontal="center" vertical="center" wrapText="1"/>
    </xf>
    <xf numFmtId="0" fontId="29" fillId="2" borderId="31" xfId="0" applyFont="1" applyFill="1" applyBorder="1" applyAlignment="1">
      <alignment horizontal="center" vertical="center" wrapText="1"/>
    </xf>
    <xf numFmtId="0" fontId="24" fillId="2" borderId="31" xfId="0" applyFont="1" applyFill="1" applyBorder="1" applyAlignment="1">
      <alignment horizontal="center" vertical="center" wrapText="1"/>
    </xf>
    <xf numFmtId="0" fontId="6" fillId="2" borderId="31" xfId="0" applyFont="1" applyFill="1" applyBorder="1" applyAlignment="1">
      <alignment horizontal="center" vertical="center"/>
    </xf>
    <xf numFmtId="0" fontId="6" fillId="2" borderId="35" xfId="0" applyFont="1" applyFill="1" applyBorder="1"/>
    <xf numFmtId="0" fontId="6" fillId="2" borderId="31" xfId="0" applyFont="1" applyFill="1" applyBorder="1" applyAlignment="1">
      <alignment horizontal="left" vertical="top" wrapText="1"/>
    </xf>
    <xf numFmtId="0" fontId="6" fillId="2" borderId="31" xfId="0" applyFont="1" applyFill="1" applyBorder="1" applyAlignment="1">
      <alignment vertical="top" wrapText="1"/>
    </xf>
    <xf numFmtId="0" fontId="6" fillId="2" borderId="31" xfId="0" applyFont="1" applyFill="1" applyBorder="1"/>
    <xf numFmtId="0" fontId="33" fillId="2" borderId="15" xfId="0" applyFont="1" applyFill="1" applyBorder="1" applyAlignment="1">
      <alignment horizontal="center" vertical="center" wrapText="1"/>
    </xf>
    <xf numFmtId="0" fontId="32" fillId="2" borderId="15" xfId="0" applyFont="1" applyFill="1" applyBorder="1" applyAlignment="1">
      <alignment horizontal="center" vertical="center" wrapText="1"/>
    </xf>
    <xf numFmtId="0" fontId="6" fillId="2" borderId="15" xfId="0" applyFont="1" applyFill="1" applyBorder="1" applyAlignment="1">
      <alignment horizontal="left" vertical="center" wrapText="1"/>
    </xf>
    <xf numFmtId="0" fontId="6" fillId="2" borderId="40" xfId="0" applyFont="1" applyFill="1" applyBorder="1"/>
    <xf numFmtId="0" fontId="25" fillId="2" borderId="0" xfId="0" applyFont="1" applyFill="1" applyAlignment="1">
      <alignment wrapText="1"/>
    </xf>
    <xf numFmtId="0" fontId="6" fillId="2" borderId="32" xfId="0" applyFont="1" applyFill="1" applyBorder="1" applyAlignment="1">
      <alignment horizontal="left" vertical="top" wrapText="1"/>
    </xf>
    <xf numFmtId="0" fontId="57" fillId="2" borderId="20" xfId="0" applyFont="1" applyFill="1" applyBorder="1" applyAlignment="1">
      <alignment horizontal="center" vertical="center" wrapText="1"/>
    </xf>
    <xf numFmtId="0" fontId="46" fillId="2" borderId="20" xfId="0" applyFont="1" applyFill="1" applyBorder="1" applyAlignment="1">
      <alignment horizontal="center" vertical="center" wrapText="1"/>
    </xf>
    <xf numFmtId="0" fontId="79" fillId="0" borderId="20" xfId="0" applyFont="1" applyBorder="1" applyAlignment="1">
      <alignment horizontal="center" vertical="center" wrapText="1"/>
    </xf>
    <xf numFmtId="0" fontId="15" fillId="15" borderId="20" xfId="0" applyFont="1" applyFill="1" applyBorder="1" applyAlignment="1">
      <alignment horizontal="center" vertical="center" wrapText="1"/>
    </xf>
    <xf numFmtId="49" fontId="46" fillId="2" borderId="31" xfId="1" applyNumberFormat="1" applyFont="1" applyFill="1" applyBorder="1" applyAlignment="1" applyProtection="1">
      <alignment horizontal="center" vertical="center" wrapText="1"/>
    </xf>
    <xf numFmtId="0" fontId="7" fillId="2" borderId="3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7" fillId="2" borderId="31" xfId="0" applyFont="1" applyFill="1" applyBorder="1" applyAlignment="1">
      <alignment horizontal="center" vertical="center" wrapText="1"/>
    </xf>
    <xf numFmtId="167" fontId="29" fillId="2" borderId="31" xfId="1" applyNumberFormat="1" applyFont="1" applyFill="1" applyBorder="1" applyAlignment="1" applyProtection="1">
      <alignment horizontal="center" vertical="center" wrapText="1"/>
    </xf>
    <xf numFmtId="0" fontId="14" fillId="2" borderId="3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68" fillId="2" borderId="35"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71" fillId="2" borderId="53" xfId="0" applyFont="1" applyFill="1" applyBorder="1" applyAlignment="1">
      <alignment horizontal="center" vertical="center"/>
    </xf>
    <xf numFmtId="0" fontId="70" fillId="2" borderId="53" xfId="0" applyFont="1" applyFill="1" applyBorder="1" applyAlignment="1">
      <alignment horizontal="center" vertical="center" wrapText="1"/>
    </xf>
    <xf numFmtId="0" fontId="68" fillId="2" borderId="53" xfId="0" applyFont="1" applyFill="1" applyBorder="1" applyAlignment="1">
      <alignment horizontal="center" vertical="center" wrapText="1"/>
    </xf>
    <xf numFmtId="0" fontId="51" fillId="2" borderId="31" xfId="0" applyFont="1" applyFill="1" applyBorder="1" applyAlignment="1">
      <alignment horizontal="center" vertical="center" wrapText="1"/>
    </xf>
    <xf numFmtId="1" fontId="24" fillId="2" borderId="31" xfId="0" applyNumberFormat="1" applyFont="1" applyFill="1" applyBorder="1" applyAlignment="1">
      <alignment horizontal="center" vertical="center" wrapText="1"/>
    </xf>
    <xf numFmtId="0" fontId="14" fillId="2" borderId="31" xfId="0" applyFont="1" applyFill="1" applyBorder="1" applyAlignment="1">
      <alignment horizontal="center" vertical="center"/>
    </xf>
    <xf numFmtId="0" fontId="68" fillId="2" borderId="19" xfId="0" applyFont="1" applyFill="1" applyBorder="1" applyAlignment="1">
      <alignment horizontal="center" vertical="center" wrapText="1"/>
    </xf>
    <xf numFmtId="0" fontId="71" fillId="2" borderId="20" xfId="0" applyFont="1" applyFill="1" applyBorder="1" applyAlignment="1">
      <alignment horizontal="center" vertical="center"/>
    </xf>
    <xf numFmtId="0" fontId="70" fillId="2" borderId="20" xfId="0" applyFont="1" applyFill="1" applyBorder="1" applyAlignment="1">
      <alignment horizontal="center" vertical="center" wrapText="1"/>
    </xf>
    <xf numFmtId="0" fontId="68" fillId="2" borderId="20" xfId="0" applyFont="1" applyFill="1" applyBorder="1" applyAlignment="1">
      <alignment horizontal="center" vertical="center" wrapText="1"/>
    </xf>
    <xf numFmtId="0" fontId="59" fillId="2" borderId="15" xfId="0" applyFont="1" applyFill="1" applyBorder="1" applyAlignment="1">
      <alignment horizontal="center" vertical="center" wrapText="1"/>
    </xf>
    <xf numFmtId="0" fontId="50" fillId="2" borderId="15" xfId="0" applyFont="1" applyFill="1" applyBorder="1" applyAlignment="1">
      <alignment horizontal="center" vertical="center" wrapText="1"/>
    </xf>
    <xf numFmtId="0" fontId="14" fillId="2" borderId="15" xfId="0" applyFont="1" applyFill="1" applyBorder="1" applyAlignment="1">
      <alignment horizontal="center" vertical="center"/>
    </xf>
    <xf numFmtId="0" fontId="28" fillId="2" borderId="15" xfId="0" applyFont="1" applyFill="1" applyBorder="1" applyAlignment="1">
      <alignment horizontal="center" vertical="center" wrapText="1"/>
    </xf>
    <xf numFmtId="0" fontId="28" fillId="2" borderId="15" xfId="0" applyFont="1" applyFill="1" applyBorder="1" applyAlignment="1">
      <alignment wrapText="1"/>
    </xf>
    <xf numFmtId="0" fontId="28" fillId="2" borderId="22" xfId="0" applyFont="1" applyFill="1" applyBorder="1" applyAlignment="1">
      <alignment wrapText="1"/>
    </xf>
    <xf numFmtId="9" fontId="6" fillId="2" borderId="15" xfId="0" applyNumberFormat="1" applyFont="1" applyFill="1" applyBorder="1" applyAlignment="1">
      <alignment horizontal="center" vertical="center"/>
    </xf>
    <xf numFmtId="0" fontId="25" fillId="2" borderId="35" xfId="0"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5" fillId="2" borderId="19" xfId="0" applyFont="1" applyFill="1" applyBorder="1" applyAlignment="1">
      <alignment horizontal="center" vertical="center" wrapText="1"/>
    </xf>
    <xf numFmtId="2" fontId="24" fillId="2" borderId="15" xfId="0" applyNumberFormat="1" applyFont="1" applyFill="1" applyBorder="1" applyAlignment="1">
      <alignment horizontal="center" vertical="center" wrapText="1"/>
    </xf>
    <xf numFmtId="0" fontId="14" fillId="2" borderId="15" xfId="0" applyFont="1" applyFill="1" applyBorder="1" applyAlignment="1">
      <alignment vertical="center" wrapText="1"/>
    </xf>
    <xf numFmtId="0" fontId="69" fillId="2" borderId="0" xfId="0" applyFont="1" applyFill="1"/>
    <xf numFmtId="0" fontId="15" fillId="2" borderId="15" xfId="0" applyFont="1" applyFill="1" applyBorder="1" applyAlignment="1">
      <alignment wrapText="1"/>
    </xf>
    <xf numFmtId="0" fontId="49" fillId="2" borderId="31" xfId="0" applyFont="1" applyFill="1" applyBorder="1" applyAlignment="1">
      <alignment horizontal="center" vertical="center" wrapText="1"/>
    </xf>
    <xf numFmtId="0" fontId="50" fillId="2" borderId="31" xfId="0" applyFont="1" applyFill="1" applyBorder="1" applyAlignment="1">
      <alignment horizontal="center" vertical="center" wrapText="1"/>
    </xf>
    <xf numFmtId="0" fontId="59" fillId="2" borderId="31" xfId="0" applyFont="1" applyFill="1" applyBorder="1" applyAlignment="1">
      <alignment horizontal="center" vertical="center" wrapText="1"/>
    </xf>
    <xf numFmtId="0" fontId="68" fillId="2" borderId="52" xfId="0" applyFont="1" applyFill="1" applyBorder="1" applyAlignment="1">
      <alignment horizontal="center" vertical="center" wrapText="1"/>
    </xf>
    <xf numFmtId="0" fontId="14" fillId="2" borderId="52" xfId="0" applyFont="1" applyFill="1" applyBorder="1" applyAlignment="1">
      <alignment horizontal="center" vertical="center" wrapText="1"/>
    </xf>
    <xf numFmtId="0" fontId="6" fillId="2" borderId="52" xfId="0" applyFont="1" applyFill="1" applyBorder="1" applyAlignment="1">
      <alignment horizontal="center" vertical="center" wrapText="1"/>
    </xf>
    <xf numFmtId="0" fontId="51" fillId="2" borderId="52" xfId="0" applyFont="1" applyFill="1" applyBorder="1" applyAlignment="1">
      <alignment horizontal="center" vertical="center" wrapText="1"/>
    </xf>
    <xf numFmtId="0" fontId="6" fillId="2" borderId="43" xfId="0" applyFont="1" applyFill="1" applyBorder="1"/>
    <xf numFmtId="0" fontId="20" fillId="3" borderId="20" xfId="0" applyFont="1" applyFill="1" applyBorder="1" applyAlignment="1">
      <alignment horizontal="center" vertical="center" textRotation="90" wrapText="1"/>
    </xf>
    <xf numFmtId="0" fontId="72" fillId="0" borderId="31" xfId="0" applyFont="1" applyBorder="1" applyAlignment="1">
      <alignment horizontal="center" vertical="center" wrapText="1"/>
    </xf>
    <xf numFmtId="0" fontId="32" fillId="15" borderId="31"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57" xfId="0" applyFont="1" applyBorder="1" applyAlignment="1">
      <alignment horizontal="center" vertical="center" wrapText="1"/>
    </xf>
    <xf numFmtId="0" fontId="32" fillId="0" borderId="53" xfId="0" applyFont="1" applyBorder="1" applyAlignment="1">
      <alignment horizontal="center" vertical="center" wrapText="1"/>
    </xf>
    <xf numFmtId="0" fontId="29" fillId="0" borderId="31" xfId="0" applyFont="1" applyBorder="1" applyAlignment="1">
      <alignment horizontal="center" vertical="center" wrapText="1"/>
    </xf>
    <xf numFmtId="0" fontId="24" fillId="0" borderId="31" xfId="0" applyFont="1" applyBorder="1" applyAlignment="1">
      <alignment horizontal="center" vertical="center" wrapText="1"/>
    </xf>
    <xf numFmtId="0" fontId="6" fillId="0" borderId="31" xfId="0" applyFont="1" applyBorder="1" applyAlignment="1">
      <alignment horizontal="center" vertical="center"/>
    </xf>
    <xf numFmtId="0" fontId="6" fillId="0" borderId="35" xfId="0" applyFont="1" applyBorder="1"/>
    <xf numFmtId="0" fontId="6" fillId="0" borderId="31" xfId="0" applyFont="1" applyBorder="1" applyAlignment="1">
      <alignment horizontal="left" vertical="top" wrapText="1"/>
    </xf>
    <xf numFmtId="0" fontId="6" fillId="0" borderId="31" xfId="0" applyFont="1" applyBorder="1" applyAlignment="1">
      <alignment vertical="top" wrapText="1"/>
    </xf>
    <xf numFmtId="0" fontId="6" fillId="0" borderId="31" xfId="0" applyFont="1" applyBorder="1"/>
    <xf numFmtId="0" fontId="6" fillId="0" borderId="31" xfId="0" applyFont="1" applyBorder="1" applyAlignment="1">
      <alignment wrapText="1"/>
    </xf>
    <xf numFmtId="0" fontId="72" fillId="0" borderId="15" xfId="0" applyFont="1" applyBorder="1" applyAlignment="1">
      <alignment horizontal="center" vertical="center" wrapText="1"/>
    </xf>
    <xf numFmtId="0" fontId="32" fillId="15" borderId="15" xfId="0" applyFont="1" applyFill="1" applyBorder="1" applyAlignment="1">
      <alignment horizontal="center" vertical="center" wrapText="1"/>
    </xf>
    <xf numFmtId="0" fontId="32" fillId="0" borderId="20" xfId="0" applyFont="1" applyBorder="1" applyAlignment="1">
      <alignment horizontal="center" vertical="center" wrapText="1"/>
    </xf>
    <xf numFmtId="0" fontId="28" fillId="0" borderId="15" xfId="0" applyFont="1" applyBorder="1" applyAlignment="1">
      <alignment horizontal="center" vertical="center" wrapText="1"/>
    </xf>
    <xf numFmtId="1" fontId="6" fillId="0" borderId="15" xfId="0" applyNumberFormat="1" applyFont="1" applyBorder="1" applyAlignment="1">
      <alignment horizontal="center" vertical="center"/>
    </xf>
    <xf numFmtId="1" fontId="29" fillId="0" borderId="15" xfId="0" applyNumberFormat="1" applyFont="1" applyBorder="1" applyAlignment="1">
      <alignment horizontal="center" vertical="center" wrapText="1"/>
    </xf>
    <xf numFmtId="1" fontId="6" fillId="0" borderId="15" xfId="0" applyNumberFormat="1" applyFont="1" applyBorder="1" applyAlignment="1">
      <alignment horizontal="center" vertical="center" wrapText="1"/>
    </xf>
    <xf numFmtId="1" fontId="3" fillId="0" borderId="15" xfId="8" applyNumberFormat="1" applyBorder="1" applyAlignment="1" applyProtection="1">
      <alignment horizontal="center" vertical="center" wrapText="1"/>
    </xf>
    <xf numFmtId="0" fontId="46" fillId="2" borderId="15" xfId="0" applyFont="1" applyFill="1" applyBorder="1" applyProtection="1">
      <protection locked="0"/>
    </xf>
    <xf numFmtId="0" fontId="7" fillId="0" borderId="15" xfId="0" applyFont="1" applyBorder="1" applyAlignment="1">
      <alignment horizontal="center" vertical="center" wrapText="1"/>
    </xf>
    <xf numFmtId="0" fontId="49" fillId="0" borderId="15" xfId="0" applyFont="1" applyBorder="1" applyAlignment="1">
      <alignment horizontal="center" vertical="center" wrapText="1"/>
    </xf>
    <xf numFmtId="0" fontId="50" fillId="0" borderId="15" xfId="0" applyFont="1" applyBorder="1" applyAlignment="1">
      <alignment horizontal="center" vertical="center"/>
    </xf>
    <xf numFmtId="0" fontId="3" fillId="0" borderId="15" xfId="7" applyBorder="1" applyAlignment="1" applyProtection="1">
      <alignment horizontal="center" vertical="center" wrapText="1"/>
    </xf>
    <xf numFmtId="0" fontId="50"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25" fillId="0" borderId="15" xfId="0" applyFont="1" applyBorder="1" applyAlignment="1">
      <alignment wrapText="1"/>
    </xf>
    <xf numFmtId="1" fontId="7" fillId="2" borderId="15" xfId="0" applyNumberFormat="1" applyFont="1" applyFill="1" applyBorder="1" applyAlignment="1">
      <alignment horizontal="center" vertical="center"/>
    </xf>
    <xf numFmtId="9" fontId="7" fillId="2" borderId="15" xfId="1" applyFont="1" applyFill="1" applyBorder="1" applyAlignment="1" applyProtection="1">
      <alignment horizontal="center" vertical="center"/>
    </xf>
    <xf numFmtId="9" fontId="7" fillId="2" borderId="15" xfId="0" applyNumberFormat="1" applyFont="1" applyFill="1" applyBorder="1" applyAlignment="1">
      <alignment horizontal="center" vertical="center"/>
    </xf>
    <xf numFmtId="1" fontId="28" fillId="0" borderId="15" xfId="0" applyNumberFormat="1" applyFont="1" applyBorder="1" applyAlignment="1">
      <alignment horizontal="center" vertical="center" wrapText="1"/>
    </xf>
    <xf numFmtId="0" fontId="25" fillId="0" borderId="15" xfId="0" applyFont="1" applyBorder="1" applyAlignment="1">
      <alignment vertical="center" wrapText="1"/>
    </xf>
    <xf numFmtId="1" fontId="7" fillId="2" borderId="15" xfId="0" applyNumberFormat="1" applyFont="1" applyFill="1" applyBorder="1" applyAlignment="1">
      <alignment horizontal="center" vertical="center" wrapText="1"/>
    </xf>
    <xf numFmtId="1" fontId="7" fillId="0" borderId="15" xfId="0" applyNumberFormat="1" applyFont="1" applyBorder="1" applyAlignment="1">
      <alignment horizontal="center" vertical="center" wrapText="1"/>
    </xf>
    <xf numFmtId="1" fontId="7" fillId="0" borderId="12" xfId="2" applyNumberFormat="1" applyFont="1" applyBorder="1" applyAlignment="1" applyProtection="1">
      <alignment horizontal="center" vertical="center" wrapText="1"/>
    </xf>
    <xf numFmtId="0" fontId="49" fillId="0" borderId="14" xfId="0" applyFont="1" applyBorder="1" applyAlignment="1">
      <alignment horizontal="center" vertical="center" wrapText="1"/>
    </xf>
    <xf numFmtId="0" fontId="60" fillId="2" borderId="15" xfId="0" applyFont="1" applyFill="1" applyBorder="1" applyAlignment="1">
      <alignment horizontal="center" vertical="center" wrapText="1"/>
    </xf>
    <xf numFmtId="10" fontId="24" fillId="0" borderId="15" xfId="0" applyNumberFormat="1" applyFont="1" applyBorder="1" applyAlignment="1">
      <alignment horizontal="center" vertical="center" wrapText="1"/>
    </xf>
    <xf numFmtId="0" fontId="6" fillId="0" borderId="40" xfId="0" applyFont="1" applyBorder="1"/>
    <xf numFmtId="9" fontId="6" fillId="2" borderId="15" xfId="0" applyNumberFormat="1" applyFont="1" applyFill="1" applyBorder="1"/>
    <xf numFmtId="9" fontId="6" fillId="2" borderId="0" xfId="0" applyNumberFormat="1" applyFont="1" applyFill="1"/>
    <xf numFmtId="9" fontId="7" fillId="2" borderId="0" xfId="1" applyFont="1" applyFill="1" applyBorder="1" applyAlignment="1" applyProtection="1">
      <alignment horizontal="center"/>
    </xf>
    <xf numFmtId="0" fontId="59" fillId="10" borderId="15" xfId="0" applyFont="1" applyFill="1" applyBorder="1" applyAlignment="1">
      <alignment horizontal="center" vertical="center" wrapText="1"/>
    </xf>
    <xf numFmtId="0" fontId="24" fillId="15" borderId="15" xfId="0" applyFont="1" applyFill="1" applyBorder="1" applyAlignment="1">
      <alignment horizontal="center" vertical="center" wrapText="1"/>
    </xf>
    <xf numFmtId="1" fontId="29" fillId="16" borderId="15" xfId="1" applyNumberFormat="1" applyFont="1" applyFill="1" applyBorder="1" applyAlignment="1" applyProtection="1">
      <alignment horizontal="center" vertical="center" wrapText="1"/>
    </xf>
    <xf numFmtId="0" fontId="27" fillId="0" borderId="15" xfId="0" applyFont="1" applyBorder="1" applyAlignment="1">
      <alignment horizontal="center" vertical="center" wrapText="1"/>
    </xf>
    <xf numFmtId="1" fontId="24" fillId="16" borderId="15" xfId="0" applyNumberFormat="1" applyFont="1" applyFill="1" applyBorder="1" applyAlignment="1">
      <alignment horizontal="center" vertical="center" wrapText="1"/>
    </xf>
    <xf numFmtId="0" fontId="49" fillId="16" borderId="15" xfId="0" applyFont="1" applyFill="1" applyBorder="1" applyAlignment="1">
      <alignment horizontal="center" vertical="center" wrapText="1"/>
    </xf>
    <xf numFmtId="2" fontId="24" fillId="0" borderId="15" xfId="0" applyNumberFormat="1" applyFont="1" applyBorder="1" applyAlignment="1">
      <alignment horizontal="center" vertical="center" wrapText="1"/>
    </xf>
    <xf numFmtId="0" fontId="28" fillId="0" borderId="15" xfId="0" applyFont="1" applyBorder="1" applyAlignment="1">
      <alignment wrapText="1"/>
    </xf>
    <xf numFmtId="0" fontId="28" fillId="0" borderId="22" xfId="0" applyFont="1" applyBorder="1" applyAlignment="1">
      <alignment wrapText="1"/>
    </xf>
    <xf numFmtId="0" fontId="20" fillId="18" borderId="15" xfId="0" applyFont="1" applyFill="1" applyBorder="1" applyAlignment="1">
      <alignment horizontal="center" vertical="center" wrapText="1"/>
    </xf>
    <xf numFmtId="0" fontId="20" fillId="18" borderId="22" xfId="0" applyFont="1" applyFill="1" applyBorder="1" applyAlignment="1">
      <alignment horizontal="center" vertical="center" textRotation="90" wrapText="1"/>
    </xf>
    <xf numFmtId="9" fontId="20" fillId="18" borderId="15" xfId="1" applyFont="1" applyFill="1" applyBorder="1" applyAlignment="1" applyProtection="1">
      <alignment horizontal="center" vertical="center" wrapText="1"/>
    </xf>
    <xf numFmtId="0" fontId="25" fillId="17" borderId="15" xfId="0" applyFont="1" applyFill="1" applyBorder="1" applyAlignment="1">
      <alignment horizontal="center" vertical="center" wrapText="1"/>
    </xf>
    <xf numFmtId="0" fontId="21" fillId="17" borderId="15" xfId="0" applyFont="1" applyFill="1" applyBorder="1" applyAlignment="1">
      <alignment horizontal="center" vertical="center" wrapText="1"/>
    </xf>
    <xf numFmtId="0" fontId="24" fillId="17" borderId="12" xfId="0" applyFont="1" applyFill="1" applyBorder="1" applyAlignment="1">
      <alignment horizontal="center" vertical="center" wrapText="1"/>
    </xf>
    <xf numFmtId="0" fontId="6" fillId="17" borderId="15" xfId="0" applyFont="1" applyFill="1" applyBorder="1" applyAlignment="1">
      <alignment horizontal="center" vertical="center" wrapText="1"/>
    </xf>
    <xf numFmtId="0" fontId="6" fillId="17" borderId="15" xfId="0" applyFont="1" applyFill="1" applyBorder="1" applyAlignment="1">
      <alignment horizontal="center" vertical="center"/>
    </xf>
    <xf numFmtId="0" fontId="29" fillId="17" borderId="14" xfId="0" applyFont="1" applyFill="1" applyBorder="1" applyAlignment="1">
      <alignment horizontal="center" vertical="center" wrapText="1"/>
    </xf>
    <xf numFmtId="0" fontId="24" fillId="17" borderId="15" xfId="0" applyFont="1" applyFill="1" applyBorder="1" applyAlignment="1">
      <alignment horizontal="center" vertical="center" wrapText="1"/>
    </xf>
    <xf numFmtId="0" fontId="20" fillId="17" borderId="15" xfId="0" applyFont="1" applyFill="1" applyBorder="1" applyAlignment="1">
      <alignment horizontal="center" vertical="center" wrapText="1"/>
    </xf>
    <xf numFmtId="9" fontId="20" fillId="17" borderId="15" xfId="0" applyNumberFormat="1" applyFont="1" applyFill="1" applyBorder="1" applyAlignment="1">
      <alignment horizontal="center" vertical="center" wrapText="1"/>
    </xf>
    <xf numFmtId="0" fontId="19" fillId="17" borderId="15" xfId="0" applyFont="1" applyFill="1" applyBorder="1" applyAlignment="1">
      <alignment horizontal="center" vertical="center" wrapText="1"/>
    </xf>
    <xf numFmtId="0" fontId="14" fillId="17" borderId="15"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29" fillId="17" borderId="15" xfId="0" applyFont="1" applyFill="1" applyBorder="1" applyAlignment="1">
      <alignment horizontal="center" vertical="center" wrapText="1"/>
    </xf>
    <xf numFmtId="0" fontId="52" fillId="0" borderId="47" xfId="0" applyFont="1" applyBorder="1" applyAlignment="1">
      <alignment horizontal="center" vertical="center" wrapText="1"/>
    </xf>
    <xf numFmtId="0" fontId="20" fillId="2" borderId="15" xfId="0" applyFont="1" applyFill="1" applyBorder="1" applyAlignment="1">
      <alignment horizontal="center" vertical="center" wrapText="1"/>
    </xf>
    <xf numFmtId="9" fontId="20" fillId="2" borderId="15" xfId="0" applyNumberFormat="1" applyFont="1" applyFill="1" applyBorder="1" applyAlignment="1">
      <alignment horizontal="center" vertical="center" wrapText="1"/>
    </xf>
    <xf numFmtId="0" fontId="7" fillId="2" borderId="15" xfId="0" applyFont="1" applyFill="1" applyBorder="1"/>
    <xf numFmtId="0" fontId="14" fillId="2" borderId="14" xfId="0" applyFont="1" applyFill="1" applyBorder="1" applyAlignment="1">
      <alignment horizontal="center" vertical="center" wrapText="1"/>
    </xf>
    <xf numFmtId="0" fontId="24" fillId="0" borderId="22" xfId="0" applyFont="1" applyBorder="1" applyAlignment="1">
      <alignment horizontal="center" vertical="center" wrapText="1"/>
    </xf>
    <xf numFmtId="0" fontId="66" fillId="15" borderId="15" xfId="0" applyFont="1" applyFill="1" applyBorder="1" applyAlignment="1">
      <alignment horizontal="center"/>
    </xf>
    <xf numFmtId="0" fontId="29" fillId="15" borderId="31" xfId="0" applyFont="1" applyFill="1" applyBorder="1" applyAlignment="1">
      <alignment horizontal="center"/>
    </xf>
    <xf numFmtId="0" fontId="67" fillId="15" borderId="15" xfId="0" applyFont="1" applyFill="1" applyBorder="1" applyAlignment="1">
      <alignment horizontal="center"/>
    </xf>
    <xf numFmtId="9" fontId="29" fillId="15" borderId="15" xfId="0" applyNumberFormat="1" applyFont="1" applyFill="1" applyBorder="1" applyAlignment="1">
      <alignment horizontal="center"/>
    </xf>
    <xf numFmtId="0" fontId="66" fillId="15" borderId="0" xfId="0" applyFont="1" applyFill="1" applyAlignment="1">
      <alignment horizontal="center"/>
    </xf>
    <xf numFmtId="0" fontId="3" fillId="0" borderId="15" xfId="7" applyBorder="1" applyAlignment="1" applyProtection="1">
      <alignment horizontal="center" vertical="center"/>
    </xf>
    <xf numFmtId="0" fontId="3" fillId="2" borderId="15" xfId="7" applyFill="1" applyBorder="1" applyAlignment="1" applyProtection="1">
      <alignment horizontal="center" vertical="center" wrapText="1"/>
    </xf>
    <xf numFmtId="0" fontId="6" fillId="0" borderId="19" xfId="0" applyFont="1" applyBorder="1" applyAlignment="1">
      <alignment vertical="center" wrapText="1"/>
    </xf>
    <xf numFmtId="0" fontId="60" fillId="10" borderId="15" xfId="0" applyFont="1" applyFill="1" applyBorder="1" applyAlignment="1">
      <alignment horizontal="center" vertical="center" wrapText="1"/>
    </xf>
    <xf numFmtId="0" fontId="51" fillId="10" borderId="15" xfId="0" applyFont="1" applyFill="1" applyBorder="1" applyAlignment="1">
      <alignment horizontal="center" vertical="center" wrapText="1"/>
    </xf>
    <xf numFmtId="0" fontId="29" fillId="16" borderId="15" xfId="1" applyNumberFormat="1" applyFont="1" applyFill="1" applyBorder="1" applyAlignment="1" applyProtection="1">
      <alignment horizontal="center" vertical="center" wrapText="1"/>
    </xf>
    <xf numFmtId="0" fontId="6" fillId="0" borderId="20" xfId="0" applyFont="1" applyBorder="1" applyAlignment="1">
      <alignment horizontal="center" vertical="center" wrapText="1"/>
    </xf>
    <xf numFmtId="0" fontId="14" fillId="0" borderId="15" xfId="0" applyFont="1" applyBorder="1" applyAlignment="1">
      <alignment horizontal="center" vertical="center" wrapText="1"/>
    </xf>
    <xf numFmtId="0" fontId="24" fillId="2" borderId="20" xfId="0" applyFont="1" applyFill="1" applyBorder="1" applyAlignment="1">
      <alignment horizontal="center" vertical="center" wrapText="1"/>
    </xf>
    <xf numFmtId="0" fontId="24" fillId="16" borderId="15" xfId="0" applyFont="1" applyFill="1" applyBorder="1" applyAlignment="1">
      <alignment horizontal="center" vertical="center" wrapText="1"/>
    </xf>
    <xf numFmtId="0" fontId="14" fillId="16" borderId="15" xfId="0" applyFont="1" applyFill="1" applyBorder="1" applyAlignment="1">
      <alignment horizontal="center" vertical="center" wrapText="1"/>
    </xf>
    <xf numFmtId="0" fontId="6" fillId="2" borderId="12" xfId="0" applyFont="1" applyFill="1" applyBorder="1" applyAlignment="1">
      <alignment horizontal="center" vertical="center"/>
    </xf>
    <xf numFmtId="0" fontId="6" fillId="2" borderId="19" xfId="0" applyFont="1" applyFill="1" applyBorder="1" applyAlignment="1">
      <alignment vertical="center" wrapText="1"/>
    </xf>
    <xf numFmtId="1" fontId="7" fillId="2" borderId="15" xfId="0" applyNumberFormat="1" applyFont="1" applyFill="1" applyBorder="1" applyAlignment="1">
      <alignment horizontal="center"/>
    </xf>
    <xf numFmtId="9" fontId="7" fillId="0" borderId="69" xfId="1" applyFont="1" applyBorder="1" applyAlignment="1" applyProtection="1">
      <alignment horizontal="center" vertical="center" wrapText="1"/>
    </xf>
    <xf numFmtId="9" fontId="7" fillId="0" borderId="70" xfId="1" applyFont="1" applyBorder="1" applyAlignment="1" applyProtection="1">
      <alignment horizontal="center" vertical="center" wrapText="1"/>
    </xf>
    <xf numFmtId="9" fontId="1" fillId="0" borderId="15" xfId="1" applyFont="1" applyBorder="1" applyAlignment="1" applyProtection="1">
      <alignment horizontal="center" vertical="center" wrapText="1"/>
    </xf>
    <xf numFmtId="9" fontId="0" fillId="0" borderId="35" xfId="1" applyFont="1" applyBorder="1" applyAlignment="1" applyProtection="1">
      <alignment horizontal="center" vertical="center" wrapText="1"/>
    </xf>
    <xf numFmtId="9" fontId="7" fillId="0" borderId="57" xfId="1" applyFont="1" applyBorder="1" applyAlignment="1" applyProtection="1">
      <alignment horizontal="center" vertical="center"/>
    </xf>
    <xf numFmtId="14" fontId="6" fillId="0" borderId="15" xfId="0" applyNumberFormat="1" applyFont="1" applyBorder="1" applyAlignment="1">
      <alignment horizontal="center" vertical="center" wrapText="1"/>
    </xf>
    <xf numFmtId="0" fontId="14" fillId="0" borderId="31" xfId="0" applyFont="1" applyBorder="1" applyAlignment="1">
      <alignment horizontal="center" vertical="center" wrapText="1"/>
    </xf>
    <xf numFmtId="0" fontId="6" fillId="16" borderId="15" xfId="0" applyFont="1" applyFill="1" applyBorder="1" applyAlignment="1" applyProtection="1">
      <alignment horizontal="center" vertical="center"/>
      <protection locked="0"/>
    </xf>
    <xf numFmtId="0" fontId="6" fillId="16" borderId="0" xfId="0" applyFont="1" applyFill="1" applyProtection="1">
      <protection locked="0"/>
    </xf>
    <xf numFmtId="0" fontId="24" fillId="16" borderId="15" xfId="0" applyFont="1" applyFill="1" applyBorder="1" applyAlignment="1" applyProtection="1">
      <alignment horizontal="center" vertical="center" wrapText="1"/>
      <protection locked="0"/>
    </xf>
    <xf numFmtId="0" fontId="29" fillId="16" borderId="15" xfId="1" applyNumberFormat="1" applyFont="1" applyFill="1" applyBorder="1" applyAlignment="1" applyProtection="1">
      <alignment horizontal="center" vertical="center" wrapText="1"/>
      <protection locked="0"/>
    </xf>
    <xf numFmtId="0" fontId="6" fillId="16" borderId="15" xfId="0" applyFont="1" applyFill="1" applyBorder="1" applyAlignment="1" applyProtection="1">
      <alignment horizontal="center" vertical="center" wrapText="1"/>
      <protection locked="0"/>
    </xf>
    <xf numFmtId="9" fontId="1" fillId="0" borderId="22" xfId="1" applyFont="1" applyBorder="1" applyAlignment="1" applyProtection="1">
      <alignment horizontal="center" vertical="center" wrapText="1"/>
    </xf>
    <xf numFmtId="9" fontId="1" fillId="0" borderId="31" xfId="1" applyFont="1" applyBorder="1" applyAlignment="1" applyProtection="1">
      <alignment horizontal="center" vertical="center" wrapText="1"/>
    </xf>
    <xf numFmtId="9" fontId="6" fillId="2" borderId="20" xfId="1"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32" fillId="19" borderId="20" xfId="0" applyFont="1" applyFill="1" applyBorder="1" applyAlignment="1">
      <alignment horizontal="center" vertical="center" wrapText="1"/>
    </xf>
    <xf numFmtId="0" fontId="25" fillId="0" borderId="35" xfId="0" applyFont="1" applyBorder="1" applyAlignment="1">
      <alignment horizontal="center" vertical="center" wrapText="1"/>
    </xf>
    <xf numFmtId="9" fontId="6" fillId="0" borderId="32" xfId="1" applyFont="1" applyBorder="1" applyAlignment="1" applyProtection="1">
      <alignment horizontal="center" vertical="center" wrapText="1"/>
    </xf>
    <xf numFmtId="9" fontId="7" fillId="2" borderId="69" xfId="1" applyFont="1" applyFill="1" applyBorder="1" applyAlignment="1" applyProtection="1">
      <alignment horizontal="center" vertical="center" wrapText="1"/>
    </xf>
    <xf numFmtId="9" fontId="1" fillId="2" borderId="15" xfId="1" applyFont="1" applyFill="1" applyBorder="1" applyAlignment="1" applyProtection="1">
      <alignment horizontal="center" vertical="center" wrapText="1"/>
    </xf>
    <xf numFmtId="9" fontId="1" fillId="2" borderId="32" xfId="1" applyFont="1" applyFill="1" applyBorder="1" applyAlignment="1" applyProtection="1">
      <alignment horizontal="center" vertical="center" wrapText="1"/>
    </xf>
    <xf numFmtId="9" fontId="14" fillId="0" borderId="46" xfId="1" applyFont="1" applyBorder="1" applyAlignment="1" applyProtection="1">
      <alignment horizontal="center" vertical="center" wrapText="1"/>
    </xf>
    <xf numFmtId="9" fontId="14" fillId="0" borderId="69" xfId="1" applyFont="1" applyBorder="1" applyAlignment="1" applyProtection="1">
      <alignment horizontal="center" vertical="center" wrapText="1"/>
    </xf>
    <xf numFmtId="9" fontId="33" fillId="0" borderId="15" xfId="1" applyFont="1" applyBorder="1" applyAlignment="1" applyProtection="1">
      <alignment horizontal="center" vertical="center" wrapText="1"/>
    </xf>
    <xf numFmtId="9" fontId="7" fillId="0" borderId="20" xfId="1" applyFont="1" applyBorder="1" applyAlignment="1" applyProtection="1">
      <alignment horizontal="center" vertical="center" wrapText="1"/>
    </xf>
    <xf numFmtId="9" fontId="1" fillId="0" borderId="20" xfId="1" applyFont="1" applyBorder="1" applyAlignment="1" applyProtection="1">
      <alignment horizontal="center" vertical="center" wrapText="1"/>
    </xf>
    <xf numFmtId="9" fontId="7" fillId="0" borderId="8" xfId="1" applyFont="1" applyBorder="1" applyAlignment="1" applyProtection="1">
      <alignment horizontal="center" vertical="center" wrapText="1"/>
    </xf>
    <xf numFmtId="10" fontId="7" fillId="0" borderId="8" xfId="1" applyNumberFormat="1" applyFont="1" applyBorder="1" applyAlignment="1" applyProtection="1">
      <alignment horizontal="center" vertical="center" wrapText="1"/>
    </xf>
    <xf numFmtId="9" fontId="7" fillId="2" borderId="8" xfId="1" applyFont="1" applyFill="1" applyBorder="1" applyAlignment="1" applyProtection="1">
      <alignment horizontal="center" vertical="center" wrapText="1"/>
    </xf>
    <xf numFmtId="10" fontId="24" fillId="21" borderId="20" xfId="0" applyNumberFormat="1" applyFont="1" applyFill="1" applyBorder="1" applyAlignment="1">
      <alignment horizontal="center" vertical="center"/>
    </xf>
    <xf numFmtId="164" fontId="24" fillId="20" borderId="32" xfId="0" applyNumberFormat="1" applyFont="1" applyFill="1" applyBorder="1" applyAlignment="1">
      <alignment horizontal="center" vertical="center"/>
    </xf>
    <xf numFmtId="9" fontId="24" fillId="20" borderId="32" xfId="0" applyNumberFormat="1" applyFont="1" applyFill="1" applyBorder="1" applyAlignment="1">
      <alignment horizontal="center" vertical="center"/>
    </xf>
    <xf numFmtId="10" fontId="24" fillId="20" borderId="32" xfId="0" applyNumberFormat="1" applyFont="1" applyFill="1" applyBorder="1" applyAlignment="1">
      <alignment horizontal="center" vertical="center"/>
    </xf>
    <xf numFmtId="164" fontId="24" fillId="20" borderId="51" xfId="0" applyNumberFormat="1" applyFont="1" applyFill="1" applyBorder="1" applyAlignment="1">
      <alignment horizontal="center" vertical="center"/>
    </xf>
    <xf numFmtId="0" fontId="20" fillId="2" borderId="14" xfId="0" applyFont="1" applyFill="1" applyBorder="1" applyAlignment="1">
      <alignment horizontal="center" vertical="center"/>
    </xf>
    <xf numFmtId="0" fontId="20" fillId="2" borderId="51" xfId="0" applyFont="1" applyFill="1" applyBorder="1" applyAlignment="1">
      <alignment horizontal="center" vertical="center"/>
    </xf>
    <xf numFmtId="0" fontId="20" fillId="18" borderId="63" xfId="0" applyFont="1" applyFill="1" applyBorder="1" applyAlignment="1">
      <alignment horizontal="center" vertical="center"/>
    </xf>
    <xf numFmtId="0" fontId="2" fillId="2" borderId="0" xfId="0" applyFont="1" applyFill="1"/>
    <xf numFmtId="10" fontId="2" fillId="2" borderId="0" xfId="0" applyNumberFormat="1" applyFont="1" applyFill="1"/>
    <xf numFmtId="10" fontId="20" fillId="20" borderId="32" xfId="0" applyNumberFormat="1" applyFont="1" applyFill="1" applyBorder="1" applyAlignment="1">
      <alignment horizontal="center" vertical="center"/>
    </xf>
    <xf numFmtId="10" fontId="20" fillId="20" borderId="51" xfId="0" applyNumberFormat="1" applyFont="1" applyFill="1" applyBorder="1" applyAlignment="1">
      <alignment horizontal="center" vertical="center"/>
    </xf>
    <xf numFmtId="10" fontId="20" fillId="21" borderId="32" xfId="0" applyNumberFormat="1" applyFont="1" applyFill="1" applyBorder="1" applyAlignment="1">
      <alignment horizontal="center" vertical="center"/>
    </xf>
    <xf numFmtId="10" fontId="20" fillId="21" borderId="51" xfId="0" applyNumberFormat="1" applyFont="1" applyFill="1" applyBorder="1" applyAlignment="1">
      <alignment horizontal="center" vertical="center"/>
    </xf>
    <xf numFmtId="0" fontId="20" fillId="2" borderId="15" xfId="0" applyFont="1" applyFill="1" applyBorder="1" applyAlignment="1">
      <alignment horizontal="center"/>
    </xf>
    <xf numFmtId="0" fontId="20" fillId="2" borderId="14" xfId="0" applyFont="1" applyFill="1" applyBorder="1" applyAlignment="1">
      <alignment horizontal="center"/>
    </xf>
    <xf numFmtId="0" fontId="45" fillId="18" borderId="41" xfId="0" applyFont="1" applyFill="1" applyBorder="1" applyAlignment="1">
      <alignment horizontal="center" vertical="center" wrapText="1"/>
    </xf>
    <xf numFmtId="10" fontId="24" fillId="21" borderId="46" xfId="0" applyNumberFormat="1" applyFont="1" applyFill="1" applyBorder="1" applyAlignment="1">
      <alignment horizontal="center" vertical="center"/>
    </xf>
    <xf numFmtId="165" fontId="41" fillId="22" borderId="15" xfId="2" applyNumberFormat="1" applyFont="1" applyFill="1" applyBorder="1"/>
    <xf numFmtId="164" fontId="41" fillId="22" borderId="15" xfId="1" applyNumberFormat="1" applyFont="1" applyFill="1" applyBorder="1"/>
    <xf numFmtId="165" fontId="46" fillId="2" borderId="15" xfId="2" applyNumberFormat="1" applyFont="1" applyFill="1" applyBorder="1" applyAlignment="1">
      <alignment horizontal="center" vertical="center" wrapText="1"/>
    </xf>
    <xf numFmtId="0" fontId="61" fillId="2" borderId="39" xfId="0" applyFont="1" applyFill="1" applyBorder="1" applyAlignment="1">
      <alignment horizontal="center" vertical="center" wrapText="1"/>
    </xf>
    <xf numFmtId="1" fontId="46" fillId="2" borderId="31" xfId="6" applyNumberFormat="1" applyFont="1" applyFill="1" applyBorder="1" applyAlignment="1" applyProtection="1">
      <alignment horizontal="center" vertical="center" wrapText="1"/>
    </xf>
    <xf numFmtId="1" fontId="46" fillId="2" borderId="53" xfId="6" applyNumberFormat="1" applyFont="1" applyFill="1" applyBorder="1" applyAlignment="1" applyProtection="1">
      <alignment horizontal="center" vertical="center" wrapText="1"/>
      <protection locked="0"/>
    </xf>
    <xf numFmtId="165" fontId="46" fillId="2" borderId="32" xfId="2" applyNumberFormat="1" applyFont="1" applyFill="1" applyBorder="1" applyAlignment="1" applyProtection="1">
      <alignment horizontal="center" vertical="center" wrapText="1"/>
      <protection locked="0"/>
    </xf>
    <xf numFmtId="1" fontId="46" fillId="2" borderId="31" xfId="6" applyNumberFormat="1" applyFont="1" applyFill="1" applyBorder="1" applyAlignment="1" applyProtection="1">
      <alignment horizontal="center" vertical="center" wrapText="1"/>
      <protection locked="0"/>
    </xf>
    <xf numFmtId="165" fontId="46" fillId="2" borderId="31" xfId="2" applyNumberFormat="1" applyFont="1" applyFill="1" applyBorder="1" applyAlignment="1" applyProtection="1">
      <alignment horizontal="center" vertical="center" wrapText="1"/>
      <protection locked="0"/>
    </xf>
    <xf numFmtId="9" fontId="46" fillId="2" borderId="31" xfId="1" applyFont="1" applyFill="1" applyBorder="1" applyAlignment="1" applyProtection="1">
      <alignment horizontal="center" vertical="center" wrapText="1"/>
      <protection locked="0"/>
    </xf>
    <xf numFmtId="165" fontId="46" fillId="2" borderId="31" xfId="1" applyNumberFormat="1" applyFont="1" applyFill="1" applyBorder="1" applyAlignment="1" applyProtection="1">
      <alignment horizontal="center" vertical="center" wrapText="1"/>
      <protection locked="0"/>
    </xf>
    <xf numFmtId="0" fontId="57" fillId="2" borderId="31" xfId="0" applyFont="1" applyFill="1" applyBorder="1" applyAlignment="1" applyProtection="1">
      <alignment horizontal="center" vertical="center" wrapText="1"/>
      <protection locked="0"/>
    </xf>
    <xf numFmtId="0" fontId="45" fillId="18" borderId="20" xfId="0" applyFont="1" applyFill="1" applyBorder="1" applyAlignment="1">
      <alignment vertical="center" wrapText="1"/>
    </xf>
    <xf numFmtId="0" fontId="45" fillId="18" borderId="63" xfId="0" applyFont="1" applyFill="1" applyBorder="1" applyAlignment="1">
      <alignment horizontal="center" vertical="center" wrapText="1"/>
    </xf>
    <xf numFmtId="0" fontId="45" fillId="18" borderId="63" xfId="0" applyFont="1" applyFill="1" applyBorder="1" applyAlignment="1">
      <alignment vertical="center" wrapText="1"/>
    </xf>
    <xf numFmtId="0" fontId="45" fillId="2" borderId="46" xfId="0" applyFont="1" applyFill="1" applyBorder="1" applyAlignment="1">
      <alignment horizontal="center" vertical="center"/>
    </xf>
    <xf numFmtId="0" fontId="45" fillId="2" borderId="62" xfId="0" applyFont="1" applyFill="1" applyBorder="1" applyAlignment="1">
      <alignment horizontal="center" vertical="center" wrapText="1"/>
    </xf>
    <xf numFmtId="0" fontId="45" fillId="2" borderId="53" xfId="0" applyFont="1" applyFill="1" applyBorder="1" applyAlignment="1">
      <alignment horizontal="center" vertical="center" wrapText="1"/>
    </xf>
    <xf numFmtId="0" fontId="45" fillId="18" borderId="64" xfId="0" applyFont="1" applyFill="1" applyBorder="1" applyAlignment="1">
      <alignment horizontal="center" vertical="center" wrapText="1"/>
    </xf>
    <xf numFmtId="0" fontId="45" fillId="2" borderId="63" xfId="0" applyFont="1" applyFill="1" applyBorder="1" applyAlignment="1">
      <alignment horizontal="center" vertical="center" wrapText="1"/>
    </xf>
    <xf numFmtId="0" fontId="61" fillId="2" borderId="63" xfId="0" applyFont="1" applyFill="1" applyBorder="1" applyAlignment="1">
      <alignment horizontal="center" vertical="center" wrapText="1"/>
    </xf>
    <xf numFmtId="0" fontId="82" fillId="2" borderId="15" xfId="0" applyFont="1" applyFill="1" applyBorder="1" applyAlignment="1">
      <alignment horizontal="center" vertical="center" wrapText="1"/>
    </xf>
    <xf numFmtId="0" fontId="41" fillId="2" borderId="0" xfId="0" applyFont="1" applyFill="1" applyAlignment="1">
      <alignment vertical="top"/>
    </xf>
    <xf numFmtId="0" fontId="46" fillId="2" borderId="0" xfId="0" applyFont="1" applyFill="1" applyAlignment="1">
      <alignment vertical="top"/>
    </xf>
    <xf numFmtId="0" fontId="83" fillId="2" borderId="15" xfId="0" applyFont="1" applyFill="1" applyBorder="1" applyAlignment="1">
      <alignment horizontal="center" vertical="center" wrapText="1"/>
    </xf>
    <xf numFmtId="0" fontId="83" fillId="0" borderId="15" xfId="0" applyFont="1" applyBorder="1" applyAlignment="1">
      <alignment horizontal="center" vertical="center" wrapText="1"/>
    </xf>
    <xf numFmtId="10" fontId="24" fillId="20" borderId="51" xfId="0" applyNumberFormat="1" applyFont="1" applyFill="1" applyBorder="1" applyAlignment="1">
      <alignment horizontal="center" vertical="center"/>
    </xf>
    <xf numFmtId="0" fontId="84" fillId="15" borderId="15" xfId="0" applyFont="1" applyFill="1" applyBorder="1" applyAlignment="1" applyProtection="1">
      <alignment horizontal="center" vertical="top" wrapText="1"/>
      <protection locked="0"/>
    </xf>
    <xf numFmtId="0" fontId="85" fillId="15" borderId="31" xfId="0" applyFont="1" applyFill="1" applyBorder="1" applyAlignment="1" applyProtection="1">
      <alignment horizontal="center" vertical="center" wrapText="1"/>
      <protection locked="0"/>
    </xf>
    <xf numFmtId="14" fontId="14" fillId="2" borderId="31" xfId="0" applyNumberFormat="1" applyFont="1" applyFill="1" applyBorder="1" applyAlignment="1" applyProtection="1">
      <alignment horizontal="center" vertical="center" wrapText="1"/>
      <protection locked="0"/>
    </xf>
    <xf numFmtId="0" fontId="14" fillId="2" borderId="31" xfId="0" applyFont="1" applyFill="1" applyBorder="1" applyAlignment="1" applyProtection="1">
      <alignment horizontal="center" vertical="center" wrapText="1"/>
      <protection locked="0"/>
    </xf>
    <xf numFmtId="0" fontId="14" fillId="2" borderId="15" xfId="0" applyFont="1" applyFill="1" applyBorder="1" applyAlignment="1" applyProtection="1">
      <alignment horizontal="center" vertical="center" wrapText="1"/>
      <protection locked="0"/>
    </xf>
    <xf numFmtId="0" fontId="6" fillId="2" borderId="31" xfId="0" applyFont="1" applyFill="1" applyBorder="1" applyAlignment="1" applyProtection="1">
      <alignment horizontal="center" vertical="center" wrapText="1"/>
      <protection locked="0"/>
    </xf>
    <xf numFmtId="0" fontId="14" fillId="0" borderId="31" xfId="0" applyFont="1" applyBorder="1" applyAlignment="1" applyProtection="1">
      <alignment horizontal="center" vertical="center" wrapText="1"/>
      <protection locked="0"/>
    </xf>
    <xf numFmtId="0" fontId="14" fillId="0" borderId="15" xfId="0" applyFont="1" applyBorder="1" applyAlignment="1" applyProtection="1">
      <alignment horizontal="center" vertical="center" wrapText="1"/>
      <protection locked="0"/>
    </xf>
    <xf numFmtId="14" fontId="14" fillId="0" borderId="15" xfId="0" applyNumberFormat="1" applyFont="1" applyBorder="1" applyAlignment="1" applyProtection="1">
      <alignment horizontal="center" vertical="center" wrapText="1"/>
      <protection locked="0"/>
    </xf>
    <xf numFmtId="0" fontId="85" fillId="0" borderId="15" xfId="0" applyFont="1" applyBorder="1" applyAlignment="1" applyProtection="1">
      <alignment horizontal="center" vertical="center" wrapText="1"/>
      <protection locked="0"/>
    </xf>
    <xf numFmtId="0" fontId="85" fillId="0" borderId="31" xfId="0" applyFont="1" applyBorder="1" applyAlignment="1" applyProtection="1">
      <alignment horizontal="center" vertical="center" wrapText="1"/>
      <protection locked="0"/>
    </xf>
    <xf numFmtId="0" fontId="87" fillId="2" borderId="15" xfId="0" applyFont="1" applyFill="1" applyBorder="1" applyAlignment="1" applyProtection="1">
      <alignment horizontal="center" vertical="center" wrapText="1"/>
      <protection locked="0"/>
    </xf>
    <xf numFmtId="0" fontId="88" fillId="2" borderId="0" xfId="0" applyFont="1" applyFill="1" applyAlignment="1">
      <alignment vertical="center"/>
    </xf>
    <xf numFmtId="9" fontId="88" fillId="2" borderId="0" xfId="0" applyNumberFormat="1" applyFont="1" applyFill="1" applyAlignment="1">
      <alignment vertical="center"/>
    </xf>
    <xf numFmtId="0" fontId="88" fillId="2" borderId="0" xfId="0" applyFont="1" applyFill="1" applyAlignment="1">
      <alignment horizontal="center" vertical="center"/>
    </xf>
    <xf numFmtId="9" fontId="88" fillId="2" borderId="0" xfId="9" applyFont="1" applyFill="1" applyAlignment="1" applyProtection="1">
      <alignment vertical="center"/>
    </xf>
    <xf numFmtId="0" fontId="88" fillId="2" borderId="0" xfId="0" applyFont="1" applyFill="1" applyAlignment="1">
      <alignment vertical="center" wrapText="1"/>
    </xf>
    <xf numFmtId="0" fontId="89" fillId="18" borderId="22" xfId="0" applyFont="1" applyFill="1" applyBorder="1" applyAlignment="1">
      <alignment horizontal="center" vertical="center" wrapText="1"/>
    </xf>
    <xf numFmtId="0" fontId="90" fillId="18" borderId="15" xfId="0" applyFont="1" applyFill="1" applyBorder="1" applyAlignment="1">
      <alignment horizontal="center" vertical="center" wrapText="1"/>
    </xf>
    <xf numFmtId="9" fontId="89" fillId="18" borderId="22" xfId="0" applyNumberFormat="1" applyFont="1" applyFill="1" applyBorder="1" applyAlignment="1">
      <alignment horizontal="center" vertical="center" wrapText="1"/>
    </xf>
    <xf numFmtId="0" fontId="88" fillId="2" borderId="47" xfId="0" applyFont="1" applyFill="1" applyBorder="1" applyAlignment="1">
      <alignment horizontal="center" vertical="center" wrapText="1"/>
    </xf>
    <xf numFmtId="14" fontId="88" fillId="2" borderId="47" xfId="0" applyNumberFormat="1" applyFont="1" applyFill="1" applyBorder="1" applyAlignment="1">
      <alignment horizontal="center" vertical="center" wrapText="1"/>
    </xf>
    <xf numFmtId="9" fontId="88" fillId="2" borderId="47" xfId="9" applyFont="1" applyFill="1" applyBorder="1" applyAlignment="1" applyProtection="1">
      <alignment horizontal="center" vertical="center" wrapText="1"/>
    </xf>
    <xf numFmtId="9" fontId="88" fillId="2" borderId="47" xfId="9" applyFont="1" applyFill="1" applyBorder="1" applyAlignment="1" applyProtection="1">
      <alignment horizontal="center" vertical="center"/>
    </xf>
    <xf numFmtId="0" fontId="88" fillId="2" borderId="47" xfId="0" applyFont="1" applyFill="1" applyBorder="1" applyAlignment="1">
      <alignment horizontal="center" vertical="center"/>
    </xf>
    <xf numFmtId="9" fontId="88" fillId="2" borderId="47" xfId="0" applyNumberFormat="1" applyFont="1" applyFill="1" applyBorder="1" applyAlignment="1">
      <alignment horizontal="center" vertical="center"/>
    </xf>
    <xf numFmtId="0" fontId="88" fillId="2" borderId="48" xfId="0" applyFont="1" applyFill="1" applyBorder="1" applyAlignment="1">
      <alignment horizontal="center" vertical="center"/>
    </xf>
    <xf numFmtId="0" fontId="88" fillId="2" borderId="15" xfId="0" applyFont="1" applyFill="1" applyBorder="1" applyAlignment="1">
      <alignment horizontal="center" vertical="center" wrapText="1"/>
    </xf>
    <xf numFmtId="0" fontId="88" fillId="2" borderId="15" xfId="0" applyFont="1" applyFill="1" applyBorder="1" applyAlignment="1">
      <alignment vertical="center"/>
    </xf>
    <xf numFmtId="0" fontId="88" fillId="2" borderId="15" xfId="0" applyFont="1" applyFill="1" applyBorder="1" applyAlignment="1" applyProtection="1">
      <alignment horizontal="center" vertical="center" wrapText="1"/>
      <protection locked="0"/>
    </xf>
    <xf numFmtId="14" fontId="88" fillId="2" borderId="48" xfId="0" applyNumberFormat="1" applyFont="1" applyFill="1" applyBorder="1" applyAlignment="1">
      <alignment horizontal="center" vertical="center" wrapText="1"/>
    </xf>
    <xf numFmtId="0" fontId="92" fillId="2" borderId="48" xfId="0" applyFont="1" applyFill="1" applyBorder="1" applyAlignment="1">
      <alignment horizontal="center" vertical="center" wrapText="1"/>
    </xf>
    <xf numFmtId="9" fontId="92" fillId="2" borderId="48" xfId="9" applyFont="1" applyFill="1" applyBorder="1" applyAlignment="1" applyProtection="1">
      <alignment horizontal="center" vertical="center" wrapText="1"/>
    </xf>
    <xf numFmtId="0" fontId="92" fillId="2" borderId="48" xfId="0" applyFont="1" applyFill="1" applyBorder="1" applyAlignment="1">
      <alignment horizontal="center" vertical="center"/>
    </xf>
    <xf numFmtId="9" fontId="92" fillId="2" borderId="48" xfId="9" applyFont="1" applyFill="1" applyBorder="1" applyAlignment="1" applyProtection="1">
      <alignment horizontal="center" vertical="center"/>
    </xf>
    <xf numFmtId="9" fontId="92" fillId="2" borderId="48" xfId="0" applyNumberFormat="1" applyFont="1" applyFill="1" applyBorder="1" applyAlignment="1">
      <alignment horizontal="center" vertical="center"/>
    </xf>
    <xf numFmtId="14" fontId="92" fillId="2" borderId="48" xfId="0" applyNumberFormat="1" applyFont="1" applyFill="1" applyBorder="1" applyAlignment="1">
      <alignment horizontal="center" vertical="center" wrapText="1"/>
    </xf>
    <xf numFmtId="9" fontId="92" fillId="2" borderId="48" xfId="0" applyNumberFormat="1" applyFont="1" applyFill="1" applyBorder="1" applyAlignment="1">
      <alignment horizontal="center" vertical="center" wrapText="1"/>
    </xf>
    <xf numFmtId="9" fontId="88" fillId="2" borderId="48" xfId="0" applyNumberFormat="1" applyFont="1" applyFill="1" applyBorder="1" applyAlignment="1">
      <alignment horizontal="center" vertical="center"/>
    </xf>
    <xf numFmtId="0" fontId="88" fillId="2" borderId="48" xfId="0" applyFont="1" applyFill="1" applyBorder="1" applyAlignment="1">
      <alignment horizontal="center" vertical="center" wrapText="1"/>
    </xf>
    <xf numFmtId="0" fontId="92" fillId="2" borderId="71" xfId="0" applyFont="1" applyFill="1" applyBorder="1" applyAlignment="1">
      <alignment horizontal="center" vertical="center" wrapText="1"/>
    </xf>
    <xf numFmtId="9" fontId="92" fillId="2" borderId="71" xfId="9" applyFont="1" applyFill="1" applyBorder="1" applyAlignment="1" applyProtection="1">
      <alignment horizontal="center" vertical="center" wrapText="1"/>
    </xf>
    <xf numFmtId="0" fontId="92" fillId="2" borderId="71" xfId="0" applyFont="1" applyFill="1" applyBorder="1" applyAlignment="1">
      <alignment horizontal="center" vertical="center"/>
    </xf>
    <xf numFmtId="9" fontId="92" fillId="2" borderId="71" xfId="9" applyFont="1" applyFill="1" applyBorder="1" applyAlignment="1" applyProtection="1">
      <alignment horizontal="center" vertical="center"/>
    </xf>
    <xf numFmtId="9" fontId="92" fillId="2" borderId="71" xfId="0" applyNumberFormat="1" applyFont="1" applyFill="1" applyBorder="1" applyAlignment="1">
      <alignment horizontal="center" vertical="center"/>
    </xf>
    <xf numFmtId="0" fontId="88" fillId="2" borderId="71" xfId="0" applyFont="1" applyFill="1" applyBorder="1" applyAlignment="1">
      <alignment horizontal="center" vertical="center"/>
    </xf>
    <xf numFmtId="9" fontId="88" fillId="2" borderId="71" xfId="0" applyNumberFormat="1" applyFont="1" applyFill="1" applyBorder="1" applyAlignment="1">
      <alignment horizontal="center" vertical="center"/>
    </xf>
    <xf numFmtId="0" fontId="88" fillId="2" borderId="49" xfId="0" applyFont="1" applyFill="1" applyBorder="1" applyAlignment="1">
      <alignment horizontal="center" vertical="center" wrapText="1"/>
    </xf>
    <xf numFmtId="14" fontId="88" fillId="2" borderId="49" xfId="0" applyNumberFormat="1" applyFont="1" applyFill="1" applyBorder="1" applyAlignment="1">
      <alignment horizontal="center" vertical="center" wrapText="1"/>
    </xf>
    <xf numFmtId="0" fontId="92" fillId="2" borderId="49" xfId="0" applyFont="1" applyFill="1" applyBorder="1" applyAlignment="1">
      <alignment horizontal="center" vertical="center" wrapText="1"/>
    </xf>
    <xf numFmtId="9" fontId="92" fillId="2" borderId="49" xfId="9" applyFont="1" applyFill="1" applyBorder="1" applyAlignment="1" applyProtection="1">
      <alignment horizontal="center" vertical="center" wrapText="1"/>
    </xf>
    <xf numFmtId="0" fontId="92" fillId="2" borderId="49" xfId="0" applyFont="1" applyFill="1" applyBorder="1" applyAlignment="1">
      <alignment horizontal="center" vertical="center"/>
    </xf>
    <xf numFmtId="9" fontId="92" fillId="2" borderId="49" xfId="9" applyFont="1" applyFill="1" applyBorder="1" applyAlignment="1" applyProtection="1">
      <alignment horizontal="center" vertical="center"/>
    </xf>
    <xf numFmtId="9" fontId="92" fillId="2" borderId="49" xfId="0" applyNumberFormat="1" applyFont="1" applyFill="1" applyBorder="1" applyAlignment="1">
      <alignment horizontal="center" vertical="center"/>
    </xf>
    <xf numFmtId="0" fontId="88" fillId="2" borderId="49" xfId="0" applyFont="1" applyFill="1" applyBorder="1" applyAlignment="1">
      <alignment horizontal="center" vertical="center"/>
    </xf>
    <xf numFmtId="9" fontId="88" fillId="2" borderId="49" xfId="0" applyNumberFormat="1" applyFont="1" applyFill="1" applyBorder="1" applyAlignment="1">
      <alignment horizontal="center" vertical="center"/>
    </xf>
    <xf numFmtId="9" fontId="88" fillId="2" borderId="49" xfId="9" applyFont="1" applyFill="1" applyBorder="1" applyAlignment="1" applyProtection="1">
      <alignment horizontal="center" vertical="center" wrapText="1"/>
    </xf>
    <xf numFmtId="9" fontId="88" fillId="2" borderId="15" xfId="9" applyFont="1" applyFill="1" applyBorder="1" applyAlignment="1" applyProtection="1">
      <alignment horizontal="center" vertical="center" wrapText="1"/>
    </xf>
    <xf numFmtId="0" fontId="88" fillId="2" borderId="15" xfId="0" applyFont="1" applyFill="1" applyBorder="1" applyAlignment="1">
      <alignment horizontal="center" vertical="center"/>
    </xf>
    <xf numFmtId="9" fontId="88" fillId="2" borderId="15" xfId="0" applyNumberFormat="1" applyFont="1" applyFill="1" applyBorder="1" applyAlignment="1">
      <alignment horizontal="center" vertical="center"/>
    </xf>
    <xf numFmtId="9" fontId="88" fillId="2" borderId="48" xfId="9" applyFont="1" applyFill="1" applyBorder="1" applyAlignment="1" applyProtection="1">
      <alignment horizontal="center" vertical="center" wrapText="1"/>
    </xf>
    <xf numFmtId="0" fontId="88" fillId="2" borderId="31" xfId="0" applyFont="1" applyFill="1" applyBorder="1" applyAlignment="1">
      <alignment horizontal="center" vertical="center" wrapText="1"/>
    </xf>
    <xf numFmtId="0" fontId="93" fillId="2" borderId="48" xfId="0" applyFont="1" applyFill="1" applyBorder="1" applyAlignment="1">
      <alignment horizontal="center" vertical="center" wrapText="1"/>
    </xf>
    <xf numFmtId="0" fontId="88" fillId="2" borderId="23" xfId="0" applyFont="1" applyFill="1" applyBorder="1" applyAlignment="1">
      <alignment horizontal="center" vertical="center" wrapText="1"/>
    </xf>
    <xf numFmtId="9" fontId="88" fillId="2" borderId="48" xfId="0" applyNumberFormat="1" applyFont="1" applyFill="1" applyBorder="1" applyAlignment="1">
      <alignment horizontal="center" vertical="center" wrapText="1"/>
    </xf>
    <xf numFmtId="0" fontId="93" fillId="2" borderId="31" xfId="0" applyFont="1" applyFill="1" applyBorder="1" applyAlignment="1">
      <alignment horizontal="center" wrapText="1"/>
    </xf>
    <xf numFmtId="0" fontId="88" fillId="2" borderId="31" xfId="0" applyFont="1" applyFill="1" applyBorder="1" applyAlignment="1">
      <alignment horizontal="center" vertical="center"/>
    </xf>
    <xf numFmtId="14" fontId="88" fillId="2" borderId="31" xfId="0" applyNumberFormat="1" applyFont="1" applyFill="1" applyBorder="1" applyAlignment="1">
      <alignment horizontal="center" vertical="center" wrapText="1"/>
    </xf>
    <xf numFmtId="9" fontId="88" fillId="2" borderId="31" xfId="9" applyFont="1" applyFill="1" applyBorder="1" applyAlignment="1" applyProtection="1">
      <alignment horizontal="center" vertical="center" wrapText="1"/>
    </xf>
    <xf numFmtId="9" fontId="88" fillId="2" borderId="31" xfId="9" applyFont="1" applyFill="1" applyBorder="1" applyAlignment="1" applyProtection="1">
      <alignment horizontal="center" vertical="center"/>
    </xf>
    <xf numFmtId="9" fontId="88" fillId="2" borderId="31" xfId="0" applyNumberFormat="1" applyFont="1" applyFill="1" applyBorder="1" applyAlignment="1">
      <alignment horizontal="center" vertical="center"/>
    </xf>
    <xf numFmtId="9" fontId="88" fillId="2" borderId="15" xfId="9" applyFont="1" applyFill="1" applyBorder="1" applyAlignment="1" applyProtection="1">
      <alignment horizontal="center" vertical="center"/>
    </xf>
    <xf numFmtId="0" fontId="88" fillId="2" borderId="34" xfId="0" applyFont="1" applyFill="1" applyBorder="1" applyAlignment="1">
      <alignment horizontal="center" vertical="center" wrapText="1"/>
    </xf>
    <xf numFmtId="0" fontId="88" fillId="2" borderId="34" xfId="0" applyFont="1" applyFill="1" applyBorder="1" applyAlignment="1">
      <alignment horizontal="center" vertical="center"/>
    </xf>
    <xf numFmtId="9" fontId="93" fillId="2" borderId="38" xfId="9" applyFont="1" applyFill="1" applyBorder="1" applyAlignment="1" applyProtection="1">
      <alignment horizontal="center" vertical="center" wrapText="1"/>
    </xf>
    <xf numFmtId="9" fontId="88" fillId="2" borderId="27" xfId="0" applyNumberFormat="1" applyFont="1" applyFill="1" applyBorder="1" applyAlignment="1">
      <alignment horizontal="center" vertical="center"/>
    </xf>
    <xf numFmtId="0" fontId="88" fillId="2" borderId="50" xfId="0" applyFont="1" applyFill="1" applyBorder="1" applyAlignment="1">
      <alignment horizontal="center" vertical="center"/>
    </xf>
    <xf numFmtId="9" fontId="88" fillId="2" borderId="34" xfId="0" applyNumberFormat="1" applyFont="1" applyFill="1" applyBorder="1" applyAlignment="1">
      <alignment vertical="center"/>
    </xf>
    <xf numFmtId="0" fontId="93" fillId="2" borderId="31" xfId="0" applyFont="1" applyFill="1" applyBorder="1" applyAlignment="1">
      <alignment wrapText="1"/>
    </xf>
    <xf numFmtId="0" fontId="29" fillId="2" borderId="31" xfId="1" applyNumberFormat="1" applyFont="1" applyFill="1" applyBorder="1" applyAlignment="1" applyProtection="1">
      <alignment horizontal="center" vertical="center" wrapText="1"/>
      <protection locked="0"/>
    </xf>
    <xf numFmtId="0" fontId="24" fillId="2" borderId="15" xfId="0" applyFont="1" applyFill="1" applyBorder="1" applyAlignment="1" applyProtection="1">
      <alignment horizontal="center" vertical="center" wrapText="1"/>
      <protection locked="0"/>
    </xf>
    <xf numFmtId="0" fontId="6" fillId="2" borderId="31" xfId="0" applyFont="1" applyFill="1" applyBorder="1" applyAlignment="1" applyProtection="1">
      <alignment horizontal="center" vertical="center"/>
      <protection locked="0"/>
    </xf>
    <xf numFmtId="0" fontId="6" fillId="2" borderId="15" xfId="0" applyFont="1" applyFill="1" applyBorder="1" applyAlignment="1" applyProtection="1">
      <alignment horizontal="center" vertical="center"/>
      <protection locked="0"/>
    </xf>
    <xf numFmtId="0" fontId="6" fillId="2" borderId="15" xfId="0" applyFont="1" applyFill="1" applyBorder="1" applyAlignment="1" applyProtection="1">
      <alignment horizontal="center" vertical="center" wrapText="1"/>
      <protection locked="0"/>
    </xf>
    <xf numFmtId="1" fontId="24" fillId="2" borderId="31" xfId="0" applyNumberFormat="1" applyFont="1" applyFill="1" applyBorder="1" applyAlignment="1" applyProtection="1">
      <alignment horizontal="center" vertical="center" wrapText="1"/>
      <protection locked="0"/>
    </xf>
    <xf numFmtId="1" fontId="24" fillId="2" borderId="15" xfId="0" applyNumberFormat="1" applyFont="1" applyFill="1" applyBorder="1" applyAlignment="1" applyProtection="1">
      <alignment horizontal="center" vertical="center" wrapText="1"/>
      <protection locked="0"/>
    </xf>
    <xf numFmtId="0" fontId="88" fillId="2" borderId="47" xfId="0" applyFont="1" applyFill="1" applyBorder="1" applyAlignment="1" applyProtection="1">
      <alignment horizontal="center" vertical="center"/>
      <protection locked="0"/>
    </xf>
    <xf numFmtId="9" fontId="88" fillId="2" borderId="47" xfId="0" applyNumberFormat="1" applyFont="1" applyFill="1" applyBorder="1" applyAlignment="1" applyProtection="1">
      <alignment horizontal="center" vertical="center"/>
      <protection locked="0"/>
    </xf>
    <xf numFmtId="0" fontId="92" fillId="2" borderId="48" xfId="0" applyFont="1" applyFill="1" applyBorder="1" applyAlignment="1" applyProtection="1">
      <alignment horizontal="center" vertical="center"/>
      <protection locked="0"/>
    </xf>
    <xf numFmtId="9" fontId="92" fillId="2" borderId="48" xfId="0" applyNumberFormat="1" applyFont="1" applyFill="1" applyBorder="1" applyAlignment="1" applyProtection="1">
      <alignment horizontal="center" vertical="center"/>
      <protection locked="0"/>
    </xf>
    <xf numFmtId="0" fontId="92" fillId="2" borderId="71" xfId="0" applyFont="1" applyFill="1" applyBorder="1" applyAlignment="1" applyProtection="1">
      <alignment horizontal="center" vertical="center"/>
      <protection locked="0"/>
    </xf>
    <xf numFmtId="9" fontId="92" fillId="2" borderId="71" xfId="0" applyNumberFormat="1" applyFont="1" applyFill="1" applyBorder="1" applyAlignment="1" applyProtection="1">
      <alignment horizontal="center" vertical="center"/>
      <protection locked="0"/>
    </xf>
    <xf numFmtId="0" fontId="92" fillId="2" borderId="49" xfId="0" applyFont="1" applyFill="1" applyBorder="1" applyAlignment="1" applyProtection="1">
      <alignment horizontal="center" vertical="center"/>
      <protection locked="0"/>
    </xf>
    <xf numFmtId="9" fontId="92" fillId="2" borderId="49" xfId="0" applyNumberFormat="1" applyFont="1" applyFill="1" applyBorder="1" applyAlignment="1" applyProtection="1">
      <alignment horizontal="center" vertical="center"/>
      <protection locked="0"/>
    </xf>
    <xf numFmtId="0" fontId="88" fillId="2" borderId="49" xfId="0" applyFont="1" applyFill="1" applyBorder="1" applyAlignment="1" applyProtection="1">
      <alignment horizontal="center" vertical="center"/>
      <protection locked="0"/>
    </xf>
    <xf numFmtId="9" fontId="88" fillId="2" borderId="49" xfId="0" applyNumberFormat="1" applyFont="1" applyFill="1" applyBorder="1" applyAlignment="1" applyProtection="1">
      <alignment horizontal="center" vertical="center"/>
      <protection locked="0"/>
    </xf>
    <xf numFmtId="0" fontId="88" fillId="2" borderId="15" xfId="0" applyFont="1" applyFill="1" applyBorder="1" applyAlignment="1" applyProtection="1">
      <alignment horizontal="center" vertical="center"/>
      <protection locked="0"/>
    </xf>
    <xf numFmtId="9" fontId="88" fillId="2" borderId="15" xfId="0" applyNumberFormat="1" applyFont="1" applyFill="1" applyBorder="1" applyAlignment="1" applyProtection="1">
      <alignment horizontal="center" vertical="center"/>
      <protection locked="0"/>
    </xf>
    <xf numFmtId="0" fontId="88" fillId="2" borderId="48" xfId="0" applyFont="1" applyFill="1" applyBorder="1" applyAlignment="1" applyProtection="1">
      <alignment horizontal="center" vertical="center"/>
      <protection locked="0"/>
    </xf>
    <xf numFmtId="9" fontId="88" fillId="2" borderId="48" xfId="0" applyNumberFormat="1" applyFont="1" applyFill="1" applyBorder="1" applyAlignment="1" applyProtection="1">
      <alignment horizontal="center" vertical="center"/>
      <protection locked="0"/>
    </xf>
    <xf numFmtId="0" fontId="88" fillId="2" borderId="31" xfId="0" applyFont="1" applyFill="1" applyBorder="1" applyAlignment="1" applyProtection="1">
      <alignment horizontal="center" vertical="center"/>
      <protection locked="0"/>
    </xf>
    <xf numFmtId="9" fontId="88" fillId="2" borderId="31" xfId="0" applyNumberFormat="1" applyFont="1" applyFill="1" applyBorder="1" applyAlignment="1" applyProtection="1">
      <alignment horizontal="center" vertical="center"/>
      <protection locked="0"/>
    </xf>
    <xf numFmtId="0" fontId="29" fillId="0" borderId="31" xfId="1" applyNumberFormat="1" applyFont="1" applyBorder="1" applyAlignment="1" applyProtection="1">
      <alignment horizontal="center" vertical="center" wrapText="1"/>
      <protection locked="0"/>
    </xf>
    <xf numFmtId="0" fontId="24" fillId="0" borderId="15" xfId="0" applyFont="1" applyBorder="1" applyAlignment="1" applyProtection="1">
      <alignment horizontal="center" vertical="center" wrapText="1"/>
      <protection locked="0"/>
    </xf>
    <xf numFmtId="0" fontId="6" fillId="0" borderId="31"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29" fillId="0" borderId="15" xfId="1" applyNumberFormat="1" applyFont="1" applyBorder="1" applyAlignment="1" applyProtection="1">
      <alignment horizontal="center" vertical="center" wrapText="1"/>
      <protection locked="0"/>
    </xf>
    <xf numFmtId="0" fontId="29" fillId="2" borderId="15" xfId="1" applyNumberFormat="1" applyFont="1" applyFill="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1" fontId="24" fillId="0" borderId="15" xfId="0" applyNumberFormat="1" applyFont="1" applyBorder="1" applyAlignment="1" applyProtection="1">
      <alignment horizontal="center" vertical="center" wrapText="1"/>
      <protection locked="0"/>
    </xf>
    <xf numFmtId="0" fontId="7" fillId="2" borderId="15" xfId="0" applyFont="1" applyFill="1" applyBorder="1" applyProtection="1">
      <protection locked="0"/>
    </xf>
    <xf numFmtId="0" fontId="6" fillId="2" borderId="15" xfId="0" applyFont="1" applyFill="1" applyBorder="1" applyProtection="1">
      <protection locked="0"/>
    </xf>
    <xf numFmtId="0" fontId="91" fillId="18" borderId="66" xfId="0" applyFont="1" applyFill="1" applyBorder="1" applyAlignment="1">
      <alignment horizontal="center" vertical="center" wrapText="1"/>
    </xf>
    <xf numFmtId="0" fontId="91" fillId="18" borderId="67" xfId="0" applyFont="1" applyFill="1" applyBorder="1" applyAlignment="1">
      <alignment horizontal="center" vertical="center" wrapText="1"/>
    </xf>
    <xf numFmtId="0" fontId="89" fillId="18" borderId="15" xfId="0" applyFont="1" applyFill="1" applyBorder="1" applyAlignment="1">
      <alignment horizontal="center" vertical="center" wrapText="1"/>
    </xf>
    <xf numFmtId="0" fontId="89" fillId="18" borderId="22" xfId="0" applyFont="1" applyFill="1" applyBorder="1" applyAlignment="1">
      <alignment horizontal="center" vertical="center" wrapText="1"/>
    </xf>
    <xf numFmtId="0" fontId="89" fillId="18" borderId="23" xfId="0" applyFont="1" applyFill="1" applyBorder="1" applyAlignment="1">
      <alignment horizontal="center" vertical="center" wrapText="1"/>
    </xf>
    <xf numFmtId="0" fontId="90" fillId="18" borderId="15" xfId="0" applyFont="1" applyFill="1" applyBorder="1" applyAlignment="1">
      <alignment horizontal="center" vertical="center" wrapText="1"/>
    </xf>
    <xf numFmtId="0" fontId="89" fillId="2" borderId="35" xfId="0" applyFont="1" applyFill="1" applyBorder="1" applyAlignment="1">
      <alignment horizontal="center" vertical="center" wrapText="1"/>
    </xf>
    <xf numFmtId="0" fontId="88" fillId="2" borderId="35" xfId="0" applyFont="1" applyFill="1" applyBorder="1" applyAlignment="1">
      <alignment horizontal="center" vertical="center" wrapText="1"/>
    </xf>
    <xf numFmtId="0" fontId="90" fillId="17" borderId="22" xfId="0" applyFont="1" applyFill="1" applyBorder="1" applyAlignment="1">
      <alignment horizontal="center" vertical="center" wrapText="1"/>
    </xf>
    <xf numFmtId="0" fontId="90" fillId="17" borderId="31" xfId="0" applyFont="1" applyFill="1" applyBorder="1" applyAlignment="1">
      <alignment horizontal="center" vertical="center" wrapText="1"/>
    </xf>
    <xf numFmtId="0" fontId="90" fillId="17" borderId="22" xfId="0" applyFont="1" applyFill="1" applyBorder="1" applyAlignment="1">
      <alignment horizontal="center" vertical="center"/>
    </xf>
    <xf numFmtId="0" fontId="90" fillId="17" borderId="23" xfId="0" applyFont="1" applyFill="1" applyBorder="1" applyAlignment="1">
      <alignment horizontal="center" vertical="center"/>
    </xf>
    <xf numFmtId="0" fontId="90" fillId="17" borderId="23" xfId="0" applyFont="1" applyFill="1" applyBorder="1" applyAlignment="1">
      <alignment horizontal="center" vertical="center" wrapText="1"/>
    </xf>
    <xf numFmtId="0" fontId="90" fillId="17" borderId="20" xfId="0" applyFont="1" applyFill="1" applyBorder="1" applyAlignment="1">
      <alignment horizontal="center" vertical="center" wrapText="1"/>
    </xf>
    <xf numFmtId="0" fontId="90" fillId="17" borderId="46" xfId="0" applyFont="1" applyFill="1" applyBorder="1" applyAlignment="1">
      <alignment horizontal="center" vertical="center" wrapText="1"/>
    </xf>
    <xf numFmtId="0" fontId="89" fillId="18" borderId="15" xfId="0" applyFont="1" applyFill="1" applyBorder="1" applyAlignment="1">
      <alignment horizontal="center" vertical="center"/>
    </xf>
    <xf numFmtId="0" fontId="30" fillId="17" borderId="15" xfId="0" applyFont="1" applyFill="1" applyBorder="1" applyAlignment="1">
      <alignment horizontal="center" vertical="center" wrapText="1"/>
    </xf>
    <xf numFmtId="0" fontId="2" fillId="17" borderId="12" xfId="0" applyFont="1" applyFill="1" applyBorder="1" applyAlignment="1">
      <alignment horizontal="center"/>
    </xf>
    <xf numFmtId="0" fontId="2" fillId="17" borderId="40" xfId="0" applyFont="1" applyFill="1" applyBorder="1" applyAlignment="1">
      <alignment horizontal="center"/>
    </xf>
    <xf numFmtId="0" fontId="2" fillId="17" borderId="14" xfId="0" applyFont="1" applyFill="1" applyBorder="1" applyAlignment="1">
      <alignment horizontal="center"/>
    </xf>
    <xf numFmtId="0" fontId="2" fillId="17" borderId="15" xfId="0" applyFont="1" applyFill="1" applyBorder="1" applyAlignment="1">
      <alignment horizontal="center"/>
    </xf>
    <xf numFmtId="0" fontId="2" fillId="17" borderId="19" xfId="0" applyFont="1" applyFill="1" applyBorder="1" applyAlignment="1">
      <alignment horizontal="center"/>
    </xf>
    <xf numFmtId="0" fontId="30" fillId="17" borderId="22" xfId="0" applyFont="1" applyFill="1" applyBorder="1" applyAlignment="1">
      <alignment horizontal="center" vertical="center" wrapText="1"/>
    </xf>
    <xf numFmtId="0" fontId="73" fillId="2" borderId="15" xfId="0" applyFont="1" applyFill="1" applyBorder="1" applyAlignment="1" applyProtection="1">
      <alignment horizontal="center" vertical="center" wrapText="1"/>
      <protection locked="0"/>
    </xf>
    <xf numFmtId="0" fontId="74" fillId="2" borderId="15" xfId="0" applyFont="1" applyFill="1" applyBorder="1" applyAlignment="1" applyProtection="1">
      <alignment horizontal="center" vertical="center" wrapText="1"/>
      <protection locked="0"/>
    </xf>
    <xf numFmtId="0" fontId="57" fillId="2" borderId="15" xfId="0" applyFont="1" applyFill="1" applyBorder="1" applyAlignment="1" applyProtection="1">
      <alignment horizontal="center" vertical="center" wrapText="1"/>
      <protection locked="0"/>
    </xf>
    <xf numFmtId="0" fontId="57" fillId="2" borderId="12" xfId="0" applyFont="1" applyFill="1" applyBorder="1" applyAlignment="1" applyProtection="1">
      <alignment horizontal="center" vertical="center" wrapText="1"/>
      <protection locked="0"/>
    </xf>
    <xf numFmtId="0" fontId="54" fillId="2" borderId="15" xfId="0" applyFont="1" applyFill="1" applyBorder="1" applyAlignment="1" applyProtection="1">
      <alignment horizontal="center" vertical="center" wrapText="1"/>
      <protection locked="0"/>
    </xf>
    <xf numFmtId="0" fontId="54" fillId="2" borderId="12" xfId="0" applyFont="1" applyFill="1" applyBorder="1" applyAlignment="1" applyProtection="1">
      <alignment horizontal="center" vertical="center" wrapText="1"/>
      <protection locked="0"/>
    </xf>
    <xf numFmtId="0" fontId="54" fillId="2" borderId="22" xfId="0" applyFont="1" applyFill="1" applyBorder="1" applyAlignment="1" applyProtection="1">
      <alignment horizontal="center" vertical="center" wrapText="1"/>
      <protection locked="0"/>
    </xf>
    <xf numFmtId="0" fontId="54" fillId="2" borderId="41" xfId="0" applyFont="1" applyFill="1" applyBorder="1" applyAlignment="1" applyProtection="1">
      <alignment horizontal="center" vertical="center" wrapText="1"/>
      <protection locked="0"/>
    </xf>
    <xf numFmtId="0" fontId="54" fillId="2" borderId="20" xfId="0" applyFont="1" applyFill="1" applyBorder="1" applyAlignment="1" applyProtection="1">
      <alignment horizontal="center" vertical="center" wrapText="1"/>
      <protection locked="0"/>
    </xf>
    <xf numFmtId="0" fontId="15" fillId="15" borderId="57" xfId="0" applyFont="1" applyFill="1" applyBorder="1" applyAlignment="1" applyProtection="1">
      <alignment horizontal="center" vertical="center" wrapText="1"/>
      <protection locked="0"/>
    </xf>
    <xf numFmtId="0" fontId="15" fillId="15" borderId="32" xfId="0" applyFont="1" applyFill="1" applyBorder="1" applyAlignment="1" applyProtection="1">
      <alignment horizontal="center" vertical="center" wrapText="1"/>
      <protection locked="0"/>
    </xf>
    <xf numFmtId="0" fontId="57" fillId="2" borderId="22" xfId="0" applyFont="1" applyFill="1" applyBorder="1" applyAlignment="1" applyProtection="1">
      <alignment horizontal="center" vertical="center" wrapText="1"/>
      <protection locked="0"/>
    </xf>
    <xf numFmtId="49" fontId="46" fillId="2" borderId="15" xfId="1" applyNumberFormat="1" applyFont="1" applyFill="1" applyBorder="1" applyAlignment="1">
      <alignment horizontal="center" vertical="center" wrapText="1"/>
    </xf>
    <xf numFmtId="0" fontId="45" fillId="18" borderId="63" xfId="0" applyFont="1" applyFill="1" applyBorder="1" applyAlignment="1">
      <alignment horizontal="center" vertical="center" wrapText="1"/>
    </xf>
    <xf numFmtId="0" fontId="45" fillId="18" borderId="20" xfId="0" applyFont="1" applyFill="1" applyBorder="1" applyAlignment="1">
      <alignment horizontal="center" vertical="center" wrapText="1"/>
    </xf>
    <xf numFmtId="0" fontId="45" fillId="18" borderId="64" xfId="0" applyFont="1" applyFill="1" applyBorder="1" applyAlignment="1">
      <alignment horizontal="center" vertical="center" wrapText="1"/>
    </xf>
    <xf numFmtId="0" fontId="57" fillId="2" borderId="31" xfId="0" applyFont="1" applyFill="1" applyBorder="1" applyAlignment="1" applyProtection="1">
      <alignment horizontal="center" vertical="center" wrapText="1"/>
      <protection locked="0"/>
    </xf>
    <xf numFmtId="0" fontId="62" fillId="2" borderId="15" xfId="0" applyFont="1" applyFill="1" applyBorder="1" applyAlignment="1" applyProtection="1">
      <alignment horizontal="center" vertical="center" wrapText="1"/>
      <protection locked="0"/>
    </xf>
    <xf numFmtId="0" fontId="46" fillId="2" borderId="15" xfId="0" applyFont="1" applyFill="1" applyBorder="1" applyAlignment="1" applyProtection="1">
      <alignment horizontal="center" vertical="center" wrapText="1"/>
      <protection locked="0"/>
    </xf>
    <xf numFmtId="49" fontId="46" fillId="2" borderId="15" xfId="1" applyNumberFormat="1" applyFont="1" applyFill="1" applyBorder="1" applyAlignment="1" applyProtection="1">
      <alignment horizontal="center" vertical="center" wrapText="1"/>
    </xf>
    <xf numFmtId="0" fontId="45" fillId="2" borderId="56" xfId="0" applyFont="1" applyFill="1" applyBorder="1" applyAlignment="1">
      <alignment horizontal="center" vertical="center" wrapText="1"/>
    </xf>
    <xf numFmtId="0" fontId="45" fillId="2" borderId="57"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46" fillId="2" borderId="12" xfId="0" applyFont="1" applyFill="1" applyBorder="1" applyAlignment="1">
      <alignment horizontal="center" vertical="center" wrapText="1"/>
    </xf>
    <xf numFmtId="0" fontId="73" fillId="2" borderId="15" xfId="0" applyFont="1" applyFill="1" applyBorder="1" applyAlignment="1">
      <alignment horizontal="center" vertical="center" wrapText="1"/>
    </xf>
    <xf numFmtId="0" fontId="74" fillId="2" borderId="12" xfId="0" applyFont="1" applyFill="1" applyBorder="1" applyAlignment="1">
      <alignment horizontal="center" vertical="center" wrapText="1"/>
    </xf>
    <xf numFmtId="0" fontId="57" fillId="2" borderId="15" xfId="0" applyFont="1" applyFill="1" applyBorder="1" applyAlignment="1">
      <alignment horizontal="center" vertical="center" wrapText="1"/>
    </xf>
    <xf numFmtId="0" fontId="57" fillId="2" borderId="12" xfId="0" applyFont="1" applyFill="1" applyBorder="1" applyAlignment="1">
      <alignment horizontal="center" vertical="center" wrapText="1"/>
    </xf>
    <xf numFmtId="0" fontId="76" fillId="2" borderId="15" xfId="0" applyFont="1" applyFill="1" applyBorder="1" applyAlignment="1">
      <alignment horizontal="center" vertical="center" wrapText="1"/>
    </xf>
    <xf numFmtId="0" fontId="62" fillId="2" borderId="12" xfId="0" applyFont="1" applyFill="1" applyBorder="1" applyAlignment="1">
      <alignment horizontal="center" vertical="center" wrapText="1"/>
    </xf>
    <xf numFmtId="0" fontId="15" fillId="15" borderId="41" xfId="0" applyFont="1" applyFill="1" applyBorder="1" applyAlignment="1">
      <alignment horizontal="center" vertical="center" wrapText="1"/>
    </xf>
    <xf numFmtId="0" fontId="15" fillId="15" borderId="40" xfId="0" applyFont="1" applyFill="1" applyBorder="1" applyAlignment="1">
      <alignment horizontal="center" vertical="center" wrapText="1"/>
    </xf>
    <xf numFmtId="0" fontId="15" fillId="15" borderId="12" xfId="0" applyFont="1" applyFill="1" applyBorder="1" applyAlignment="1">
      <alignment horizontal="center" vertical="center" wrapText="1"/>
    </xf>
    <xf numFmtId="0" fontId="15" fillId="15" borderId="19" xfId="0" applyFont="1" applyFill="1" applyBorder="1" applyAlignment="1">
      <alignment horizontal="center" vertical="center" wrapText="1"/>
    </xf>
    <xf numFmtId="0" fontId="57" fillId="2" borderId="22" xfId="0" applyFont="1" applyFill="1" applyBorder="1" applyAlignment="1">
      <alignment horizontal="center" vertical="center" wrapText="1"/>
    </xf>
    <xf numFmtId="0" fontId="57" fillId="2" borderId="41" xfId="0" applyFont="1" applyFill="1" applyBorder="1" applyAlignment="1">
      <alignment horizontal="center" vertical="center" wrapText="1"/>
    </xf>
    <xf numFmtId="0" fontId="45" fillId="18" borderId="15" xfId="0" applyFont="1" applyFill="1" applyBorder="1" applyAlignment="1">
      <alignment horizontal="center" vertical="center" wrapText="1"/>
    </xf>
    <xf numFmtId="0" fontId="45" fillId="18" borderId="12" xfId="0" applyFont="1" applyFill="1" applyBorder="1" applyAlignment="1">
      <alignment horizontal="center" vertical="center" wrapText="1"/>
    </xf>
    <xf numFmtId="0" fontId="45" fillId="18" borderId="41" xfId="0" applyFont="1" applyFill="1" applyBorder="1" applyAlignment="1">
      <alignment horizontal="center" vertical="center" wrapText="1"/>
    </xf>
    <xf numFmtId="0" fontId="45" fillId="18" borderId="22" xfId="0" applyFont="1" applyFill="1" applyBorder="1" applyAlignment="1">
      <alignment horizontal="center" vertical="center" wrapText="1"/>
    </xf>
    <xf numFmtId="0" fontId="54" fillId="2" borderId="15" xfId="0" applyFont="1" applyFill="1" applyBorder="1" applyAlignment="1">
      <alignment horizontal="center" vertical="center" wrapText="1"/>
    </xf>
    <xf numFmtId="0" fontId="54" fillId="2" borderId="12" xfId="0" applyFont="1" applyFill="1" applyBorder="1" applyAlignment="1">
      <alignment horizontal="center" vertical="center" wrapText="1"/>
    </xf>
    <xf numFmtId="0" fontId="46" fillId="2" borderId="12" xfId="0" applyFont="1" applyFill="1" applyBorder="1" applyAlignment="1" applyProtection="1">
      <alignment horizontal="center" vertical="center" wrapText="1"/>
      <protection locked="0"/>
    </xf>
    <xf numFmtId="0" fontId="46" fillId="2" borderId="14" xfId="0" applyFont="1" applyFill="1" applyBorder="1" applyAlignment="1" applyProtection="1">
      <alignment horizontal="center" vertical="center" wrapText="1"/>
      <protection locked="0"/>
    </xf>
    <xf numFmtId="166" fontId="43" fillId="2" borderId="15" xfId="0" applyNumberFormat="1" applyFont="1" applyFill="1" applyBorder="1" applyAlignment="1">
      <alignment horizontal="center" wrapText="1"/>
    </xf>
    <xf numFmtId="0" fontId="46" fillId="2" borderId="14" xfId="0" applyFont="1" applyFill="1" applyBorder="1" applyAlignment="1">
      <alignment horizontal="center" vertical="center" wrapText="1"/>
    </xf>
    <xf numFmtId="0" fontId="15" fillId="2" borderId="15" xfId="0" applyFont="1" applyFill="1" applyBorder="1" applyAlignment="1" applyProtection="1">
      <alignment horizontal="center" vertical="center" wrapText="1"/>
      <protection locked="0"/>
    </xf>
    <xf numFmtId="0" fontId="15" fillId="15" borderId="41" xfId="0" applyFont="1" applyFill="1" applyBorder="1" applyAlignment="1" applyProtection="1">
      <alignment horizontal="center" vertical="center" wrapText="1"/>
      <protection locked="0"/>
    </xf>
    <xf numFmtId="0" fontId="15" fillId="15" borderId="39" xfId="0" applyFont="1" applyFill="1" applyBorder="1" applyAlignment="1" applyProtection="1">
      <alignment horizontal="center" vertical="center" wrapText="1"/>
      <protection locked="0"/>
    </xf>
    <xf numFmtId="0" fontId="58" fillId="2" borderId="12" xfId="0" applyFont="1" applyFill="1" applyBorder="1" applyAlignment="1">
      <alignment horizontal="center" vertical="center" wrapText="1"/>
    </xf>
    <xf numFmtId="0" fontId="15" fillId="2" borderId="15" xfId="0" applyFont="1" applyFill="1" applyBorder="1" applyAlignment="1">
      <alignment horizontal="center" vertical="center" wrapText="1"/>
    </xf>
    <xf numFmtId="49" fontId="46" fillId="2" borderId="59" xfId="1" applyNumberFormat="1" applyFont="1" applyFill="1" applyBorder="1" applyAlignment="1" applyProtection="1">
      <alignment horizontal="center" vertical="center" wrapText="1"/>
    </xf>
    <xf numFmtId="0" fontId="57" fillId="2" borderId="14" xfId="0" applyFont="1" applyFill="1" applyBorder="1" applyAlignment="1" applyProtection="1">
      <alignment horizontal="center" vertical="center" wrapText="1"/>
      <protection locked="0"/>
    </xf>
    <xf numFmtId="0" fontId="45" fillId="2" borderId="58" xfId="0" applyFont="1" applyFill="1" applyBorder="1" applyAlignment="1">
      <alignment horizontal="center" vertical="center"/>
    </xf>
    <xf numFmtId="0" fontId="45" fillId="2" borderId="60" xfId="0" applyFont="1" applyFill="1" applyBorder="1" applyAlignment="1">
      <alignment horizontal="center" vertical="center"/>
    </xf>
    <xf numFmtId="0" fontId="15" fillId="2" borderId="12"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57" fillId="2" borderId="14"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74" fillId="2" borderId="15" xfId="0" applyFont="1" applyFill="1" applyBorder="1" applyAlignment="1">
      <alignment horizontal="center" vertical="center" wrapText="1"/>
    </xf>
    <xf numFmtId="0" fontId="78" fillId="2" borderId="15" xfId="0" applyFont="1" applyFill="1" applyBorder="1" applyAlignment="1">
      <alignment horizontal="center" vertical="center" wrapText="1"/>
    </xf>
    <xf numFmtId="0" fontId="46" fillId="2" borderId="15" xfId="0" applyFont="1" applyFill="1" applyBorder="1" applyAlignment="1" applyProtection="1">
      <alignment horizontal="left" vertical="center" wrapText="1"/>
      <protection locked="0"/>
    </xf>
    <xf numFmtId="0" fontId="45" fillId="2" borderId="15" xfId="0" applyFont="1" applyFill="1" applyBorder="1" applyAlignment="1">
      <alignment horizontal="center" vertical="center" wrapText="1"/>
    </xf>
    <xf numFmtId="0" fontId="45" fillId="2" borderId="15" xfId="0" applyFont="1" applyFill="1" applyBorder="1" applyAlignment="1">
      <alignment horizontal="center" vertical="top" wrapText="1"/>
    </xf>
    <xf numFmtId="0" fontId="45" fillId="2" borderId="22" xfId="0" applyFont="1" applyFill="1" applyBorder="1" applyAlignment="1">
      <alignment horizontal="center" vertical="top" wrapText="1"/>
    </xf>
    <xf numFmtId="0" fontId="45" fillId="2" borderId="22" xfId="0" applyFont="1" applyFill="1" applyBorder="1" applyAlignment="1">
      <alignment horizontal="center" vertical="center" wrapText="1"/>
    </xf>
    <xf numFmtId="0" fontId="45" fillId="2" borderId="23" xfId="0" applyFont="1" applyFill="1" applyBorder="1" applyAlignment="1">
      <alignment horizontal="center" vertical="center" wrapText="1"/>
    </xf>
    <xf numFmtId="0" fontId="45" fillId="2" borderId="31" xfId="0" applyFont="1" applyFill="1" applyBorder="1" applyAlignment="1">
      <alignment horizontal="center" vertical="center" wrapText="1"/>
    </xf>
    <xf numFmtId="0" fontId="45" fillId="2" borderId="22" xfId="0" applyFont="1" applyFill="1" applyBorder="1" applyAlignment="1">
      <alignment horizontal="center" vertical="center"/>
    </xf>
    <xf numFmtId="0" fontId="45" fillId="2" borderId="23" xfId="0" applyFont="1" applyFill="1" applyBorder="1" applyAlignment="1">
      <alignment horizontal="center" vertical="center"/>
    </xf>
    <xf numFmtId="0" fontId="45" fillId="2" borderId="31" xfId="0" applyFont="1" applyFill="1" applyBorder="1" applyAlignment="1">
      <alignment horizontal="center" vertical="center"/>
    </xf>
    <xf numFmtId="0" fontId="45" fillId="18" borderId="15" xfId="0" applyFont="1" applyFill="1" applyBorder="1" applyAlignment="1">
      <alignment horizontal="center" vertical="center"/>
    </xf>
    <xf numFmtId="0" fontId="45" fillId="18" borderId="12" xfId="0" applyFont="1" applyFill="1" applyBorder="1" applyAlignment="1">
      <alignment horizontal="center" vertical="center"/>
    </xf>
    <xf numFmtId="0" fontId="45" fillId="18" borderId="14" xfId="0" applyFont="1" applyFill="1" applyBorder="1" applyAlignment="1">
      <alignment horizontal="center" vertical="center" wrapText="1"/>
    </xf>
    <xf numFmtId="0" fontId="45" fillId="2" borderId="0" xfId="0" applyFont="1" applyFill="1" applyAlignment="1">
      <alignment horizontal="center" vertical="center" wrapText="1"/>
    </xf>
    <xf numFmtId="0" fontId="49" fillId="2" borderId="15" xfId="0" applyFont="1" applyFill="1" applyBorder="1" applyAlignment="1">
      <alignment horizontal="center" vertical="center" wrapText="1"/>
    </xf>
    <xf numFmtId="0" fontId="45" fillId="2" borderId="12" xfId="0" applyFont="1" applyFill="1" applyBorder="1" applyAlignment="1">
      <alignment horizontal="center" vertical="center" wrapText="1"/>
    </xf>
    <xf numFmtId="0" fontId="45" fillId="2" borderId="19"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77" fillId="18" borderId="15" xfId="0" applyFont="1" applyFill="1" applyBorder="1" applyAlignment="1">
      <alignment horizontal="center" vertical="center" wrapText="1"/>
    </xf>
    <xf numFmtId="0" fontId="77" fillId="18" borderId="22" xfId="0" applyFont="1" applyFill="1" applyBorder="1" applyAlignment="1">
      <alignment horizontal="center" vertical="center" wrapText="1"/>
    </xf>
    <xf numFmtId="0" fontId="77" fillId="18" borderId="12" xfId="0" applyFont="1" applyFill="1" applyBorder="1" applyAlignment="1">
      <alignment horizontal="center" vertical="center" wrapText="1"/>
    </xf>
    <xf numFmtId="0" fontId="77" fillId="18" borderId="53" xfId="0" applyFont="1" applyFill="1" applyBorder="1" applyAlignment="1">
      <alignment horizontal="center" vertical="center"/>
    </xf>
    <xf numFmtId="0" fontId="77" fillId="18" borderId="53" xfId="0" applyFont="1" applyFill="1" applyBorder="1" applyAlignment="1">
      <alignment horizontal="center" vertical="center" wrapText="1"/>
    </xf>
    <xf numFmtId="0" fontId="77" fillId="18" borderId="62" xfId="0" applyFont="1" applyFill="1" applyBorder="1" applyAlignment="1">
      <alignment horizontal="center" vertical="center" wrapText="1"/>
    </xf>
    <xf numFmtId="0" fontId="77" fillId="18" borderId="23" xfId="0" applyFont="1" applyFill="1" applyBorder="1" applyAlignment="1">
      <alignment horizontal="center" vertical="center" wrapText="1"/>
    </xf>
    <xf numFmtId="0" fontId="45" fillId="18" borderId="63" xfId="0" applyFont="1" applyFill="1" applyBorder="1" applyAlignment="1">
      <alignment horizontal="center" vertical="center"/>
    </xf>
    <xf numFmtId="0" fontId="45" fillId="18" borderId="20" xfId="0" applyFont="1" applyFill="1" applyBorder="1" applyAlignment="1">
      <alignment horizontal="center" vertical="center"/>
    </xf>
    <xf numFmtId="0" fontId="45" fillId="18" borderId="64" xfId="0" applyFont="1" applyFill="1" applyBorder="1" applyAlignment="1">
      <alignment horizontal="center" vertical="center"/>
    </xf>
    <xf numFmtId="0" fontId="42" fillId="2" borderId="0" xfId="0" applyFont="1" applyFill="1" applyAlignment="1">
      <alignment horizontal="center" vertical="center"/>
    </xf>
    <xf numFmtId="0" fontId="42" fillId="2" borderId="51" xfId="0" applyFont="1" applyFill="1" applyBorder="1" applyAlignment="1">
      <alignment horizontal="center" vertical="center"/>
    </xf>
    <xf numFmtId="0" fontId="47" fillId="2" borderId="2" xfId="0" applyFont="1" applyFill="1" applyBorder="1" applyAlignment="1">
      <alignment horizontal="left" vertical="top" wrapText="1"/>
    </xf>
    <xf numFmtId="0" fontId="47" fillId="2" borderId="3" xfId="0" applyFont="1" applyFill="1" applyBorder="1" applyAlignment="1">
      <alignment horizontal="left" vertical="top" wrapText="1"/>
    </xf>
    <xf numFmtId="0" fontId="47" fillId="2" borderId="4" xfId="0" applyFont="1" applyFill="1" applyBorder="1" applyAlignment="1">
      <alignment horizontal="left" vertical="top" wrapText="1"/>
    </xf>
    <xf numFmtId="0" fontId="77" fillId="18" borderId="15" xfId="0" applyFont="1" applyFill="1" applyBorder="1" applyAlignment="1">
      <alignment horizontal="center"/>
    </xf>
    <xf numFmtId="0" fontId="77" fillId="18" borderId="12" xfId="0" applyFont="1" applyFill="1" applyBorder="1" applyAlignment="1">
      <alignment horizontal="center"/>
    </xf>
    <xf numFmtId="0" fontId="77" fillId="18" borderId="15" xfId="0" applyFont="1" applyFill="1" applyBorder="1" applyAlignment="1">
      <alignment horizontal="center" vertical="center"/>
    </xf>
    <xf numFmtId="0" fontId="77" fillId="18" borderId="19" xfId="0" applyFont="1" applyFill="1" applyBorder="1" applyAlignment="1">
      <alignment horizontal="center" vertical="center" wrapText="1"/>
    </xf>
    <xf numFmtId="0" fontId="77" fillId="18" borderId="14" xfId="0" applyFont="1" applyFill="1" applyBorder="1" applyAlignment="1">
      <alignment horizontal="center" vertical="center" wrapText="1"/>
    </xf>
    <xf numFmtId="0" fontId="6" fillId="2" borderId="12" xfId="0" applyFont="1" applyFill="1" applyBorder="1" applyAlignment="1">
      <alignment horizontal="center"/>
    </xf>
    <xf numFmtId="0" fontId="6" fillId="2" borderId="14" xfId="0" applyFont="1" applyFill="1" applyBorder="1" applyAlignment="1">
      <alignment horizont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37" fillId="2" borderId="0" xfId="7" applyFont="1" applyFill="1" applyAlignment="1" applyProtection="1">
      <alignment horizontal="center" vertical="center"/>
    </xf>
    <xf numFmtId="0" fontId="36" fillId="2" borderId="0" xfId="0" applyFont="1" applyFill="1" applyAlignment="1">
      <alignment horizontal="center" vertical="center"/>
    </xf>
    <xf numFmtId="0" fontId="40" fillId="2" borderId="0" xfId="0" applyFont="1" applyFill="1" applyAlignment="1">
      <alignment horizontal="center" vertical="center"/>
    </xf>
    <xf numFmtId="0" fontId="20" fillId="18" borderId="20" xfId="0" applyFont="1" applyFill="1" applyBorder="1" applyAlignment="1">
      <alignment horizontal="center" vertical="center" wrapText="1"/>
    </xf>
    <xf numFmtId="0" fontId="19" fillId="17" borderId="20" xfId="0" applyFont="1" applyFill="1" applyBorder="1" applyAlignment="1">
      <alignment horizontal="center" vertical="center" wrapText="1"/>
    </xf>
    <xf numFmtId="0" fontId="24" fillId="2" borderId="2"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4" fillId="2" borderId="4" xfId="0" applyFont="1" applyFill="1" applyBorder="1" applyAlignment="1">
      <alignment horizontal="center" vertical="center" wrapText="1"/>
    </xf>
    <xf numFmtId="0" fontId="35" fillId="2" borderId="0" xfId="0" applyFont="1" applyFill="1" applyAlignment="1">
      <alignment horizontal="center"/>
    </xf>
    <xf numFmtId="0" fontId="39" fillId="2" borderId="0" xfId="0" applyFont="1" applyFill="1" applyAlignment="1">
      <alignment horizontal="center" vertical="center" wrapText="1"/>
    </xf>
    <xf numFmtId="0" fontId="19" fillId="18" borderId="20" xfId="0" applyFont="1" applyFill="1" applyBorder="1" applyAlignment="1">
      <alignment horizontal="center" vertical="center" wrapText="1"/>
    </xf>
    <xf numFmtId="0" fontId="68" fillId="2" borderId="15" xfId="0" applyFont="1" applyFill="1" applyBorder="1" applyAlignment="1">
      <alignment horizontal="center" vertical="center" wrapText="1"/>
    </xf>
    <xf numFmtId="0" fontId="20" fillId="17" borderId="20" xfId="0" applyFont="1" applyFill="1" applyBorder="1" applyAlignment="1">
      <alignment horizontal="center" vertical="center" wrapText="1"/>
    </xf>
    <xf numFmtId="0" fontId="18" fillId="17" borderId="20" xfId="0" applyFont="1" applyFill="1" applyBorder="1" applyAlignment="1">
      <alignment horizontal="center" vertical="center"/>
    </xf>
    <xf numFmtId="0" fontId="68" fillId="2" borderId="31" xfId="0" applyFont="1" applyFill="1" applyBorder="1" applyAlignment="1">
      <alignment horizontal="center" vertical="center" wrapText="1"/>
    </xf>
    <xf numFmtId="0" fontId="19" fillId="17" borderId="12" xfId="0" applyFont="1" applyFill="1" applyBorder="1" applyAlignment="1">
      <alignment horizontal="center" vertical="center" wrapText="1"/>
    </xf>
    <xf numFmtId="0" fontId="6" fillId="2" borderId="0" xfId="0" applyFont="1" applyFill="1" applyAlignment="1">
      <alignment horizontal="center"/>
    </xf>
    <xf numFmtId="0" fontId="24" fillId="2" borderId="0" xfId="0" applyFont="1" applyFill="1" applyAlignment="1">
      <alignment horizontal="center" vertical="center" wrapText="1"/>
    </xf>
    <xf numFmtId="0" fontId="22" fillId="2" borderId="0" xfId="0" applyFont="1" applyFill="1" applyAlignment="1">
      <alignment horizontal="center" vertical="center"/>
    </xf>
    <xf numFmtId="0" fontId="23" fillId="2" borderId="0" xfId="7" applyFont="1" applyFill="1" applyAlignment="1" applyProtection="1">
      <alignment horizontal="center" vertical="center"/>
    </xf>
    <xf numFmtId="0" fontId="68" fillId="2" borderId="57" xfId="0" applyFont="1" applyFill="1" applyBorder="1" applyAlignment="1">
      <alignment horizontal="center" vertical="center" wrapText="1"/>
    </xf>
    <xf numFmtId="0" fontId="68" fillId="2" borderId="32" xfId="0" applyFont="1" applyFill="1" applyBorder="1" applyAlignment="1">
      <alignment horizontal="center" vertical="center" wrapText="1"/>
    </xf>
    <xf numFmtId="0" fontId="20" fillId="2" borderId="0" xfId="0" applyFont="1" applyFill="1" applyAlignment="1">
      <alignment horizontal="center" vertical="center"/>
    </xf>
    <xf numFmtId="0" fontId="19" fillId="17" borderId="63" xfId="0" applyFont="1" applyFill="1" applyBorder="1" applyAlignment="1">
      <alignment horizontal="center" vertical="center" wrapText="1"/>
    </xf>
    <xf numFmtId="0" fontId="20" fillId="18" borderId="64" xfId="0" applyFont="1" applyFill="1" applyBorder="1" applyAlignment="1">
      <alignment horizontal="center" vertical="center" wrapText="1"/>
    </xf>
    <xf numFmtId="0" fontId="20" fillId="18" borderId="65" xfId="0" applyFont="1" applyFill="1" applyBorder="1" applyAlignment="1">
      <alignment horizontal="center" vertical="center" wrapText="1"/>
    </xf>
    <xf numFmtId="0" fontId="20" fillId="18" borderId="63" xfId="0" applyFont="1" applyFill="1" applyBorder="1" applyAlignment="1">
      <alignment horizontal="center" vertical="center" wrapText="1"/>
    </xf>
    <xf numFmtId="0" fontId="20" fillId="18" borderId="46" xfId="0" applyFont="1" applyFill="1" applyBorder="1" applyAlignment="1">
      <alignment horizontal="center" vertical="center" wrapText="1"/>
    </xf>
    <xf numFmtId="0" fontId="20" fillId="18" borderId="62" xfId="0" applyFont="1" applyFill="1" applyBorder="1" applyAlignment="1">
      <alignment horizontal="center" vertical="center" wrapText="1"/>
    </xf>
    <xf numFmtId="0" fontId="20" fillId="18" borderId="53" xfId="0" applyFont="1" applyFill="1" applyBorder="1" applyAlignment="1">
      <alignment horizontal="center" vertical="center" wrapText="1"/>
    </xf>
    <xf numFmtId="0" fontId="19" fillId="18" borderId="46" xfId="0" applyFont="1" applyFill="1" applyBorder="1" applyAlignment="1">
      <alignment horizontal="center" vertical="center" wrapText="1"/>
    </xf>
    <xf numFmtId="0" fontId="19" fillId="18" borderId="53" xfId="0" applyFont="1" applyFill="1" applyBorder="1" applyAlignment="1">
      <alignment horizontal="center" vertical="center" wrapText="1"/>
    </xf>
    <xf numFmtId="0" fontId="19" fillId="18" borderId="62" xfId="0" applyFont="1" applyFill="1" applyBorder="1" applyAlignment="1">
      <alignment horizontal="center" vertical="center" wrapText="1"/>
    </xf>
    <xf numFmtId="0" fontId="19" fillId="18" borderId="64" xfId="0" applyFont="1" applyFill="1" applyBorder="1" applyAlignment="1">
      <alignment horizontal="center" vertical="center" wrapText="1"/>
    </xf>
    <xf numFmtId="0" fontId="19" fillId="18" borderId="65" xfId="0" applyFont="1" applyFill="1" applyBorder="1" applyAlignment="1">
      <alignment horizontal="center" vertical="center" wrapText="1"/>
    </xf>
    <xf numFmtId="0" fontId="19" fillId="18" borderId="63" xfId="0" applyFont="1" applyFill="1" applyBorder="1" applyAlignment="1">
      <alignment horizontal="center" vertical="center" wrapText="1"/>
    </xf>
    <xf numFmtId="0" fontId="19" fillId="9"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18" fillId="3" borderId="20" xfId="0" applyFont="1" applyFill="1" applyBorder="1" applyAlignment="1">
      <alignment horizontal="center" vertical="center"/>
    </xf>
    <xf numFmtId="0" fontId="32" fillId="0" borderId="57" xfId="0" applyFont="1" applyBorder="1" applyAlignment="1">
      <alignment horizontal="center" vertical="center" wrapText="1"/>
    </xf>
    <xf numFmtId="0" fontId="32" fillId="0" borderId="32"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4" xfId="0" applyFont="1" applyBorder="1" applyAlignment="1">
      <alignment horizontal="center" vertical="center" wrapText="1"/>
    </xf>
    <xf numFmtId="0" fontId="19" fillId="9" borderId="15" xfId="0" applyFont="1" applyFill="1" applyBorder="1" applyAlignment="1">
      <alignment horizontal="center" vertical="center" wrapText="1"/>
    </xf>
    <xf numFmtId="0" fontId="20" fillId="3" borderId="15" xfId="0" applyFont="1" applyFill="1" applyBorder="1" applyAlignment="1">
      <alignment horizontal="center" vertical="center" wrapText="1"/>
    </xf>
    <xf numFmtId="0" fontId="20" fillId="6" borderId="15"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8" fillId="3" borderId="15" xfId="0" applyFont="1" applyFill="1" applyBorder="1" applyAlignment="1">
      <alignment horizontal="center" vertical="center"/>
    </xf>
    <xf numFmtId="0" fontId="6" fillId="0" borderId="15" xfId="0" applyFont="1" applyBorder="1" applyAlignment="1">
      <alignment horizontal="center" vertical="center" wrapText="1"/>
    </xf>
    <xf numFmtId="0" fontId="19" fillId="3" borderId="26" xfId="0" applyFont="1" applyFill="1" applyBorder="1" applyAlignment="1">
      <alignment horizontal="center" vertical="center" wrapText="1"/>
    </xf>
    <xf numFmtId="0" fontId="19" fillId="3" borderId="13" xfId="0" applyFont="1" applyFill="1" applyBorder="1" applyAlignment="1">
      <alignment horizontal="center" vertical="center" wrapText="1"/>
    </xf>
    <xf numFmtId="0" fontId="19" fillId="3" borderId="36"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3" borderId="22" xfId="0"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9" fillId="3" borderId="2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19" fillId="3" borderId="2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19" fillId="3" borderId="24" xfId="0" applyFont="1" applyFill="1" applyBorder="1" applyAlignment="1">
      <alignment horizontal="center" vertical="center" wrapText="1"/>
    </xf>
    <xf numFmtId="1" fontId="7" fillId="2" borderId="15" xfId="0" applyNumberFormat="1" applyFont="1" applyFill="1" applyBorder="1" applyAlignment="1">
      <alignment horizontal="center" vertical="center"/>
    </xf>
    <xf numFmtId="0" fontId="7" fillId="0" borderId="15" xfId="0" applyFont="1" applyBorder="1" applyAlignment="1">
      <alignment horizontal="center" vertical="center" wrapText="1"/>
    </xf>
    <xf numFmtId="0" fontId="28" fillId="0" borderId="15" xfId="0" applyFont="1" applyBorder="1" applyAlignment="1">
      <alignment horizontal="center" vertical="center" wrapText="1"/>
    </xf>
    <xf numFmtId="0" fontId="7" fillId="2" borderId="15"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4" xfId="0" applyFont="1" applyBorder="1" applyAlignment="1">
      <alignment horizontal="center" vertical="center" wrapText="1"/>
    </xf>
    <xf numFmtId="0" fontId="19" fillId="9" borderId="41" xfId="0" applyFont="1" applyFill="1" applyBorder="1" applyAlignment="1">
      <alignment horizontal="center" vertical="center" wrapText="1"/>
    </xf>
    <xf numFmtId="0" fontId="19" fillId="9" borderId="39" xfId="0" applyFont="1" applyFill="1" applyBorder="1" applyAlignment="1">
      <alignment horizontal="center" vertical="center" wrapText="1"/>
    </xf>
    <xf numFmtId="0" fontId="19" fillId="9" borderId="56" xfId="0" applyFont="1" applyFill="1" applyBorder="1" applyAlignment="1">
      <alignment horizontal="center" vertical="center" wrapText="1"/>
    </xf>
    <xf numFmtId="0" fontId="19" fillId="9" borderId="51" xfId="0" applyFont="1" applyFill="1" applyBorder="1" applyAlignment="1">
      <alignment horizontal="center" vertical="center" wrapText="1"/>
    </xf>
    <xf numFmtId="0" fontId="19" fillId="9" borderId="57" xfId="0" applyFont="1" applyFill="1" applyBorder="1" applyAlignment="1">
      <alignment horizontal="center" vertical="center" wrapText="1"/>
    </xf>
    <xf numFmtId="0" fontId="19" fillId="9" borderId="32" xfId="0" applyFont="1" applyFill="1" applyBorder="1" applyAlignment="1">
      <alignment horizontal="center" vertical="center" wrapText="1"/>
    </xf>
    <xf numFmtId="1" fontId="7" fillId="0" borderId="15" xfId="0" applyNumberFormat="1" applyFont="1" applyBorder="1" applyAlignment="1">
      <alignment horizontal="center" vertical="center" wrapText="1"/>
    </xf>
    <xf numFmtId="0" fontId="25" fillId="0" borderId="12" xfId="0" applyFont="1" applyBorder="1" applyAlignment="1">
      <alignment horizontal="center" vertical="center" wrapText="1"/>
    </xf>
    <xf numFmtId="0" fontId="25" fillId="0" borderId="14" xfId="0" applyFont="1" applyBorder="1" applyAlignment="1">
      <alignment horizontal="center" vertical="center" wrapText="1"/>
    </xf>
    <xf numFmtId="1" fontId="6" fillId="0" borderId="12" xfId="0" applyNumberFormat="1" applyFont="1" applyBorder="1" applyAlignment="1">
      <alignment horizontal="center" vertical="center" wrapText="1"/>
    </xf>
    <xf numFmtId="1" fontId="6" fillId="0" borderId="14" xfId="0" applyNumberFormat="1" applyFont="1" applyBorder="1" applyAlignment="1">
      <alignment horizontal="center" vertical="center" wrapText="1"/>
    </xf>
    <xf numFmtId="0" fontId="20" fillId="3" borderId="22" xfId="0" applyFont="1" applyFill="1" applyBorder="1" applyAlignment="1">
      <alignment horizontal="center" vertical="center" wrapText="1"/>
    </xf>
    <xf numFmtId="0" fontId="20" fillId="3" borderId="23"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20" fillId="3" borderId="18" xfId="0" applyFont="1" applyFill="1" applyBorder="1" applyAlignment="1">
      <alignment horizontal="center" vertical="center" wrapText="1"/>
    </xf>
    <xf numFmtId="0" fontId="20" fillId="3" borderId="21" xfId="0" applyFont="1" applyFill="1" applyBorder="1" applyAlignment="1">
      <alignment horizontal="center" vertical="center" wrapText="1"/>
    </xf>
    <xf numFmtId="0" fontId="20" fillId="3" borderId="34" xfId="0" applyFont="1" applyFill="1" applyBorder="1" applyAlignment="1">
      <alignment horizontal="center" vertical="center" wrapText="1"/>
    </xf>
    <xf numFmtId="0" fontId="20" fillId="3" borderId="29" xfId="0" applyFont="1" applyFill="1" applyBorder="1" applyAlignment="1">
      <alignment horizontal="center" vertical="center" wrapText="1"/>
    </xf>
    <xf numFmtId="0" fontId="20" fillId="3" borderId="28" xfId="0" applyFont="1" applyFill="1" applyBorder="1" applyAlignment="1">
      <alignment horizontal="center" vertical="center" wrapText="1"/>
    </xf>
    <xf numFmtId="0" fontId="20" fillId="3" borderId="30" xfId="0" applyFont="1" applyFill="1" applyBorder="1" applyAlignment="1">
      <alignment horizontal="center" vertical="center" wrapText="1"/>
    </xf>
    <xf numFmtId="0" fontId="19" fillId="18" borderId="15" xfId="0" applyFont="1" applyFill="1" applyBorder="1" applyAlignment="1">
      <alignment horizontal="center" vertical="center" wrapText="1"/>
    </xf>
    <xf numFmtId="0" fontId="19" fillId="18" borderId="22" xfId="0" applyFont="1" applyFill="1" applyBorder="1" applyAlignment="1">
      <alignment horizontal="center" vertical="center" wrapText="1"/>
    </xf>
    <xf numFmtId="0" fontId="20" fillId="18" borderId="15" xfId="0" applyFont="1" applyFill="1" applyBorder="1" applyAlignment="1">
      <alignment horizontal="center" vertical="center" wrapText="1"/>
    </xf>
    <xf numFmtId="0" fontId="20" fillId="18" borderId="22" xfId="0" applyFont="1" applyFill="1" applyBorder="1" applyAlignment="1">
      <alignment horizontal="center" vertical="center" wrapText="1"/>
    </xf>
    <xf numFmtId="0" fontId="18" fillId="18" borderId="15" xfId="0" applyFont="1" applyFill="1" applyBorder="1" applyAlignment="1">
      <alignment horizontal="center" vertical="center"/>
    </xf>
    <xf numFmtId="0" fontId="18" fillId="18" borderId="22" xfId="0" applyFont="1" applyFill="1" applyBorder="1" applyAlignment="1">
      <alignment horizontal="center" vertical="center"/>
    </xf>
    <xf numFmtId="0" fontId="19" fillId="18" borderId="23" xfId="0" applyFont="1" applyFill="1" applyBorder="1" applyAlignment="1">
      <alignment horizontal="center" vertical="center" wrapText="1"/>
    </xf>
    <xf numFmtId="0" fontId="19" fillId="18" borderId="31" xfId="0" applyFont="1" applyFill="1" applyBorder="1" applyAlignment="1">
      <alignment horizontal="center" vertical="center" wrapText="1"/>
    </xf>
    <xf numFmtId="0" fontId="24" fillId="17" borderId="12"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25" fillId="17" borderId="12"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52" fillId="0" borderId="12" xfId="0" applyFont="1" applyBorder="1" applyAlignment="1">
      <alignment horizontal="center" vertical="center" wrapText="1"/>
    </xf>
    <xf numFmtId="0" fontId="52" fillId="0" borderId="14" xfId="0" applyFont="1" applyBorder="1" applyAlignment="1">
      <alignment horizontal="center" vertical="center" wrapText="1"/>
    </xf>
    <xf numFmtId="0" fontId="25" fillId="0" borderId="15" xfId="0" applyFont="1" applyBorder="1" applyAlignment="1">
      <alignment horizontal="center" vertical="center" wrapText="1"/>
    </xf>
    <xf numFmtId="0" fontId="18" fillId="3" borderId="22" xfId="0" applyFont="1" applyFill="1" applyBorder="1" applyAlignment="1">
      <alignment horizontal="center" vertical="center"/>
    </xf>
    <xf numFmtId="0" fontId="89" fillId="18" borderId="31" xfId="0" applyFont="1" applyFill="1" applyBorder="1" applyAlignment="1">
      <alignment horizontal="center" vertical="center" wrapText="1"/>
    </xf>
    <xf numFmtId="0" fontId="94" fillId="23" borderId="2" xfId="7" applyFont="1" applyFill="1" applyBorder="1" applyAlignment="1" applyProtection="1">
      <alignment horizontal="center" vertical="center" wrapText="1"/>
    </xf>
    <xf numFmtId="0" fontId="94" fillId="23" borderId="3" xfId="7" applyFont="1" applyFill="1" applyBorder="1" applyAlignment="1" applyProtection="1">
      <alignment horizontal="center" vertical="center" wrapText="1"/>
    </xf>
    <xf numFmtId="0" fontId="94" fillId="23" borderId="4" xfId="7" applyFont="1" applyFill="1" applyBorder="1" applyAlignment="1" applyProtection="1">
      <alignment horizontal="center" vertical="center" wrapText="1"/>
    </xf>
  </cellXfs>
  <cellStyles count="10">
    <cellStyle name="Hipervínculo" xfId="7" builtinId="8"/>
    <cellStyle name="Hyperlink" xfId="8" xr:uid="{00000000-000B-0000-0000-000008000000}"/>
    <cellStyle name="Millares" xfId="6" builtinId="3"/>
    <cellStyle name="Millares 2" xfId="3" xr:uid="{00000000-0005-0000-0000-000003000000}"/>
    <cellStyle name="Moneda" xfId="2" builtinId="4"/>
    <cellStyle name="Moneda 2" xfId="4" xr:uid="{00000000-0005-0000-0000-000005000000}"/>
    <cellStyle name="Normal" xfId="0" builtinId="0"/>
    <cellStyle name="Normal 3" xfId="5" xr:uid="{00000000-0005-0000-0000-000007000000}"/>
    <cellStyle name="Porcentaje" xfId="1" builtinId="5"/>
    <cellStyle name="Porcentaje 2" xfId="9" xr:uid="{81B79F43-0741-45C0-8698-A39141B39CE0}"/>
  </cellStyles>
  <dxfs count="27">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ill>
        <patternFill>
          <bgColor rgb="FF16674A"/>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16674A"/>
        </patternFill>
      </fill>
    </dxf>
  </dxfs>
  <tableStyles count="0" defaultTableStyle="TableStyleMedium2" defaultPivotStyle="PivotStyleLight16"/>
  <colors>
    <mruColors>
      <color rgb="FFFFB71B"/>
      <color rgb="FF34164A"/>
      <color rgb="FFBF95DF"/>
      <color rgb="FFFF5050"/>
      <color rgb="FF16674A"/>
      <color rgb="FF1DA2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1" i="0" u="none" strike="noStrike" kern="1200" spc="0" baseline="0">
                <a:solidFill>
                  <a:sysClr val="windowText" lastClr="000000"/>
                </a:solidFill>
              </a:rPr>
              <a:t>Avances Planes Operativos Vigencia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clustered"/>
        <c:varyColors val="0"/>
        <c:ser>
          <c:idx val="0"/>
          <c:order val="0"/>
          <c:tx>
            <c:strRef>
              <c:f>'Grafica cumplimiento'!$AM$2</c:f>
              <c:strCache>
                <c:ptCount val="1"/>
                <c:pt idx="0">
                  <c:v>% PROGRAMADO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'Grafica cumplimiento'!$A$3:$A$21</c:f>
              <c:strCache>
                <c:ptCount val="19"/>
                <c:pt idx="0">
                  <c:v>Plan Institucional de Archivos de la Entidad</c:v>
                </c:pt>
                <c:pt idx="1">
                  <c:v>Plan Anual de Adquisiciones</c:v>
                </c:pt>
                <c:pt idx="2">
                  <c:v>Plan Anual de Provisión de Vacantes y Previsión de Recursos </c:v>
                </c:pt>
                <c:pt idx="3">
                  <c:v>Plan Estratégico de Talento Humano</c:v>
                </c:pt>
                <c:pt idx="4">
                  <c:v>Plan Institucional de Capacitación</c:v>
                </c:pt>
                <c:pt idx="5">
                  <c:v>Plan de Bienestar Social e incentivos </c:v>
                </c:pt>
                <c:pt idx="6">
                  <c:v>Sistema de Gestión y Seguridad de Salud en el Trabajo</c:v>
                </c:pt>
                <c:pt idx="7">
                  <c:v>Programa de Transparencia y Ética Pública</c:v>
                </c:pt>
                <c:pt idx="8">
                  <c:v>Plan Estratégico de Tecnologías de la Información y las Comunicaciones</c:v>
                </c:pt>
                <c:pt idx="9">
                  <c:v>Plan de Tratamiento de Riesgos de Seguridad y Privacidad de la Información</c:v>
                </c:pt>
                <c:pt idx="10">
                  <c:v>Plan de Seguridad y Privacidad de la Información</c:v>
                </c:pt>
                <c:pt idx="11">
                  <c:v>Plan Institucional de Gestión Ambiental</c:v>
                </c:pt>
                <c:pt idx="12">
                  <c:v>Plan Integral de Movilidad Sostenible </c:v>
                </c:pt>
                <c:pt idx="13">
                  <c:v>Plan de Acción de Participación Ciudadana</c:v>
                </c:pt>
                <c:pt idx="14">
                  <c:v>Plan de Integridad</c:v>
                </c:pt>
                <c:pt idx="15">
                  <c:v>Plan Estratégico de Comunicaciones</c:v>
                </c:pt>
                <c:pt idx="16">
                  <c:v>Sistema Integrado de Conservación Documental</c:v>
                </c:pt>
                <c:pt idx="17">
                  <c:v>Plan Anual de Auditorias</c:v>
                </c:pt>
                <c:pt idx="18">
                  <c:v>Plan de Mantenimiento de las Sedes Administrativas</c:v>
                </c:pt>
              </c:strCache>
            </c:strRef>
          </c:cat>
          <c:val>
            <c:numRef>
              <c:f>'Grafica cumplimiento'!$AM$3:$AM$21</c:f>
              <c:numCache>
                <c:formatCode>0%</c:formatCode>
                <c:ptCount val="19"/>
                <c:pt idx="0">
                  <c:v>0.46</c:v>
                </c:pt>
                <c:pt idx="1">
                  <c:v>0.81370000000000009</c:v>
                </c:pt>
                <c:pt idx="2">
                  <c:v>0.33</c:v>
                </c:pt>
                <c:pt idx="3">
                  <c:v>0.33</c:v>
                </c:pt>
                <c:pt idx="4">
                  <c:v>0.56000000000000005</c:v>
                </c:pt>
                <c:pt idx="5">
                  <c:v>0.57000000000000006</c:v>
                </c:pt>
                <c:pt idx="6">
                  <c:v>0.62</c:v>
                </c:pt>
                <c:pt idx="7">
                  <c:v>0.39</c:v>
                </c:pt>
                <c:pt idx="8">
                  <c:v>0.51</c:v>
                </c:pt>
                <c:pt idx="9">
                  <c:v>0.38</c:v>
                </c:pt>
                <c:pt idx="10">
                  <c:v>0.2</c:v>
                </c:pt>
                <c:pt idx="11">
                  <c:v>0.54</c:v>
                </c:pt>
                <c:pt idx="12">
                  <c:v>0.4</c:v>
                </c:pt>
                <c:pt idx="13">
                  <c:v>0.63</c:v>
                </c:pt>
                <c:pt idx="14">
                  <c:v>0.57999999999999996</c:v>
                </c:pt>
                <c:pt idx="15">
                  <c:v>0.43</c:v>
                </c:pt>
                <c:pt idx="16">
                  <c:v>0</c:v>
                </c:pt>
                <c:pt idx="17">
                  <c:v>0.48</c:v>
                </c:pt>
                <c:pt idx="18">
                  <c:v>0.48000000000000004</c:v>
                </c:pt>
              </c:numCache>
            </c:numRef>
          </c:val>
          <c:extLst>
            <c:ext xmlns:c16="http://schemas.microsoft.com/office/drawing/2014/chart" uri="{C3380CC4-5D6E-409C-BE32-E72D297353CC}">
              <c16:uniqueId val="{00000000-11C3-4EF1-8981-D3D1ADD0C907}"/>
            </c:ext>
          </c:extLst>
        </c:ser>
        <c:ser>
          <c:idx val="1"/>
          <c:order val="1"/>
          <c:tx>
            <c:strRef>
              <c:f>'Grafica cumplimiento'!$AL$2</c:f>
              <c:strCache>
                <c:ptCount val="1"/>
                <c:pt idx="0">
                  <c:v>% EJECUCIÓN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'Grafica cumplimiento'!$A$3:$A$21</c:f>
              <c:strCache>
                <c:ptCount val="19"/>
                <c:pt idx="0">
                  <c:v>Plan Institucional de Archivos de la Entidad</c:v>
                </c:pt>
                <c:pt idx="1">
                  <c:v>Plan Anual de Adquisiciones</c:v>
                </c:pt>
                <c:pt idx="2">
                  <c:v>Plan Anual de Provisión de Vacantes y Previsión de Recursos </c:v>
                </c:pt>
                <c:pt idx="3">
                  <c:v>Plan Estratégico de Talento Humano</c:v>
                </c:pt>
                <c:pt idx="4">
                  <c:v>Plan Institucional de Capacitación</c:v>
                </c:pt>
                <c:pt idx="5">
                  <c:v>Plan de Bienestar Social e incentivos </c:v>
                </c:pt>
                <c:pt idx="6">
                  <c:v>Sistema de Gestión y Seguridad de Salud en el Trabajo</c:v>
                </c:pt>
                <c:pt idx="7">
                  <c:v>Programa de Transparencia y Ética Pública</c:v>
                </c:pt>
                <c:pt idx="8">
                  <c:v>Plan Estratégico de Tecnologías de la Información y las Comunicaciones</c:v>
                </c:pt>
                <c:pt idx="9">
                  <c:v>Plan de Tratamiento de Riesgos de Seguridad y Privacidad de la Información</c:v>
                </c:pt>
                <c:pt idx="10">
                  <c:v>Plan de Seguridad y Privacidad de la Información</c:v>
                </c:pt>
                <c:pt idx="11">
                  <c:v>Plan Institucional de Gestión Ambiental</c:v>
                </c:pt>
                <c:pt idx="12">
                  <c:v>Plan Integral de Movilidad Sostenible </c:v>
                </c:pt>
                <c:pt idx="13">
                  <c:v>Plan de Acción de Participación Ciudadana</c:v>
                </c:pt>
                <c:pt idx="14">
                  <c:v>Plan de Integridad</c:v>
                </c:pt>
                <c:pt idx="15">
                  <c:v>Plan Estratégico de Comunicaciones</c:v>
                </c:pt>
                <c:pt idx="16">
                  <c:v>Sistema Integrado de Conservación Documental</c:v>
                </c:pt>
                <c:pt idx="17">
                  <c:v>Plan Anual de Auditorias</c:v>
                </c:pt>
                <c:pt idx="18">
                  <c:v>Plan de Mantenimiento de las Sedes Administrativas</c:v>
                </c:pt>
              </c:strCache>
            </c:strRef>
          </c:cat>
          <c:val>
            <c:numRef>
              <c:f>'Grafica cumplimiento'!$AL$3:$AL$21</c:f>
              <c:numCache>
                <c:formatCode>0%</c:formatCode>
                <c:ptCount val="19"/>
                <c:pt idx="0">
                  <c:v>0.46</c:v>
                </c:pt>
                <c:pt idx="1">
                  <c:v>0.50029999999999997</c:v>
                </c:pt>
                <c:pt idx="2">
                  <c:v>0.33</c:v>
                </c:pt>
                <c:pt idx="3">
                  <c:v>0.33</c:v>
                </c:pt>
                <c:pt idx="4">
                  <c:v>0.5</c:v>
                </c:pt>
                <c:pt idx="5">
                  <c:v>0.56000000000000005</c:v>
                </c:pt>
                <c:pt idx="6">
                  <c:v>0.62</c:v>
                </c:pt>
                <c:pt idx="7">
                  <c:v>0.39</c:v>
                </c:pt>
                <c:pt idx="8">
                  <c:v>0.51</c:v>
                </c:pt>
                <c:pt idx="9">
                  <c:v>0.38</c:v>
                </c:pt>
                <c:pt idx="10">
                  <c:v>0.2</c:v>
                </c:pt>
                <c:pt idx="11">
                  <c:v>0.42</c:v>
                </c:pt>
                <c:pt idx="12">
                  <c:v>0.4</c:v>
                </c:pt>
                <c:pt idx="13">
                  <c:v>0.63</c:v>
                </c:pt>
                <c:pt idx="14">
                  <c:v>0.39</c:v>
                </c:pt>
                <c:pt idx="15">
                  <c:v>0.43</c:v>
                </c:pt>
                <c:pt idx="16">
                  <c:v>0</c:v>
                </c:pt>
                <c:pt idx="17">
                  <c:v>0.32</c:v>
                </c:pt>
                <c:pt idx="18">
                  <c:v>0.32</c:v>
                </c:pt>
              </c:numCache>
            </c:numRef>
          </c:val>
          <c:extLst>
            <c:ext xmlns:c16="http://schemas.microsoft.com/office/drawing/2014/chart" uri="{C3380CC4-5D6E-409C-BE32-E72D297353CC}">
              <c16:uniqueId val="{00000001-11C3-4EF1-8981-D3D1ADD0C907}"/>
            </c:ext>
          </c:extLst>
        </c:ser>
        <c:dLbls>
          <c:dLblPos val="outEnd"/>
          <c:showLegendKey val="0"/>
          <c:showVal val="1"/>
          <c:showCatName val="0"/>
          <c:showSerName val="0"/>
          <c:showPercent val="0"/>
          <c:showBubbleSize val="0"/>
        </c:dLbls>
        <c:gapWidth val="182"/>
        <c:axId val="2130858559"/>
        <c:axId val="2130859039"/>
      </c:barChart>
      <c:catAx>
        <c:axId val="21308585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130859039"/>
        <c:crosses val="autoZero"/>
        <c:auto val="1"/>
        <c:lblAlgn val="ctr"/>
        <c:lblOffset val="100"/>
        <c:noMultiLvlLbl val="0"/>
      </c:catAx>
      <c:valAx>
        <c:axId val="2130859039"/>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08585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1" i="0" u="none" strike="noStrike" kern="1200" spc="0" baseline="0">
                <a:solidFill>
                  <a:sysClr val="windowText" lastClr="000000"/>
                </a:solidFill>
              </a:rPr>
              <a:t>Avance planes operativos Trimestre II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clustered"/>
        <c:varyColors val="0"/>
        <c:ser>
          <c:idx val="0"/>
          <c:order val="0"/>
          <c:tx>
            <c:strRef>
              <c:f>'Grafica cumplimiento'!$AM$2</c:f>
              <c:strCache>
                <c:ptCount val="1"/>
                <c:pt idx="0">
                  <c:v>% PROGRAMADO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'Grafica cumplimiento'!$A$3:$A$21</c:f>
              <c:strCache>
                <c:ptCount val="19"/>
                <c:pt idx="0">
                  <c:v>Plan Institucional de Archivos de la Entidad</c:v>
                </c:pt>
                <c:pt idx="1">
                  <c:v>Plan Anual de Adquisiciones</c:v>
                </c:pt>
                <c:pt idx="2">
                  <c:v>Plan Anual de Provisión de Vacantes y Previsión de Recursos </c:v>
                </c:pt>
                <c:pt idx="3">
                  <c:v>Plan Estratégico de Talento Humano</c:v>
                </c:pt>
                <c:pt idx="4">
                  <c:v>Plan Institucional de Capacitación</c:v>
                </c:pt>
                <c:pt idx="5">
                  <c:v>Plan de Bienestar Social e incentivos </c:v>
                </c:pt>
                <c:pt idx="6">
                  <c:v>Sistema de Gestión y Seguridad de Salud en el Trabajo</c:v>
                </c:pt>
                <c:pt idx="7">
                  <c:v>Programa de Transparencia y Ética Pública</c:v>
                </c:pt>
                <c:pt idx="8">
                  <c:v>Plan Estratégico de Tecnologías de la Información y las Comunicaciones</c:v>
                </c:pt>
                <c:pt idx="9">
                  <c:v>Plan de Tratamiento de Riesgos de Seguridad y Privacidad de la Información</c:v>
                </c:pt>
                <c:pt idx="10">
                  <c:v>Plan de Seguridad y Privacidad de la Información</c:v>
                </c:pt>
                <c:pt idx="11">
                  <c:v>Plan Institucional de Gestión Ambiental</c:v>
                </c:pt>
                <c:pt idx="12">
                  <c:v>Plan Integral de Movilidad Sostenible </c:v>
                </c:pt>
                <c:pt idx="13">
                  <c:v>Plan de Acción de Participación Ciudadana</c:v>
                </c:pt>
                <c:pt idx="14">
                  <c:v>Plan de Integridad</c:v>
                </c:pt>
                <c:pt idx="15">
                  <c:v>Plan Estratégico de Comunicaciones</c:v>
                </c:pt>
                <c:pt idx="16">
                  <c:v>Sistema Integrado de Conservación Documental</c:v>
                </c:pt>
                <c:pt idx="17">
                  <c:v>Plan Anual de Auditorias</c:v>
                </c:pt>
                <c:pt idx="18">
                  <c:v>Plan de Mantenimiento de las Sedes Administrativas</c:v>
                </c:pt>
              </c:strCache>
            </c:strRef>
          </c:cat>
          <c:val>
            <c:numRef>
              <c:f>'Grafica cumplimiento'!$AD$3:$AD$21</c:f>
              <c:numCache>
                <c:formatCode>0%</c:formatCode>
                <c:ptCount val="19"/>
                <c:pt idx="0">
                  <c:v>0.23</c:v>
                </c:pt>
                <c:pt idx="1">
                  <c:v>8.3000000000000001E-3</c:v>
                </c:pt>
                <c:pt idx="2">
                  <c:v>0.33</c:v>
                </c:pt>
                <c:pt idx="3">
                  <c:v>0.33</c:v>
                </c:pt>
                <c:pt idx="4">
                  <c:v>0.29000000000000004</c:v>
                </c:pt>
                <c:pt idx="5">
                  <c:v>0.32</c:v>
                </c:pt>
                <c:pt idx="6">
                  <c:v>0.32</c:v>
                </c:pt>
                <c:pt idx="7">
                  <c:v>0.27</c:v>
                </c:pt>
                <c:pt idx="8">
                  <c:v>0.34</c:v>
                </c:pt>
                <c:pt idx="9">
                  <c:v>0.25</c:v>
                </c:pt>
                <c:pt idx="10">
                  <c:v>0.2</c:v>
                </c:pt>
                <c:pt idx="11">
                  <c:v>0.06</c:v>
                </c:pt>
                <c:pt idx="12">
                  <c:v>0.2</c:v>
                </c:pt>
                <c:pt idx="13">
                  <c:v>0.25</c:v>
                </c:pt>
                <c:pt idx="14">
                  <c:v>0.36</c:v>
                </c:pt>
                <c:pt idx="15">
                  <c:v>0.18</c:v>
                </c:pt>
                <c:pt idx="16">
                  <c:v>0</c:v>
                </c:pt>
                <c:pt idx="17">
                  <c:v>0.25</c:v>
                </c:pt>
                <c:pt idx="18">
                  <c:v>0.24</c:v>
                </c:pt>
              </c:numCache>
            </c:numRef>
          </c:val>
          <c:extLst>
            <c:ext xmlns:c16="http://schemas.microsoft.com/office/drawing/2014/chart" uri="{C3380CC4-5D6E-409C-BE32-E72D297353CC}">
              <c16:uniqueId val="{00000000-C54D-4C05-B470-66C9168E4D2C}"/>
            </c:ext>
          </c:extLst>
        </c:ser>
        <c:ser>
          <c:idx val="1"/>
          <c:order val="1"/>
          <c:tx>
            <c:strRef>
              <c:f>'Grafica cumplimiento'!$AC$2</c:f>
              <c:strCache>
                <c:ptCount val="1"/>
                <c:pt idx="0">
                  <c:v>% EJECUCIÓN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'Grafica cumplimiento'!$A$3:$A$21</c:f>
              <c:strCache>
                <c:ptCount val="19"/>
                <c:pt idx="0">
                  <c:v>Plan Institucional de Archivos de la Entidad</c:v>
                </c:pt>
                <c:pt idx="1">
                  <c:v>Plan Anual de Adquisiciones</c:v>
                </c:pt>
                <c:pt idx="2">
                  <c:v>Plan Anual de Provisión de Vacantes y Previsión de Recursos </c:v>
                </c:pt>
                <c:pt idx="3">
                  <c:v>Plan Estratégico de Talento Humano</c:v>
                </c:pt>
                <c:pt idx="4">
                  <c:v>Plan Institucional de Capacitación</c:v>
                </c:pt>
                <c:pt idx="5">
                  <c:v>Plan de Bienestar Social e incentivos </c:v>
                </c:pt>
                <c:pt idx="6">
                  <c:v>Sistema de Gestión y Seguridad de Salud en el Trabajo</c:v>
                </c:pt>
                <c:pt idx="7">
                  <c:v>Programa de Transparencia y Ética Pública</c:v>
                </c:pt>
                <c:pt idx="8">
                  <c:v>Plan Estratégico de Tecnologías de la Información y las Comunicaciones</c:v>
                </c:pt>
                <c:pt idx="9">
                  <c:v>Plan de Tratamiento de Riesgos de Seguridad y Privacidad de la Información</c:v>
                </c:pt>
                <c:pt idx="10">
                  <c:v>Plan de Seguridad y Privacidad de la Información</c:v>
                </c:pt>
                <c:pt idx="11">
                  <c:v>Plan Institucional de Gestión Ambiental</c:v>
                </c:pt>
                <c:pt idx="12">
                  <c:v>Plan Integral de Movilidad Sostenible </c:v>
                </c:pt>
                <c:pt idx="13">
                  <c:v>Plan de Acción de Participación Ciudadana</c:v>
                </c:pt>
                <c:pt idx="14">
                  <c:v>Plan de Integridad</c:v>
                </c:pt>
                <c:pt idx="15">
                  <c:v>Plan Estratégico de Comunicaciones</c:v>
                </c:pt>
                <c:pt idx="16">
                  <c:v>Sistema Integrado de Conservación Documental</c:v>
                </c:pt>
                <c:pt idx="17">
                  <c:v>Plan Anual de Auditorias</c:v>
                </c:pt>
                <c:pt idx="18">
                  <c:v>Plan de Mantenimiento de las Sedes Administrativas</c:v>
                </c:pt>
              </c:strCache>
            </c:strRef>
          </c:cat>
          <c:val>
            <c:numRef>
              <c:f>'Grafica cumplimiento'!$AC$3:$AC$21</c:f>
              <c:numCache>
                <c:formatCode>0%</c:formatCode>
                <c:ptCount val="19"/>
                <c:pt idx="0">
                  <c:v>0.23</c:v>
                </c:pt>
                <c:pt idx="1">
                  <c:v>9.4999999999999998E-3</c:v>
                </c:pt>
                <c:pt idx="2">
                  <c:v>0.33</c:v>
                </c:pt>
                <c:pt idx="3">
                  <c:v>0.33</c:v>
                </c:pt>
                <c:pt idx="4">
                  <c:v>0.29000000000000004</c:v>
                </c:pt>
                <c:pt idx="5">
                  <c:v>0.32</c:v>
                </c:pt>
                <c:pt idx="6">
                  <c:v>0.32</c:v>
                </c:pt>
                <c:pt idx="7">
                  <c:v>0.28000000000000003</c:v>
                </c:pt>
                <c:pt idx="8">
                  <c:v>0.34</c:v>
                </c:pt>
                <c:pt idx="9">
                  <c:v>0.25</c:v>
                </c:pt>
                <c:pt idx="10">
                  <c:v>0.2</c:v>
                </c:pt>
                <c:pt idx="11">
                  <c:v>0.06</c:v>
                </c:pt>
                <c:pt idx="12">
                  <c:v>0.2</c:v>
                </c:pt>
                <c:pt idx="13">
                  <c:v>0.37</c:v>
                </c:pt>
                <c:pt idx="14">
                  <c:v>0.32</c:v>
                </c:pt>
                <c:pt idx="15">
                  <c:v>0.18</c:v>
                </c:pt>
                <c:pt idx="16">
                  <c:v>0</c:v>
                </c:pt>
                <c:pt idx="17">
                  <c:v>0.15</c:v>
                </c:pt>
                <c:pt idx="18">
                  <c:v>0.08</c:v>
                </c:pt>
              </c:numCache>
            </c:numRef>
          </c:val>
          <c:extLst>
            <c:ext xmlns:c16="http://schemas.microsoft.com/office/drawing/2014/chart" uri="{C3380CC4-5D6E-409C-BE32-E72D297353CC}">
              <c16:uniqueId val="{00000001-C54D-4C05-B470-66C9168E4D2C}"/>
            </c:ext>
          </c:extLst>
        </c:ser>
        <c:dLbls>
          <c:dLblPos val="outEnd"/>
          <c:showLegendKey val="0"/>
          <c:showVal val="1"/>
          <c:showCatName val="0"/>
          <c:showSerName val="0"/>
          <c:showPercent val="0"/>
          <c:showBubbleSize val="0"/>
        </c:dLbls>
        <c:gapWidth val="182"/>
        <c:axId val="2130858559"/>
        <c:axId val="2130859039"/>
      </c:barChart>
      <c:catAx>
        <c:axId val="21308585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s-CO"/>
          </a:p>
        </c:txPr>
        <c:crossAx val="2130859039"/>
        <c:crosses val="autoZero"/>
        <c:auto val="1"/>
        <c:lblAlgn val="ctr"/>
        <c:lblOffset val="100"/>
        <c:noMultiLvlLbl val="0"/>
      </c:catAx>
      <c:valAx>
        <c:axId val="2130859039"/>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08585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3" Type="http://schemas.openxmlformats.org/officeDocument/2006/relationships/hyperlink" Target="#SGSST!A1"/><Relationship Id="rId18" Type="http://schemas.openxmlformats.org/officeDocument/2006/relationships/image" Target="../media/image9.png"/><Relationship Id="rId26" Type="http://schemas.openxmlformats.org/officeDocument/2006/relationships/image" Target="../media/image13.png"/><Relationship Id="rId39" Type="http://schemas.openxmlformats.org/officeDocument/2006/relationships/hyperlink" Target="#'P INTG'!A1"/><Relationship Id="rId21" Type="http://schemas.openxmlformats.org/officeDocument/2006/relationships/hyperlink" Target="#PAPC!A1"/><Relationship Id="rId34" Type="http://schemas.openxmlformats.org/officeDocument/2006/relationships/image" Target="../media/image17.png"/><Relationship Id="rId7" Type="http://schemas.openxmlformats.org/officeDocument/2006/relationships/hyperlink" Target="#PETH!A1"/><Relationship Id="rId12" Type="http://schemas.openxmlformats.org/officeDocument/2006/relationships/image" Target="../media/image6.png"/><Relationship Id="rId17" Type="http://schemas.openxmlformats.org/officeDocument/2006/relationships/hyperlink" Target="#'PA AUD'!A1"/><Relationship Id="rId25" Type="http://schemas.openxmlformats.org/officeDocument/2006/relationships/hyperlink" Target="#PTRSP!A1"/><Relationship Id="rId33" Type="http://schemas.openxmlformats.org/officeDocument/2006/relationships/hyperlink" Target="#PIMS!A1"/><Relationship Id="rId38" Type="http://schemas.openxmlformats.org/officeDocument/2006/relationships/image" Target="../media/image19.png"/><Relationship Id="rId2" Type="http://schemas.openxmlformats.org/officeDocument/2006/relationships/image" Target="../media/image1.jpeg"/><Relationship Id="rId16" Type="http://schemas.openxmlformats.org/officeDocument/2006/relationships/image" Target="../media/image8.png"/><Relationship Id="rId20" Type="http://schemas.openxmlformats.org/officeDocument/2006/relationships/image" Target="../media/image10.png"/><Relationship Id="rId29" Type="http://schemas.openxmlformats.org/officeDocument/2006/relationships/hyperlink" Target="#'Planes Consolidados'!A1"/><Relationship Id="rId1" Type="http://schemas.openxmlformats.org/officeDocument/2006/relationships/hyperlink" Target="#PINAR!A1"/><Relationship Id="rId6" Type="http://schemas.openxmlformats.org/officeDocument/2006/relationships/image" Target="../media/image3.png"/><Relationship Id="rId11" Type="http://schemas.openxmlformats.org/officeDocument/2006/relationships/hyperlink" Target="#PTEP!A1"/><Relationship Id="rId24" Type="http://schemas.openxmlformats.org/officeDocument/2006/relationships/image" Target="../media/image12.png"/><Relationship Id="rId32" Type="http://schemas.openxmlformats.org/officeDocument/2006/relationships/image" Target="../media/image16.png"/><Relationship Id="rId37" Type="http://schemas.openxmlformats.org/officeDocument/2006/relationships/hyperlink" Target="#PSPI!A1"/><Relationship Id="rId40" Type="http://schemas.openxmlformats.org/officeDocument/2006/relationships/image" Target="../media/image20.png"/><Relationship Id="rId5" Type="http://schemas.openxmlformats.org/officeDocument/2006/relationships/hyperlink" Target="#PAVPR!A1"/><Relationship Id="rId15" Type="http://schemas.openxmlformats.org/officeDocument/2006/relationships/hyperlink" Target="#PETI!A1"/><Relationship Id="rId23" Type="http://schemas.openxmlformats.org/officeDocument/2006/relationships/hyperlink" Target="#PIC!A1"/><Relationship Id="rId28" Type="http://schemas.openxmlformats.org/officeDocument/2006/relationships/image" Target="../media/image14.png"/><Relationship Id="rId36" Type="http://schemas.openxmlformats.org/officeDocument/2006/relationships/image" Target="../media/image18.png"/><Relationship Id="rId10" Type="http://schemas.openxmlformats.org/officeDocument/2006/relationships/image" Target="../media/image5.png"/><Relationship Id="rId19" Type="http://schemas.openxmlformats.org/officeDocument/2006/relationships/hyperlink" Target="#PBSI!A1"/><Relationship Id="rId31" Type="http://schemas.openxmlformats.org/officeDocument/2006/relationships/hyperlink" Target="#'P COM'!A1"/><Relationship Id="rId4" Type="http://schemas.openxmlformats.org/officeDocument/2006/relationships/image" Target="../media/image2.png"/><Relationship Id="rId9" Type="http://schemas.openxmlformats.org/officeDocument/2006/relationships/hyperlink" Target="#SICD!A1"/><Relationship Id="rId14" Type="http://schemas.openxmlformats.org/officeDocument/2006/relationships/image" Target="../media/image7.png"/><Relationship Id="rId22" Type="http://schemas.openxmlformats.org/officeDocument/2006/relationships/image" Target="../media/image11.png"/><Relationship Id="rId27" Type="http://schemas.openxmlformats.org/officeDocument/2006/relationships/hyperlink" Target="#PMSA!A1"/><Relationship Id="rId30" Type="http://schemas.openxmlformats.org/officeDocument/2006/relationships/image" Target="../media/image15.png"/><Relationship Id="rId35" Type="http://schemas.openxmlformats.org/officeDocument/2006/relationships/hyperlink" Target="#PIGA!A1"/><Relationship Id="rId8" Type="http://schemas.openxmlformats.org/officeDocument/2006/relationships/image" Target="../media/image4.png"/><Relationship Id="rId3" Type="http://schemas.openxmlformats.org/officeDocument/2006/relationships/hyperlink" Target="#PAA!A1"/></Relationships>
</file>

<file path=xl/drawings/_rels/drawing2.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5.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6.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7.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8.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9.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0.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1.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2.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3.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4.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5.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6.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7.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8.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19.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20.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21.xml.rels><?xml version="1.0" encoding="UTF-8" standalone="yes"?>
<Relationships xmlns="http://schemas.openxmlformats.org/package/2006/relationships"><Relationship Id="rId1" Type="http://schemas.openxmlformats.org/officeDocument/2006/relationships/hyperlink" Target="#'PORTADA PAI'!A1"/></Relationships>
</file>

<file path=xl/drawings/_rels/drawing22.xml.rels><?xml version="1.0" encoding="UTF-8" standalone="yes"?>
<Relationships xmlns="http://schemas.openxmlformats.org/package/2006/relationships"><Relationship Id="rId1" Type="http://schemas.openxmlformats.org/officeDocument/2006/relationships/hyperlink" Target="#'PORTADA PAI'!A1"/></Relationships>
</file>

<file path=xl/drawings/_rels/vmlDrawing1.v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2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2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3.png"/></Relationships>
</file>

<file path=xl/drawings/_rels/vmlDrawing8.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12.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14.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16.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18.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23.png"/></Relationships>
</file>

<file path=xl/drawings/_rels/vmlDrawing22.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24.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26.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28.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30.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32.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34.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36.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38.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40.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vmlDrawing42.v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drawing1.xml><?xml version="1.0" encoding="utf-8"?>
<xdr:wsDr xmlns:xdr="http://schemas.openxmlformats.org/drawingml/2006/spreadsheetDrawing" xmlns:a="http://schemas.openxmlformats.org/drawingml/2006/main">
  <xdr:twoCellAnchor editAs="absolute">
    <xdr:from>
      <xdr:col>10</xdr:col>
      <xdr:colOff>214308</xdr:colOff>
      <xdr:row>1</xdr:row>
      <xdr:rowOff>81641</xdr:rowOff>
    </xdr:from>
    <xdr:to>
      <xdr:col>21</xdr:col>
      <xdr:colOff>323166</xdr:colOff>
      <xdr:row>3</xdr:row>
      <xdr:rowOff>74782</xdr:rowOff>
    </xdr:to>
    <xdr:sp macro="" textlink="">
      <xdr:nvSpPr>
        <xdr:cNvPr id="21" name="CuadroTexto 20">
          <a:extLst>
            <a:ext uri="{FF2B5EF4-FFF2-40B4-BE49-F238E27FC236}">
              <a16:creationId xmlns:a16="http://schemas.microsoft.com/office/drawing/2014/main" id="{00000000-0008-0000-0000-000015000000}"/>
            </a:ext>
          </a:extLst>
        </xdr:cNvPr>
        <xdr:cNvSpPr txBox="1"/>
      </xdr:nvSpPr>
      <xdr:spPr>
        <a:xfrm>
          <a:off x="5629951" y="272141"/>
          <a:ext cx="6844394" cy="374141"/>
        </a:xfrm>
        <a:prstGeom prst="rect">
          <a:avLst/>
        </a:prstGeom>
        <a:solidFill>
          <a:srgbClr val="FFB71B"/>
        </a:solidFill>
        <a:ln>
          <a:solidFill>
            <a:srgbClr val="16674A"/>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800" b="1">
              <a:solidFill>
                <a:srgbClr val="16674A"/>
              </a:solidFill>
            </a:rPr>
            <a:t>Seleccione</a:t>
          </a:r>
          <a:r>
            <a:rPr lang="es-CO" sz="1800" b="1" baseline="0">
              <a:solidFill>
                <a:srgbClr val="16674A"/>
              </a:solidFill>
            </a:rPr>
            <a:t> el botón del plan que desee consultar</a:t>
          </a:r>
          <a:endParaRPr lang="es-CO" sz="1800" b="1">
            <a:solidFill>
              <a:srgbClr val="16674A"/>
            </a:solidFill>
          </a:endParaRPr>
        </a:p>
      </xdr:txBody>
    </xdr:sp>
    <xdr:clientData/>
  </xdr:twoCellAnchor>
  <xdr:twoCellAnchor editAs="absolute">
    <xdr:from>
      <xdr:col>1</xdr:col>
      <xdr:colOff>133307</xdr:colOff>
      <xdr:row>6</xdr:row>
      <xdr:rowOff>42493</xdr:rowOff>
    </xdr:from>
    <xdr:to>
      <xdr:col>5</xdr:col>
      <xdr:colOff>17807</xdr:colOff>
      <xdr:row>10</xdr:row>
      <xdr:rowOff>72493</xdr:rowOff>
    </xdr:to>
    <xdr:grpSp>
      <xdr:nvGrpSpPr>
        <xdr:cNvPr id="225" name="Grupo 224">
          <a:extLst>
            <a:ext uri="{FF2B5EF4-FFF2-40B4-BE49-F238E27FC236}">
              <a16:creationId xmlns:a16="http://schemas.microsoft.com/office/drawing/2014/main" id="{00000000-0008-0000-0000-0000E1000000}"/>
            </a:ext>
          </a:extLst>
        </xdr:cNvPr>
        <xdr:cNvGrpSpPr/>
      </xdr:nvGrpSpPr>
      <xdr:grpSpPr>
        <a:xfrm>
          <a:off x="378236" y="1239922"/>
          <a:ext cx="2116071" cy="828285"/>
          <a:chOff x="325045" y="1092899"/>
          <a:chExt cx="2361694" cy="1083711"/>
        </a:xfrm>
        <a:solidFill>
          <a:sysClr val="window" lastClr="FFFFFF"/>
        </a:solidFill>
      </xdr:grpSpPr>
      <xdr:sp macro="" textlink="">
        <xdr:nvSpPr>
          <xdr:cNvPr id="219" name="Rectángulo 28">
            <a:extLst>
              <a:ext uri="{FF2B5EF4-FFF2-40B4-BE49-F238E27FC236}">
                <a16:creationId xmlns:a16="http://schemas.microsoft.com/office/drawing/2014/main" id="{00000000-0008-0000-0000-0000DB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9" name="Rectángulo 28">
            <a:extLst>
              <a:ext uri="{FF2B5EF4-FFF2-40B4-BE49-F238E27FC236}">
                <a16:creationId xmlns:a16="http://schemas.microsoft.com/office/drawing/2014/main" id="{00000000-0008-0000-0000-00001D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grpSp>
        <xdr:nvGrpSpPr>
          <xdr:cNvPr id="28" name="Grupo 27">
            <a:extLst>
              <a:ext uri="{FF2B5EF4-FFF2-40B4-BE49-F238E27FC236}">
                <a16:creationId xmlns:a16="http://schemas.microsoft.com/office/drawing/2014/main" id="{00000000-0008-0000-0000-00001C000000}"/>
              </a:ext>
            </a:extLst>
          </xdr:cNvPr>
          <xdr:cNvGrpSpPr/>
        </xdr:nvGrpSpPr>
        <xdr:grpSpPr>
          <a:xfrm>
            <a:off x="379709" y="1223405"/>
            <a:ext cx="2203726" cy="847763"/>
            <a:chOff x="898071" y="793103"/>
            <a:chExt cx="2925536" cy="976799"/>
          </a:xfrm>
          <a:grpFill/>
        </xdr:grpSpPr>
        <xdr:sp macro="" textlink="">
          <xdr:nvSpPr>
            <xdr:cNvPr id="30" name="object 22">
              <a:hlinkClick xmlns:r="http://schemas.openxmlformats.org/officeDocument/2006/relationships" r:id="rId1"/>
              <a:extLst>
                <a:ext uri="{FF2B5EF4-FFF2-40B4-BE49-F238E27FC236}">
                  <a16:creationId xmlns:a16="http://schemas.microsoft.com/office/drawing/2014/main" id="{00000000-0008-0000-0000-00001E000000}"/>
                </a:ext>
              </a:extLst>
            </xdr:cNvPr>
            <xdr:cNvSpPr/>
          </xdr:nvSpPr>
          <xdr:spPr>
            <a:xfrm>
              <a:off x="1816915" y="824219"/>
              <a:ext cx="2006692" cy="914566"/>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Institucional de Archivos de la Entidad - PINAR</a:t>
              </a:r>
              <a:endParaRPr lang="es-CO" sz="1300">
                <a:solidFill>
                  <a:srgbClr val="16674A"/>
                </a:solidFill>
              </a:endParaRPr>
            </a:p>
          </xdr:txBody>
        </xdr:sp>
        <xdr:pic>
          <xdr:nvPicPr>
            <xdr:cNvPr id="31" name="Imagen 30">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8071" y="793103"/>
              <a:ext cx="843644" cy="976799"/>
            </a:xfrm>
            <a:prstGeom prst="roundRect">
              <a:avLst/>
            </a:prstGeom>
            <a:grpFill/>
          </xdr:spPr>
        </xdr:pic>
      </xdr:grpSp>
    </xdr:grpSp>
    <xdr:clientData/>
  </xdr:twoCellAnchor>
  <xdr:twoCellAnchor editAs="absolute">
    <xdr:from>
      <xdr:col>5</xdr:col>
      <xdr:colOff>554139</xdr:colOff>
      <xdr:row>6</xdr:row>
      <xdr:rowOff>42493</xdr:rowOff>
    </xdr:from>
    <xdr:to>
      <xdr:col>9</xdr:col>
      <xdr:colOff>84854</xdr:colOff>
      <xdr:row>10</xdr:row>
      <xdr:rowOff>72493</xdr:rowOff>
    </xdr:to>
    <xdr:grpSp>
      <xdr:nvGrpSpPr>
        <xdr:cNvPr id="347" name="Grupo 346">
          <a:extLst>
            <a:ext uri="{FF2B5EF4-FFF2-40B4-BE49-F238E27FC236}">
              <a16:creationId xmlns:a16="http://schemas.microsoft.com/office/drawing/2014/main" id="{00000000-0008-0000-0000-00005B010000}"/>
            </a:ext>
          </a:extLst>
        </xdr:cNvPr>
        <xdr:cNvGrpSpPr/>
      </xdr:nvGrpSpPr>
      <xdr:grpSpPr>
        <a:xfrm>
          <a:off x="3030639" y="1239922"/>
          <a:ext cx="2179572" cy="828285"/>
          <a:chOff x="2908175" y="1199100"/>
          <a:chExt cx="1980000" cy="792000"/>
        </a:xfrm>
      </xdr:grpSpPr>
      <xdr:grpSp>
        <xdr:nvGrpSpPr>
          <xdr:cNvPr id="232" name="Grupo 231">
            <a:extLst>
              <a:ext uri="{FF2B5EF4-FFF2-40B4-BE49-F238E27FC236}">
                <a16:creationId xmlns:a16="http://schemas.microsoft.com/office/drawing/2014/main" id="{00000000-0008-0000-0000-0000E8000000}"/>
              </a:ext>
            </a:extLst>
          </xdr:cNvPr>
          <xdr:cNvGrpSpPr/>
        </xdr:nvGrpSpPr>
        <xdr:grpSpPr>
          <a:xfrm>
            <a:off x="2908175" y="1199100"/>
            <a:ext cx="1980000" cy="792000"/>
            <a:chOff x="325045" y="1092899"/>
            <a:chExt cx="2361694" cy="1083711"/>
          </a:xfrm>
          <a:solidFill>
            <a:sysClr val="window" lastClr="FFFFFF"/>
          </a:solidFill>
        </xdr:grpSpPr>
        <xdr:sp macro="" textlink="">
          <xdr:nvSpPr>
            <xdr:cNvPr id="233" name="Rectángulo 28">
              <a:extLst>
                <a:ext uri="{FF2B5EF4-FFF2-40B4-BE49-F238E27FC236}">
                  <a16:creationId xmlns:a16="http://schemas.microsoft.com/office/drawing/2014/main" id="{00000000-0008-0000-0000-0000E9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34" name="Rectángulo 28">
              <a:extLst>
                <a:ext uri="{FF2B5EF4-FFF2-40B4-BE49-F238E27FC236}">
                  <a16:creationId xmlns:a16="http://schemas.microsoft.com/office/drawing/2014/main" id="{00000000-0008-0000-0000-0000EA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36" name="object 22">
              <a:hlinkClick xmlns:r="http://schemas.openxmlformats.org/officeDocument/2006/relationships" r:id="rId3"/>
              <a:extLst>
                <a:ext uri="{FF2B5EF4-FFF2-40B4-BE49-F238E27FC236}">
                  <a16:creationId xmlns:a16="http://schemas.microsoft.com/office/drawing/2014/main" id="{00000000-0008-0000-0000-0000EC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300">
                  <a:solidFill>
                    <a:srgbClr val="16674A"/>
                  </a:solidFill>
                </a:rPr>
                <a:t>Plan Anual de Adquisiciones</a:t>
              </a:r>
            </a:p>
          </xdr:txBody>
        </xdr:sp>
      </xdr:grpSp>
      <xdr:pic>
        <xdr:nvPicPr>
          <xdr:cNvPr id="346" name="Imagen 345">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4"/>
          <a:stretch>
            <a:fillRect/>
          </a:stretch>
        </xdr:blipFill>
        <xdr:spPr>
          <a:xfrm>
            <a:off x="2979966" y="1239368"/>
            <a:ext cx="532703" cy="720000"/>
          </a:xfrm>
          <a:prstGeom prst="rect">
            <a:avLst/>
          </a:prstGeom>
        </xdr:spPr>
      </xdr:pic>
    </xdr:grpSp>
    <xdr:clientData/>
  </xdr:twoCellAnchor>
  <xdr:twoCellAnchor editAs="absolute">
    <xdr:from>
      <xdr:col>10</xdr:col>
      <xdr:colOff>16286</xdr:colOff>
      <xdr:row>6</xdr:row>
      <xdr:rowOff>42493</xdr:rowOff>
    </xdr:from>
    <xdr:to>
      <xdr:col>13</xdr:col>
      <xdr:colOff>159322</xdr:colOff>
      <xdr:row>10</xdr:row>
      <xdr:rowOff>72493</xdr:rowOff>
    </xdr:to>
    <xdr:grpSp>
      <xdr:nvGrpSpPr>
        <xdr:cNvPr id="349" name="Grupo 348">
          <a:hlinkClick xmlns:r="http://schemas.openxmlformats.org/officeDocument/2006/relationships" r:id="rId5"/>
          <a:extLst>
            <a:ext uri="{FF2B5EF4-FFF2-40B4-BE49-F238E27FC236}">
              <a16:creationId xmlns:a16="http://schemas.microsoft.com/office/drawing/2014/main" id="{00000000-0008-0000-0000-00005D010000}"/>
            </a:ext>
          </a:extLst>
        </xdr:cNvPr>
        <xdr:cNvGrpSpPr/>
      </xdr:nvGrpSpPr>
      <xdr:grpSpPr>
        <a:xfrm>
          <a:off x="5803857" y="1239922"/>
          <a:ext cx="2129679" cy="828285"/>
          <a:chOff x="5431929" y="1199100"/>
          <a:chExt cx="1980000" cy="792000"/>
        </a:xfrm>
      </xdr:grpSpPr>
      <xdr:grpSp>
        <xdr:nvGrpSpPr>
          <xdr:cNvPr id="238" name="Grupo 237">
            <a:extLst>
              <a:ext uri="{FF2B5EF4-FFF2-40B4-BE49-F238E27FC236}">
                <a16:creationId xmlns:a16="http://schemas.microsoft.com/office/drawing/2014/main" id="{00000000-0008-0000-0000-0000EE000000}"/>
              </a:ext>
            </a:extLst>
          </xdr:cNvPr>
          <xdr:cNvGrpSpPr/>
        </xdr:nvGrpSpPr>
        <xdr:grpSpPr>
          <a:xfrm>
            <a:off x="5431929" y="1199100"/>
            <a:ext cx="1980000" cy="792000"/>
            <a:chOff x="325045" y="1092899"/>
            <a:chExt cx="2361694" cy="1083711"/>
          </a:xfrm>
          <a:solidFill>
            <a:sysClr val="window" lastClr="FFFFFF"/>
          </a:solidFill>
        </xdr:grpSpPr>
        <xdr:sp macro="" textlink="">
          <xdr:nvSpPr>
            <xdr:cNvPr id="239" name="Rectángulo 28">
              <a:extLst>
                <a:ext uri="{FF2B5EF4-FFF2-40B4-BE49-F238E27FC236}">
                  <a16:creationId xmlns:a16="http://schemas.microsoft.com/office/drawing/2014/main" id="{00000000-0008-0000-0000-0000EF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40" name="Rectángulo 28">
              <a:extLst>
                <a:ext uri="{FF2B5EF4-FFF2-40B4-BE49-F238E27FC236}">
                  <a16:creationId xmlns:a16="http://schemas.microsoft.com/office/drawing/2014/main" id="{00000000-0008-0000-0000-0000F0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42" name="object 22">
              <a:extLst>
                <a:ext uri="{FF2B5EF4-FFF2-40B4-BE49-F238E27FC236}">
                  <a16:creationId xmlns:a16="http://schemas.microsoft.com/office/drawing/2014/main" id="{00000000-0008-0000-0000-0000F2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a:solidFill>
                    <a:srgbClr val="16674A"/>
                  </a:solidFill>
                </a:rPr>
                <a:t>Plan Anual de provisión de vacantes y previsión de recursos </a:t>
              </a:r>
            </a:p>
          </xdr:txBody>
        </xdr:sp>
      </xdr:grpSp>
      <xdr:pic>
        <xdr:nvPicPr>
          <xdr:cNvPr id="348" name="Imagen 347">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6"/>
          <a:stretch>
            <a:fillRect/>
          </a:stretch>
        </xdr:blipFill>
        <xdr:spPr>
          <a:xfrm>
            <a:off x="5527179" y="1226314"/>
            <a:ext cx="532702" cy="720000"/>
          </a:xfrm>
          <a:prstGeom prst="rect">
            <a:avLst/>
          </a:prstGeom>
        </xdr:spPr>
      </xdr:pic>
    </xdr:grpSp>
    <xdr:clientData/>
  </xdr:twoCellAnchor>
  <xdr:twoCellAnchor editAs="absolute">
    <xdr:from>
      <xdr:col>14</xdr:col>
      <xdr:colOff>96940</xdr:colOff>
      <xdr:row>6</xdr:row>
      <xdr:rowOff>42493</xdr:rowOff>
    </xdr:from>
    <xdr:to>
      <xdr:col>17</xdr:col>
      <xdr:colOff>239976</xdr:colOff>
      <xdr:row>10</xdr:row>
      <xdr:rowOff>72493</xdr:rowOff>
    </xdr:to>
    <xdr:grpSp>
      <xdr:nvGrpSpPr>
        <xdr:cNvPr id="392" name="Grupo 391">
          <a:hlinkClick xmlns:r="http://schemas.openxmlformats.org/officeDocument/2006/relationships" r:id="rId7"/>
          <a:extLst>
            <a:ext uri="{FF2B5EF4-FFF2-40B4-BE49-F238E27FC236}">
              <a16:creationId xmlns:a16="http://schemas.microsoft.com/office/drawing/2014/main" id="{00000000-0008-0000-0000-000088010000}"/>
            </a:ext>
          </a:extLst>
        </xdr:cNvPr>
        <xdr:cNvGrpSpPr/>
      </xdr:nvGrpSpPr>
      <xdr:grpSpPr>
        <a:xfrm>
          <a:off x="8533369" y="1239922"/>
          <a:ext cx="2129678" cy="828285"/>
          <a:chOff x="7961869" y="1199100"/>
          <a:chExt cx="1980000" cy="792000"/>
        </a:xfrm>
      </xdr:grpSpPr>
      <xdr:grpSp>
        <xdr:nvGrpSpPr>
          <xdr:cNvPr id="256" name="Grupo 255">
            <a:extLst>
              <a:ext uri="{FF2B5EF4-FFF2-40B4-BE49-F238E27FC236}">
                <a16:creationId xmlns:a16="http://schemas.microsoft.com/office/drawing/2014/main" id="{00000000-0008-0000-0000-000000010000}"/>
              </a:ext>
            </a:extLst>
          </xdr:cNvPr>
          <xdr:cNvGrpSpPr/>
        </xdr:nvGrpSpPr>
        <xdr:grpSpPr>
          <a:xfrm>
            <a:off x="7961869" y="1199100"/>
            <a:ext cx="1980000" cy="792000"/>
            <a:chOff x="325045" y="1092899"/>
            <a:chExt cx="2361694" cy="1083711"/>
          </a:xfrm>
          <a:solidFill>
            <a:sysClr val="window" lastClr="FFFFFF"/>
          </a:solidFill>
        </xdr:grpSpPr>
        <xdr:sp macro="" textlink="">
          <xdr:nvSpPr>
            <xdr:cNvPr id="257" name="Rectángulo 28">
              <a:extLst>
                <a:ext uri="{FF2B5EF4-FFF2-40B4-BE49-F238E27FC236}">
                  <a16:creationId xmlns:a16="http://schemas.microsoft.com/office/drawing/2014/main" id="{00000000-0008-0000-0000-000001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58" name="Rectángulo 28">
              <a:extLst>
                <a:ext uri="{FF2B5EF4-FFF2-40B4-BE49-F238E27FC236}">
                  <a16:creationId xmlns:a16="http://schemas.microsoft.com/office/drawing/2014/main" id="{00000000-0008-0000-0000-000002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60" name="object 22">
              <a:extLst>
                <a:ext uri="{FF2B5EF4-FFF2-40B4-BE49-F238E27FC236}">
                  <a16:creationId xmlns:a16="http://schemas.microsoft.com/office/drawing/2014/main" id="{00000000-0008-0000-0000-000004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Estratégico de Talento Humano</a:t>
              </a:r>
              <a:endParaRPr lang="es-CO" sz="1300">
                <a:solidFill>
                  <a:srgbClr val="16674A"/>
                </a:solidFill>
              </a:endParaRPr>
            </a:p>
          </xdr:txBody>
        </xdr:sp>
      </xdr:grpSp>
      <xdr:pic>
        <xdr:nvPicPr>
          <xdr:cNvPr id="350" name="Imagen 349">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8"/>
          <a:stretch>
            <a:fillRect/>
          </a:stretch>
        </xdr:blipFill>
        <xdr:spPr>
          <a:xfrm>
            <a:off x="8070727" y="1267136"/>
            <a:ext cx="532703" cy="720000"/>
          </a:xfrm>
          <a:prstGeom prst="rect">
            <a:avLst/>
          </a:prstGeom>
        </xdr:spPr>
      </xdr:pic>
    </xdr:grpSp>
    <xdr:clientData/>
  </xdr:twoCellAnchor>
  <xdr:twoCellAnchor editAs="absolute">
    <xdr:from>
      <xdr:col>10</xdr:col>
      <xdr:colOff>21770</xdr:colOff>
      <xdr:row>22</xdr:row>
      <xdr:rowOff>16326</xdr:rowOff>
    </xdr:from>
    <xdr:to>
      <xdr:col>13</xdr:col>
      <xdr:colOff>164806</xdr:colOff>
      <xdr:row>26</xdr:row>
      <xdr:rowOff>46326</xdr:rowOff>
    </xdr:to>
    <xdr:grpSp>
      <xdr:nvGrpSpPr>
        <xdr:cNvPr id="380" name="Grupo 379">
          <a:hlinkClick xmlns:r="http://schemas.openxmlformats.org/officeDocument/2006/relationships" r:id="rId9"/>
          <a:extLst>
            <a:ext uri="{FF2B5EF4-FFF2-40B4-BE49-F238E27FC236}">
              <a16:creationId xmlns:a16="http://schemas.microsoft.com/office/drawing/2014/main" id="{00000000-0008-0000-0000-00007C010000}"/>
            </a:ext>
          </a:extLst>
        </xdr:cNvPr>
        <xdr:cNvGrpSpPr/>
      </xdr:nvGrpSpPr>
      <xdr:grpSpPr>
        <a:xfrm>
          <a:off x="5809341" y="4406897"/>
          <a:ext cx="2129679" cy="828286"/>
          <a:chOff x="5437413" y="4220933"/>
          <a:chExt cx="1980000" cy="792000"/>
        </a:xfrm>
      </xdr:grpSpPr>
      <xdr:grpSp>
        <xdr:nvGrpSpPr>
          <xdr:cNvPr id="322" name="Grupo 321">
            <a:extLst>
              <a:ext uri="{FF2B5EF4-FFF2-40B4-BE49-F238E27FC236}">
                <a16:creationId xmlns:a16="http://schemas.microsoft.com/office/drawing/2014/main" id="{00000000-0008-0000-0000-000042010000}"/>
              </a:ext>
            </a:extLst>
          </xdr:cNvPr>
          <xdr:cNvGrpSpPr/>
        </xdr:nvGrpSpPr>
        <xdr:grpSpPr>
          <a:xfrm>
            <a:off x="5437413" y="4220933"/>
            <a:ext cx="1980000" cy="792000"/>
            <a:chOff x="325045" y="1092899"/>
            <a:chExt cx="2361694" cy="1083711"/>
          </a:xfrm>
          <a:solidFill>
            <a:sysClr val="window" lastClr="FFFFFF"/>
          </a:solidFill>
        </xdr:grpSpPr>
        <xdr:sp macro="" textlink="">
          <xdr:nvSpPr>
            <xdr:cNvPr id="323" name="Rectángulo 28">
              <a:extLst>
                <a:ext uri="{FF2B5EF4-FFF2-40B4-BE49-F238E27FC236}">
                  <a16:creationId xmlns:a16="http://schemas.microsoft.com/office/drawing/2014/main" id="{00000000-0008-0000-0000-000043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24" name="Rectángulo 28">
              <a:extLst>
                <a:ext uri="{FF2B5EF4-FFF2-40B4-BE49-F238E27FC236}">
                  <a16:creationId xmlns:a16="http://schemas.microsoft.com/office/drawing/2014/main" id="{00000000-0008-0000-0000-000044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26" name="object 22">
              <a:extLst>
                <a:ext uri="{FF2B5EF4-FFF2-40B4-BE49-F238E27FC236}">
                  <a16:creationId xmlns:a16="http://schemas.microsoft.com/office/drawing/2014/main" id="{00000000-0008-0000-0000-000046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Sistema Integrado de Conservación Documental</a:t>
              </a:r>
              <a:endParaRPr lang="es-CO" sz="1300">
                <a:solidFill>
                  <a:srgbClr val="16674A"/>
                </a:solidFill>
              </a:endParaRPr>
            </a:p>
          </xdr:txBody>
        </xdr:sp>
      </xdr:grpSp>
      <xdr:pic>
        <xdr:nvPicPr>
          <xdr:cNvPr id="351" name="Imagen 350">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10"/>
          <a:stretch>
            <a:fillRect/>
          </a:stretch>
        </xdr:blipFill>
        <xdr:spPr>
          <a:xfrm>
            <a:off x="5505450" y="4261754"/>
            <a:ext cx="532703" cy="720000"/>
          </a:xfrm>
          <a:prstGeom prst="rect">
            <a:avLst/>
          </a:prstGeom>
        </xdr:spPr>
      </xdr:pic>
    </xdr:grpSp>
    <xdr:clientData/>
  </xdr:twoCellAnchor>
  <xdr:twoCellAnchor editAs="absolute">
    <xdr:from>
      <xdr:col>1</xdr:col>
      <xdr:colOff>137429</xdr:colOff>
      <xdr:row>14</xdr:row>
      <xdr:rowOff>17685</xdr:rowOff>
    </xdr:from>
    <xdr:to>
      <xdr:col>5</xdr:col>
      <xdr:colOff>31454</xdr:colOff>
      <xdr:row>18</xdr:row>
      <xdr:rowOff>47685</xdr:rowOff>
    </xdr:to>
    <xdr:grpSp>
      <xdr:nvGrpSpPr>
        <xdr:cNvPr id="2" name="Grupo 384">
          <a:extLst>
            <a:ext uri="{FF2B5EF4-FFF2-40B4-BE49-F238E27FC236}">
              <a16:creationId xmlns:a16="http://schemas.microsoft.com/office/drawing/2014/main" id="{00000000-0008-0000-0000-000002000000}"/>
            </a:ext>
          </a:extLst>
        </xdr:cNvPr>
        <xdr:cNvGrpSpPr/>
      </xdr:nvGrpSpPr>
      <xdr:grpSpPr>
        <a:xfrm>
          <a:off x="382358" y="2811685"/>
          <a:ext cx="2125596" cy="828286"/>
          <a:chOff x="394604" y="2694210"/>
          <a:chExt cx="1980000" cy="792000"/>
        </a:xfrm>
      </xdr:grpSpPr>
      <xdr:grpSp>
        <xdr:nvGrpSpPr>
          <xdr:cNvPr id="3" name="Grupo 261">
            <a:extLst>
              <a:ext uri="{FF2B5EF4-FFF2-40B4-BE49-F238E27FC236}">
                <a16:creationId xmlns:a16="http://schemas.microsoft.com/office/drawing/2014/main" id="{00000000-0008-0000-0000-000003000000}"/>
              </a:ext>
            </a:extLst>
          </xdr:cNvPr>
          <xdr:cNvGrpSpPr/>
        </xdr:nvGrpSpPr>
        <xdr:grpSpPr>
          <a:xfrm>
            <a:off x="394604" y="2694210"/>
            <a:ext cx="1980000" cy="792000"/>
            <a:chOff x="325045" y="1092899"/>
            <a:chExt cx="2361694" cy="1083711"/>
          </a:xfrm>
          <a:solidFill>
            <a:sysClr val="window" lastClr="FFFFFF"/>
          </a:solidFill>
        </xdr:grpSpPr>
        <xdr:sp macro="" textlink="">
          <xdr:nvSpPr>
            <xdr:cNvPr id="4" name="Rectángulo 28">
              <a:extLst>
                <a:ext uri="{FF2B5EF4-FFF2-40B4-BE49-F238E27FC236}">
                  <a16:creationId xmlns:a16="http://schemas.microsoft.com/office/drawing/2014/main" id="{00000000-0008-0000-0000-000004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5" name="Rectángulo 28">
              <a:extLst>
                <a:ext uri="{FF2B5EF4-FFF2-40B4-BE49-F238E27FC236}">
                  <a16:creationId xmlns:a16="http://schemas.microsoft.com/office/drawing/2014/main" id="{00000000-0008-0000-0000-000005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6" name="object 22">
              <a:hlinkClick xmlns:r="http://schemas.openxmlformats.org/officeDocument/2006/relationships" r:id="rId11"/>
              <a:extLst>
                <a:ext uri="{FF2B5EF4-FFF2-40B4-BE49-F238E27FC236}">
                  <a16:creationId xmlns:a16="http://schemas.microsoft.com/office/drawing/2014/main" id="{00000000-0008-0000-0000-000006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Programa de transparencia y ética pública</a:t>
              </a:r>
              <a:endParaRPr lang="es-CO" sz="1300">
                <a:solidFill>
                  <a:srgbClr val="16674A"/>
                </a:solidFill>
              </a:endParaRPr>
            </a:p>
          </xdr:txBody>
        </xdr:sp>
      </xdr:grpSp>
      <xdr:pic>
        <xdr:nvPicPr>
          <xdr:cNvPr id="7" name="Imagen 351">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2"/>
          <a:stretch>
            <a:fillRect/>
          </a:stretch>
        </xdr:blipFill>
        <xdr:spPr>
          <a:xfrm>
            <a:off x="489854" y="2735032"/>
            <a:ext cx="593939" cy="720000"/>
          </a:xfrm>
          <a:prstGeom prst="rect">
            <a:avLst/>
          </a:prstGeom>
        </xdr:spPr>
      </xdr:pic>
    </xdr:grpSp>
    <xdr:clientData/>
  </xdr:twoCellAnchor>
  <xdr:twoCellAnchor editAs="absolute">
    <xdr:from>
      <xdr:col>26</xdr:col>
      <xdr:colOff>320344</xdr:colOff>
      <xdr:row>6</xdr:row>
      <xdr:rowOff>42493</xdr:rowOff>
    </xdr:from>
    <xdr:to>
      <xdr:col>29</xdr:col>
      <xdr:colOff>463380</xdr:colOff>
      <xdr:row>10</xdr:row>
      <xdr:rowOff>72493</xdr:rowOff>
    </xdr:to>
    <xdr:grpSp>
      <xdr:nvGrpSpPr>
        <xdr:cNvPr id="395" name="Grupo 394">
          <a:hlinkClick xmlns:r="http://schemas.openxmlformats.org/officeDocument/2006/relationships" r:id="rId13"/>
          <a:extLst>
            <a:ext uri="{FF2B5EF4-FFF2-40B4-BE49-F238E27FC236}">
              <a16:creationId xmlns:a16="http://schemas.microsoft.com/office/drawing/2014/main" id="{00000000-0008-0000-0000-00008B010000}"/>
            </a:ext>
          </a:extLst>
        </xdr:cNvPr>
        <xdr:cNvGrpSpPr/>
      </xdr:nvGrpSpPr>
      <xdr:grpSpPr>
        <a:xfrm>
          <a:off x="16703344" y="1239922"/>
          <a:ext cx="2129679" cy="828285"/>
          <a:chOff x="15533130" y="1199100"/>
          <a:chExt cx="1980000" cy="792000"/>
        </a:xfrm>
      </xdr:grpSpPr>
      <xdr:grpSp>
        <xdr:nvGrpSpPr>
          <xdr:cNvPr id="226" name="Grupo 225">
            <a:extLst>
              <a:ext uri="{FF2B5EF4-FFF2-40B4-BE49-F238E27FC236}">
                <a16:creationId xmlns:a16="http://schemas.microsoft.com/office/drawing/2014/main" id="{00000000-0008-0000-0000-0000E2000000}"/>
              </a:ext>
            </a:extLst>
          </xdr:cNvPr>
          <xdr:cNvGrpSpPr/>
        </xdr:nvGrpSpPr>
        <xdr:grpSpPr>
          <a:xfrm>
            <a:off x="15533130" y="1199100"/>
            <a:ext cx="1980000" cy="792000"/>
            <a:chOff x="325045" y="1092899"/>
            <a:chExt cx="2361694" cy="1083711"/>
          </a:xfrm>
          <a:solidFill>
            <a:sysClr val="window" lastClr="FFFFFF"/>
          </a:solidFill>
        </xdr:grpSpPr>
        <xdr:sp macro="" textlink="">
          <xdr:nvSpPr>
            <xdr:cNvPr id="227" name="Rectángulo 28">
              <a:extLst>
                <a:ext uri="{FF2B5EF4-FFF2-40B4-BE49-F238E27FC236}">
                  <a16:creationId xmlns:a16="http://schemas.microsoft.com/office/drawing/2014/main" id="{00000000-0008-0000-0000-0000E3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200">
                <a:solidFill>
                  <a:srgbClr val="16674A"/>
                </a:solidFill>
              </a:endParaRPr>
            </a:p>
          </xdr:txBody>
        </xdr:sp>
        <xdr:sp macro="" textlink="">
          <xdr:nvSpPr>
            <xdr:cNvPr id="228" name="Rectángulo 28">
              <a:extLst>
                <a:ext uri="{FF2B5EF4-FFF2-40B4-BE49-F238E27FC236}">
                  <a16:creationId xmlns:a16="http://schemas.microsoft.com/office/drawing/2014/main" id="{00000000-0008-0000-0000-0000E4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200">
                <a:solidFill>
                  <a:srgbClr val="16674A"/>
                </a:solidFill>
              </a:endParaRPr>
            </a:p>
          </xdr:txBody>
        </xdr:sp>
        <xdr:sp macro="" textlink="">
          <xdr:nvSpPr>
            <xdr:cNvPr id="230" name="object 22">
              <a:extLst>
                <a:ext uri="{FF2B5EF4-FFF2-40B4-BE49-F238E27FC236}">
                  <a16:creationId xmlns:a16="http://schemas.microsoft.com/office/drawing/2014/main" id="{00000000-0008-0000-0000-0000E6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200">
                  <a:solidFill>
                    <a:srgbClr val="16674A"/>
                  </a:solidFill>
                </a:rPr>
                <a:t>Sistema de gestión y seguridad de salud en el trabajo</a:t>
              </a:r>
              <a:endParaRPr lang="es-CO" sz="1200">
                <a:solidFill>
                  <a:srgbClr val="16674A"/>
                </a:solidFill>
              </a:endParaRPr>
            </a:p>
          </xdr:txBody>
        </xdr:sp>
      </xdr:grpSp>
      <xdr:pic>
        <xdr:nvPicPr>
          <xdr:cNvPr id="353" name="Imagen 352">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14"/>
          <a:stretch>
            <a:fillRect/>
          </a:stretch>
        </xdr:blipFill>
        <xdr:spPr>
          <a:xfrm>
            <a:off x="15601166" y="1239922"/>
            <a:ext cx="593939" cy="720000"/>
          </a:xfrm>
          <a:prstGeom prst="rect">
            <a:avLst/>
          </a:prstGeom>
        </xdr:spPr>
      </xdr:pic>
    </xdr:grpSp>
    <xdr:clientData/>
  </xdr:twoCellAnchor>
  <xdr:twoCellAnchor editAs="absolute">
    <xdr:from>
      <xdr:col>5</xdr:col>
      <xdr:colOff>556900</xdr:colOff>
      <xdr:row>14</xdr:row>
      <xdr:rowOff>13603</xdr:rowOff>
    </xdr:from>
    <xdr:to>
      <xdr:col>9</xdr:col>
      <xdr:colOff>87615</xdr:colOff>
      <xdr:row>18</xdr:row>
      <xdr:rowOff>43603</xdr:rowOff>
    </xdr:to>
    <xdr:grpSp>
      <xdr:nvGrpSpPr>
        <xdr:cNvPr id="386" name="Grupo 385">
          <a:extLst>
            <a:ext uri="{FF2B5EF4-FFF2-40B4-BE49-F238E27FC236}">
              <a16:creationId xmlns:a16="http://schemas.microsoft.com/office/drawing/2014/main" id="{00000000-0008-0000-0000-000082010000}"/>
            </a:ext>
            <a:ext uri="{147F2762-F138-4A5C-976F-8EAC2B608ADB}">
              <a16:predDERef xmlns:a16="http://schemas.microsoft.com/office/drawing/2014/main" pred="{95F11620-203D-760F-29C9-98213957885D}"/>
            </a:ext>
          </a:extLst>
        </xdr:cNvPr>
        <xdr:cNvGrpSpPr/>
      </xdr:nvGrpSpPr>
      <xdr:grpSpPr>
        <a:xfrm>
          <a:off x="3033400" y="2807603"/>
          <a:ext cx="2179572" cy="828286"/>
          <a:chOff x="2910936" y="2694210"/>
          <a:chExt cx="1980000" cy="792000"/>
        </a:xfrm>
      </xdr:grpSpPr>
      <xdr:grpSp>
        <xdr:nvGrpSpPr>
          <xdr:cNvPr id="274" name="Grupo 273">
            <a:extLst>
              <a:ext uri="{FF2B5EF4-FFF2-40B4-BE49-F238E27FC236}">
                <a16:creationId xmlns:a16="http://schemas.microsoft.com/office/drawing/2014/main" id="{00000000-0008-0000-0000-000012010000}"/>
              </a:ext>
            </a:extLst>
          </xdr:cNvPr>
          <xdr:cNvGrpSpPr/>
        </xdr:nvGrpSpPr>
        <xdr:grpSpPr>
          <a:xfrm>
            <a:off x="2910936" y="2694210"/>
            <a:ext cx="1980000" cy="792000"/>
            <a:chOff x="325045" y="1092899"/>
            <a:chExt cx="2361694" cy="1083711"/>
          </a:xfrm>
          <a:solidFill>
            <a:sysClr val="window" lastClr="FFFFFF"/>
          </a:solidFill>
        </xdr:grpSpPr>
        <xdr:sp macro="" textlink="">
          <xdr:nvSpPr>
            <xdr:cNvPr id="275" name="Rectángulo 28">
              <a:extLst>
                <a:ext uri="{FF2B5EF4-FFF2-40B4-BE49-F238E27FC236}">
                  <a16:creationId xmlns:a16="http://schemas.microsoft.com/office/drawing/2014/main" id="{00000000-0008-0000-0000-000013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76" name="Rectángulo 28">
              <a:extLst>
                <a:ext uri="{FF2B5EF4-FFF2-40B4-BE49-F238E27FC236}">
                  <a16:creationId xmlns:a16="http://schemas.microsoft.com/office/drawing/2014/main" id="{00000000-0008-0000-0000-000014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78" name="object 22">
              <a:hlinkClick xmlns:r="http://schemas.openxmlformats.org/officeDocument/2006/relationships" r:id="rId15"/>
              <a:extLst>
                <a:ext uri="{FF2B5EF4-FFF2-40B4-BE49-F238E27FC236}">
                  <a16:creationId xmlns:a16="http://schemas.microsoft.com/office/drawing/2014/main" id="{00000000-0008-0000-0000-000016010000}"/>
                </a:ext>
              </a:extLst>
            </xdr:cNvPr>
            <xdr:cNvSpPr/>
          </xdr:nvSpPr>
          <xdr:spPr>
            <a:xfrm>
              <a:off x="1071848" y="1125824"/>
              <a:ext cx="1511586" cy="1042927"/>
            </a:xfrm>
            <a:prstGeom prst="roundRect">
              <a:avLst/>
            </a:prstGeom>
            <a:grpFill/>
          </xdr:spPr>
          <xdr:txBody>
            <a:bodyPr vertOverflow="clip" horzOverflow="clip" wrap="square" lIns="0" tIns="0" rIns="0" bIns="0" rtlCol="0" anchor="ctr">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100">
                  <a:solidFill>
                    <a:srgbClr val="16674A"/>
                  </a:solidFill>
                </a:rPr>
                <a:t>Plan Estratégico de Tecnologías de la Información y las Comunicaciones</a:t>
              </a:r>
              <a:endParaRPr lang="es-CO" sz="1100">
                <a:solidFill>
                  <a:srgbClr val="16674A"/>
                </a:solidFill>
              </a:endParaRPr>
            </a:p>
          </xdr:txBody>
        </xdr:sp>
      </xdr:grpSp>
      <xdr:pic>
        <xdr:nvPicPr>
          <xdr:cNvPr id="354" name="Imagen 353">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16"/>
          <a:stretch>
            <a:fillRect/>
          </a:stretch>
        </xdr:blipFill>
        <xdr:spPr>
          <a:xfrm>
            <a:off x="2978972" y="2775854"/>
            <a:ext cx="534545" cy="648000"/>
          </a:xfrm>
          <a:prstGeom prst="rect">
            <a:avLst/>
          </a:prstGeom>
        </xdr:spPr>
      </xdr:pic>
    </xdr:grpSp>
    <xdr:clientData/>
  </xdr:twoCellAnchor>
  <xdr:twoCellAnchor editAs="absolute">
    <xdr:from>
      <xdr:col>14</xdr:col>
      <xdr:colOff>102424</xdr:colOff>
      <xdr:row>22</xdr:row>
      <xdr:rowOff>16326</xdr:rowOff>
    </xdr:from>
    <xdr:to>
      <xdr:col>17</xdr:col>
      <xdr:colOff>245460</xdr:colOff>
      <xdr:row>26</xdr:row>
      <xdr:rowOff>46326</xdr:rowOff>
    </xdr:to>
    <xdr:grpSp>
      <xdr:nvGrpSpPr>
        <xdr:cNvPr id="381" name="Grupo 380">
          <a:hlinkClick xmlns:r="http://schemas.openxmlformats.org/officeDocument/2006/relationships" r:id="rId17"/>
          <a:extLst>
            <a:ext uri="{FF2B5EF4-FFF2-40B4-BE49-F238E27FC236}">
              <a16:creationId xmlns:a16="http://schemas.microsoft.com/office/drawing/2014/main" id="{00000000-0008-0000-0000-00007D010000}"/>
            </a:ext>
          </a:extLst>
        </xdr:cNvPr>
        <xdr:cNvGrpSpPr/>
      </xdr:nvGrpSpPr>
      <xdr:grpSpPr>
        <a:xfrm>
          <a:off x="8538853" y="4406897"/>
          <a:ext cx="2129678" cy="828286"/>
          <a:chOff x="7967353" y="4220933"/>
          <a:chExt cx="1980000" cy="792000"/>
        </a:xfrm>
      </xdr:grpSpPr>
      <xdr:grpSp>
        <xdr:nvGrpSpPr>
          <xdr:cNvPr id="340" name="Grupo 339">
            <a:extLst>
              <a:ext uri="{FF2B5EF4-FFF2-40B4-BE49-F238E27FC236}">
                <a16:creationId xmlns:a16="http://schemas.microsoft.com/office/drawing/2014/main" id="{00000000-0008-0000-0000-000054010000}"/>
              </a:ext>
            </a:extLst>
          </xdr:cNvPr>
          <xdr:cNvGrpSpPr/>
        </xdr:nvGrpSpPr>
        <xdr:grpSpPr>
          <a:xfrm>
            <a:off x="7967353" y="4220933"/>
            <a:ext cx="1980000" cy="792000"/>
            <a:chOff x="325045" y="1092899"/>
            <a:chExt cx="2361694" cy="1083711"/>
          </a:xfrm>
          <a:solidFill>
            <a:sysClr val="window" lastClr="FFFFFF"/>
          </a:solidFill>
        </xdr:grpSpPr>
        <xdr:sp macro="" textlink="">
          <xdr:nvSpPr>
            <xdr:cNvPr id="341" name="Rectángulo 28">
              <a:extLst>
                <a:ext uri="{FF2B5EF4-FFF2-40B4-BE49-F238E27FC236}">
                  <a16:creationId xmlns:a16="http://schemas.microsoft.com/office/drawing/2014/main" id="{00000000-0008-0000-0000-000055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42" name="Rectángulo 28">
              <a:extLst>
                <a:ext uri="{FF2B5EF4-FFF2-40B4-BE49-F238E27FC236}">
                  <a16:creationId xmlns:a16="http://schemas.microsoft.com/office/drawing/2014/main" id="{00000000-0008-0000-0000-000056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44" name="object 22">
              <a:extLst>
                <a:ext uri="{FF2B5EF4-FFF2-40B4-BE49-F238E27FC236}">
                  <a16:creationId xmlns:a16="http://schemas.microsoft.com/office/drawing/2014/main" id="{00000000-0008-0000-0000-000058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anual de Auditorias</a:t>
              </a:r>
              <a:endParaRPr lang="es-CO" sz="1300">
                <a:solidFill>
                  <a:srgbClr val="16674A"/>
                </a:solidFill>
              </a:endParaRPr>
            </a:p>
          </xdr:txBody>
        </xdr:sp>
      </xdr:grpSp>
      <xdr:pic>
        <xdr:nvPicPr>
          <xdr:cNvPr id="357" name="Imagen 356">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18"/>
          <a:stretch>
            <a:fillRect/>
          </a:stretch>
        </xdr:blipFill>
        <xdr:spPr>
          <a:xfrm>
            <a:off x="8048997" y="4261754"/>
            <a:ext cx="544909" cy="648000"/>
          </a:xfrm>
          <a:prstGeom prst="rect">
            <a:avLst/>
          </a:prstGeom>
        </xdr:spPr>
      </xdr:pic>
    </xdr:grpSp>
    <xdr:clientData/>
  </xdr:twoCellAnchor>
  <xdr:twoCellAnchor editAs="absolute">
    <xdr:from>
      <xdr:col>22</xdr:col>
      <xdr:colOff>245877</xdr:colOff>
      <xdr:row>6</xdr:row>
      <xdr:rowOff>42493</xdr:rowOff>
    </xdr:from>
    <xdr:to>
      <xdr:col>25</xdr:col>
      <xdr:colOff>388913</xdr:colOff>
      <xdr:row>10</xdr:row>
      <xdr:rowOff>72493</xdr:rowOff>
    </xdr:to>
    <xdr:grpSp>
      <xdr:nvGrpSpPr>
        <xdr:cNvPr id="394" name="Grupo 393">
          <a:hlinkClick xmlns:r="http://schemas.openxmlformats.org/officeDocument/2006/relationships" r:id="rId19"/>
          <a:extLst>
            <a:ext uri="{FF2B5EF4-FFF2-40B4-BE49-F238E27FC236}">
              <a16:creationId xmlns:a16="http://schemas.microsoft.com/office/drawing/2014/main" id="{00000000-0008-0000-0000-00008A010000}"/>
            </a:ext>
          </a:extLst>
        </xdr:cNvPr>
        <xdr:cNvGrpSpPr/>
      </xdr:nvGrpSpPr>
      <xdr:grpSpPr>
        <a:xfrm>
          <a:off x="13980020" y="1239922"/>
          <a:ext cx="2129679" cy="828285"/>
          <a:chOff x="13009377" y="1199100"/>
          <a:chExt cx="1980000" cy="792000"/>
        </a:xfrm>
      </xdr:grpSpPr>
      <xdr:grpSp>
        <xdr:nvGrpSpPr>
          <xdr:cNvPr id="244" name="Grupo 243">
            <a:extLst>
              <a:ext uri="{FF2B5EF4-FFF2-40B4-BE49-F238E27FC236}">
                <a16:creationId xmlns:a16="http://schemas.microsoft.com/office/drawing/2014/main" id="{00000000-0008-0000-0000-0000F4000000}"/>
              </a:ext>
            </a:extLst>
          </xdr:cNvPr>
          <xdr:cNvGrpSpPr/>
        </xdr:nvGrpSpPr>
        <xdr:grpSpPr>
          <a:xfrm>
            <a:off x="13009377" y="1199100"/>
            <a:ext cx="1980000" cy="792000"/>
            <a:chOff x="325045" y="1092899"/>
            <a:chExt cx="2361694" cy="1083711"/>
          </a:xfrm>
          <a:solidFill>
            <a:sysClr val="window" lastClr="FFFFFF"/>
          </a:solidFill>
        </xdr:grpSpPr>
        <xdr:sp macro="" textlink="">
          <xdr:nvSpPr>
            <xdr:cNvPr id="245" name="Rectángulo 28">
              <a:extLst>
                <a:ext uri="{FF2B5EF4-FFF2-40B4-BE49-F238E27FC236}">
                  <a16:creationId xmlns:a16="http://schemas.microsoft.com/office/drawing/2014/main" id="{00000000-0008-0000-0000-0000F5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46" name="Rectángulo 28">
              <a:extLst>
                <a:ext uri="{FF2B5EF4-FFF2-40B4-BE49-F238E27FC236}">
                  <a16:creationId xmlns:a16="http://schemas.microsoft.com/office/drawing/2014/main" id="{00000000-0008-0000-0000-0000F6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48" name="object 22">
              <a:extLst>
                <a:ext uri="{FF2B5EF4-FFF2-40B4-BE49-F238E27FC236}">
                  <a16:creationId xmlns:a16="http://schemas.microsoft.com/office/drawing/2014/main" id="{00000000-0008-0000-0000-0000F8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de bienestar social e incentivos</a:t>
              </a:r>
              <a:endParaRPr lang="es-CO" sz="1300">
                <a:solidFill>
                  <a:srgbClr val="16674A"/>
                </a:solidFill>
              </a:endParaRPr>
            </a:p>
          </xdr:txBody>
        </xdr:sp>
      </xdr:grpSp>
      <xdr:pic>
        <xdr:nvPicPr>
          <xdr:cNvPr id="358" name="Imagen 357">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20"/>
          <a:stretch>
            <a:fillRect/>
          </a:stretch>
        </xdr:blipFill>
        <xdr:spPr>
          <a:xfrm>
            <a:off x="13077415" y="1267135"/>
            <a:ext cx="544909" cy="648000"/>
          </a:xfrm>
          <a:prstGeom prst="rect">
            <a:avLst/>
          </a:prstGeom>
        </xdr:spPr>
      </xdr:pic>
    </xdr:grpSp>
    <xdr:clientData/>
  </xdr:twoCellAnchor>
  <xdr:twoCellAnchor editAs="absolute">
    <xdr:from>
      <xdr:col>26</xdr:col>
      <xdr:colOff>323105</xdr:colOff>
      <xdr:row>14</xdr:row>
      <xdr:rowOff>13603</xdr:rowOff>
    </xdr:from>
    <xdr:to>
      <xdr:col>29</xdr:col>
      <xdr:colOff>466141</xdr:colOff>
      <xdr:row>18</xdr:row>
      <xdr:rowOff>43603</xdr:rowOff>
    </xdr:to>
    <xdr:grpSp>
      <xdr:nvGrpSpPr>
        <xdr:cNvPr id="391" name="Grupo 390">
          <a:hlinkClick xmlns:r="http://schemas.openxmlformats.org/officeDocument/2006/relationships" r:id="rId21"/>
          <a:extLst>
            <a:ext uri="{FF2B5EF4-FFF2-40B4-BE49-F238E27FC236}">
              <a16:creationId xmlns:a16="http://schemas.microsoft.com/office/drawing/2014/main" id="{00000000-0008-0000-0000-000087010000}"/>
            </a:ext>
          </a:extLst>
        </xdr:cNvPr>
        <xdr:cNvGrpSpPr/>
      </xdr:nvGrpSpPr>
      <xdr:grpSpPr>
        <a:xfrm>
          <a:off x="16706105" y="2807603"/>
          <a:ext cx="2129679" cy="828286"/>
          <a:chOff x="15535891" y="2694210"/>
          <a:chExt cx="1980000" cy="792000"/>
        </a:xfrm>
      </xdr:grpSpPr>
      <xdr:grpSp>
        <xdr:nvGrpSpPr>
          <xdr:cNvPr id="268" name="Grupo 267">
            <a:extLst>
              <a:ext uri="{FF2B5EF4-FFF2-40B4-BE49-F238E27FC236}">
                <a16:creationId xmlns:a16="http://schemas.microsoft.com/office/drawing/2014/main" id="{00000000-0008-0000-0000-00000C010000}"/>
              </a:ext>
            </a:extLst>
          </xdr:cNvPr>
          <xdr:cNvGrpSpPr/>
        </xdr:nvGrpSpPr>
        <xdr:grpSpPr>
          <a:xfrm>
            <a:off x="15535891" y="2694210"/>
            <a:ext cx="1980000" cy="792000"/>
            <a:chOff x="325045" y="1092899"/>
            <a:chExt cx="2361694" cy="1083711"/>
          </a:xfrm>
          <a:solidFill>
            <a:sysClr val="window" lastClr="FFFFFF"/>
          </a:solidFill>
        </xdr:grpSpPr>
        <xdr:sp macro="" textlink="">
          <xdr:nvSpPr>
            <xdr:cNvPr id="269" name="Rectángulo 28">
              <a:extLst>
                <a:ext uri="{FF2B5EF4-FFF2-40B4-BE49-F238E27FC236}">
                  <a16:creationId xmlns:a16="http://schemas.microsoft.com/office/drawing/2014/main" id="{00000000-0008-0000-0000-00000D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70" name="Rectángulo 28">
              <a:extLst>
                <a:ext uri="{FF2B5EF4-FFF2-40B4-BE49-F238E27FC236}">
                  <a16:creationId xmlns:a16="http://schemas.microsoft.com/office/drawing/2014/main" id="{00000000-0008-0000-0000-00000E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72" name="object 22">
              <a:extLst>
                <a:ext uri="{FF2B5EF4-FFF2-40B4-BE49-F238E27FC236}">
                  <a16:creationId xmlns:a16="http://schemas.microsoft.com/office/drawing/2014/main" id="{00000000-0008-0000-0000-000010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de acción de participación ciudadana</a:t>
              </a:r>
              <a:endParaRPr lang="es-CO" sz="1300">
                <a:solidFill>
                  <a:srgbClr val="16674A"/>
                </a:solidFill>
              </a:endParaRPr>
            </a:p>
          </xdr:txBody>
        </xdr:sp>
      </xdr:grpSp>
      <xdr:pic>
        <xdr:nvPicPr>
          <xdr:cNvPr id="360" name="Imagen 359">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22"/>
          <a:stretch>
            <a:fillRect/>
          </a:stretch>
        </xdr:blipFill>
        <xdr:spPr>
          <a:xfrm>
            <a:off x="15603929" y="2748638"/>
            <a:ext cx="544909" cy="648000"/>
          </a:xfrm>
          <a:prstGeom prst="rect">
            <a:avLst/>
          </a:prstGeom>
        </xdr:spPr>
      </xdr:pic>
    </xdr:grpSp>
    <xdr:clientData/>
  </xdr:twoCellAnchor>
  <xdr:twoCellAnchor editAs="absolute">
    <xdr:from>
      <xdr:col>18</xdr:col>
      <xdr:colOff>171409</xdr:colOff>
      <xdr:row>6</xdr:row>
      <xdr:rowOff>42493</xdr:rowOff>
    </xdr:from>
    <xdr:to>
      <xdr:col>21</xdr:col>
      <xdr:colOff>314444</xdr:colOff>
      <xdr:row>10</xdr:row>
      <xdr:rowOff>72493</xdr:rowOff>
    </xdr:to>
    <xdr:grpSp>
      <xdr:nvGrpSpPr>
        <xdr:cNvPr id="393" name="Grupo 392">
          <a:extLst>
            <a:ext uri="{FF2B5EF4-FFF2-40B4-BE49-F238E27FC236}">
              <a16:creationId xmlns:a16="http://schemas.microsoft.com/office/drawing/2014/main" id="{00000000-0008-0000-0000-000089010000}"/>
            </a:ext>
          </a:extLst>
        </xdr:cNvPr>
        <xdr:cNvGrpSpPr/>
      </xdr:nvGrpSpPr>
      <xdr:grpSpPr>
        <a:xfrm>
          <a:off x="11256695" y="1239922"/>
          <a:ext cx="2129678" cy="828285"/>
          <a:chOff x="10485623" y="1199100"/>
          <a:chExt cx="1980000" cy="792000"/>
        </a:xfrm>
      </xdr:grpSpPr>
      <xdr:grpSp>
        <xdr:nvGrpSpPr>
          <xdr:cNvPr id="250" name="Grupo 249">
            <a:extLst>
              <a:ext uri="{FF2B5EF4-FFF2-40B4-BE49-F238E27FC236}">
                <a16:creationId xmlns:a16="http://schemas.microsoft.com/office/drawing/2014/main" id="{00000000-0008-0000-0000-0000FA000000}"/>
              </a:ext>
            </a:extLst>
          </xdr:cNvPr>
          <xdr:cNvGrpSpPr/>
        </xdr:nvGrpSpPr>
        <xdr:grpSpPr>
          <a:xfrm>
            <a:off x="10485623" y="1199100"/>
            <a:ext cx="1980000" cy="792000"/>
            <a:chOff x="325045" y="1092899"/>
            <a:chExt cx="2361694" cy="1083711"/>
          </a:xfrm>
          <a:solidFill>
            <a:sysClr val="window" lastClr="FFFFFF"/>
          </a:solidFill>
        </xdr:grpSpPr>
        <xdr:sp macro="" textlink="">
          <xdr:nvSpPr>
            <xdr:cNvPr id="251" name="Rectángulo 28">
              <a:extLst>
                <a:ext uri="{FF2B5EF4-FFF2-40B4-BE49-F238E27FC236}">
                  <a16:creationId xmlns:a16="http://schemas.microsoft.com/office/drawing/2014/main" id="{00000000-0008-0000-0000-0000FB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52" name="Rectángulo 28">
              <a:extLst>
                <a:ext uri="{FF2B5EF4-FFF2-40B4-BE49-F238E27FC236}">
                  <a16:creationId xmlns:a16="http://schemas.microsoft.com/office/drawing/2014/main" id="{00000000-0008-0000-0000-0000FC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54" name="object 22">
              <a:hlinkClick xmlns:r="http://schemas.openxmlformats.org/officeDocument/2006/relationships" r:id="rId23"/>
              <a:extLst>
                <a:ext uri="{FF2B5EF4-FFF2-40B4-BE49-F238E27FC236}">
                  <a16:creationId xmlns:a16="http://schemas.microsoft.com/office/drawing/2014/main" id="{00000000-0008-0000-0000-0000FE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Institucional de Capacitación</a:t>
              </a:r>
              <a:endParaRPr lang="es-CO" sz="1300">
                <a:solidFill>
                  <a:srgbClr val="16674A"/>
                </a:solidFill>
              </a:endParaRPr>
            </a:p>
          </xdr:txBody>
        </xdr:sp>
      </xdr:grpSp>
      <xdr:pic>
        <xdr:nvPicPr>
          <xdr:cNvPr id="361" name="Imagen 360">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24"/>
          <a:stretch>
            <a:fillRect/>
          </a:stretch>
        </xdr:blipFill>
        <xdr:spPr>
          <a:xfrm>
            <a:off x="10567268" y="1253529"/>
            <a:ext cx="544909" cy="648000"/>
          </a:xfrm>
          <a:prstGeom prst="rect">
            <a:avLst/>
          </a:prstGeom>
        </xdr:spPr>
      </xdr:pic>
    </xdr:grpSp>
    <xdr:clientData/>
  </xdr:twoCellAnchor>
  <xdr:twoCellAnchor editAs="absolute">
    <xdr:from>
      <xdr:col>10</xdr:col>
      <xdr:colOff>19047</xdr:colOff>
      <xdr:row>14</xdr:row>
      <xdr:rowOff>13603</xdr:rowOff>
    </xdr:from>
    <xdr:to>
      <xdr:col>13</xdr:col>
      <xdr:colOff>162083</xdr:colOff>
      <xdr:row>18</xdr:row>
      <xdr:rowOff>43603</xdr:rowOff>
    </xdr:to>
    <xdr:grpSp>
      <xdr:nvGrpSpPr>
        <xdr:cNvPr id="387" name="Grupo 386">
          <a:extLst>
            <a:ext uri="{FF2B5EF4-FFF2-40B4-BE49-F238E27FC236}">
              <a16:creationId xmlns:a16="http://schemas.microsoft.com/office/drawing/2014/main" id="{00000000-0008-0000-0000-000083010000}"/>
            </a:ext>
          </a:extLst>
        </xdr:cNvPr>
        <xdr:cNvGrpSpPr/>
      </xdr:nvGrpSpPr>
      <xdr:grpSpPr>
        <a:xfrm>
          <a:off x="5806618" y="2807603"/>
          <a:ext cx="2129679" cy="828286"/>
          <a:chOff x="5434690" y="2694210"/>
          <a:chExt cx="1980000" cy="792000"/>
        </a:xfrm>
      </xdr:grpSpPr>
      <xdr:grpSp>
        <xdr:nvGrpSpPr>
          <xdr:cNvPr id="280" name="Grupo 279">
            <a:extLst>
              <a:ext uri="{FF2B5EF4-FFF2-40B4-BE49-F238E27FC236}">
                <a16:creationId xmlns:a16="http://schemas.microsoft.com/office/drawing/2014/main" id="{00000000-0008-0000-0000-000018010000}"/>
              </a:ext>
            </a:extLst>
          </xdr:cNvPr>
          <xdr:cNvGrpSpPr/>
        </xdr:nvGrpSpPr>
        <xdr:grpSpPr>
          <a:xfrm>
            <a:off x="5434690" y="2694210"/>
            <a:ext cx="1980000" cy="792000"/>
            <a:chOff x="325045" y="1092899"/>
            <a:chExt cx="2361694" cy="1083711"/>
          </a:xfrm>
          <a:solidFill>
            <a:sysClr val="window" lastClr="FFFFFF"/>
          </a:solidFill>
        </xdr:grpSpPr>
        <xdr:sp macro="" textlink="">
          <xdr:nvSpPr>
            <xdr:cNvPr id="281" name="Rectángulo 28">
              <a:extLst>
                <a:ext uri="{FF2B5EF4-FFF2-40B4-BE49-F238E27FC236}">
                  <a16:creationId xmlns:a16="http://schemas.microsoft.com/office/drawing/2014/main" id="{00000000-0008-0000-0000-000019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rgbClr val="16674A"/>
                </a:solidFill>
              </a:endParaRPr>
            </a:p>
          </xdr:txBody>
        </xdr:sp>
        <xdr:sp macro="" textlink="">
          <xdr:nvSpPr>
            <xdr:cNvPr id="282" name="Rectángulo 28">
              <a:extLst>
                <a:ext uri="{FF2B5EF4-FFF2-40B4-BE49-F238E27FC236}">
                  <a16:creationId xmlns:a16="http://schemas.microsoft.com/office/drawing/2014/main" id="{00000000-0008-0000-0000-00001A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rgbClr val="16674A"/>
                </a:solidFill>
              </a:endParaRPr>
            </a:p>
          </xdr:txBody>
        </xdr:sp>
        <xdr:sp macro="" textlink="">
          <xdr:nvSpPr>
            <xdr:cNvPr id="284" name="object 22">
              <a:hlinkClick xmlns:r="http://schemas.openxmlformats.org/officeDocument/2006/relationships" r:id="rId25"/>
              <a:extLst>
                <a:ext uri="{FF2B5EF4-FFF2-40B4-BE49-F238E27FC236}">
                  <a16:creationId xmlns:a16="http://schemas.microsoft.com/office/drawing/2014/main" id="{00000000-0008-0000-0000-00001C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100">
                  <a:solidFill>
                    <a:srgbClr val="16674A"/>
                  </a:solidFill>
                </a:rPr>
                <a:t>Plan de Tratamiento de Riesgos de Seguridad y Privacidad</a:t>
              </a:r>
              <a:endParaRPr lang="es-CO" sz="1100">
                <a:solidFill>
                  <a:srgbClr val="16674A"/>
                </a:solidFill>
              </a:endParaRPr>
            </a:p>
          </xdr:txBody>
        </xdr:sp>
      </xdr:grpSp>
      <xdr:pic>
        <xdr:nvPicPr>
          <xdr:cNvPr id="362" name="Imagen 361">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26"/>
          <a:stretch>
            <a:fillRect/>
          </a:stretch>
        </xdr:blipFill>
        <xdr:spPr>
          <a:xfrm>
            <a:off x="5638798" y="2789460"/>
            <a:ext cx="438968" cy="648000"/>
          </a:xfrm>
          <a:prstGeom prst="rect">
            <a:avLst/>
          </a:prstGeom>
        </xdr:spPr>
      </xdr:pic>
    </xdr:grpSp>
    <xdr:clientData/>
  </xdr:twoCellAnchor>
  <xdr:twoCellAnchor editAs="absolute">
    <xdr:from>
      <xdr:col>18</xdr:col>
      <xdr:colOff>176893</xdr:colOff>
      <xdr:row>22</xdr:row>
      <xdr:rowOff>16326</xdr:rowOff>
    </xdr:from>
    <xdr:to>
      <xdr:col>21</xdr:col>
      <xdr:colOff>319928</xdr:colOff>
      <xdr:row>26</xdr:row>
      <xdr:rowOff>46326</xdr:rowOff>
    </xdr:to>
    <xdr:grpSp>
      <xdr:nvGrpSpPr>
        <xdr:cNvPr id="382" name="Grupo 381">
          <a:hlinkClick xmlns:r="http://schemas.openxmlformats.org/officeDocument/2006/relationships" r:id="rId27"/>
          <a:extLst>
            <a:ext uri="{FF2B5EF4-FFF2-40B4-BE49-F238E27FC236}">
              <a16:creationId xmlns:a16="http://schemas.microsoft.com/office/drawing/2014/main" id="{00000000-0008-0000-0000-00007E010000}"/>
            </a:ext>
          </a:extLst>
        </xdr:cNvPr>
        <xdr:cNvGrpSpPr/>
      </xdr:nvGrpSpPr>
      <xdr:grpSpPr>
        <a:xfrm>
          <a:off x="11262179" y="4406897"/>
          <a:ext cx="2129678" cy="828286"/>
          <a:chOff x="10491107" y="4220933"/>
          <a:chExt cx="1980000" cy="792000"/>
        </a:xfrm>
      </xdr:grpSpPr>
      <xdr:grpSp>
        <xdr:nvGrpSpPr>
          <xdr:cNvPr id="334" name="Grupo 333">
            <a:extLst>
              <a:ext uri="{FF2B5EF4-FFF2-40B4-BE49-F238E27FC236}">
                <a16:creationId xmlns:a16="http://schemas.microsoft.com/office/drawing/2014/main" id="{00000000-0008-0000-0000-00004E010000}"/>
              </a:ext>
            </a:extLst>
          </xdr:cNvPr>
          <xdr:cNvGrpSpPr/>
        </xdr:nvGrpSpPr>
        <xdr:grpSpPr>
          <a:xfrm>
            <a:off x="10491107" y="4220933"/>
            <a:ext cx="1980000" cy="792000"/>
            <a:chOff x="325045" y="1092899"/>
            <a:chExt cx="2361694" cy="1083711"/>
          </a:xfrm>
          <a:solidFill>
            <a:sysClr val="window" lastClr="FFFFFF"/>
          </a:solidFill>
        </xdr:grpSpPr>
        <xdr:sp macro="" textlink="">
          <xdr:nvSpPr>
            <xdr:cNvPr id="335" name="Rectángulo 28">
              <a:extLst>
                <a:ext uri="{FF2B5EF4-FFF2-40B4-BE49-F238E27FC236}">
                  <a16:creationId xmlns:a16="http://schemas.microsoft.com/office/drawing/2014/main" id="{00000000-0008-0000-0000-00004F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36" name="Rectángulo 28">
              <a:extLst>
                <a:ext uri="{FF2B5EF4-FFF2-40B4-BE49-F238E27FC236}">
                  <a16:creationId xmlns:a16="http://schemas.microsoft.com/office/drawing/2014/main" id="{00000000-0008-0000-0000-000050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38" name="object 22">
              <a:extLst>
                <a:ext uri="{FF2B5EF4-FFF2-40B4-BE49-F238E27FC236}">
                  <a16:creationId xmlns:a16="http://schemas.microsoft.com/office/drawing/2014/main" id="{00000000-0008-0000-0000-000052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de mantenimiento de las sedes administrativas</a:t>
              </a:r>
              <a:endParaRPr lang="es-CO" sz="1300">
                <a:solidFill>
                  <a:srgbClr val="16674A"/>
                </a:solidFill>
              </a:endParaRPr>
            </a:p>
          </xdr:txBody>
        </xdr:sp>
      </xdr:grpSp>
      <xdr:pic>
        <xdr:nvPicPr>
          <xdr:cNvPr id="363" name="Imagen 362">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28"/>
          <a:stretch>
            <a:fillRect/>
          </a:stretch>
        </xdr:blipFill>
        <xdr:spPr>
          <a:xfrm>
            <a:off x="10545535" y="4261754"/>
            <a:ext cx="487742" cy="720000"/>
          </a:xfrm>
          <a:prstGeom prst="rect">
            <a:avLst/>
          </a:prstGeom>
        </xdr:spPr>
      </xdr:pic>
    </xdr:grpSp>
    <xdr:clientData/>
  </xdr:twoCellAnchor>
  <xdr:twoCellAnchor editAs="absolute">
    <xdr:from>
      <xdr:col>26</xdr:col>
      <xdr:colOff>308506</xdr:colOff>
      <xdr:row>22</xdr:row>
      <xdr:rowOff>19049</xdr:rowOff>
    </xdr:from>
    <xdr:to>
      <xdr:col>29</xdr:col>
      <xdr:colOff>451542</xdr:colOff>
      <xdr:row>26</xdr:row>
      <xdr:rowOff>49049</xdr:rowOff>
    </xdr:to>
    <xdr:grpSp>
      <xdr:nvGrpSpPr>
        <xdr:cNvPr id="384" name="Grupo 383">
          <a:hlinkClick xmlns:r="http://schemas.openxmlformats.org/officeDocument/2006/relationships" r:id="rId29"/>
          <a:extLst>
            <a:ext uri="{FF2B5EF4-FFF2-40B4-BE49-F238E27FC236}">
              <a16:creationId xmlns:a16="http://schemas.microsoft.com/office/drawing/2014/main" id="{00000000-0008-0000-0000-000080010000}"/>
            </a:ext>
          </a:extLst>
        </xdr:cNvPr>
        <xdr:cNvGrpSpPr/>
      </xdr:nvGrpSpPr>
      <xdr:grpSpPr>
        <a:xfrm>
          <a:off x="16691506" y="4409620"/>
          <a:ext cx="2129679" cy="828286"/>
          <a:chOff x="15521292" y="4223656"/>
          <a:chExt cx="1980000" cy="792000"/>
        </a:xfrm>
      </xdr:grpSpPr>
      <xdr:grpSp>
        <xdr:nvGrpSpPr>
          <xdr:cNvPr id="364" name="Grupo 363">
            <a:extLst>
              <a:ext uri="{FF2B5EF4-FFF2-40B4-BE49-F238E27FC236}">
                <a16:creationId xmlns:a16="http://schemas.microsoft.com/office/drawing/2014/main" id="{00000000-0008-0000-0000-00006C010000}"/>
              </a:ext>
            </a:extLst>
          </xdr:cNvPr>
          <xdr:cNvGrpSpPr/>
        </xdr:nvGrpSpPr>
        <xdr:grpSpPr>
          <a:xfrm>
            <a:off x="15521292" y="4223656"/>
            <a:ext cx="1980000" cy="792000"/>
            <a:chOff x="325045" y="1092899"/>
            <a:chExt cx="2361694" cy="1083711"/>
          </a:xfrm>
          <a:solidFill>
            <a:sysClr val="window" lastClr="FFFFFF"/>
          </a:solidFill>
        </xdr:grpSpPr>
        <xdr:sp macro="" textlink="">
          <xdr:nvSpPr>
            <xdr:cNvPr id="365" name="Rectángulo 28">
              <a:extLst>
                <a:ext uri="{FF2B5EF4-FFF2-40B4-BE49-F238E27FC236}">
                  <a16:creationId xmlns:a16="http://schemas.microsoft.com/office/drawing/2014/main" id="{00000000-0008-0000-0000-00006D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66" name="Rectángulo 28">
              <a:extLst>
                <a:ext uri="{FF2B5EF4-FFF2-40B4-BE49-F238E27FC236}">
                  <a16:creationId xmlns:a16="http://schemas.microsoft.com/office/drawing/2014/main" id="{00000000-0008-0000-0000-00006E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67" name="object 22">
              <a:extLst>
                <a:ext uri="{FF2B5EF4-FFF2-40B4-BE49-F238E27FC236}">
                  <a16:creationId xmlns:a16="http://schemas.microsoft.com/office/drawing/2014/main" id="{00000000-0008-0000-0000-00006F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Planes Consolidados</a:t>
              </a:r>
              <a:endParaRPr lang="es-CO" sz="1300">
                <a:solidFill>
                  <a:srgbClr val="16674A"/>
                </a:solidFill>
              </a:endParaRPr>
            </a:p>
          </xdr:txBody>
        </xdr:sp>
      </xdr:grpSp>
      <xdr:pic>
        <xdr:nvPicPr>
          <xdr:cNvPr id="356" name="Imagen 355">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0"/>
          <a:stretch>
            <a:fillRect/>
          </a:stretch>
        </xdr:blipFill>
        <xdr:spPr>
          <a:xfrm>
            <a:off x="15613826" y="4316182"/>
            <a:ext cx="607941" cy="648000"/>
          </a:xfrm>
          <a:prstGeom prst="rect">
            <a:avLst/>
          </a:prstGeom>
        </xdr:spPr>
      </xdr:pic>
    </xdr:grpSp>
    <xdr:clientData/>
  </xdr:twoCellAnchor>
  <xdr:twoCellAnchor editAs="absolute">
    <xdr:from>
      <xdr:col>22</xdr:col>
      <xdr:colOff>251361</xdr:colOff>
      <xdr:row>22</xdr:row>
      <xdr:rowOff>16326</xdr:rowOff>
    </xdr:from>
    <xdr:to>
      <xdr:col>25</xdr:col>
      <xdr:colOff>394397</xdr:colOff>
      <xdr:row>26</xdr:row>
      <xdr:rowOff>46326</xdr:rowOff>
    </xdr:to>
    <xdr:grpSp>
      <xdr:nvGrpSpPr>
        <xdr:cNvPr id="383" name="Grupo 382">
          <a:hlinkClick xmlns:r="http://schemas.openxmlformats.org/officeDocument/2006/relationships" r:id="rId31"/>
          <a:extLst>
            <a:ext uri="{FF2B5EF4-FFF2-40B4-BE49-F238E27FC236}">
              <a16:creationId xmlns:a16="http://schemas.microsoft.com/office/drawing/2014/main" id="{00000000-0008-0000-0000-00007F010000}"/>
            </a:ext>
          </a:extLst>
        </xdr:cNvPr>
        <xdr:cNvGrpSpPr/>
      </xdr:nvGrpSpPr>
      <xdr:grpSpPr>
        <a:xfrm>
          <a:off x="13985504" y="4406897"/>
          <a:ext cx="2129679" cy="828286"/>
          <a:chOff x="13014861" y="4220933"/>
          <a:chExt cx="1980000" cy="792000"/>
        </a:xfrm>
      </xdr:grpSpPr>
      <xdr:grpSp>
        <xdr:nvGrpSpPr>
          <xdr:cNvPr id="328" name="Grupo 327">
            <a:extLst>
              <a:ext uri="{FF2B5EF4-FFF2-40B4-BE49-F238E27FC236}">
                <a16:creationId xmlns:a16="http://schemas.microsoft.com/office/drawing/2014/main" id="{00000000-0008-0000-0000-000048010000}"/>
              </a:ext>
            </a:extLst>
          </xdr:cNvPr>
          <xdr:cNvGrpSpPr/>
        </xdr:nvGrpSpPr>
        <xdr:grpSpPr>
          <a:xfrm>
            <a:off x="13014861" y="4220933"/>
            <a:ext cx="1980000" cy="792000"/>
            <a:chOff x="325045" y="1092899"/>
            <a:chExt cx="2361694" cy="1083711"/>
          </a:xfrm>
          <a:solidFill>
            <a:sysClr val="window" lastClr="FFFFFF"/>
          </a:solidFill>
        </xdr:grpSpPr>
        <xdr:sp macro="" textlink="">
          <xdr:nvSpPr>
            <xdr:cNvPr id="329" name="Rectángulo 28">
              <a:extLst>
                <a:ext uri="{FF2B5EF4-FFF2-40B4-BE49-F238E27FC236}">
                  <a16:creationId xmlns:a16="http://schemas.microsoft.com/office/drawing/2014/main" id="{00000000-0008-0000-0000-000049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30" name="Rectángulo 28">
              <a:extLst>
                <a:ext uri="{FF2B5EF4-FFF2-40B4-BE49-F238E27FC236}">
                  <a16:creationId xmlns:a16="http://schemas.microsoft.com/office/drawing/2014/main" id="{00000000-0008-0000-0000-00004A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32" name="object 22">
              <a:extLst>
                <a:ext uri="{FF2B5EF4-FFF2-40B4-BE49-F238E27FC236}">
                  <a16:creationId xmlns:a16="http://schemas.microsoft.com/office/drawing/2014/main" id="{00000000-0008-0000-0000-00004C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estratégico de comunicaciones</a:t>
              </a:r>
              <a:endParaRPr lang="es-CO" sz="1300">
                <a:solidFill>
                  <a:srgbClr val="16674A"/>
                </a:solidFill>
              </a:endParaRPr>
            </a:p>
          </xdr:txBody>
        </xdr:sp>
      </xdr:grpSp>
      <xdr:pic>
        <xdr:nvPicPr>
          <xdr:cNvPr id="372" name="Imagen 371">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2"/>
          <a:stretch>
            <a:fillRect/>
          </a:stretch>
        </xdr:blipFill>
        <xdr:spPr>
          <a:xfrm>
            <a:off x="13082898" y="4261754"/>
            <a:ext cx="555096" cy="648000"/>
          </a:xfrm>
          <a:prstGeom prst="rect">
            <a:avLst/>
          </a:prstGeom>
        </xdr:spPr>
      </xdr:pic>
    </xdr:grpSp>
    <xdr:clientData/>
  </xdr:twoCellAnchor>
  <xdr:twoCellAnchor editAs="absolute">
    <xdr:from>
      <xdr:col>22</xdr:col>
      <xdr:colOff>248638</xdr:colOff>
      <xdr:row>14</xdr:row>
      <xdr:rowOff>13603</xdr:rowOff>
    </xdr:from>
    <xdr:to>
      <xdr:col>25</xdr:col>
      <xdr:colOff>391674</xdr:colOff>
      <xdr:row>18</xdr:row>
      <xdr:rowOff>43603</xdr:rowOff>
    </xdr:to>
    <xdr:grpSp>
      <xdr:nvGrpSpPr>
        <xdr:cNvPr id="390" name="Grupo 389">
          <a:hlinkClick xmlns:r="http://schemas.openxmlformats.org/officeDocument/2006/relationships" r:id="rId33"/>
          <a:extLst>
            <a:ext uri="{FF2B5EF4-FFF2-40B4-BE49-F238E27FC236}">
              <a16:creationId xmlns:a16="http://schemas.microsoft.com/office/drawing/2014/main" id="{00000000-0008-0000-0000-000086010000}"/>
            </a:ext>
          </a:extLst>
        </xdr:cNvPr>
        <xdr:cNvGrpSpPr/>
      </xdr:nvGrpSpPr>
      <xdr:grpSpPr>
        <a:xfrm>
          <a:off x="13982781" y="2807603"/>
          <a:ext cx="2129679" cy="828286"/>
          <a:chOff x="13012138" y="2694210"/>
          <a:chExt cx="1980000" cy="792000"/>
        </a:xfrm>
      </xdr:grpSpPr>
      <xdr:grpSp>
        <xdr:nvGrpSpPr>
          <xdr:cNvPr id="286" name="Grupo 285">
            <a:extLst>
              <a:ext uri="{FF2B5EF4-FFF2-40B4-BE49-F238E27FC236}">
                <a16:creationId xmlns:a16="http://schemas.microsoft.com/office/drawing/2014/main" id="{00000000-0008-0000-0000-00001E010000}"/>
              </a:ext>
            </a:extLst>
          </xdr:cNvPr>
          <xdr:cNvGrpSpPr/>
        </xdr:nvGrpSpPr>
        <xdr:grpSpPr>
          <a:xfrm>
            <a:off x="13012138" y="2694210"/>
            <a:ext cx="1980000" cy="792000"/>
            <a:chOff x="325045" y="1092899"/>
            <a:chExt cx="2361694" cy="1083711"/>
          </a:xfrm>
          <a:solidFill>
            <a:sysClr val="window" lastClr="FFFFFF"/>
          </a:solidFill>
        </xdr:grpSpPr>
        <xdr:sp macro="" textlink="">
          <xdr:nvSpPr>
            <xdr:cNvPr id="287" name="Rectángulo 28">
              <a:extLst>
                <a:ext uri="{FF2B5EF4-FFF2-40B4-BE49-F238E27FC236}">
                  <a16:creationId xmlns:a16="http://schemas.microsoft.com/office/drawing/2014/main" id="{00000000-0008-0000-0000-00001F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88" name="Rectángulo 28">
              <a:extLst>
                <a:ext uri="{FF2B5EF4-FFF2-40B4-BE49-F238E27FC236}">
                  <a16:creationId xmlns:a16="http://schemas.microsoft.com/office/drawing/2014/main" id="{00000000-0008-0000-0000-000020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90" name="object 22">
              <a:hlinkClick xmlns:r="http://schemas.openxmlformats.org/officeDocument/2006/relationships" r:id="rId33"/>
              <a:extLst>
                <a:ext uri="{FF2B5EF4-FFF2-40B4-BE49-F238E27FC236}">
                  <a16:creationId xmlns:a16="http://schemas.microsoft.com/office/drawing/2014/main" id="{00000000-0008-0000-0000-000022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Integral de Movilidad Sostenible - PIMS</a:t>
              </a:r>
              <a:endParaRPr lang="es-CO" sz="1300">
                <a:solidFill>
                  <a:srgbClr val="16674A"/>
                </a:solidFill>
              </a:endParaRPr>
            </a:p>
          </xdr:txBody>
        </xdr:sp>
      </xdr:grpSp>
      <xdr:pic>
        <xdr:nvPicPr>
          <xdr:cNvPr id="373" name="Imagen 372">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4"/>
          <a:stretch>
            <a:fillRect/>
          </a:stretch>
        </xdr:blipFill>
        <xdr:spPr>
          <a:xfrm>
            <a:off x="13066568" y="2775854"/>
            <a:ext cx="555096" cy="648000"/>
          </a:xfrm>
          <a:prstGeom prst="rect">
            <a:avLst/>
          </a:prstGeom>
        </xdr:spPr>
      </xdr:pic>
    </xdr:grpSp>
    <xdr:clientData/>
  </xdr:twoCellAnchor>
  <xdr:twoCellAnchor editAs="absolute">
    <xdr:from>
      <xdr:col>18</xdr:col>
      <xdr:colOff>174170</xdr:colOff>
      <xdr:row>14</xdr:row>
      <xdr:rowOff>13603</xdr:rowOff>
    </xdr:from>
    <xdr:to>
      <xdr:col>21</xdr:col>
      <xdr:colOff>317205</xdr:colOff>
      <xdr:row>18</xdr:row>
      <xdr:rowOff>43603</xdr:rowOff>
    </xdr:to>
    <xdr:grpSp>
      <xdr:nvGrpSpPr>
        <xdr:cNvPr id="389" name="Grupo 388">
          <a:extLst>
            <a:ext uri="{FF2B5EF4-FFF2-40B4-BE49-F238E27FC236}">
              <a16:creationId xmlns:a16="http://schemas.microsoft.com/office/drawing/2014/main" id="{00000000-0008-0000-0000-000085010000}"/>
            </a:ext>
          </a:extLst>
        </xdr:cNvPr>
        <xdr:cNvGrpSpPr/>
      </xdr:nvGrpSpPr>
      <xdr:grpSpPr>
        <a:xfrm>
          <a:off x="11259456" y="2807603"/>
          <a:ext cx="2129678" cy="828286"/>
          <a:chOff x="10488384" y="2694210"/>
          <a:chExt cx="1980000" cy="792000"/>
        </a:xfrm>
      </xdr:grpSpPr>
      <xdr:grpSp>
        <xdr:nvGrpSpPr>
          <xdr:cNvPr id="292" name="Grupo 291">
            <a:extLst>
              <a:ext uri="{FF2B5EF4-FFF2-40B4-BE49-F238E27FC236}">
                <a16:creationId xmlns:a16="http://schemas.microsoft.com/office/drawing/2014/main" id="{00000000-0008-0000-0000-000024010000}"/>
              </a:ext>
            </a:extLst>
          </xdr:cNvPr>
          <xdr:cNvGrpSpPr/>
        </xdr:nvGrpSpPr>
        <xdr:grpSpPr>
          <a:xfrm>
            <a:off x="10488384" y="2694210"/>
            <a:ext cx="1980000" cy="792000"/>
            <a:chOff x="325045" y="1092899"/>
            <a:chExt cx="2361694" cy="1083711"/>
          </a:xfrm>
          <a:solidFill>
            <a:sysClr val="window" lastClr="FFFFFF"/>
          </a:solidFill>
        </xdr:grpSpPr>
        <xdr:sp macro="" textlink="">
          <xdr:nvSpPr>
            <xdr:cNvPr id="293" name="Rectángulo 28">
              <a:extLst>
                <a:ext uri="{FF2B5EF4-FFF2-40B4-BE49-F238E27FC236}">
                  <a16:creationId xmlns:a16="http://schemas.microsoft.com/office/drawing/2014/main" id="{00000000-0008-0000-0000-000025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94" name="Rectángulo 28">
              <a:extLst>
                <a:ext uri="{FF2B5EF4-FFF2-40B4-BE49-F238E27FC236}">
                  <a16:creationId xmlns:a16="http://schemas.microsoft.com/office/drawing/2014/main" id="{00000000-0008-0000-0000-000026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296" name="object 22">
              <a:hlinkClick xmlns:r="http://schemas.openxmlformats.org/officeDocument/2006/relationships" r:id="rId35"/>
              <a:extLst>
                <a:ext uri="{FF2B5EF4-FFF2-40B4-BE49-F238E27FC236}">
                  <a16:creationId xmlns:a16="http://schemas.microsoft.com/office/drawing/2014/main" id="{00000000-0008-0000-0000-000028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Institucional de Gestión Ambiental- PIGA</a:t>
              </a:r>
              <a:endParaRPr lang="es-CO" sz="1300">
                <a:solidFill>
                  <a:srgbClr val="16674A"/>
                </a:solidFill>
              </a:endParaRPr>
            </a:p>
          </xdr:txBody>
        </xdr:sp>
      </xdr:grpSp>
      <xdr:pic>
        <xdr:nvPicPr>
          <xdr:cNvPr id="374" name="Imagen 373">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6"/>
          <a:stretch>
            <a:fillRect/>
          </a:stretch>
        </xdr:blipFill>
        <xdr:spPr>
          <a:xfrm>
            <a:off x="10542814" y="2762246"/>
            <a:ext cx="555096" cy="648000"/>
          </a:xfrm>
          <a:prstGeom prst="rect">
            <a:avLst/>
          </a:prstGeom>
        </xdr:spPr>
      </xdr:pic>
    </xdr:grpSp>
    <xdr:clientData/>
  </xdr:twoCellAnchor>
  <xdr:twoCellAnchor editAs="absolute">
    <xdr:from>
      <xdr:col>14</xdr:col>
      <xdr:colOff>99701</xdr:colOff>
      <xdr:row>14</xdr:row>
      <xdr:rowOff>13603</xdr:rowOff>
    </xdr:from>
    <xdr:to>
      <xdr:col>17</xdr:col>
      <xdr:colOff>242737</xdr:colOff>
      <xdr:row>18</xdr:row>
      <xdr:rowOff>43603</xdr:rowOff>
    </xdr:to>
    <xdr:grpSp>
      <xdr:nvGrpSpPr>
        <xdr:cNvPr id="388" name="Grupo 387">
          <a:extLst>
            <a:ext uri="{FF2B5EF4-FFF2-40B4-BE49-F238E27FC236}">
              <a16:creationId xmlns:a16="http://schemas.microsoft.com/office/drawing/2014/main" id="{00000000-0008-0000-0000-000084010000}"/>
            </a:ext>
          </a:extLst>
        </xdr:cNvPr>
        <xdr:cNvGrpSpPr/>
      </xdr:nvGrpSpPr>
      <xdr:grpSpPr>
        <a:xfrm>
          <a:off x="8536130" y="2807603"/>
          <a:ext cx="2129678" cy="828286"/>
          <a:chOff x="7964630" y="2694210"/>
          <a:chExt cx="1980000" cy="792000"/>
        </a:xfrm>
      </xdr:grpSpPr>
      <xdr:grpSp>
        <xdr:nvGrpSpPr>
          <xdr:cNvPr id="298" name="Grupo 297">
            <a:extLst>
              <a:ext uri="{FF2B5EF4-FFF2-40B4-BE49-F238E27FC236}">
                <a16:creationId xmlns:a16="http://schemas.microsoft.com/office/drawing/2014/main" id="{00000000-0008-0000-0000-00002A010000}"/>
              </a:ext>
            </a:extLst>
          </xdr:cNvPr>
          <xdr:cNvGrpSpPr/>
        </xdr:nvGrpSpPr>
        <xdr:grpSpPr>
          <a:xfrm>
            <a:off x="7964630" y="2694210"/>
            <a:ext cx="1980000" cy="792000"/>
            <a:chOff x="325045" y="1092899"/>
            <a:chExt cx="2361694" cy="1083711"/>
          </a:xfrm>
          <a:solidFill>
            <a:sysClr val="window" lastClr="FFFFFF"/>
          </a:solidFill>
        </xdr:grpSpPr>
        <xdr:sp macro="" textlink="">
          <xdr:nvSpPr>
            <xdr:cNvPr id="299" name="Rectángulo 28">
              <a:extLst>
                <a:ext uri="{FF2B5EF4-FFF2-40B4-BE49-F238E27FC236}">
                  <a16:creationId xmlns:a16="http://schemas.microsoft.com/office/drawing/2014/main" id="{00000000-0008-0000-0000-00002B01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00" name="Rectángulo 28">
              <a:extLst>
                <a:ext uri="{FF2B5EF4-FFF2-40B4-BE49-F238E27FC236}">
                  <a16:creationId xmlns:a16="http://schemas.microsoft.com/office/drawing/2014/main" id="{00000000-0008-0000-0000-00002C01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302" name="object 22">
              <a:hlinkClick xmlns:r="http://schemas.openxmlformats.org/officeDocument/2006/relationships" r:id="rId37"/>
              <a:extLst>
                <a:ext uri="{FF2B5EF4-FFF2-40B4-BE49-F238E27FC236}">
                  <a16:creationId xmlns:a16="http://schemas.microsoft.com/office/drawing/2014/main" id="{00000000-0008-0000-0000-00002E01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de Seguridad y Privacidad de la Información</a:t>
              </a:r>
              <a:endParaRPr lang="es-CO" sz="1300">
                <a:solidFill>
                  <a:srgbClr val="16674A"/>
                </a:solidFill>
              </a:endParaRPr>
            </a:p>
          </xdr:txBody>
        </xdr:sp>
      </xdr:grpSp>
      <xdr:pic>
        <xdr:nvPicPr>
          <xdr:cNvPr id="377" name="Imagen 376">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8"/>
          <a:stretch>
            <a:fillRect/>
          </a:stretch>
        </xdr:blipFill>
        <xdr:spPr>
          <a:xfrm>
            <a:off x="8046273" y="2789460"/>
            <a:ext cx="552200" cy="576000"/>
          </a:xfrm>
          <a:prstGeom prst="rect">
            <a:avLst/>
          </a:prstGeom>
        </xdr:spPr>
      </xdr:pic>
    </xdr:grpSp>
    <xdr:clientData/>
  </xdr:twoCellAnchor>
  <xdr:twoCellAnchor editAs="absolute">
    <xdr:from>
      <xdr:col>5</xdr:col>
      <xdr:colOff>606877</xdr:colOff>
      <xdr:row>22</xdr:row>
      <xdr:rowOff>70755</xdr:rowOff>
    </xdr:from>
    <xdr:to>
      <xdr:col>9</xdr:col>
      <xdr:colOff>143034</xdr:colOff>
      <xdr:row>26</xdr:row>
      <xdr:rowOff>100755</xdr:rowOff>
    </xdr:to>
    <xdr:grpSp>
      <xdr:nvGrpSpPr>
        <xdr:cNvPr id="8" name="Grupo 7">
          <a:hlinkClick xmlns:r="http://schemas.openxmlformats.org/officeDocument/2006/relationships" r:id="rId39"/>
          <a:extLst>
            <a:ext uri="{FF2B5EF4-FFF2-40B4-BE49-F238E27FC236}">
              <a16:creationId xmlns:a16="http://schemas.microsoft.com/office/drawing/2014/main" id="{00000000-0008-0000-0000-000008000000}"/>
            </a:ext>
          </a:extLst>
        </xdr:cNvPr>
        <xdr:cNvGrpSpPr/>
      </xdr:nvGrpSpPr>
      <xdr:grpSpPr>
        <a:xfrm>
          <a:off x="3083377" y="4461326"/>
          <a:ext cx="2185014" cy="828286"/>
          <a:chOff x="397327" y="4220933"/>
          <a:chExt cx="1980000" cy="792000"/>
        </a:xfrm>
      </xdr:grpSpPr>
      <xdr:grpSp>
        <xdr:nvGrpSpPr>
          <xdr:cNvPr id="9" name="Grupo 8">
            <a:extLst>
              <a:ext uri="{FF2B5EF4-FFF2-40B4-BE49-F238E27FC236}">
                <a16:creationId xmlns:a16="http://schemas.microsoft.com/office/drawing/2014/main" id="{00000000-0008-0000-0000-000009000000}"/>
              </a:ext>
            </a:extLst>
          </xdr:cNvPr>
          <xdr:cNvGrpSpPr/>
        </xdr:nvGrpSpPr>
        <xdr:grpSpPr>
          <a:xfrm>
            <a:off x="397327" y="4220933"/>
            <a:ext cx="1980000" cy="792000"/>
            <a:chOff x="325045" y="1092899"/>
            <a:chExt cx="2361694" cy="1083711"/>
          </a:xfrm>
          <a:solidFill>
            <a:sysClr val="window" lastClr="FFFFFF"/>
          </a:solidFill>
        </xdr:grpSpPr>
        <xdr:sp macro="" textlink="">
          <xdr:nvSpPr>
            <xdr:cNvPr id="11" name="Rectángulo 28">
              <a:extLst>
                <a:ext uri="{FF2B5EF4-FFF2-40B4-BE49-F238E27FC236}">
                  <a16:creationId xmlns:a16="http://schemas.microsoft.com/office/drawing/2014/main" id="{00000000-0008-0000-0000-00000B000000}"/>
                </a:ext>
              </a:extLst>
            </xdr:cNvPr>
            <xdr:cNvSpPr/>
          </xdr:nvSpPr>
          <xdr:spPr>
            <a:xfrm>
              <a:off x="325045"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12" name="Rectángulo 28">
              <a:extLst>
                <a:ext uri="{FF2B5EF4-FFF2-40B4-BE49-F238E27FC236}">
                  <a16:creationId xmlns:a16="http://schemas.microsoft.com/office/drawing/2014/main" id="{00000000-0008-0000-0000-00000C000000}"/>
                </a:ext>
              </a:extLst>
            </xdr:cNvPr>
            <xdr:cNvSpPr/>
          </xdr:nvSpPr>
          <xdr:spPr>
            <a:xfrm>
              <a:off x="328057" y="1092899"/>
              <a:ext cx="2358682" cy="1083711"/>
            </a:xfrm>
            <a:prstGeom prst="roundRect">
              <a:avLst/>
            </a:prstGeom>
            <a:grpFill/>
            <a:ln>
              <a:solidFill>
                <a:srgbClr val="16674A"/>
              </a:solidFill>
            </a:ln>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300">
                <a:solidFill>
                  <a:srgbClr val="16674A"/>
                </a:solidFill>
              </a:endParaRPr>
            </a:p>
          </xdr:txBody>
        </xdr:sp>
        <xdr:sp macro="" textlink="">
          <xdr:nvSpPr>
            <xdr:cNvPr id="13" name="object 22">
              <a:extLst>
                <a:ext uri="{FF2B5EF4-FFF2-40B4-BE49-F238E27FC236}">
                  <a16:creationId xmlns:a16="http://schemas.microsoft.com/office/drawing/2014/main" id="{00000000-0008-0000-0000-00000D000000}"/>
                </a:ext>
              </a:extLst>
            </xdr:cNvPr>
            <xdr:cNvSpPr/>
          </xdr:nvSpPr>
          <xdr:spPr>
            <a:xfrm>
              <a:off x="1071848" y="1250411"/>
              <a:ext cx="1511586" cy="793751"/>
            </a:xfrm>
            <a:prstGeom prst="roundRect">
              <a:avLst/>
            </a:prstGeom>
            <a:grpFill/>
          </xdr:spPr>
          <xdr:txBody>
            <a:bodyPr vertOverflow="overflow" horzOverflow="overflow" wrap="square" lIns="0" tIns="0" rIns="0" bIns="0" rtlCol="0" anchor="ct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ES" sz="1300">
                  <a:solidFill>
                    <a:srgbClr val="16674A"/>
                  </a:solidFill>
                </a:rPr>
                <a:t>Plan de Integridad</a:t>
              </a:r>
              <a:endParaRPr lang="es-CO" sz="1300">
                <a:solidFill>
                  <a:srgbClr val="16674A"/>
                </a:solidFill>
              </a:endParaRPr>
            </a:p>
          </xdr:txBody>
        </xdr:sp>
      </xdr:grpSp>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0"/>
          <a:stretch>
            <a:fillRect/>
          </a:stretch>
        </xdr:blipFill>
        <xdr:spPr>
          <a:xfrm>
            <a:off x="587829" y="4275362"/>
            <a:ext cx="544909" cy="64800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172809</xdr:colOff>
      <xdr:row>0</xdr:row>
      <xdr:rowOff>173081</xdr:rowOff>
    </xdr:from>
    <xdr:to>
      <xdr:col>1</xdr:col>
      <xdr:colOff>17415</xdr:colOff>
      <xdr:row>2</xdr:row>
      <xdr:rowOff>359167</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100-000003000000}"/>
            </a:ext>
          </a:extLst>
        </xdr:cNvPr>
        <xdr:cNvSpPr/>
      </xdr:nvSpPr>
      <xdr:spPr>
        <a:xfrm>
          <a:off x="163284" y="176891"/>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41</xdr:col>
      <xdr:colOff>504825</xdr:colOff>
      <xdr:row>7</xdr:row>
      <xdr:rowOff>238125</xdr:rowOff>
    </xdr:from>
    <xdr:to>
      <xdr:col>47</xdr:col>
      <xdr:colOff>466725</xdr:colOff>
      <xdr:row>17</xdr:row>
      <xdr:rowOff>666750</xdr:rowOff>
    </xdr:to>
    <xdr:graphicFrame macro="">
      <xdr:nvGraphicFramePr>
        <xdr:cNvPr id="46" name="Gráfico 2">
          <a:extLst>
            <a:ext uri="{FF2B5EF4-FFF2-40B4-BE49-F238E27FC236}">
              <a16:creationId xmlns:a16="http://schemas.microsoft.com/office/drawing/2014/main" id="{00000000-0008-0000-0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50</xdr:col>
      <xdr:colOff>3175</xdr:colOff>
      <xdr:row>5</xdr:row>
      <xdr:rowOff>47172</xdr:rowOff>
    </xdr:from>
    <xdr:to>
      <xdr:col>61</xdr:col>
      <xdr:colOff>673636</xdr:colOff>
      <xdr:row>12</xdr:row>
      <xdr:rowOff>260929</xdr:rowOff>
    </xdr:to>
    <xdr:graphicFrame macro="">
      <xdr:nvGraphicFramePr>
        <xdr:cNvPr id="37" name="Gráfico 2">
          <a:extLst>
            <a:ext uri="{FF2B5EF4-FFF2-40B4-BE49-F238E27FC236}">
              <a16:creationId xmlns:a16="http://schemas.microsoft.com/office/drawing/2014/main" id="{00000000-0008-0000-0300-000003000000}"/>
            </a:ext>
            <a:ext uri="{147F2762-F138-4A5C-976F-8EAC2B608ADB}">
              <a16:predDERef xmlns:a16="http://schemas.microsoft.com/office/drawing/2014/main" pred="{00000000-0008-0000-0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168639</xdr:colOff>
      <xdr:row>0</xdr:row>
      <xdr:rowOff>0</xdr:rowOff>
    </xdr:from>
    <xdr:to>
      <xdr:col>2</xdr:col>
      <xdr:colOff>1963692</xdr:colOff>
      <xdr:row>2</xdr:row>
      <xdr:rowOff>58238</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400-000002000000}"/>
            </a:ext>
          </a:extLst>
        </xdr:cNvPr>
        <xdr:cNvSpPr/>
      </xdr:nvSpPr>
      <xdr:spPr>
        <a:xfrm>
          <a:off x="266066" y="0"/>
          <a:ext cx="3589291" cy="453571"/>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5.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5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355963</xdr:colOff>
      <xdr:row>4</xdr:row>
      <xdr:rowOff>203563</xdr:rowOff>
    </xdr:from>
    <xdr:to>
      <xdr:col>4</xdr:col>
      <xdr:colOff>360045</xdr:colOff>
      <xdr:row>4</xdr:row>
      <xdr:rowOff>740169</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500-000003000000}"/>
            </a:ext>
          </a:extLst>
        </xdr:cNvPr>
        <xdr:cNvSpPr/>
      </xdr:nvSpPr>
      <xdr:spPr>
        <a:xfrm>
          <a:off x="1992086" y="2471057"/>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6.xml><?xml version="1.0" encoding="utf-8"?>
<xdr:wsDr xmlns:xdr="http://schemas.openxmlformats.org/drawingml/2006/spreadsheetDrawing" xmlns:a="http://schemas.openxmlformats.org/drawingml/2006/main">
  <xdr:absoluteAnchor>
    <xdr:pos x="1891393" y="117928"/>
    <xdr:ext cx="2585357" cy="551846"/>
    <xdr:sp macro="" textlink="">
      <xdr:nvSpPr>
        <xdr:cNvPr id="4"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600-000002000000}"/>
            </a:ext>
          </a:extLst>
        </xdr:cNvPr>
        <xdr:cNvSpPr/>
      </xdr:nvSpPr>
      <xdr:spPr>
        <a:xfrm>
          <a:off x="1891393" y="117928"/>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wsDr>
</file>

<file path=xl/drawings/drawing7.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7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317591</xdr:colOff>
      <xdr:row>4</xdr:row>
      <xdr:rowOff>152400</xdr:rowOff>
    </xdr:from>
    <xdr:to>
      <xdr:col>4</xdr:col>
      <xdr:colOff>336913</xdr:colOff>
      <xdr:row>4</xdr:row>
      <xdr:rowOff>708056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700-000003000000}"/>
            </a:ext>
          </a:extLst>
        </xdr:cNvPr>
        <xdr:cNvSpPr/>
      </xdr:nvSpPr>
      <xdr:spPr>
        <a:xfrm>
          <a:off x="1959429" y="2427514"/>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340179</xdr:colOff>
      <xdr:row>0</xdr:row>
      <xdr:rowOff>93616</xdr:rowOff>
    </xdr:from>
    <xdr:to>
      <xdr:col>2</xdr:col>
      <xdr:colOff>1163683</xdr:colOff>
      <xdr:row>0</xdr:row>
      <xdr:rowOff>668322</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8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340179</xdr:colOff>
      <xdr:row>0</xdr:row>
      <xdr:rowOff>93616</xdr:rowOff>
    </xdr:from>
    <xdr:to>
      <xdr:col>2</xdr:col>
      <xdr:colOff>1163683</xdr:colOff>
      <xdr:row>0</xdr:row>
      <xdr:rowOff>668322</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900-000002000000}"/>
            </a:ext>
          </a:extLst>
        </xdr:cNvPr>
        <xdr:cNvSpPr/>
      </xdr:nvSpPr>
      <xdr:spPr>
        <a:xfrm>
          <a:off x="340179" y="108856"/>
          <a:ext cx="2629444"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340179</xdr:colOff>
      <xdr:row>0</xdr:row>
      <xdr:rowOff>106951</xdr:rowOff>
    </xdr:from>
    <xdr:to>
      <xdr:col>2</xdr:col>
      <xdr:colOff>1150348</xdr:colOff>
      <xdr:row>0</xdr:row>
      <xdr:rowOff>664512</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A00-000002000000}"/>
            </a:ext>
          </a:extLst>
        </xdr:cNvPr>
        <xdr:cNvSpPr/>
      </xdr:nvSpPr>
      <xdr:spPr>
        <a:xfrm>
          <a:off x="340179" y="108856"/>
          <a:ext cx="2629444"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95250</xdr:colOff>
      <xdr:row>0</xdr:row>
      <xdr:rowOff>438150</xdr:rowOff>
    </xdr:from>
    <xdr:to>
      <xdr:col>1</xdr:col>
      <xdr:colOff>478155</xdr:colOff>
      <xdr:row>0</xdr:row>
      <xdr:rowOff>685800</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86C017E9-81BC-406A-875C-F5C9D469636D}"/>
            </a:ext>
          </a:extLst>
        </xdr:cNvPr>
        <xdr:cNvSpPr/>
      </xdr:nvSpPr>
      <xdr:spPr>
        <a:xfrm>
          <a:off x="95250" y="438150"/>
          <a:ext cx="2059305" cy="247650"/>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2.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C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wsDr>
</file>

<file path=xl/drawings/drawing13.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D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315686</xdr:colOff>
      <xdr:row>4</xdr:row>
      <xdr:rowOff>152400</xdr:rowOff>
    </xdr:from>
    <xdr:to>
      <xdr:col>4</xdr:col>
      <xdr:colOff>338818</xdr:colOff>
      <xdr:row>4</xdr:row>
      <xdr:rowOff>704246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D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4.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F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315686</xdr:colOff>
      <xdr:row>4</xdr:row>
      <xdr:rowOff>152400</xdr:rowOff>
    </xdr:from>
    <xdr:to>
      <xdr:col>4</xdr:col>
      <xdr:colOff>338818</xdr:colOff>
      <xdr:row>4</xdr:row>
      <xdr:rowOff>704246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F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5.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0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321401</xdr:colOff>
      <xdr:row>4</xdr:row>
      <xdr:rowOff>152400</xdr:rowOff>
    </xdr:from>
    <xdr:to>
      <xdr:col>4</xdr:col>
      <xdr:colOff>335008</xdr:colOff>
      <xdr:row>4</xdr:row>
      <xdr:rowOff>704246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0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6.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1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317591</xdr:colOff>
      <xdr:row>4</xdr:row>
      <xdr:rowOff>152400</xdr:rowOff>
    </xdr:from>
    <xdr:to>
      <xdr:col>4</xdr:col>
      <xdr:colOff>336913</xdr:colOff>
      <xdr:row>4</xdr:row>
      <xdr:rowOff>708056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1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7.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2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325211</xdr:colOff>
      <xdr:row>4</xdr:row>
      <xdr:rowOff>152400</xdr:rowOff>
    </xdr:from>
    <xdr:to>
      <xdr:col>4</xdr:col>
      <xdr:colOff>327388</xdr:colOff>
      <xdr:row>4</xdr:row>
      <xdr:rowOff>708056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2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340179</xdr:colOff>
      <xdr:row>0</xdr:row>
      <xdr:rowOff>93616</xdr:rowOff>
    </xdr:from>
    <xdr:to>
      <xdr:col>2</xdr:col>
      <xdr:colOff>1163683</xdr:colOff>
      <xdr:row>0</xdr:row>
      <xdr:rowOff>668322</xdr:rowOff>
    </xdr:to>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300-000002000000}"/>
            </a:ext>
          </a:extLst>
        </xdr:cNvPr>
        <xdr:cNvSpPr/>
      </xdr:nvSpPr>
      <xdr:spPr>
        <a:xfrm>
          <a:off x="340179" y="108856"/>
          <a:ext cx="2629444"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19.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4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1</xdr:col>
      <xdr:colOff>1750151</xdr:colOff>
      <xdr:row>4</xdr:row>
      <xdr:rowOff>152400</xdr:rowOff>
    </xdr:from>
    <xdr:to>
      <xdr:col>3</xdr:col>
      <xdr:colOff>400413</xdr:colOff>
      <xdr:row>4</xdr:row>
      <xdr:rowOff>708056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4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20.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0E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315686</xdr:colOff>
      <xdr:row>4</xdr:row>
      <xdr:rowOff>152400</xdr:rowOff>
    </xdr:from>
    <xdr:to>
      <xdr:col>4</xdr:col>
      <xdr:colOff>338818</xdr:colOff>
      <xdr:row>4</xdr:row>
      <xdr:rowOff>704246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0E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21.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5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1361</xdr:colOff>
      <xdr:row>4</xdr:row>
      <xdr:rowOff>152400</xdr:rowOff>
    </xdr:from>
    <xdr:to>
      <xdr:col>4</xdr:col>
      <xdr:colOff>24493</xdr:colOff>
      <xdr:row>4</xdr:row>
      <xdr:rowOff>704246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5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drawings/drawing22.xml><?xml version="1.0" encoding="utf-8"?>
<xdr:wsDr xmlns:xdr="http://schemas.openxmlformats.org/drawingml/2006/spreadsheetDrawing" xmlns:a="http://schemas.openxmlformats.org/drawingml/2006/main">
  <xdr:absoluteAnchor>
    <xdr:pos x="340179" y="108856"/>
    <xdr:ext cx="2585357" cy="551846"/>
    <xdr:sp macro="" textlink="">
      <xdr:nvSpPr>
        <xdr:cNvPr id="2" name="Rectángulo: esquinas redondeadas 1">
          <a:hlinkClick xmlns:r="http://schemas.openxmlformats.org/officeDocument/2006/relationships" r:id="rId1" tooltip="Pulse el boton para regresar a la portada"/>
          <a:extLst>
            <a:ext uri="{FF2B5EF4-FFF2-40B4-BE49-F238E27FC236}">
              <a16:creationId xmlns:a16="http://schemas.microsoft.com/office/drawing/2014/main" id="{00000000-0008-0000-1600-000002000000}"/>
            </a:ext>
          </a:extLst>
        </xdr:cNvPr>
        <xdr:cNvSpPr/>
      </xdr:nvSpPr>
      <xdr:spPr>
        <a:xfrm>
          <a:off x="340179" y="108856"/>
          <a:ext cx="2585357"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absoluteAnchor>
  <xdr:twoCellAnchor editAs="absolute">
    <xdr:from>
      <xdr:col>2</xdr:col>
      <xdr:colOff>325211</xdr:colOff>
      <xdr:row>4</xdr:row>
      <xdr:rowOff>152400</xdr:rowOff>
    </xdr:from>
    <xdr:to>
      <xdr:col>4</xdr:col>
      <xdr:colOff>327388</xdr:colOff>
      <xdr:row>4</xdr:row>
      <xdr:rowOff>708056</xdr:rowOff>
    </xdr:to>
    <xdr:sp macro="" textlink="">
      <xdr:nvSpPr>
        <xdr:cNvPr id="3" name="Rectángulo: esquinas redondeadas 2">
          <a:hlinkClick xmlns:r="http://schemas.openxmlformats.org/officeDocument/2006/relationships" r:id="rId1" tooltip="Pulse el boton para regresar a la portada"/>
          <a:extLst>
            <a:ext uri="{FF2B5EF4-FFF2-40B4-BE49-F238E27FC236}">
              <a16:creationId xmlns:a16="http://schemas.microsoft.com/office/drawing/2014/main" id="{00000000-0008-0000-1600-000003000000}"/>
            </a:ext>
          </a:extLst>
        </xdr:cNvPr>
        <xdr:cNvSpPr/>
      </xdr:nvSpPr>
      <xdr:spPr>
        <a:xfrm>
          <a:off x="1961606" y="2423160"/>
          <a:ext cx="2613932" cy="551846"/>
        </a:xfrm>
        <a:prstGeom prst="roundRect">
          <a:avLst/>
        </a:prstGeom>
        <a:solidFill>
          <a:srgbClr val="FFB71B"/>
        </a:solidFill>
        <a:ln>
          <a:solidFill>
            <a:srgbClr val="16674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panose="020B0604020202020204" pitchFamily="34" charset="0"/>
              <a:cs typeface="Arial" panose="020B0604020202020204" pitchFamily="34" charset="0"/>
            </a:rPr>
            <a:t>Regresar a Portada</a:t>
          </a:r>
        </a:p>
      </xdr:txBody>
    </xdr:sp>
    <xdr:clientData/>
  </xdr:twoCellAnchor>
</xdr:wsDr>
</file>

<file path=xl/persons/person.xml><?xml version="1.0" encoding="utf-8"?>
<personList xmlns="http://schemas.microsoft.com/office/spreadsheetml/2018/threadedcomments" xmlns:x="http://schemas.openxmlformats.org/spreadsheetml/2006/main">
  <person displayName="David Ospina Murgueitio" id="{5657547C-2568-4227-A480-D0231C5ED3C2}" userId="S::david.ospina@uaesp.gov.co::4e078566-ae92-4dd1-a7ee-f531d815711a" providerId="AD"/>
  <person displayName="Raul Santiago Guerrero Diaz" id="{85873775-FB40-4054-9DBC-C0BE5D80B430}" userId="S::raul.guerrero@uaesp.gov.co::55204ad6-8f15-470d-a65e-a16c84e63640" providerId="AD"/>
  <person displayName="Adriana Prieto Antolinez" id="{413EE0BC-F722-4F43-8C0A-6E7BD27D70F0}" userId="S::adriana.prieto@uaesp.gov.co::4b784991-2f6a-4e24-9a20-15ba1d361177" providerId="AD"/>
  <person displayName="MARCELA DEL PILAR ARGUELLES CEBALLOS" id="{EB5904BD-6C55-47FB-BA73-A94AFEDC008A}" userId="S::marcela.arguelles@uaesp.gov.co::a30046f2-765c-412b-9e12-3d370a172d02"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1" dT="2025-11-10T20:11:43.32" personId="{413EE0BC-F722-4F43-8C0A-6E7BD27D70F0}" id="{197ACD70-0924-4279-A4F7-35EDA9848277}">
    <text xml:space="preserve">Inicial + adiciones disponible </text>
  </threadedComment>
  <threadedComment ref="J11" dT="2025-11-10T16:50:25.41" personId="{413EE0BC-F722-4F43-8C0A-6E7BD27D70F0}" id="{8175A1B9-08E2-468F-9E1B-CB0F845F1D87}">
    <text>Se debe reportar a la OAP el numero de lineas a contratar por mes  para la vigencia 2026.</text>
  </threadedComment>
  <threadedComment ref="U11" dT="2025-11-10T16:50:25.41" personId="{413EE0BC-F722-4F43-8C0A-6E7BD27D70F0}" id="{BD1C4129-1120-41AC-A68A-9238075F39CB}">
    <text>Se debe reportar a la OAP el numero de lineas a contratar por mes  para la vigencia 2026.</text>
  </threadedComment>
  <threadedComment ref="W11" dT="2025-11-10T16:50:25.41" personId="{413EE0BC-F722-4F43-8C0A-6E7BD27D70F0}" id="{B6DAD740-6AC0-4FFF-A60B-A5065DD56BE7}">
    <text>Se debe reportar a la OAP el numero de lineas a contratar por mes  para la vigencia 2026.</text>
  </threadedComment>
  <threadedComment ref="AI11" dT="2025-11-10T16:50:25.41" personId="{413EE0BC-F722-4F43-8C0A-6E7BD27D70F0}" id="{F47A306F-CFDD-4B62-9561-303755B458F9}">
    <text>Se debe reportar a la OAP el numero de lineas a contratar por mes  para la vigencia 2026.</text>
  </threadedComment>
  <threadedComment ref="AK11" dT="2025-11-10T16:50:25.41" personId="{413EE0BC-F722-4F43-8C0A-6E7BD27D70F0}" id="{8FDE2C4C-6E74-4DE4-BB8E-B468EE18AC33}">
    <text>Se debe reportar a la OAP el numero de lineas a contratar por mes  para la vigencia 2026.</text>
  </threadedComment>
  <threadedComment ref="AV11" dT="2025-11-10T16:50:25.41" personId="{413EE0BC-F722-4F43-8C0A-6E7BD27D70F0}" id="{F47A306F-CFDD-4B63-9561-303755B458F9}">
    <text>Se debe reportar a la OAP el numero de lineas a contratar por mes  para la vigencia 2026.</text>
  </threadedComment>
  <threadedComment ref="AV11" dT="2026-05-04T14:22:23.28" personId="{85873775-FB40-4054-9DBC-C0BE5D80B430}" id="{9813F1B6-E528-4A6B-884B-8D09DE851752}" parentId="{F47A306F-CFDD-4B63-9561-303755B458F9}">
    <text>PAA V8</text>
  </threadedComment>
  <threadedComment ref="AX11" dT="2025-11-10T16:50:25.41" personId="{413EE0BC-F722-4F43-8C0A-6E7BD27D70F0}" id="{8FDE2C4C-6E74-4DE5-BB8E-B468EE18AC33}">
    <text>Se debe reportar a la OAP el numero de lineas a contratar por mes  para la vigencia 2026.</text>
  </threadedComment>
  <threadedComment ref="AY11" dT="2026-06-02T20:57:43.49" personId="{85873775-FB40-4054-9DBC-C0BE5D80B430}" id="{11D46BFC-0B82-40B9-AB3F-A7C086032FC0}">
    <text>Programado PAA V8</text>
  </threadedComment>
  <threadedComment ref="BI11" dT="2025-11-10T16:50:25.41" personId="{413EE0BC-F722-4F43-8C0A-6E7BD27D70F0}" id="{3968C565-E7C8-4784-96FD-E96AA5835D1C}">
    <text>Se debe reportar a la OAP el numero de lineas a contratar por mes  para la vigencia 2026.</text>
  </threadedComment>
  <threadedComment ref="BI11" dT="2026-05-04T14:22:23.28" personId="{85873775-FB40-4054-9DBC-C0BE5D80B430}" id="{E3027A54-9F25-4AFF-AF92-36B343E83EBF}" parentId="{3968C565-E7C8-4784-96FD-E96AA5835D1C}">
    <text>PAA V9</text>
  </threadedComment>
  <threadedComment ref="BK11" dT="2025-11-10T16:50:25.41" personId="{413EE0BC-F722-4F43-8C0A-6E7BD27D70F0}" id="{EA128FAD-D5BC-412B-9C74-D25F1E7A9AD3}">
    <text>Se debe reportar a la OAP el numero de lineas a contratar por mes  para la vigencia 2026.</text>
  </threadedComment>
  <threadedComment ref="BL11" dT="2026-06-02T20:57:55.13" personId="{85873775-FB40-4054-9DBC-C0BE5D80B430}" id="{85C67463-F280-4305-93D5-798F0A1F2168}">
    <text>Programado PAA V9</text>
  </threadedComment>
  <threadedComment ref="BM11" dT="2026-06-02T20:34:44.73" personId="{85873775-FB40-4054-9DBC-C0BE5D80B430}" id="{2E736410-DA0C-4971-9D70-D546DC2CFAAD}">
    <text>No aplica Funcionamiento / Si PDD</text>
  </threadedComment>
  <threadedComment ref="BO11" dT="2026-06-02T20:34:53.52" personId="{85873775-FB40-4054-9DBC-C0BE5D80B430}" id="{742C77D0-E8D0-4DAB-8785-0D010C8F8E36}">
    <text xml:space="preserve">No aplica Funcionamiento </text>
  </threadedComment>
  <threadedComment ref="BV11" dT="2025-11-10T16:50:25.41" personId="{413EE0BC-F722-4F43-8C0A-6E7BD27D70F0}" id="{946A54D7-A8B9-4412-9D74-1AC394A2EC2E}">
    <text>Se debe reportar a la OAP el numero de lineas a contratar por mes  para la vigencia 2026.</text>
  </threadedComment>
  <threadedComment ref="BV11" dT="2026-05-04T14:22:23.28" personId="{85873775-FB40-4054-9DBC-C0BE5D80B430}" id="{4003ECC1-1882-456F-A297-E54759B7D451}" parentId="{946A54D7-A8B9-4412-9D74-1AC394A2EC2E}">
    <text>PAA V13</text>
  </threadedComment>
  <threadedComment ref="BX11" dT="2025-11-10T16:50:25.41" personId="{413EE0BC-F722-4F43-8C0A-6E7BD27D70F0}" id="{EEAD03AD-74AB-4FA4-9E73-651ECF32788A}">
    <text>Se debe reportar a la OAP el numero de lineas a contratar por mes  para la vigencia 2026.</text>
  </threadedComment>
  <threadedComment ref="BY11" dT="2026-06-02T20:57:55.13" personId="{85873775-FB40-4054-9DBC-C0BE5D80B430}" id="{0736D869-7450-4037-9F46-FEA11E86D849}">
    <text>Programado PAA V13</text>
  </threadedComment>
  <threadedComment ref="BZ11" dT="2026-06-02T20:34:44.73" personId="{85873775-FB40-4054-9DBC-C0BE5D80B430}" id="{DF5B0F08-32E1-4999-81E2-B8B133DF28A2}">
    <text>No aplica Funcionamiento / Si PDD</text>
  </threadedComment>
  <threadedComment ref="CB11" dT="2026-06-02T20:34:53.52" personId="{85873775-FB40-4054-9DBC-C0BE5D80B430}" id="{9574FC23-4A91-4053-BEC3-7729306D3EC2}">
    <text>No aplica Funcionamiento, Adiciones y Pasivos</text>
  </threadedComment>
  <threadedComment ref="CI11" dT="2025-11-10T16:50:25.41" personId="{413EE0BC-F722-4F43-8C0A-6E7BD27D70F0}" id="{8F2ACD35-B82B-487D-9B4C-D801767BF7F8}">
    <text>Se debe reportar a la OAP el numero de lineas a contratar por mes  para la vigencia 2026.</text>
  </threadedComment>
  <threadedComment ref="CI11" dT="2026-05-04T14:22:23.28" personId="{85873775-FB40-4054-9DBC-C0BE5D80B430}" id="{B109A3E9-75AD-4122-A1CB-C57745FE8620}" parentId="{8F2ACD35-B82B-487D-9B4C-D801767BF7F8}">
    <text>PAA V13</text>
  </threadedComment>
  <threadedComment ref="CK11" dT="2025-11-10T16:50:25.41" personId="{413EE0BC-F722-4F43-8C0A-6E7BD27D70F0}" id="{A8458600-515A-4FFF-8B81-F9B9240DC1E2}">
    <text>Se debe reportar a la OAP el numero de lineas a contratar por mes  para la vigencia 2026.</text>
  </threadedComment>
  <threadedComment ref="CL11" dT="2026-06-02T20:57:55.13" personId="{85873775-FB40-4054-9DBC-C0BE5D80B430}" id="{6FA4198A-7A21-488B-BB08-845504E42215}">
    <text>Programado PAA V13</text>
  </threadedComment>
  <threadedComment ref="CM11" dT="2026-06-02T20:34:44.73" personId="{85873775-FB40-4054-9DBC-C0BE5D80B430}" id="{01FA6665-C3A1-4DF8-BE2E-1FE7D5CE38B3}">
    <text>No aplica Funcionamiento / Si PDD</text>
  </threadedComment>
  <threadedComment ref="CO11" dT="2026-06-02T20:34:53.52" personId="{85873775-FB40-4054-9DBC-C0BE5D80B430}" id="{00E52F69-D21C-43D4-86AD-E44FED90EA5F}">
    <text>No aplica Funcionamiento, Adiciones y Pasivos</text>
  </threadedComment>
  <threadedComment ref="CW11" dT="2025-11-10T20:11:43.32" personId="{413EE0BC-F722-4F43-8C0A-6E7BD27D70F0}" id="{A7059C8F-FC83-471C-BE46-B3A0718F9C80}">
    <text xml:space="preserve">Inicial + adiciones disponible </text>
  </threadedComment>
  <threadedComment ref="CX11" dT="2025-11-10T16:50:25.41" personId="{413EE0BC-F722-4F43-8C0A-6E7BD27D70F0}" id="{82B3E27C-5285-425C-B409-7C9ACE1D61F3}">
    <text>Se debe reportar a la OAP el numero de lineas a contratar por mes  para la vigencia 2026.</text>
  </threadedComment>
  <threadedComment ref="DF11" dT="2025-11-10T20:11:43.32" personId="{413EE0BC-F722-4F43-8C0A-6E7BD27D70F0}" id="{6A0A54A6-4D63-408D-84F4-1EC5407244FB}">
    <text xml:space="preserve">Inicial + adiciones disponible </text>
  </threadedComment>
  <threadedComment ref="DG11" dT="2025-11-10T16:50:25.41" personId="{413EE0BC-F722-4F43-8C0A-6E7BD27D70F0}" id="{5FD3ABDD-8483-47B9-8037-2C7220BFCC37}">
    <text>Se debe reportar a la OAP el numero de lineas a contratar por mes  para la vigencia 2026.</text>
  </threadedComment>
  <threadedComment ref="AI13" dT="2026-03-30T17:52:08.23" personId="{85873775-FB40-4054-9DBC-C0BE5D80B430}" id="{55064A53-B996-483A-9F91-59F041E68CAB}">
    <text xml:space="preserve">Cambio numero de lineas </text>
  </threadedComment>
  <threadedComment ref="CV13" dT="2026-03-30T17:52:08.23" personId="{85873775-FB40-4054-9DBC-C0BE5D80B430}" id="{92BABAD0-B334-4D3A-ADAE-90E8A2B1B573}">
    <text xml:space="preserve">Cambio numero de lineas </text>
  </threadedComment>
  <threadedComment ref="DE13" dT="2026-03-30T17:52:08.23" personId="{85873775-FB40-4054-9DBC-C0BE5D80B430}" id="{FE03372F-4E0E-4CE8-969D-A94D3E0CE96F}">
    <text xml:space="preserve">Cambio numero de lineas </text>
  </threadedComment>
  <threadedComment ref="AI17" dT="2026-03-30T17:52:18.52" personId="{85873775-FB40-4054-9DBC-C0BE5D80B430}" id="{C785682F-19ED-44D6-9D28-9BF9235D7D41}">
    <text xml:space="preserve">Cambio numero de lineas </text>
  </threadedComment>
  <threadedComment ref="AK17" dT="2026-04-06T20:29:38.16" personId="{EB5904BD-6C55-47FB-BA73-A94AFEDC008A}" id="{6A92183E-E8FB-4604-9DC8-0DFEFBBFE7BA}">
    <text>Para el mes de marzo el PAA tiene registrados 4 procesos que inician y solo un proceso debe gestionarse en este mes. los otros tres procesos finalizan su gestión en mayo 2026, Agradecemos que se tome la información de la Fecha estimada de presentación de ofertas (mes) del PAA</text>
  </threadedComment>
  <threadedComment ref="AZ17" dT="2026-05-11T16:53:03.80" personId="{EB5904BD-6C55-47FB-BA73-A94AFEDC008A}" id="{AED1BDE6-1872-495B-9834-EB68AABA53B9}">
    <text>Para el mes de Abril el PAA tiene registrados 3 procesos que inician. Los tres procesos finalizan su gestión en mayo 2026, Agradecemos que se tome la información de la Fecha estimada de presentación de ofertas (mes) del PAA</text>
  </threadedComment>
  <threadedComment ref="BM17" dT="2026-05-11T16:53:03.80" personId="{EB5904BD-6C55-47FB-BA73-A94AFEDC008A}" id="{768EAE22-8938-470E-8C96-2B6FDC590A27}">
    <text>Para el mes de Abril el PAA tiene registrados 3 procesos que inician. Los tres procesos finalizan su gestión en mayo 2026, Agradecemos que se tome la información de la Fecha estimada de presentación de ofertas (mes) del PAA</text>
  </threadedComment>
  <threadedComment ref="CV17" dT="2026-03-30T17:52:18.52" personId="{85873775-FB40-4054-9DBC-C0BE5D80B430}" id="{621A64AB-9910-4781-9AB7-D7411DC67664}">
    <text xml:space="preserve">Cambio numero de lineas </text>
  </threadedComment>
  <threadedComment ref="DE17" dT="2026-03-30T17:52:18.52" personId="{85873775-FB40-4054-9DBC-C0BE5D80B430}" id="{B525B2C9-C2A8-44F3-A67F-B9987162104C}">
    <text xml:space="preserve">Cambio numero de lineas </text>
  </threadedComment>
  <threadedComment ref="AI18" dT="2026-03-30T17:52:23.85" personId="{85873775-FB40-4054-9DBC-C0BE5D80B430}" id="{C1DA089B-505E-4AB5-B6CB-8012A46CF2C6}">
    <text xml:space="preserve">Cambio numero de lineas </text>
  </threadedComment>
  <threadedComment ref="CV18" dT="2026-03-30T17:52:23.85" personId="{85873775-FB40-4054-9DBC-C0BE5D80B430}" id="{AE63B571-A899-4E13-84DF-02CD886B4BA5}">
    <text xml:space="preserve">Cambio numero de lineas </text>
  </threadedComment>
  <threadedComment ref="DE18" dT="2026-03-30T17:52:23.85" personId="{85873775-FB40-4054-9DBC-C0BE5D80B430}" id="{AB43964E-54C6-49CC-A36E-B000F032C083}">
    <text xml:space="preserve">Cambio numero de lineas </text>
  </threadedComment>
  <threadedComment ref="AI23" dT="2026-03-30T17:57:32.60" personId="{85873775-FB40-4054-9DBC-C0BE5D80B430}" id="{2EF2DCF5-2DD0-415C-8E82-136FE9E35C44}">
    <text xml:space="preserve">Cambio numero de lineas </text>
  </threadedComment>
  <threadedComment ref="CV23" dT="2026-03-30T17:57:32.60" personId="{85873775-FB40-4054-9DBC-C0BE5D80B430}" id="{E1A66114-C7C7-440B-979E-2827F78E791B}">
    <text xml:space="preserve">Cambio numero de lineas </text>
  </threadedComment>
  <threadedComment ref="DE23" dT="2026-03-30T17:57:32.60" personId="{85873775-FB40-4054-9DBC-C0BE5D80B430}" id="{30DC9D58-402B-4CDA-AB20-EE7D88E5B513}">
    <text xml:space="preserve">Cambio numero de lineas </text>
  </threadedComment>
</ThreadedComments>
</file>

<file path=xl/threadedComments/threadedComment2.xml><?xml version="1.0" encoding="utf-8"?>
<ThreadedComments xmlns="http://schemas.microsoft.com/office/spreadsheetml/2018/threadedcomments" xmlns:x="http://schemas.openxmlformats.org/spreadsheetml/2006/main">
  <threadedComment ref="L9" dT="2024-11-07T21:10:36.56" personId="{5657547C-2568-4227-A480-D0231C5ED3C2}" id="{7A040DE2-372D-4E0B-A99B-E1D34DFCC527}">
    <text xml:space="preserve">Relacionar la cantidad ( Frecuencias) de actividades por mes </text>
  </threadedComment>
  <threadedComment ref="CX9" dT="2024-11-18T17:21:00.60" personId="{5657547C-2568-4227-A480-D0231C5ED3C2}" id="{DF51D6BE-683D-4328-8182-1AA75AC4C9FE}">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3710858B-5EFC-40E4-AE89-1C6C9F0EBE95}">
    <text xml:space="preserve">Registro de evidencias por mes, utilizar el mismo enlace para la totalidad de las evidencias </text>
  </threadedComment>
  <threadedComment ref="AM11" dT="2024-11-06T13:52:28.07" personId="{5657547C-2568-4227-A480-D0231C5ED3C2}" id="{4E2871BA-F297-41D7-A662-66E6370B79C7}">
    <text xml:space="preserve">Registro de evidencias por mes, utilizar el mismo enlace para la totalidad de las evidencias </text>
  </threadedComment>
  <threadedComment ref="AS11" dT="2024-11-06T13:52:28.07" personId="{5657547C-2568-4227-A480-D0231C5ED3C2}" id="{273AEBD4-EF28-414B-8DAB-CE60E6C8A307}">
    <text xml:space="preserve">Registro de evidencias por mes, utilizar el mismo enlace para la totalidad de las evidencias </text>
  </threadedComment>
  <threadedComment ref="AY11" dT="2024-11-06T13:52:28.07" personId="{5657547C-2568-4227-A480-D0231C5ED3C2}" id="{A94EE5AA-E759-425E-92F4-36B0C26925FA}">
    <text xml:space="preserve">Registro de evidencias por mes, utilizar el mismo enlace para la totalidad de las evidencias </text>
  </threadedComment>
  <threadedComment ref="BE11" dT="2024-11-06T13:52:28.07" personId="{5657547C-2568-4227-A480-D0231C5ED3C2}" id="{EC552BD4-9097-411B-A55C-5C66CC5E8DDF}">
    <text xml:space="preserve">Registro de evidencias por mes, utilizar el mismo enlace para la totalidad de las evidencias </text>
  </threadedComment>
  <threadedComment ref="BK11" dT="2024-11-06T13:52:28.07" personId="{5657547C-2568-4227-A480-D0231C5ED3C2}" id="{4FF318DC-264B-4971-90D3-9FC29F723B57}">
    <text xml:space="preserve">Registro de evidencias por mes, utilizar el mismo enlace para la totalidad de las evidencias </text>
  </threadedComment>
  <threadedComment ref="BQ11" dT="2024-11-06T13:52:28.07" personId="{5657547C-2568-4227-A480-D0231C5ED3C2}" id="{C3803A29-DC7C-4C9C-A766-9EFE8C576061}">
    <text xml:space="preserve">Registro de evidencias por mes, utilizar el mismo enlace para la totalidad de las evidencias </text>
  </threadedComment>
  <threadedComment ref="BW11" dT="2024-11-06T13:52:28.07" personId="{5657547C-2568-4227-A480-D0231C5ED3C2}" id="{D4BE3008-609C-4B39-BB3B-BD14250A56DB}">
    <text xml:space="preserve">Registro de evidencias por mes, utilizar el mismo enlace para la totalidad de las evidencias </text>
  </threadedComment>
  <threadedComment ref="CC11" dT="2024-11-06T13:52:28.07" personId="{5657547C-2568-4227-A480-D0231C5ED3C2}" id="{46C94EDB-EE44-444B-BDE6-6D3AECAD8F33}">
    <text xml:space="preserve">Registro de evidencias por mes, utilizar el mismo enlace para la totalidad de las evidencias </text>
  </threadedComment>
  <threadedComment ref="CI11" dT="2024-11-06T13:52:28.07" personId="{5657547C-2568-4227-A480-D0231C5ED3C2}" id="{5EF4F856-F07E-47CE-9BD1-930F4FC29816}">
    <text xml:space="preserve">Registro de evidencias por mes, utilizar el mismo enlace para la totalidad de las evidencias </text>
  </threadedComment>
  <threadedComment ref="CO11" dT="2024-11-06T13:52:28.07" personId="{5657547C-2568-4227-A480-D0231C5ED3C2}" id="{BCB73A49-2EBF-48EA-9E86-5DA92F2FC339}">
    <text xml:space="preserve">Registro de evidencias por mes, utilizar el mismo enlace para la totalidad de las evidencias </text>
  </threadedComment>
  <threadedComment ref="CU11" dT="2024-11-06T13:52:28.07" personId="{5657547C-2568-4227-A480-D0231C5ED3C2}" id="{985B6B8C-DC02-48B0-AABF-C53BA7B19971}">
    <text xml:space="preserve">Registro de evidencias por mes, utilizar el mismo enlace para la totalidad de las evidencias </text>
  </threadedComment>
</ThreadedComments>
</file>

<file path=xl/threadedComments/threadedComment3.xml><?xml version="1.0" encoding="utf-8"?>
<ThreadedComments xmlns="http://schemas.microsoft.com/office/spreadsheetml/2018/threadedcomments" xmlns:x="http://schemas.openxmlformats.org/spreadsheetml/2006/main">
  <threadedComment ref="L5" dT="2024-11-07T21:10:36.56" personId="{5657547C-2568-4227-A480-D0231C5ED3C2}" id="{9BF1F03C-5459-4D9B-9DD9-681CE4736798}">
    <text xml:space="preserve">Relacionar la cantidad ( Frecuencias) de actividades por mes </text>
  </threadedComment>
  <threadedComment ref="CX5" dT="2024-11-18T17:21:00.60" personId="{5657547C-2568-4227-A480-D0231C5ED3C2}" id="{80B3CB66-DD40-4F0F-BFE9-F2F5B42DAEF8}">
    <text xml:space="preserve">Escala definida para el seguimiento al cumplimiento del plan de acción institucional – PAI
0% - 39% Crítico
40% - 59% Bajo
60% - 79% Moderado
80% - 99% Satisfactorio
100% Óptimo
</text>
  </threadedComment>
  <threadedComment ref="AG7" dT="2024-11-06T13:52:28.07" personId="{5657547C-2568-4227-A480-D0231C5ED3C2}" id="{23BCE804-D7EB-4177-BD12-03425EFBABAF}">
    <text xml:space="preserve">Registro de evidencias por mes, utilizar el mismo enlace para la totalidad de las evidencias </text>
  </threadedComment>
  <threadedComment ref="AM7" dT="2024-11-06T13:52:28.07" personId="{5657547C-2568-4227-A480-D0231C5ED3C2}" id="{EE966255-A868-4EF1-A78A-8C4EA74EEDA9}">
    <text xml:space="preserve">Registro de evidencias por mes, utilizar el mismo enlace para la totalidad de las evidencias </text>
  </threadedComment>
  <threadedComment ref="AS7" dT="2024-11-06T13:52:28.07" personId="{5657547C-2568-4227-A480-D0231C5ED3C2}" id="{91C2B52C-AE94-4827-8032-729333AA49A8}">
    <text xml:space="preserve">Registro de evidencias por mes, utilizar el mismo enlace para la totalidad de las evidencias </text>
  </threadedComment>
  <threadedComment ref="AY7" dT="2024-11-06T13:52:28.07" personId="{5657547C-2568-4227-A480-D0231C5ED3C2}" id="{B41453A3-26A4-416D-9093-41E608287564}">
    <text xml:space="preserve">Registro de evidencias por mes, utilizar el mismo enlace para la totalidad de las evidencias </text>
  </threadedComment>
  <threadedComment ref="BE7" dT="2024-11-06T13:52:28.07" personId="{5657547C-2568-4227-A480-D0231C5ED3C2}" id="{37E460EB-E6F6-4629-8FE6-C5552BF36A00}">
    <text xml:space="preserve">Registro de evidencias por mes, utilizar el mismo enlace para la totalidad de las evidencias </text>
  </threadedComment>
  <threadedComment ref="BK7" dT="2024-11-06T13:52:28.07" personId="{5657547C-2568-4227-A480-D0231C5ED3C2}" id="{98905372-439B-4100-8FCA-A8548810B52D}">
    <text xml:space="preserve">Registro de evidencias por mes, utilizar el mismo enlace para la totalidad de las evidencias </text>
  </threadedComment>
  <threadedComment ref="BQ7" dT="2024-11-06T13:52:28.07" personId="{5657547C-2568-4227-A480-D0231C5ED3C2}" id="{A3A20705-CCC2-4187-97A3-C84E2FA37186}">
    <text xml:space="preserve">Registro de evidencias por mes, utilizar el mismo enlace para la totalidad de las evidencias </text>
  </threadedComment>
  <threadedComment ref="BW7" dT="2024-11-06T13:52:28.07" personId="{5657547C-2568-4227-A480-D0231C5ED3C2}" id="{BF57C3BC-5278-42B9-A6D9-353FB8233705}">
    <text xml:space="preserve">Registro de evidencias por mes, utilizar el mismo enlace para la totalidad de las evidencias </text>
  </threadedComment>
  <threadedComment ref="CC7" dT="2024-11-06T13:52:28.07" personId="{5657547C-2568-4227-A480-D0231C5ED3C2}" id="{3B0C4DC8-B2CB-47E0-A7D5-041A01507684}">
    <text xml:space="preserve">Registro de evidencias por mes, utilizar el mismo enlace para la totalidad de las evidencias </text>
  </threadedComment>
  <threadedComment ref="CI7" dT="2024-11-06T13:52:28.07" personId="{5657547C-2568-4227-A480-D0231C5ED3C2}" id="{617E78CD-43FD-4E62-9340-E303EA3854F1}">
    <text xml:space="preserve">Registro de evidencias por mes, utilizar el mismo enlace para la totalidad de las evidencias </text>
  </threadedComment>
  <threadedComment ref="CO7" dT="2024-11-06T13:52:28.07" personId="{5657547C-2568-4227-A480-D0231C5ED3C2}" id="{AC2FAF63-8C71-4B32-A0A4-572B747B572B}">
    <text xml:space="preserve">Registro de evidencias por mes, utilizar el mismo enlace para la totalidad de las evidencias </text>
  </threadedComment>
  <threadedComment ref="CU7" dT="2024-11-06T13:52:28.07" personId="{5657547C-2568-4227-A480-D0231C5ED3C2}" id="{B62C19CD-1F30-4967-A1DB-ABFC9AAB509E}">
    <text xml:space="preserve">Registro de evidencias por mes, utilizar el mismo enlace para la totalidad de las evidencias </text>
  </threadedComment>
</ThreadedComments>
</file>

<file path=xl/threadedComments/threadedComment4.xml><?xml version="1.0" encoding="utf-8"?>
<ThreadedComments xmlns="http://schemas.microsoft.com/office/spreadsheetml/2018/threadedcomments" xmlns:x="http://schemas.openxmlformats.org/spreadsheetml/2006/main">
  <threadedComment ref="L9" dT="2024-11-07T21:10:36.56" personId="{5657547C-2568-4227-A480-D0231C5ED3C2}" id="{4B31D0C5-3675-4453-B137-E760F3D07D0C}">
    <text xml:space="preserve">Relacionar la cantidad ( Frecuencias) de actividades por mes </text>
  </threadedComment>
  <threadedComment ref="CX9" dT="2024-11-18T17:21:00.60" personId="{5657547C-2568-4227-A480-D0231C5ED3C2}" id="{4653181C-FAEC-4326-B689-FC04C5970172}">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DAC676DA-55F8-4D54-B5E1-42113A4CAA23}">
    <text xml:space="preserve">Registro de evidencias por mes, utilizar el mismo enlace para la totalidad de las evidencias </text>
  </threadedComment>
  <threadedComment ref="AM11" dT="2024-11-06T13:52:28.07" personId="{5657547C-2568-4227-A480-D0231C5ED3C2}" id="{FCF3EEA6-DD97-444D-9159-4198486C0A6E}">
    <text xml:space="preserve">Registro de evidencias por mes, utilizar el mismo enlace para la totalidad de las evidencias </text>
  </threadedComment>
  <threadedComment ref="AS11" dT="2024-11-06T13:52:28.07" personId="{5657547C-2568-4227-A480-D0231C5ED3C2}" id="{F7AEC064-7CBC-4A90-B7BA-CFD87F5DBC91}">
    <text xml:space="preserve">Registro de evidencias por mes, utilizar el mismo enlace para la totalidad de las evidencias </text>
  </threadedComment>
  <threadedComment ref="AY11" dT="2024-11-06T13:52:28.07" personId="{5657547C-2568-4227-A480-D0231C5ED3C2}" id="{6F1CC3A6-7130-45D1-AD58-A9ADD8A6E873}">
    <text xml:space="preserve">Registro de evidencias por mes, utilizar el mismo enlace para la totalidad de las evidencias </text>
  </threadedComment>
  <threadedComment ref="BE11" dT="2024-11-06T13:52:28.07" personId="{5657547C-2568-4227-A480-D0231C5ED3C2}" id="{764B78C8-BA2D-416C-A242-24E133291B58}">
    <text xml:space="preserve">Registro de evidencias por mes, utilizar el mismo enlace para la totalidad de las evidencias </text>
  </threadedComment>
  <threadedComment ref="BK11" dT="2024-11-06T13:52:28.07" personId="{5657547C-2568-4227-A480-D0231C5ED3C2}" id="{38A955B2-A5EE-4861-9882-37758EF3227F}">
    <text xml:space="preserve">Registro de evidencias por mes, utilizar el mismo enlace para la totalidad de las evidencias </text>
  </threadedComment>
  <threadedComment ref="BQ11" dT="2024-11-06T13:52:28.07" personId="{5657547C-2568-4227-A480-D0231C5ED3C2}" id="{3E8595FA-9A86-44CE-8FCB-8D3615D3D1BA}">
    <text xml:space="preserve">Registro de evidencias por mes, utilizar el mismo enlace para la totalidad de las evidencias </text>
  </threadedComment>
  <threadedComment ref="BW11" dT="2024-11-06T13:52:28.07" personId="{5657547C-2568-4227-A480-D0231C5ED3C2}" id="{18DDAD35-5F8A-4B17-9BC5-F83D43807B35}">
    <text xml:space="preserve">Registro de evidencias por mes, utilizar el mismo enlace para la totalidad de las evidencias </text>
  </threadedComment>
  <threadedComment ref="CC11" dT="2024-11-06T13:52:28.07" personId="{5657547C-2568-4227-A480-D0231C5ED3C2}" id="{D2B69B18-3380-417F-8536-D18B699E25FB}">
    <text xml:space="preserve">Registro de evidencias por mes, utilizar el mismo enlace para la totalidad de las evidencias </text>
  </threadedComment>
  <threadedComment ref="CI11" dT="2024-11-06T13:52:28.07" personId="{5657547C-2568-4227-A480-D0231C5ED3C2}" id="{80E0E554-583D-49F1-B1DC-75FE515386C1}">
    <text xml:space="preserve">Registro de evidencias por mes, utilizar el mismo enlace para la totalidad de las evidencias </text>
  </threadedComment>
  <threadedComment ref="CO11" dT="2024-11-06T13:52:28.07" personId="{5657547C-2568-4227-A480-D0231C5ED3C2}" id="{D769A146-3415-4179-96A4-A0609125A360}">
    <text xml:space="preserve">Registro de evidencias por mes, utilizar el mismo enlace para la totalidad de las evidencias </text>
  </threadedComment>
  <threadedComment ref="CU11" dT="2024-11-06T13:52:28.07" personId="{5657547C-2568-4227-A480-D0231C5ED3C2}" id="{F969DD95-DFA5-4E41-9AB2-811424EC43C5}">
    <text xml:space="preserve">Registro de evidencias por mes, utilizar el mismo enlace para la totalidad de las evidencias </text>
  </threadedComment>
</ThreadedComments>
</file>

<file path=xl/threadedComments/threadedComment5.xml><?xml version="1.0" encoding="utf-8"?>
<ThreadedComments xmlns="http://schemas.microsoft.com/office/spreadsheetml/2018/threadedcomments" xmlns:x="http://schemas.openxmlformats.org/spreadsheetml/2006/main">
  <threadedComment ref="L6" dT="2024-11-07T21:10:36.56" personId="{5657547C-2568-4227-A480-D0231C5ED3C2}" id="{D48821F2-3975-4836-AED3-C75321232460}">
    <text xml:space="preserve">Relacionar la cantidad ( Frecuencias) de actividades por mes </text>
  </threadedComment>
  <threadedComment ref="CX6" dT="2024-11-18T17:21:00.60" personId="{5657547C-2568-4227-A480-D0231C5ED3C2}" id="{6B4EA62F-F2F5-457E-8F7B-0849F4388E44}">
    <text xml:space="preserve">Escala definida para el seguimiento al cumplimiento del plan de acción institucional – PAI
0% - 39% Crítico
40% - 59% Bajo
60% - 79% Moderado
80% - 99% Satisfactorio
100% Óptimo
</text>
  </threadedComment>
  <threadedComment ref="AG8" dT="2024-11-06T13:52:28.07" personId="{5657547C-2568-4227-A480-D0231C5ED3C2}" id="{E91EEF18-901F-4051-B819-392817D262AF}">
    <text xml:space="preserve">Registro de evidencias por mes, utilizar el mismo enlace para la totalidad de las evidencias </text>
  </threadedComment>
  <threadedComment ref="AM8" dT="2024-11-06T13:52:28.07" personId="{5657547C-2568-4227-A480-D0231C5ED3C2}" id="{08A0A49B-D9AA-43B1-9EE6-F6089DBADBCB}">
    <text xml:space="preserve">Registro de evidencias por mes, utilizar el mismo enlace para la totalidad de las evidencias </text>
  </threadedComment>
  <threadedComment ref="AS8" dT="2024-11-06T13:52:28.07" personId="{5657547C-2568-4227-A480-D0231C5ED3C2}" id="{E631A6CB-B315-43EA-82FA-EF09B6C7896C}">
    <text xml:space="preserve">Registro de evidencias por mes, utilizar el mismo enlace para la totalidad de las evidencias </text>
  </threadedComment>
  <threadedComment ref="AY8" dT="2024-11-06T13:52:28.07" personId="{5657547C-2568-4227-A480-D0231C5ED3C2}" id="{32D2FC1F-1C55-49F8-9745-F860AB7BA49C}">
    <text xml:space="preserve">Registro de evidencias por mes, utilizar el mismo enlace para la totalidad de las evidencias </text>
  </threadedComment>
  <threadedComment ref="BE8" dT="2024-11-06T13:52:28.07" personId="{5657547C-2568-4227-A480-D0231C5ED3C2}" id="{6796A29F-3940-45E1-8E35-86FD88847BBC}">
    <text xml:space="preserve">Registro de evidencias por mes, utilizar el mismo enlace para la totalidad de las evidencias </text>
  </threadedComment>
  <threadedComment ref="BK8" dT="2024-11-06T13:52:28.07" personId="{5657547C-2568-4227-A480-D0231C5ED3C2}" id="{59AFCA11-1253-430B-984D-1B3D7A38FBD4}">
    <text xml:space="preserve">Registro de evidencias por mes, utilizar el mismo enlace para la totalidad de las evidencias </text>
  </threadedComment>
  <threadedComment ref="BQ8" dT="2024-11-06T13:52:28.07" personId="{5657547C-2568-4227-A480-D0231C5ED3C2}" id="{AB976334-D9D8-4AD2-9061-7CB323FF0312}">
    <text xml:space="preserve">Registro de evidencias por mes, utilizar el mismo enlace para la totalidad de las evidencias </text>
  </threadedComment>
  <threadedComment ref="BW8" dT="2024-11-06T13:52:28.07" personId="{5657547C-2568-4227-A480-D0231C5ED3C2}" id="{AEA39963-14B8-465D-9D24-A0FF2F958AD9}">
    <text xml:space="preserve">Registro de evidencias por mes, utilizar el mismo enlace para la totalidad de las evidencias </text>
  </threadedComment>
  <threadedComment ref="CC8" dT="2024-11-06T13:52:28.07" personId="{5657547C-2568-4227-A480-D0231C5ED3C2}" id="{7C5E8669-80FA-4A2C-9EB9-4811568DFF64}">
    <text xml:space="preserve">Registro de evidencias por mes, utilizar el mismo enlace para la totalidad de las evidencias </text>
  </threadedComment>
  <threadedComment ref="CI8" dT="2024-11-06T13:52:28.07" personId="{5657547C-2568-4227-A480-D0231C5ED3C2}" id="{09FF6C94-B29F-469D-9CFB-48E8D46B0D1D}">
    <text xml:space="preserve">Registro de evidencias por mes, utilizar el mismo enlace para la totalidad de las evidencias </text>
  </threadedComment>
  <threadedComment ref="CO8" dT="2024-11-06T13:52:28.07" personId="{5657547C-2568-4227-A480-D0231C5ED3C2}" id="{FDF24C47-826A-47D9-AC69-5FDFC5DBEF60}">
    <text xml:space="preserve">Registro de evidencias por mes, utilizar el mismo enlace para la totalidad de las evidencias </text>
  </threadedComment>
  <threadedComment ref="CU8" dT="2024-11-06T13:52:28.07" personId="{5657547C-2568-4227-A480-D0231C5ED3C2}" id="{C7205CBC-5177-4CED-897C-01B7F6202C32}">
    <text xml:space="preserve">Registro de evidencias por mes, utilizar el mismo enlace para la totalidad de las evidencias </text>
  </threadedComment>
</ThreadedComments>
</file>

<file path=xl/threadedComments/threadedComment6.xml><?xml version="1.0" encoding="utf-8"?>
<ThreadedComments xmlns="http://schemas.microsoft.com/office/spreadsheetml/2018/threadedcomments" xmlns:x="http://schemas.openxmlformats.org/spreadsheetml/2006/main">
  <threadedComment ref="L6" dT="2024-11-07T21:10:36.56" personId="{5657547C-2568-4227-A480-D0231C5ED3C2}" id="{CAA2EC93-716F-431A-A24A-35E13BC39A73}">
    <text xml:space="preserve">Relacionar la cantidad ( Frecuencias) de actividades por mes </text>
  </threadedComment>
  <threadedComment ref="CX6" dT="2024-11-18T17:21:00.60" personId="{5657547C-2568-4227-A480-D0231C5ED3C2}" id="{8C16E8F8-6088-41E3-BE9E-A8E805DA921B}">
    <text xml:space="preserve">Escala definida para el seguimiento al cumplimiento del plan de acción institucional – PAI
0% - 39% Crítico
40% - 59% Bajo
60% - 79% Moderado
80% - 99% Satisfactorio
100% Óptimo
</text>
  </threadedComment>
  <threadedComment ref="AG8" dT="2024-11-06T13:52:28.07" personId="{5657547C-2568-4227-A480-D0231C5ED3C2}" id="{2FA98859-76CC-4EAD-A429-DBDD1A2A1629}">
    <text xml:space="preserve">Registro de evidencias por mes, utilizar el mismo enlace para la totalidad de las evidencias </text>
  </threadedComment>
  <threadedComment ref="AM8" dT="2024-11-06T13:52:28.07" personId="{5657547C-2568-4227-A480-D0231C5ED3C2}" id="{EC7F7686-6F26-4B85-BF5E-B8AEA1533EAB}">
    <text xml:space="preserve">Registro de evidencias por mes, utilizar el mismo enlace para la totalidad de las evidencias </text>
  </threadedComment>
  <threadedComment ref="AS8" dT="2024-11-06T13:52:28.07" personId="{5657547C-2568-4227-A480-D0231C5ED3C2}" id="{C9049F80-A3DE-47D6-A182-C1CF8580A65A}">
    <text xml:space="preserve">Registro de evidencias por mes, utilizar el mismo enlace para la totalidad de las evidencias </text>
  </threadedComment>
  <threadedComment ref="AY8" dT="2024-11-06T13:52:28.07" personId="{5657547C-2568-4227-A480-D0231C5ED3C2}" id="{EC324FA0-340E-4E18-8A9F-9CE53E6C5C8F}">
    <text xml:space="preserve">Registro de evidencias por mes, utilizar el mismo enlace para la totalidad de las evidencias </text>
  </threadedComment>
  <threadedComment ref="BE8" dT="2024-11-06T13:52:28.07" personId="{5657547C-2568-4227-A480-D0231C5ED3C2}" id="{93F11E1A-380A-48E6-B7EE-3D9B9D7EB62D}">
    <text xml:space="preserve">Registro de evidencias por mes, utilizar el mismo enlace para la totalidad de las evidencias </text>
  </threadedComment>
  <threadedComment ref="BK8" dT="2024-11-06T13:52:28.07" personId="{5657547C-2568-4227-A480-D0231C5ED3C2}" id="{05ED1B2B-836A-40AF-8665-6D450408CCE6}">
    <text xml:space="preserve">Registro de evidencias por mes, utilizar el mismo enlace para la totalidad de las evidencias </text>
  </threadedComment>
  <threadedComment ref="BQ8" dT="2024-11-06T13:52:28.07" personId="{5657547C-2568-4227-A480-D0231C5ED3C2}" id="{3B240918-B4BB-4BE9-BC35-68C75BCFC1A6}">
    <text xml:space="preserve">Registro de evidencias por mes, utilizar el mismo enlace para la totalidad de las evidencias </text>
  </threadedComment>
  <threadedComment ref="BW8" dT="2024-11-06T13:52:28.07" personId="{5657547C-2568-4227-A480-D0231C5ED3C2}" id="{E9D6B9C9-54C1-4B4B-80E2-26F2F85413D1}">
    <text xml:space="preserve">Registro de evidencias por mes, utilizar el mismo enlace para la totalidad de las evidencias </text>
  </threadedComment>
  <threadedComment ref="CC8" dT="2024-11-06T13:52:28.07" personId="{5657547C-2568-4227-A480-D0231C5ED3C2}" id="{339EBE64-44B2-444E-AADC-50CF62432AC4}">
    <text xml:space="preserve">Registro de evidencias por mes, utilizar el mismo enlace para la totalidad de las evidencias </text>
  </threadedComment>
  <threadedComment ref="CI8" dT="2024-11-06T13:52:28.07" personId="{5657547C-2568-4227-A480-D0231C5ED3C2}" id="{78FC1CA6-D63F-4C79-B998-73839B72325B}">
    <text xml:space="preserve">Registro de evidencias por mes, utilizar el mismo enlace para la totalidad de las evidencias </text>
  </threadedComment>
  <threadedComment ref="CO8" dT="2024-11-06T13:52:28.07" personId="{5657547C-2568-4227-A480-D0231C5ED3C2}" id="{03F06F65-5755-43E3-8E5C-6B3155EBE667}">
    <text xml:space="preserve">Registro de evidencias por mes, utilizar el mismo enlace para la totalidad de las evidencias </text>
  </threadedComment>
  <threadedComment ref="CU8" dT="2024-11-06T13:52:28.07" personId="{5657547C-2568-4227-A480-D0231C5ED3C2}" id="{EA33D0C9-1518-4683-9383-CBC32C2EFACA}">
    <text xml:space="preserve">Registro de evidencias por mes, utilizar el mismo enlace para la totalidad de las evidencias </text>
  </threadedComment>
</ThreadedComments>
</file>

<file path=xl/threadedComments/threadedComment7.xml><?xml version="1.0" encoding="utf-8"?>
<ThreadedComments xmlns="http://schemas.microsoft.com/office/spreadsheetml/2018/threadedcomments" xmlns:x="http://schemas.openxmlformats.org/spreadsheetml/2006/main">
  <threadedComment ref="L6" dT="2024-11-07T21:10:36.56" personId="{5657547C-2568-4227-A480-D0231C5ED3C2}" id="{23DF1C62-4759-4151-8001-D9CC6066F1E5}">
    <text xml:space="preserve">Relacionar la cantidad ( Frecuencias) de actividades por mes </text>
  </threadedComment>
  <threadedComment ref="CX6" dT="2024-11-18T17:21:00.60" personId="{5657547C-2568-4227-A480-D0231C5ED3C2}" id="{2AFBB7F6-70DA-4BE6-BCF1-36022E6B39C0}">
    <text xml:space="preserve">Escala definida para el seguimiento al cumplimiento del plan de acción institucional – PAI
0% - 39% Crítico
40% - 59% Bajo
60% - 79% Moderado
80% - 99% Satisfactorio
100% Óptimo
</text>
  </threadedComment>
  <threadedComment ref="AG8" dT="2024-11-06T13:52:28.07" personId="{5657547C-2568-4227-A480-D0231C5ED3C2}" id="{7083AFB1-19F0-4217-811E-5EFA3F875C92}">
    <text xml:space="preserve">Registro de evidencias por mes, utilizar el mismo enlace para la totalidad de las evidencias </text>
  </threadedComment>
  <threadedComment ref="AM8" dT="2024-11-06T13:52:28.07" personId="{5657547C-2568-4227-A480-D0231C5ED3C2}" id="{EBA13E22-35F2-4C38-8FB7-A9B8BC838F7C}">
    <text xml:space="preserve">Registro de evidencias por mes, utilizar el mismo enlace para la totalidad de las evidencias </text>
  </threadedComment>
  <threadedComment ref="AS8" dT="2024-11-06T13:52:28.07" personId="{5657547C-2568-4227-A480-D0231C5ED3C2}" id="{A63ACF75-744C-4A26-B6D0-4782C6AF3D39}">
    <text xml:space="preserve">Registro de evidencias por mes, utilizar el mismo enlace para la totalidad de las evidencias </text>
  </threadedComment>
  <threadedComment ref="AY8" dT="2024-11-06T13:52:28.07" personId="{5657547C-2568-4227-A480-D0231C5ED3C2}" id="{C9774F1C-7C72-44B2-9C65-F5384FD7BE86}">
    <text xml:space="preserve">Registro de evidencias por mes, utilizar el mismo enlace para la totalidad de las evidencias </text>
  </threadedComment>
  <threadedComment ref="BE8" dT="2024-11-06T13:52:28.07" personId="{5657547C-2568-4227-A480-D0231C5ED3C2}" id="{6EF3CEE1-C6CC-4952-94A3-F53CFB1C6A63}">
    <text xml:space="preserve">Registro de evidencias por mes, utilizar el mismo enlace para la totalidad de las evidencias </text>
  </threadedComment>
  <threadedComment ref="BK8" dT="2024-11-06T13:52:28.07" personId="{5657547C-2568-4227-A480-D0231C5ED3C2}" id="{7CAC5A5A-04F4-4C85-BBBA-2DD0DE79873C}">
    <text xml:space="preserve">Registro de evidencias por mes, utilizar el mismo enlace para la totalidad de las evidencias </text>
  </threadedComment>
  <threadedComment ref="BQ8" dT="2024-11-06T13:52:28.07" personId="{5657547C-2568-4227-A480-D0231C5ED3C2}" id="{1CF70A29-38CA-4B16-A8A9-A1339870221C}">
    <text xml:space="preserve">Registro de evidencias por mes, utilizar el mismo enlace para la totalidad de las evidencias </text>
  </threadedComment>
  <threadedComment ref="BW8" dT="2024-11-06T13:52:28.07" personId="{5657547C-2568-4227-A480-D0231C5ED3C2}" id="{94BBCB70-E353-43EA-8EAA-C35ECDF3646E}">
    <text xml:space="preserve">Registro de evidencias por mes, utilizar el mismo enlace para la totalidad de las evidencias </text>
  </threadedComment>
  <threadedComment ref="CC8" dT="2024-11-06T13:52:28.07" personId="{5657547C-2568-4227-A480-D0231C5ED3C2}" id="{48FE01BD-96F7-4B4B-AFA1-913BC618F878}">
    <text xml:space="preserve">Registro de evidencias por mes, utilizar el mismo enlace para la totalidad de las evidencias </text>
  </threadedComment>
  <threadedComment ref="CI8" dT="2024-11-06T13:52:28.07" personId="{5657547C-2568-4227-A480-D0231C5ED3C2}" id="{4254624A-6759-4FAF-821B-28BE79C87447}">
    <text xml:space="preserve">Registro de evidencias por mes, utilizar el mismo enlace para la totalidad de las evidencias </text>
  </threadedComment>
  <threadedComment ref="CO8" dT="2024-11-06T13:52:28.07" personId="{5657547C-2568-4227-A480-D0231C5ED3C2}" id="{E09F6EFD-23C9-4527-9FB1-9EB5EC80A319}">
    <text xml:space="preserve">Registro de evidencias por mes, utilizar el mismo enlace para la totalidad de las evidencias </text>
  </threadedComment>
  <threadedComment ref="CU8" dT="2024-11-06T13:52:28.07" personId="{5657547C-2568-4227-A480-D0231C5ED3C2}" id="{FE262012-526A-48DA-BF5C-90E941E0228D}">
    <text xml:space="preserve">Registro de evidencias por mes, utilizar el mismo enlace para la totalidad de las evidencias </text>
  </threadedComment>
</ThreadedComments>
</file>

<file path=xl/threadedComments/threadedComment8.xml><?xml version="1.0" encoding="utf-8"?>
<ThreadedComments xmlns="http://schemas.microsoft.com/office/spreadsheetml/2018/threadedcomments" xmlns:x="http://schemas.openxmlformats.org/spreadsheetml/2006/main">
  <threadedComment ref="L9" dT="2024-11-07T21:10:36.56" personId="{5657547C-2568-4227-A480-D0231C5ED3C2}" id="{A7236F37-F4BB-40A6-8A5C-3DB02CE7ED26}">
    <text xml:space="preserve">Relacionar la cantidad ( Frecuencias) de actividades por mes </text>
  </threadedComment>
  <threadedComment ref="CX9" dT="2024-11-18T17:21:00.60" personId="{5657547C-2568-4227-A480-D0231C5ED3C2}" id="{B2A65C8B-EAC9-40DD-8ADF-84A7F4433FBF}">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4E5F38AF-B528-4E09-B429-1145E7468A70}">
    <text xml:space="preserve">Registro de evidencias por mes, utilizar el mismo enlace para la totalidad de las evidencias </text>
  </threadedComment>
  <threadedComment ref="AM11" dT="2024-11-06T13:52:28.07" personId="{5657547C-2568-4227-A480-D0231C5ED3C2}" id="{25341F01-EBA0-4C86-B890-60E8EE29CC15}">
    <text xml:space="preserve">Registro de evidencias por mes, utilizar el mismo enlace para la totalidad de las evidencias </text>
  </threadedComment>
  <threadedComment ref="AS11" dT="2024-11-06T13:52:28.07" personId="{5657547C-2568-4227-A480-D0231C5ED3C2}" id="{E4AB0E07-0699-4E72-A339-67CBB1390655}">
    <text xml:space="preserve">Registro de evidencias por mes, utilizar el mismo enlace para la totalidad de las evidencias </text>
  </threadedComment>
  <threadedComment ref="AY11" dT="2024-11-06T13:52:28.07" personId="{5657547C-2568-4227-A480-D0231C5ED3C2}" id="{082D1F01-F789-4827-9453-1CE0B5DD8EA2}">
    <text xml:space="preserve">Registro de evidencias por mes, utilizar el mismo enlace para la totalidad de las evidencias </text>
  </threadedComment>
  <threadedComment ref="BE11" dT="2024-11-06T13:52:28.07" personId="{5657547C-2568-4227-A480-D0231C5ED3C2}" id="{0D7B879B-6B33-45EA-9CB6-CC423C73742F}">
    <text xml:space="preserve">Registro de evidencias por mes, utilizar el mismo enlace para la totalidad de las evidencias </text>
  </threadedComment>
  <threadedComment ref="BK11" dT="2024-11-06T13:52:28.07" personId="{5657547C-2568-4227-A480-D0231C5ED3C2}" id="{5A389AF7-3810-4A08-B8CA-839AE231AE3C}">
    <text xml:space="preserve">Registro de evidencias por mes, utilizar el mismo enlace para la totalidad de las evidencias </text>
  </threadedComment>
  <threadedComment ref="BQ11" dT="2024-11-06T13:52:28.07" personId="{5657547C-2568-4227-A480-D0231C5ED3C2}" id="{F8E66454-10FD-44D1-9C7B-55F053F68368}">
    <text xml:space="preserve">Registro de evidencias por mes, utilizar el mismo enlace para la totalidad de las evidencias </text>
  </threadedComment>
  <threadedComment ref="BW11" dT="2024-11-06T13:52:28.07" personId="{5657547C-2568-4227-A480-D0231C5ED3C2}" id="{991D6700-CEB1-4D42-BC62-F89F2AC7FCD0}">
    <text xml:space="preserve">Registro de evidencias por mes, utilizar el mismo enlace para la totalidad de las evidencias </text>
  </threadedComment>
  <threadedComment ref="CC11" dT="2024-11-06T13:52:28.07" personId="{5657547C-2568-4227-A480-D0231C5ED3C2}" id="{B8746236-6E66-4368-AE78-5A42FB1DD677}">
    <text xml:space="preserve">Registro de evidencias por mes, utilizar el mismo enlace para la totalidad de las evidencias </text>
  </threadedComment>
  <threadedComment ref="CI11" dT="2024-11-06T13:52:28.07" personId="{5657547C-2568-4227-A480-D0231C5ED3C2}" id="{7A92451F-6971-4CB3-BABD-191D34AEE8F7}">
    <text xml:space="preserve">Registro de evidencias por mes, utilizar el mismo enlace para la totalidad de las evidencias </text>
  </threadedComment>
  <threadedComment ref="CO11" dT="2024-11-06T13:52:28.07" personId="{5657547C-2568-4227-A480-D0231C5ED3C2}" id="{9A6B4D67-C7D5-4E82-8688-764E9DF3AB00}">
    <text xml:space="preserve">Registro de evidencias por mes, utilizar el mismo enlace para la totalidad de las evidencias </text>
  </threadedComment>
  <threadedComment ref="CU11" dT="2024-11-06T13:52:28.07" personId="{5657547C-2568-4227-A480-D0231C5ED3C2}" id="{53A4F1FB-6329-48D1-BF1F-37909D4769F8}">
    <text xml:space="preserve">Registro de evidencias por mes, utilizar el mismo enlace para la totalidad de las evidencias </text>
  </threadedComment>
</ThreadedComments>
</file>

<file path=xl/threadedComments/threadedComment9.xml><?xml version="1.0" encoding="utf-8"?>
<ThreadedComments xmlns="http://schemas.microsoft.com/office/spreadsheetml/2018/threadedcomments" xmlns:x="http://schemas.openxmlformats.org/spreadsheetml/2006/main">
  <threadedComment ref="L9" dT="2024-11-07T21:10:36.56" personId="{5657547C-2568-4227-A480-D0231C5ED3C2}" id="{C4D5E630-F7C6-401F-B62E-4C1C62F32DA1}">
    <text xml:space="preserve">Relacionar la cantidad ( Frecuencias) de actividades por mes </text>
  </threadedComment>
  <threadedComment ref="CX9" dT="2024-11-18T17:21:00.60" personId="{5657547C-2568-4227-A480-D0231C5ED3C2}" id="{52772448-AAF4-4563-9BC2-3514B2E772A0}">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2D1BBB7A-3B0A-40AF-9892-2DAC1868AF92}">
    <text xml:space="preserve">Registro de evidencias por mes, utilizar el mismo enlace para la totalidad de las evidencias </text>
  </threadedComment>
  <threadedComment ref="AM11" dT="2024-11-06T13:52:28.07" personId="{5657547C-2568-4227-A480-D0231C5ED3C2}" id="{2E175230-8EF8-422A-AC81-AE586913D747}">
    <text xml:space="preserve">Registro de evidencias por mes, utilizar el mismo enlace para la totalidad de las evidencias </text>
  </threadedComment>
  <threadedComment ref="AS11" dT="2024-11-06T13:52:28.07" personId="{5657547C-2568-4227-A480-D0231C5ED3C2}" id="{D0C7EA85-023A-4100-978C-3304EF05DFAA}">
    <text xml:space="preserve">Registro de evidencias por mes, utilizar el mismo enlace para la totalidad de las evidencias </text>
  </threadedComment>
  <threadedComment ref="AY11" dT="2024-11-06T13:52:28.07" personId="{5657547C-2568-4227-A480-D0231C5ED3C2}" id="{D09C0B1F-F441-4C0D-AC86-48AA351DF3D7}">
    <text xml:space="preserve">Registro de evidencias por mes, utilizar el mismo enlace para la totalidad de las evidencias </text>
  </threadedComment>
  <threadedComment ref="BE11" dT="2024-11-06T13:52:28.07" personId="{5657547C-2568-4227-A480-D0231C5ED3C2}" id="{9F4A23B0-2202-4AA1-8B4F-7818AE8AFF6D}">
    <text xml:space="preserve">Registro de evidencias por mes, utilizar el mismo enlace para la totalidad de las evidencias </text>
  </threadedComment>
  <threadedComment ref="BK11" dT="2024-11-06T13:52:28.07" personId="{5657547C-2568-4227-A480-D0231C5ED3C2}" id="{20E80010-1789-409D-BB69-20A5768CC944}">
    <text xml:space="preserve">Registro de evidencias por mes, utilizar el mismo enlace para la totalidad de las evidencias </text>
  </threadedComment>
  <threadedComment ref="BQ11" dT="2024-11-06T13:52:28.07" personId="{5657547C-2568-4227-A480-D0231C5ED3C2}" id="{5904C2A5-6C3F-456C-BF14-E785B1544597}">
    <text xml:space="preserve">Registro de evidencias por mes, utilizar el mismo enlace para la totalidad de las evidencias </text>
  </threadedComment>
  <threadedComment ref="BW11" dT="2024-11-06T13:52:28.07" personId="{5657547C-2568-4227-A480-D0231C5ED3C2}" id="{23BD53D3-C2C9-4683-A23B-1B962D7BE9AE}">
    <text xml:space="preserve">Registro de evidencias por mes, utilizar el mismo enlace para la totalidad de las evidencias </text>
  </threadedComment>
  <threadedComment ref="CC11" dT="2024-11-06T13:52:28.07" personId="{5657547C-2568-4227-A480-D0231C5ED3C2}" id="{08C6B02C-262D-4D17-B301-C693AA72E435}">
    <text xml:space="preserve">Registro de evidencias por mes, utilizar el mismo enlace para la totalidad de las evidencias </text>
  </threadedComment>
  <threadedComment ref="CI11" dT="2024-11-06T13:52:28.07" personId="{5657547C-2568-4227-A480-D0231C5ED3C2}" id="{156069F5-866D-44DF-86CA-6F4B286575DB}">
    <text xml:space="preserve">Registro de evidencias por mes, utilizar el mismo enlace para la totalidad de las evidencias </text>
  </threadedComment>
  <threadedComment ref="CO11" dT="2024-11-06T13:52:28.07" personId="{5657547C-2568-4227-A480-D0231C5ED3C2}" id="{FB417286-19F8-4D7E-88CA-BAEE2BFCE0F3}">
    <text xml:space="preserve">Registro de evidencias por mes, utilizar el mismo enlace para la totalidad de las evidencias </text>
  </threadedComment>
  <threadedComment ref="CU11" dT="2024-11-06T13:52:28.07" personId="{5657547C-2568-4227-A480-D0231C5ED3C2}" id="{C2DD1D64-61A6-43FF-906F-34D01CBF2C24}">
    <text xml:space="preserve">Registro de evidencias por mes, utilizar el mismo enlace para la totalidad de las evidencias </text>
  </threadedComment>
</ThreadedComments>
</file>

<file path=xl/threadedComments/threadedComment10.xml><?xml version="1.0" encoding="utf-8"?>
<ThreadedComments xmlns="http://schemas.microsoft.com/office/spreadsheetml/2018/threadedcomments" xmlns:x="http://schemas.openxmlformats.org/spreadsheetml/2006/main">
  <threadedComment ref="L9" dT="2024-11-07T21:10:36.56" personId="{5657547C-2568-4227-A480-D0231C5ED3C2}" id="{6696414E-6FF6-41C1-8C08-76025394DDCA}">
    <text xml:space="preserve">Relacionar la cantidad ( Frecuencias) de actividades por mes </text>
  </threadedComment>
  <threadedComment ref="CX9" dT="2024-11-18T17:21:00.60" personId="{5657547C-2568-4227-A480-D0231C5ED3C2}" id="{31D53D8D-AC23-4F36-BB1C-FF75299EF88F}">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69CC3EEB-6FFE-4726-949C-089E7A759B46}">
    <text xml:space="preserve">Registro de evidencias por mes, utilizar el mismo enlace para la totalidad de las evidencias </text>
  </threadedComment>
  <threadedComment ref="AM11" dT="2024-11-06T13:52:28.07" personId="{5657547C-2568-4227-A480-D0231C5ED3C2}" id="{1F7F7C3B-AEB8-4FFA-9976-8F0EB3F21B11}">
    <text xml:space="preserve">Registro de evidencias por mes, utilizar el mismo enlace para la totalidad de las evidencias </text>
  </threadedComment>
  <threadedComment ref="AS11" dT="2024-11-06T13:52:28.07" personId="{5657547C-2568-4227-A480-D0231C5ED3C2}" id="{36C2CF7E-7886-41CB-81AF-A1BD3A589A5D}">
    <text xml:space="preserve">Registro de evidencias por mes, utilizar el mismo enlace para la totalidad de las evidencias </text>
  </threadedComment>
  <threadedComment ref="AY11" dT="2024-11-06T13:52:28.07" personId="{5657547C-2568-4227-A480-D0231C5ED3C2}" id="{CF9DCC15-5B25-4820-84BA-B6602FC1DA6D}">
    <text xml:space="preserve">Registro de evidencias por mes, utilizar el mismo enlace para la totalidad de las evidencias </text>
  </threadedComment>
  <threadedComment ref="BE11" dT="2024-11-06T13:52:28.07" personId="{5657547C-2568-4227-A480-D0231C5ED3C2}" id="{040EBEAD-6F7C-43BF-98DE-DD4AB54D8DE5}">
    <text xml:space="preserve">Registro de evidencias por mes, utilizar el mismo enlace para la totalidad de las evidencias </text>
  </threadedComment>
  <threadedComment ref="BK11" dT="2024-11-06T13:52:28.07" personId="{5657547C-2568-4227-A480-D0231C5ED3C2}" id="{E275962F-C8D0-46B9-BCCA-12457C6258F8}">
    <text xml:space="preserve">Registro de evidencias por mes, utilizar el mismo enlace para la totalidad de las evidencias </text>
  </threadedComment>
  <threadedComment ref="BQ11" dT="2024-11-06T13:52:28.07" personId="{5657547C-2568-4227-A480-D0231C5ED3C2}" id="{A7E43F4D-0524-417E-9638-92F22D3F49CF}">
    <text xml:space="preserve">Registro de evidencias por mes, utilizar el mismo enlace para la totalidad de las evidencias </text>
  </threadedComment>
  <threadedComment ref="BW11" dT="2024-11-06T13:52:28.07" personId="{5657547C-2568-4227-A480-D0231C5ED3C2}" id="{27F15B56-806B-46B3-85A9-CA3CC386B526}">
    <text xml:space="preserve">Registro de evidencias por mes, utilizar el mismo enlace para la totalidad de las evidencias </text>
  </threadedComment>
  <threadedComment ref="CC11" dT="2024-11-06T13:52:28.07" personId="{5657547C-2568-4227-A480-D0231C5ED3C2}" id="{ECD769D9-02FC-473C-BC26-F367A1B6568B}">
    <text xml:space="preserve">Registro de evidencias por mes, utilizar el mismo enlace para la totalidad de las evidencias </text>
  </threadedComment>
  <threadedComment ref="CI11" dT="2024-11-06T13:52:28.07" personId="{5657547C-2568-4227-A480-D0231C5ED3C2}" id="{B16C5196-5839-456B-8076-245ACF06EEDF}">
    <text xml:space="preserve">Registro de evidencias por mes, utilizar el mismo enlace para la totalidad de las evidencias </text>
  </threadedComment>
  <threadedComment ref="CO11" dT="2024-11-06T13:52:28.07" personId="{5657547C-2568-4227-A480-D0231C5ED3C2}" id="{50B6EC33-B544-49DB-BFC1-3CAF33CA39A6}">
    <text xml:space="preserve">Registro de evidencias por mes, utilizar el mismo enlace para la totalidad de las evidencias </text>
  </threadedComment>
  <threadedComment ref="CU11" dT="2024-11-06T13:52:28.07" personId="{5657547C-2568-4227-A480-D0231C5ED3C2}" id="{6189D09A-5329-44FD-BF6A-19316FEEC11D}">
    <text xml:space="preserve">Registro de evidencias por mes, utilizar el mismo enlace para la totalidad de las evidencias </text>
  </threadedComment>
</ThreadedComments>
</file>

<file path=xl/threadedComments/threadedComment11.xml><?xml version="1.0" encoding="utf-8"?>
<ThreadedComments xmlns="http://schemas.microsoft.com/office/spreadsheetml/2018/threadedcomments" xmlns:x="http://schemas.openxmlformats.org/spreadsheetml/2006/main">
  <threadedComment ref="L9" dT="2024-11-07T21:10:36.56" personId="{5657547C-2568-4227-A480-D0231C5ED3C2}" id="{BAB78614-9ADB-4E82-87BC-6F98A8B333DF}">
    <text xml:space="preserve">Relacionar la cantidad ( Frecuencias) de actividades por mes </text>
  </threadedComment>
  <threadedComment ref="CX9" dT="2024-11-18T17:21:00.60" personId="{5657547C-2568-4227-A480-D0231C5ED3C2}" id="{C4C2AF0D-2070-4D2B-956B-0E553A3AB048}">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232FD0A7-13E9-41EA-A6F5-351C02692521}">
    <text xml:space="preserve">Registro de evidencias por mes, utilizar el mismo enlace para la totalidad de las evidencias </text>
  </threadedComment>
  <threadedComment ref="AM11" dT="2024-11-06T13:52:28.07" personId="{5657547C-2568-4227-A480-D0231C5ED3C2}" id="{D5BD22E6-D09D-4329-B6C1-589B53A0D44E}">
    <text xml:space="preserve">Registro de evidencias por mes, utilizar el mismo enlace para la totalidad de las evidencias </text>
  </threadedComment>
  <threadedComment ref="AS11" dT="2024-11-06T13:52:28.07" personId="{5657547C-2568-4227-A480-D0231C5ED3C2}" id="{43CD1013-BBB5-4F11-957F-F8AD8DE4A9C9}">
    <text xml:space="preserve">Registro de evidencias por mes, utilizar el mismo enlace para la totalidad de las evidencias </text>
  </threadedComment>
  <threadedComment ref="AY11" dT="2024-11-06T13:52:28.07" personId="{5657547C-2568-4227-A480-D0231C5ED3C2}" id="{FDFD4538-478D-4EC5-96FA-085D7B6DA97F}">
    <text xml:space="preserve">Registro de evidencias por mes, utilizar el mismo enlace para la totalidad de las evidencias </text>
  </threadedComment>
  <threadedComment ref="BE11" dT="2024-11-06T13:52:28.07" personId="{5657547C-2568-4227-A480-D0231C5ED3C2}" id="{457D7F2B-C456-4B49-AC2A-764BEFC94730}">
    <text xml:space="preserve">Registro de evidencias por mes, utilizar el mismo enlace para la totalidad de las evidencias </text>
  </threadedComment>
  <threadedComment ref="BK11" dT="2024-11-06T13:52:28.07" personId="{5657547C-2568-4227-A480-D0231C5ED3C2}" id="{F71559F5-0A8C-41F5-B1D7-F5DE53586C39}">
    <text xml:space="preserve">Registro de evidencias por mes, utilizar el mismo enlace para la totalidad de las evidencias </text>
  </threadedComment>
  <threadedComment ref="BQ11" dT="2024-11-06T13:52:28.07" personId="{5657547C-2568-4227-A480-D0231C5ED3C2}" id="{D2D56827-3695-47B6-8427-D9600B0F69CE}">
    <text xml:space="preserve">Registro de evidencias por mes, utilizar el mismo enlace para la totalidad de las evidencias </text>
  </threadedComment>
  <threadedComment ref="BW11" dT="2024-11-06T13:52:28.07" personId="{5657547C-2568-4227-A480-D0231C5ED3C2}" id="{FE70AC28-298B-45D7-8824-B62A02DA2B9A}">
    <text xml:space="preserve">Registro de evidencias por mes, utilizar el mismo enlace para la totalidad de las evidencias </text>
  </threadedComment>
  <threadedComment ref="CC11" dT="2024-11-06T13:52:28.07" personId="{5657547C-2568-4227-A480-D0231C5ED3C2}" id="{9EB8EA30-81CB-4202-89C5-B69F4445F432}">
    <text xml:space="preserve">Registro de evidencias por mes, utilizar el mismo enlace para la totalidad de las evidencias </text>
  </threadedComment>
  <threadedComment ref="CI11" dT="2024-11-06T13:52:28.07" personId="{5657547C-2568-4227-A480-D0231C5ED3C2}" id="{E6CDCF14-E819-41BF-8EB5-DB9C844E02A2}">
    <text xml:space="preserve">Registro de evidencias por mes, utilizar el mismo enlace para la totalidad de las evidencias </text>
  </threadedComment>
  <threadedComment ref="CO11" dT="2024-11-06T13:52:28.07" personId="{5657547C-2568-4227-A480-D0231C5ED3C2}" id="{8C365B96-C055-4B03-8941-30F35A51132C}">
    <text xml:space="preserve">Registro de evidencias por mes, utilizar el mismo enlace para la totalidad de las evidencias </text>
  </threadedComment>
  <threadedComment ref="CU11" dT="2024-11-06T13:52:28.07" personId="{5657547C-2568-4227-A480-D0231C5ED3C2}" id="{C8ABC176-5CD6-4573-B8D4-9879936C54F1}">
    <text xml:space="preserve">Registro de evidencias por mes, utilizar el mismo enlace para la totalidad de las evidencias </text>
  </threadedComment>
</ThreadedComments>
</file>

<file path=xl/threadedComments/threadedComment12.xml><?xml version="1.0" encoding="utf-8"?>
<ThreadedComments xmlns="http://schemas.microsoft.com/office/spreadsheetml/2018/threadedcomments" xmlns:x="http://schemas.openxmlformats.org/spreadsheetml/2006/main">
  <threadedComment ref="L9" dT="2024-11-07T21:10:36.56" personId="{5657547C-2568-4227-A480-D0231C5ED3C2}" id="{618A3FFA-E6E0-483A-99A7-4ECDE6139B3E}">
    <text xml:space="preserve">Relacionar la cantidad ( Frecuencias) de actividades por mes </text>
  </threadedComment>
  <threadedComment ref="CX9" dT="2024-11-18T17:21:00.60" personId="{5657547C-2568-4227-A480-D0231C5ED3C2}" id="{59188516-A941-4C20-BBA6-0EBE2D828A96}">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2944BB74-0D0B-4A47-84A0-3BE213D35A1F}">
    <text xml:space="preserve">Registro de evidencias por mes, utilizar el mismo enlace para la totalidad de las evidencias </text>
  </threadedComment>
  <threadedComment ref="AM11" dT="2024-11-06T13:52:28.07" personId="{5657547C-2568-4227-A480-D0231C5ED3C2}" id="{F8332EC2-8AFD-4648-B34A-171AF820B439}">
    <text xml:space="preserve">Registro de evidencias por mes, utilizar el mismo enlace para la totalidad de las evidencias </text>
  </threadedComment>
  <threadedComment ref="AS11" dT="2024-11-06T13:52:28.07" personId="{5657547C-2568-4227-A480-D0231C5ED3C2}" id="{A06EC0FA-7C4E-4BF1-8C7C-D648A570A3FA}">
    <text xml:space="preserve">Registro de evidencias por mes, utilizar el mismo enlace para la totalidad de las evidencias </text>
  </threadedComment>
  <threadedComment ref="AY11" dT="2024-11-06T13:52:28.07" personId="{5657547C-2568-4227-A480-D0231C5ED3C2}" id="{3F493664-2B17-42D7-929F-31F0C687A21B}">
    <text xml:space="preserve">Registro de evidencias por mes, utilizar el mismo enlace para la totalidad de las evidencias </text>
  </threadedComment>
  <threadedComment ref="BE11" dT="2024-11-06T13:52:28.07" personId="{5657547C-2568-4227-A480-D0231C5ED3C2}" id="{46CE691E-202E-4A4D-B783-7451B463A41C}">
    <text xml:space="preserve">Registro de evidencias por mes, utilizar el mismo enlace para la totalidad de las evidencias </text>
  </threadedComment>
  <threadedComment ref="BK11" dT="2024-11-06T13:52:28.07" personId="{5657547C-2568-4227-A480-D0231C5ED3C2}" id="{D1645DB6-6A78-4E0A-B287-4B696CC64EBB}">
    <text xml:space="preserve">Registro de evidencias por mes, utilizar el mismo enlace para la totalidad de las evidencias </text>
  </threadedComment>
  <threadedComment ref="BQ11" dT="2024-11-06T13:52:28.07" personId="{5657547C-2568-4227-A480-D0231C5ED3C2}" id="{B8351098-7726-49F8-828A-FE8F6D8C2D46}">
    <text xml:space="preserve">Registro de evidencias por mes, utilizar el mismo enlace para la totalidad de las evidencias </text>
  </threadedComment>
  <threadedComment ref="BW11" dT="2024-11-06T13:52:28.07" personId="{5657547C-2568-4227-A480-D0231C5ED3C2}" id="{55E73A3E-8697-4F01-A181-23A96D19130C}">
    <text xml:space="preserve">Registro de evidencias por mes, utilizar el mismo enlace para la totalidad de las evidencias </text>
  </threadedComment>
  <threadedComment ref="CC11" dT="2024-11-06T13:52:28.07" personId="{5657547C-2568-4227-A480-D0231C5ED3C2}" id="{846BDACC-84AE-44A2-8C38-54D94BC07269}">
    <text xml:space="preserve">Registro de evidencias por mes, utilizar el mismo enlace para la totalidad de las evidencias </text>
  </threadedComment>
  <threadedComment ref="CI11" dT="2024-11-06T13:52:28.07" personId="{5657547C-2568-4227-A480-D0231C5ED3C2}" id="{C2A2A58E-E62B-48A7-B16B-D2E48D53B602}">
    <text xml:space="preserve">Registro de evidencias por mes, utilizar el mismo enlace para la totalidad de las evidencias </text>
  </threadedComment>
  <threadedComment ref="CO11" dT="2024-11-06T13:52:28.07" personId="{5657547C-2568-4227-A480-D0231C5ED3C2}" id="{A109A3B6-2C0F-492D-BA5E-5CCB2CEDAAB5}">
    <text xml:space="preserve">Registro de evidencias por mes, utilizar el mismo enlace para la totalidad de las evidencias </text>
  </threadedComment>
  <threadedComment ref="CU11" dT="2024-11-06T13:52:28.07" personId="{5657547C-2568-4227-A480-D0231C5ED3C2}" id="{A667067C-9DEF-4253-A0E3-90F86C6F8DA4}">
    <text xml:space="preserve">Registro de evidencias por mes, utilizar el mismo enlace para la totalidad de las evidencias </text>
  </threadedComment>
</ThreadedComments>
</file>

<file path=xl/threadedComments/threadedComment13.xml><?xml version="1.0" encoding="utf-8"?>
<ThreadedComments xmlns="http://schemas.microsoft.com/office/spreadsheetml/2018/threadedcomments" xmlns:x="http://schemas.openxmlformats.org/spreadsheetml/2006/main">
  <threadedComment ref="L9" dT="2024-11-07T21:10:36.56" personId="{5657547C-2568-4227-A480-D0231C5ED3C2}" id="{9EA4A0F7-8A33-4D9F-8547-9F496D327CB2}">
    <text xml:space="preserve">Relacionar la cantidad ( Frecuencias) de actividades por mes </text>
  </threadedComment>
  <threadedComment ref="CX9" dT="2024-11-18T17:21:00.60" personId="{5657547C-2568-4227-A480-D0231C5ED3C2}" id="{BDF36304-B5ED-4D8A-BDB9-FEF26F211CD0}">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FA346608-8C3E-4697-9ACA-5D2025DEBBFC}">
    <text xml:space="preserve">Registro de evidencias por mes, utilizar el mismo enlace para la totalidad de las evidencias </text>
  </threadedComment>
  <threadedComment ref="AM11" dT="2024-11-06T13:52:28.07" personId="{5657547C-2568-4227-A480-D0231C5ED3C2}" id="{F9278482-6E5E-4E78-9DA6-D275C733195B}">
    <text xml:space="preserve">Registro de evidencias por mes, utilizar el mismo enlace para la totalidad de las evidencias </text>
  </threadedComment>
  <threadedComment ref="AS11" dT="2024-11-06T13:52:28.07" personId="{5657547C-2568-4227-A480-D0231C5ED3C2}" id="{E150A8DC-4F36-4601-B0E0-6760DB80B702}">
    <text xml:space="preserve">Registro de evidencias por mes, utilizar el mismo enlace para la totalidad de las evidencias </text>
  </threadedComment>
  <threadedComment ref="AY11" dT="2024-11-06T13:52:28.07" personId="{5657547C-2568-4227-A480-D0231C5ED3C2}" id="{16CB3330-2256-47CD-A77D-A04F211A9CC6}">
    <text xml:space="preserve">Registro de evidencias por mes, utilizar el mismo enlace para la totalidad de las evidencias </text>
  </threadedComment>
  <threadedComment ref="BE11" dT="2024-11-06T13:52:28.07" personId="{5657547C-2568-4227-A480-D0231C5ED3C2}" id="{27D51B1E-D875-4143-95E8-3EAF50DB5260}">
    <text xml:space="preserve">Registro de evidencias por mes, utilizar el mismo enlace para la totalidad de las evidencias </text>
  </threadedComment>
  <threadedComment ref="BK11" dT="2024-11-06T13:52:28.07" personId="{5657547C-2568-4227-A480-D0231C5ED3C2}" id="{E3F8CB0D-27BD-4139-ABDB-8D2E1E48F772}">
    <text xml:space="preserve">Registro de evidencias por mes, utilizar el mismo enlace para la totalidad de las evidencias </text>
  </threadedComment>
  <threadedComment ref="BQ11" dT="2024-11-06T13:52:28.07" personId="{5657547C-2568-4227-A480-D0231C5ED3C2}" id="{EC126224-430F-458E-A349-BF0D16F55711}">
    <text xml:space="preserve">Registro de evidencias por mes, utilizar el mismo enlace para la totalidad de las evidencias </text>
  </threadedComment>
  <threadedComment ref="BW11" dT="2024-11-06T13:52:28.07" personId="{5657547C-2568-4227-A480-D0231C5ED3C2}" id="{CCEC45D7-8AD2-495D-93B2-498CE57EFD64}">
    <text xml:space="preserve">Registro de evidencias por mes, utilizar el mismo enlace para la totalidad de las evidencias </text>
  </threadedComment>
  <threadedComment ref="CC11" dT="2024-11-06T13:52:28.07" personId="{5657547C-2568-4227-A480-D0231C5ED3C2}" id="{E1063ADC-4F3F-4D8A-9192-46DA566A2015}">
    <text xml:space="preserve">Registro de evidencias por mes, utilizar el mismo enlace para la totalidad de las evidencias </text>
  </threadedComment>
  <threadedComment ref="CI11" dT="2024-11-06T13:52:28.07" personId="{5657547C-2568-4227-A480-D0231C5ED3C2}" id="{065EFAEB-49CF-4737-93B1-ACD95350EE13}">
    <text xml:space="preserve">Registro de evidencias por mes, utilizar el mismo enlace para la totalidad de las evidencias </text>
  </threadedComment>
  <threadedComment ref="CO11" dT="2024-11-06T13:52:28.07" personId="{5657547C-2568-4227-A480-D0231C5ED3C2}" id="{3B493A18-3319-4B92-8309-61FCEE9561B7}">
    <text xml:space="preserve">Registro de evidencias por mes, utilizar el mismo enlace para la totalidad de las evidencias </text>
  </threadedComment>
  <threadedComment ref="CU11" dT="2024-11-06T13:52:28.07" personId="{5657547C-2568-4227-A480-D0231C5ED3C2}" id="{8F3925DD-6482-4DDB-A5A6-5813A900A56C}">
    <text xml:space="preserve">Registro de evidencias por mes, utilizar el mismo enlace para la totalidad de las evidencias </text>
  </threadedComment>
</ThreadedComments>
</file>

<file path=xl/threadedComments/threadedComment14.xml><?xml version="1.0" encoding="utf-8"?>
<ThreadedComments xmlns="http://schemas.microsoft.com/office/spreadsheetml/2018/threadedcomments" xmlns:x="http://schemas.openxmlformats.org/spreadsheetml/2006/main">
  <threadedComment ref="L6" dT="2024-11-07T21:10:36.56" personId="{5657547C-2568-4227-A480-D0231C5ED3C2}" id="{DC8C9918-7ED2-4F4D-AA5B-82B2FB6E7165}">
    <text xml:space="preserve">Relacionar la cantidad ( Frecuencias) de actividades por mes </text>
  </threadedComment>
  <threadedComment ref="CX6" dT="2024-11-18T17:21:00.60" personId="{5657547C-2568-4227-A480-D0231C5ED3C2}" id="{71798771-D74E-4074-8125-A17BBC3BD29E}">
    <text xml:space="preserve">Escala definida para el seguimiento al cumplimiento del plan de acción institucional – PAI
0% - 39% Crítico
40% - 59% Bajo
60% - 79% Moderado
80% - 99% Satisfactorio
100% Óptimo
</text>
  </threadedComment>
  <threadedComment ref="AG8" dT="2024-11-06T13:52:28.07" personId="{5657547C-2568-4227-A480-D0231C5ED3C2}" id="{A56B5E85-A710-47E2-8C39-2970CFE025B1}">
    <text xml:space="preserve">Registro de evidencias por mes, utilizar el mismo enlace para la totalidad de las evidencias </text>
  </threadedComment>
  <threadedComment ref="AM8" dT="2024-11-06T13:52:28.07" personId="{5657547C-2568-4227-A480-D0231C5ED3C2}" id="{80F8DC8B-D042-4950-970E-D37E4E524A20}">
    <text xml:space="preserve">Registro de evidencias por mes, utilizar el mismo enlace para la totalidad de las evidencias </text>
  </threadedComment>
  <threadedComment ref="AS8" dT="2024-11-06T13:52:28.07" personId="{5657547C-2568-4227-A480-D0231C5ED3C2}" id="{F1E1A789-BA80-45BE-8AEF-8636A7A30879}">
    <text xml:space="preserve">Registro de evidencias por mes, utilizar el mismo enlace para la totalidad de las evidencias </text>
  </threadedComment>
  <threadedComment ref="AY8" dT="2024-11-06T13:52:28.07" personId="{5657547C-2568-4227-A480-D0231C5ED3C2}" id="{56A4A2D1-DF78-4EE2-9D19-6C6521EB98F2}">
    <text xml:space="preserve">Registro de evidencias por mes, utilizar el mismo enlace para la totalidad de las evidencias </text>
  </threadedComment>
  <threadedComment ref="BE8" dT="2024-11-06T13:52:28.07" personId="{5657547C-2568-4227-A480-D0231C5ED3C2}" id="{27615588-BCC7-48D6-A360-494F5BB59A10}">
    <text xml:space="preserve">Registro de evidencias por mes, utilizar el mismo enlace para la totalidad de las evidencias </text>
  </threadedComment>
  <threadedComment ref="BK8" dT="2024-11-06T13:52:28.07" personId="{5657547C-2568-4227-A480-D0231C5ED3C2}" id="{1A889A14-6491-4719-964A-AFF6DFF3AAFD}">
    <text xml:space="preserve">Registro de evidencias por mes, utilizar el mismo enlace para la totalidad de las evidencias </text>
  </threadedComment>
  <threadedComment ref="BQ8" dT="2024-11-06T13:52:28.07" personId="{5657547C-2568-4227-A480-D0231C5ED3C2}" id="{CA42F654-F054-4EB0-8034-BA8F0E99E30A}">
    <text xml:space="preserve">Registro de evidencias por mes, utilizar el mismo enlace para la totalidad de las evidencias </text>
  </threadedComment>
  <threadedComment ref="BW8" dT="2024-11-06T13:52:28.07" personId="{5657547C-2568-4227-A480-D0231C5ED3C2}" id="{78CB8BD8-CF0A-47CE-9004-78538A8B18FD}">
    <text xml:space="preserve">Registro de evidencias por mes, utilizar el mismo enlace para la totalidad de las evidencias </text>
  </threadedComment>
  <threadedComment ref="CC8" dT="2024-11-06T13:52:28.07" personId="{5657547C-2568-4227-A480-D0231C5ED3C2}" id="{96D6EEC6-E9DB-4D49-9712-43C8AEEABCA6}">
    <text xml:space="preserve">Registro de evidencias por mes, utilizar el mismo enlace para la totalidad de las evidencias </text>
  </threadedComment>
  <threadedComment ref="CI8" dT="2024-11-06T13:52:28.07" personId="{5657547C-2568-4227-A480-D0231C5ED3C2}" id="{5B19BD0B-CCC1-4B49-B278-55C8F19903AA}">
    <text xml:space="preserve">Registro de evidencias por mes, utilizar el mismo enlace para la totalidad de las evidencias </text>
  </threadedComment>
  <threadedComment ref="CO8" dT="2024-11-06T13:52:28.07" personId="{5657547C-2568-4227-A480-D0231C5ED3C2}" id="{56A4C254-C94C-46C7-A7A3-2AA973D17375}">
    <text xml:space="preserve">Registro de evidencias por mes, utilizar el mismo enlace para la totalidad de las evidencias </text>
  </threadedComment>
  <threadedComment ref="CU8" dT="2024-11-06T13:52:28.07" personId="{5657547C-2568-4227-A480-D0231C5ED3C2}" id="{0735C8D8-0CF4-4B6B-B44D-713F6119BD17}">
    <text xml:space="preserve">Registro de evidencias por mes, utilizar el mismo enlace para la totalidad de las evidencias </text>
  </threadedComment>
</ThreadedComments>
</file>

<file path=xl/threadedComments/threadedComment15.xml><?xml version="1.0" encoding="utf-8"?>
<ThreadedComments xmlns="http://schemas.microsoft.com/office/spreadsheetml/2018/threadedcomments" xmlns:x="http://schemas.openxmlformats.org/spreadsheetml/2006/main">
  <threadedComment ref="M9" dT="2024-11-07T21:10:36.56" personId="{5657547C-2568-4227-A480-D0231C5ED3C2}" id="{0F9CF0F4-72C3-484E-B60B-1330EC9E78F5}">
    <text xml:space="preserve">Relacionar la cantidad ( Frecuencias) de actividades por mes </text>
  </threadedComment>
  <threadedComment ref="CY9" dT="2024-11-18T17:21:00.60" personId="{5657547C-2568-4227-A480-D0231C5ED3C2}" id="{480B0D35-E266-45C8-A0F1-FA0EBBFE4EA7}">
    <text xml:space="preserve">Escala definida para el seguimiento al cumplimiento del plan de acción institucional – PAI
0% - 39% Crítico
40% - 59% Bajo
60% - 79% Moderado
80% - 99% Satisfactorio
100% Óptimo
</text>
  </threadedComment>
  <threadedComment ref="AH11" dT="2024-11-06T13:52:28.07" personId="{5657547C-2568-4227-A480-D0231C5ED3C2}" id="{367B1DA0-9EEF-4FE1-9363-48D0365B906E}">
    <text xml:space="preserve">Registro de evidencias por mes, utilizar el mismo enlace para la totalidad de las evidencias </text>
  </threadedComment>
  <threadedComment ref="AN11" dT="2024-11-06T13:52:28.07" personId="{5657547C-2568-4227-A480-D0231C5ED3C2}" id="{AC6ACA98-4677-42A9-954C-3876C69AE5DD}">
    <text xml:space="preserve">Registro de evidencias por mes, utilizar el mismo enlace para la totalidad de las evidencias </text>
  </threadedComment>
  <threadedComment ref="AT11" dT="2024-11-06T13:52:28.07" personId="{5657547C-2568-4227-A480-D0231C5ED3C2}" id="{FBC3DC68-5F1C-4BEB-9379-1A00798A57F8}">
    <text xml:space="preserve">Registro de evidencias por mes, utilizar el mismo enlace para la totalidad de las evidencias </text>
  </threadedComment>
  <threadedComment ref="AZ11" dT="2024-11-06T13:52:28.07" personId="{5657547C-2568-4227-A480-D0231C5ED3C2}" id="{A6FD56BD-D8D2-4B69-98F5-C92340279285}">
    <text xml:space="preserve">Registro de evidencias por mes, utilizar el mismo enlace para la totalidad de las evidencias </text>
  </threadedComment>
  <threadedComment ref="BF11" dT="2024-11-06T13:52:28.07" personId="{5657547C-2568-4227-A480-D0231C5ED3C2}" id="{7746E94F-3D13-4E77-8569-092836981252}">
    <text xml:space="preserve">Registro de evidencias por mes, utilizar el mismo enlace para la totalidad de las evidencias </text>
  </threadedComment>
  <threadedComment ref="BL11" dT="2024-11-06T13:52:28.07" personId="{5657547C-2568-4227-A480-D0231C5ED3C2}" id="{0675BAB8-251D-4E8E-8998-5DC242D5152A}">
    <text xml:space="preserve">Registro de evidencias por mes, utilizar el mismo enlace para la totalidad de las evidencias </text>
  </threadedComment>
  <threadedComment ref="BR11" dT="2024-11-06T13:52:28.07" personId="{5657547C-2568-4227-A480-D0231C5ED3C2}" id="{0D577771-444C-4329-91EF-DD1995F93D8C}">
    <text xml:space="preserve">Registro de evidencias por mes, utilizar el mismo enlace para la totalidad de las evidencias </text>
  </threadedComment>
  <threadedComment ref="BX11" dT="2024-11-06T13:52:28.07" personId="{5657547C-2568-4227-A480-D0231C5ED3C2}" id="{5231501C-27C5-4992-AB34-AB4DBED09FFA}">
    <text xml:space="preserve">Registro de evidencias por mes, utilizar el mismo enlace para la totalidad de las evidencias </text>
  </threadedComment>
  <threadedComment ref="CD11" dT="2024-11-06T13:52:28.07" personId="{5657547C-2568-4227-A480-D0231C5ED3C2}" id="{81DC6251-93B9-48F1-B18C-49CD1535DEE8}">
    <text xml:space="preserve">Registro de evidencias por mes, utilizar el mismo enlace para la totalidad de las evidencias </text>
  </threadedComment>
  <threadedComment ref="CJ11" dT="2024-11-06T13:52:28.07" personId="{5657547C-2568-4227-A480-D0231C5ED3C2}" id="{E074300B-4447-4975-9B75-9D11C8DE598F}">
    <text xml:space="preserve">Registro de evidencias por mes, utilizar el mismo enlace para la totalidad de las evidencias </text>
  </threadedComment>
  <threadedComment ref="CP11" dT="2024-11-06T13:52:28.07" personId="{5657547C-2568-4227-A480-D0231C5ED3C2}" id="{561F7663-AB9D-48E4-9A1C-9C28B45A2CB2}">
    <text xml:space="preserve">Registro de evidencias por mes, utilizar el mismo enlace para la totalidad de las evidencias </text>
  </threadedComment>
  <threadedComment ref="CV11" dT="2024-11-06T13:52:28.07" personId="{5657547C-2568-4227-A480-D0231C5ED3C2}" id="{2D2F3887-D246-4686-9BBF-3FE312241018}">
    <text xml:space="preserve">Registro de evidencias por mes, utilizar el mismo enlace para la totalidad de las evidencias </text>
  </threadedComment>
</ThreadedComments>
</file>

<file path=xl/threadedComments/threadedComment16.xml><?xml version="1.0" encoding="utf-8"?>
<ThreadedComments xmlns="http://schemas.microsoft.com/office/spreadsheetml/2018/threadedcomments" xmlns:x="http://schemas.openxmlformats.org/spreadsheetml/2006/main">
  <threadedComment ref="L9" dT="2024-11-07T21:10:36.56" personId="{5657547C-2568-4227-A480-D0231C5ED3C2}" id="{5388BEB0-D645-43CB-B0FD-1A3B9EF70F29}">
    <text xml:space="preserve">Relacionar la cantidad ( Frecuencias) de actividades por mes </text>
  </threadedComment>
  <threadedComment ref="CX9" dT="2024-11-18T17:21:00.60" personId="{5657547C-2568-4227-A480-D0231C5ED3C2}" id="{E59D5536-0CBC-43DE-82AB-819D1906BF2B}">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07A171AD-9F45-4896-97CD-B5A57049A929}">
    <text xml:space="preserve">Registro de evidencias por mes, utilizar el mismo enlace para la totalidad de las evidencias </text>
  </threadedComment>
  <threadedComment ref="AM11" dT="2024-11-06T13:52:28.07" personId="{5657547C-2568-4227-A480-D0231C5ED3C2}" id="{89E8E17A-3AA4-481D-861D-960EA0E2B011}">
    <text xml:space="preserve">Registro de evidencias por mes, utilizar el mismo enlace para la totalidad de las evidencias </text>
  </threadedComment>
  <threadedComment ref="AS11" dT="2024-11-06T13:52:28.07" personId="{5657547C-2568-4227-A480-D0231C5ED3C2}" id="{FC712BE5-33B2-4B8E-8151-CD78F696AF60}">
    <text xml:space="preserve">Registro de evidencias por mes, utilizar el mismo enlace para la totalidad de las evidencias </text>
  </threadedComment>
  <threadedComment ref="AY11" dT="2024-11-06T13:52:28.07" personId="{5657547C-2568-4227-A480-D0231C5ED3C2}" id="{DFDED9DD-366D-4B15-A80E-925C7C95D6D9}">
    <text xml:space="preserve">Registro de evidencias por mes, utilizar el mismo enlace para la totalidad de las evidencias </text>
  </threadedComment>
  <threadedComment ref="BE11" dT="2024-11-06T13:52:28.07" personId="{5657547C-2568-4227-A480-D0231C5ED3C2}" id="{798D88A3-BD9E-406D-83CB-E0E94C772CE5}">
    <text xml:space="preserve">Registro de evidencias por mes, utilizar el mismo enlace para la totalidad de las evidencias </text>
  </threadedComment>
  <threadedComment ref="BK11" dT="2024-11-06T13:52:28.07" personId="{5657547C-2568-4227-A480-D0231C5ED3C2}" id="{22DCD5A2-D5B2-43FB-9737-F99172295870}">
    <text xml:space="preserve">Registro de evidencias por mes, utilizar el mismo enlace para la totalidad de las evidencias </text>
  </threadedComment>
  <threadedComment ref="BQ11" dT="2024-11-06T13:52:28.07" personId="{5657547C-2568-4227-A480-D0231C5ED3C2}" id="{F67EC575-88CA-45BE-BB98-7E38D073879C}">
    <text xml:space="preserve">Registro de evidencias por mes, utilizar el mismo enlace para la totalidad de las evidencias </text>
  </threadedComment>
  <threadedComment ref="BW11" dT="2024-11-06T13:52:28.07" personId="{5657547C-2568-4227-A480-D0231C5ED3C2}" id="{E7487363-FDC6-4694-8F20-192D6E62BF5C}">
    <text xml:space="preserve">Registro de evidencias por mes, utilizar el mismo enlace para la totalidad de las evidencias </text>
  </threadedComment>
  <threadedComment ref="CC11" dT="2024-11-06T13:52:28.07" personId="{5657547C-2568-4227-A480-D0231C5ED3C2}" id="{A22DCB60-05DF-4505-A3C6-B1B7C901A2E6}">
    <text xml:space="preserve">Registro de evidencias por mes, utilizar el mismo enlace para la totalidad de las evidencias </text>
  </threadedComment>
  <threadedComment ref="CI11" dT="2024-11-06T13:52:28.07" personId="{5657547C-2568-4227-A480-D0231C5ED3C2}" id="{AD254C8A-00FD-412B-879E-D75F4D49403C}">
    <text xml:space="preserve">Registro de evidencias por mes, utilizar el mismo enlace para la totalidad de las evidencias </text>
  </threadedComment>
  <threadedComment ref="CO11" dT="2024-11-06T13:52:28.07" personId="{5657547C-2568-4227-A480-D0231C5ED3C2}" id="{8ED1B498-7CF4-484D-B969-9CC2D118EDF0}">
    <text xml:space="preserve">Registro de evidencias por mes, utilizar el mismo enlace para la totalidad de las evidencias </text>
  </threadedComment>
  <threadedComment ref="CU11" dT="2024-11-06T13:52:28.07" personId="{5657547C-2568-4227-A480-D0231C5ED3C2}" id="{ED52D9E4-7B9D-4581-B4D7-56F84520F06C}">
    <text xml:space="preserve">Registro de evidencias por mes, utilizar el mismo enlace para la totalidad de las evidencias </text>
  </threadedComment>
</ThreadedComments>
</file>

<file path=xl/threadedComments/threadedComment17.xml><?xml version="1.0" encoding="utf-8"?>
<ThreadedComments xmlns="http://schemas.microsoft.com/office/spreadsheetml/2018/threadedcomments" xmlns:x="http://schemas.openxmlformats.org/spreadsheetml/2006/main">
  <threadedComment ref="L9" dT="2024-11-07T21:10:36.56" personId="{5657547C-2568-4227-A480-D0231C5ED3C2}" id="{AC61B631-7815-4280-8896-90BD9B1B7C42}">
    <text xml:space="preserve">Relacionar la cantidad ( Frecuencias) de actividades por mes </text>
  </threadedComment>
  <threadedComment ref="CX9" dT="2024-11-18T17:21:00.60" personId="{5657547C-2568-4227-A480-D0231C5ED3C2}" id="{1A0A8AAA-767C-4E67-AA7C-12E2CFCE20CC}">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B93F3492-21C8-42BB-A189-5E2A4F6D4836}">
    <text xml:space="preserve">Registro de evidencias por mes, utilizar el mismo enlace para la totalidad de las evidencias </text>
  </threadedComment>
  <threadedComment ref="AM11" dT="2024-11-06T13:52:28.07" personId="{5657547C-2568-4227-A480-D0231C5ED3C2}" id="{A1A28D80-6D2A-49E0-AFC7-BC62FE6AD7F1}">
    <text xml:space="preserve">Registro de evidencias por mes, utilizar el mismo enlace para la totalidad de las evidencias </text>
  </threadedComment>
  <threadedComment ref="AS11" dT="2024-11-06T13:52:28.07" personId="{5657547C-2568-4227-A480-D0231C5ED3C2}" id="{6E559353-22C4-4837-B173-795DD24457B1}">
    <text xml:space="preserve">Registro de evidencias por mes, utilizar el mismo enlace para la totalidad de las evidencias </text>
  </threadedComment>
  <threadedComment ref="AY11" dT="2024-11-06T13:52:28.07" personId="{5657547C-2568-4227-A480-D0231C5ED3C2}" id="{A02911B6-190B-481B-8DB6-CDCCD488EB1D}">
    <text xml:space="preserve">Registro de evidencias por mes, utilizar el mismo enlace para la totalidad de las evidencias </text>
  </threadedComment>
  <threadedComment ref="BE11" dT="2024-11-06T13:52:28.07" personId="{5657547C-2568-4227-A480-D0231C5ED3C2}" id="{4DFBA33B-D1A4-4697-AEA5-3D1E7AA71007}">
    <text xml:space="preserve">Registro de evidencias por mes, utilizar el mismo enlace para la totalidad de las evidencias </text>
  </threadedComment>
  <threadedComment ref="BK11" dT="2024-11-06T13:52:28.07" personId="{5657547C-2568-4227-A480-D0231C5ED3C2}" id="{4362F652-E692-4E09-8752-FFE3BF078820}">
    <text xml:space="preserve">Registro de evidencias por mes, utilizar el mismo enlace para la totalidad de las evidencias </text>
  </threadedComment>
  <threadedComment ref="BQ11" dT="2024-11-06T13:52:28.07" personId="{5657547C-2568-4227-A480-D0231C5ED3C2}" id="{A3F84782-4659-4D73-977D-7A18566300EA}">
    <text xml:space="preserve">Registro de evidencias por mes, utilizar el mismo enlace para la totalidad de las evidencias </text>
  </threadedComment>
  <threadedComment ref="BW11" dT="2024-11-06T13:52:28.07" personId="{5657547C-2568-4227-A480-D0231C5ED3C2}" id="{D87EFEB9-D6E4-476C-8B82-7AC8FA22AC9B}">
    <text xml:space="preserve">Registro de evidencias por mes, utilizar el mismo enlace para la totalidad de las evidencias </text>
  </threadedComment>
  <threadedComment ref="CC11" dT="2024-11-06T13:52:28.07" personId="{5657547C-2568-4227-A480-D0231C5ED3C2}" id="{08A89EC2-58D2-4A2C-95D7-0701A0F19B1C}">
    <text xml:space="preserve">Registro de evidencias por mes, utilizar el mismo enlace para la totalidad de las evidencias </text>
  </threadedComment>
  <threadedComment ref="CI11" dT="2024-11-06T13:52:28.07" personId="{5657547C-2568-4227-A480-D0231C5ED3C2}" id="{7233E1FE-72E9-4864-A773-8C7AF69BDFEF}">
    <text xml:space="preserve">Registro de evidencias por mes, utilizar el mismo enlace para la totalidad de las evidencias </text>
  </threadedComment>
  <threadedComment ref="CO11" dT="2024-11-06T13:52:28.07" personId="{5657547C-2568-4227-A480-D0231C5ED3C2}" id="{B36D780C-54CA-4ED4-8944-CAA5E53765C2}">
    <text xml:space="preserve">Registro de evidencias por mes, utilizar el mismo enlace para la totalidad de las evidencias </text>
  </threadedComment>
  <threadedComment ref="CU11" dT="2024-11-06T13:52:28.07" personId="{5657547C-2568-4227-A480-D0231C5ED3C2}" id="{90C0DE5D-46FC-4F9F-8273-153CE09DD50C}">
    <text xml:space="preserve">Registro de evidencias por mes, utilizar el mismo enlace para la totalidad de las evidencias </text>
  </threadedComment>
</ThreadedComments>
</file>

<file path=xl/threadedComments/threadedComment18.xml><?xml version="1.0" encoding="utf-8"?>
<ThreadedComments xmlns="http://schemas.microsoft.com/office/spreadsheetml/2018/threadedcomments" xmlns:x="http://schemas.openxmlformats.org/spreadsheetml/2006/main">
  <threadedComment ref="L9" dT="2024-11-07T21:10:36.56" personId="{5657547C-2568-4227-A480-D0231C5ED3C2}" id="{1BD374CB-6266-4B1D-8C86-684425C3819F}">
    <text xml:space="preserve">Relacionar la cantidad ( Frecuencias) de actividades por mes </text>
  </threadedComment>
  <threadedComment ref="CX9" dT="2024-11-18T17:21:00.60" personId="{5657547C-2568-4227-A480-D0231C5ED3C2}" id="{6B58CF86-923F-47D3-8A6D-D37747E5FB3A}">
    <text xml:space="preserve">Escala definida para el seguimiento al cumplimiento del plan de acción institucional – PAI
0% - 39% Crítico
40% - 59% Bajo
60% - 79% Moderado
80% - 99% Satisfactorio
100% Óptimo
</text>
  </threadedComment>
  <threadedComment ref="AG11" dT="2024-11-06T13:52:28.07" personId="{5657547C-2568-4227-A480-D0231C5ED3C2}" id="{EF9ACC20-10DF-4000-8BC8-48498D404F1D}">
    <text xml:space="preserve">Registro de evidencias por mes, utilizar el mismo enlace para la totalidad de las evidencias </text>
  </threadedComment>
  <threadedComment ref="AM11" dT="2024-11-06T13:52:28.07" personId="{5657547C-2568-4227-A480-D0231C5ED3C2}" id="{07812DDD-2500-4DD8-A199-1C9220FDA42F}">
    <text xml:space="preserve">Registro de evidencias por mes, utilizar el mismo enlace para la totalidad de las evidencias </text>
  </threadedComment>
  <threadedComment ref="AS11" dT="2024-11-06T13:52:28.07" personId="{5657547C-2568-4227-A480-D0231C5ED3C2}" id="{61955031-BA18-42D8-B84B-EFC31068E444}">
    <text xml:space="preserve">Registro de evidencias por mes, utilizar el mismo enlace para la totalidad de las evidencias </text>
  </threadedComment>
  <threadedComment ref="AY11" dT="2024-11-06T13:52:28.07" personId="{5657547C-2568-4227-A480-D0231C5ED3C2}" id="{DBF7A9B2-28B5-420E-A7EB-FA56D83AF78F}">
    <text xml:space="preserve">Registro de evidencias por mes, utilizar el mismo enlace para la totalidad de las evidencias </text>
  </threadedComment>
  <threadedComment ref="BE11" dT="2024-11-06T13:52:28.07" personId="{5657547C-2568-4227-A480-D0231C5ED3C2}" id="{D92C2338-22FD-45FD-99DC-B38448629650}">
    <text xml:space="preserve">Registro de evidencias por mes, utilizar el mismo enlace para la totalidad de las evidencias </text>
  </threadedComment>
  <threadedComment ref="BK11" dT="2024-11-06T13:52:28.07" personId="{5657547C-2568-4227-A480-D0231C5ED3C2}" id="{6F50229C-309B-4CBD-B30C-E13232CBD19C}">
    <text xml:space="preserve">Registro de evidencias por mes, utilizar el mismo enlace para la totalidad de las evidencias </text>
  </threadedComment>
  <threadedComment ref="BQ11" dT="2024-11-06T13:52:28.07" personId="{5657547C-2568-4227-A480-D0231C5ED3C2}" id="{BEDD6663-5633-4ACE-A478-0EB1D1D52C31}">
    <text xml:space="preserve">Registro de evidencias por mes, utilizar el mismo enlace para la totalidad de las evidencias </text>
  </threadedComment>
  <threadedComment ref="BW11" dT="2024-11-06T13:52:28.07" personId="{5657547C-2568-4227-A480-D0231C5ED3C2}" id="{DAA9DCDF-245C-4BFC-9AAE-C647F1777377}">
    <text xml:space="preserve">Registro de evidencias por mes, utilizar el mismo enlace para la totalidad de las evidencias </text>
  </threadedComment>
  <threadedComment ref="CC11" dT="2024-11-06T13:52:28.07" personId="{5657547C-2568-4227-A480-D0231C5ED3C2}" id="{F1D137C6-16C8-41E7-8471-E9BCBCC23A2D}">
    <text xml:space="preserve">Registro de evidencias por mes, utilizar el mismo enlace para la totalidad de las evidencias </text>
  </threadedComment>
  <threadedComment ref="CI11" dT="2024-11-06T13:52:28.07" personId="{5657547C-2568-4227-A480-D0231C5ED3C2}" id="{47C11E48-054D-45BD-9B4F-C7DA51ED3E55}">
    <text xml:space="preserve">Registro de evidencias por mes, utilizar el mismo enlace para la totalidad de las evidencias </text>
  </threadedComment>
  <threadedComment ref="CO11" dT="2024-11-06T13:52:28.07" personId="{5657547C-2568-4227-A480-D0231C5ED3C2}" id="{F7B2CBB0-442E-4855-821D-133EE8D1461C}">
    <text xml:space="preserve">Registro de evidencias por mes, utilizar el mismo enlace para la totalidad de las evidencias </text>
  </threadedComment>
  <threadedComment ref="CU11" dT="2024-11-06T13:52:28.07" personId="{5657547C-2568-4227-A480-D0231C5ED3C2}" id="{B1CD937A-45A8-4586-86AD-5654B5A33AF5}">
    <text xml:space="preserve">Registro de evidencias por mes, utilizar el mismo enlace para la totalidad de las evidencias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externalLinkPath" Target="xlFile://Root/personal/david_ospina_uaesp_gov_co/Documents/OAP/PAI/Propuesta%20formulaci&#243;n%20PAI%20Vr%201.xlsx" TargetMode="External"/><Relationship Id="rId6" Type="http://schemas.openxmlformats.org/officeDocument/2006/relationships/comments" Target="../comments1.xml"/><Relationship Id="rId5" Type="http://schemas.openxmlformats.org/officeDocument/2006/relationships/vmlDrawing" Target="../drawings/vmlDrawing3.v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microsoft.com/office/2017/10/relationships/threadedComment" Target="../threadedComments/threadedComment1.xml"/><Relationship Id="rId5" Type="http://schemas.openxmlformats.org/officeDocument/2006/relationships/comments" Target="../comments3.xml"/><Relationship Id="rId4" Type="http://schemas.openxmlformats.org/officeDocument/2006/relationships/vmlDrawing" Target="../drawings/vmlDrawing6.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microsoft.com/office/2017/10/relationships/threadedComment" Target="../threadedComments/threadedComment2.xml"/><Relationship Id="rId5" Type="http://schemas.openxmlformats.org/officeDocument/2006/relationships/comments" Target="../comments4.xml"/><Relationship Id="rId4" Type="http://schemas.openxmlformats.org/officeDocument/2006/relationships/vmlDrawing" Target="../drawings/vmlDrawing8.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microsoft.com/office/2017/10/relationships/threadedComment" Target="../threadedComments/threadedComment3.xml"/><Relationship Id="rId5" Type="http://schemas.openxmlformats.org/officeDocument/2006/relationships/comments" Target="../comments5.xml"/><Relationship Id="rId4" Type="http://schemas.openxmlformats.org/officeDocument/2006/relationships/vmlDrawing" Target="../drawings/vmlDrawing10.v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microsoft.com/office/2017/10/relationships/threadedComment" Target="../threadedComments/threadedComment4.xml"/><Relationship Id="rId5" Type="http://schemas.openxmlformats.org/officeDocument/2006/relationships/comments" Target="../comments6.xml"/><Relationship Id="rId4" Type="http://schemas.openxmlformats.org/officeDocument/2006/relationships/vmlDrawing" Target="../drawings/vmlDrawing12.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microsoft.com/office/2017/10/relationships/threadedComment" Target="../threadedComments/threadedComment5.xml"/><Relationship Id="rId5" Type="http://schemas.openxmlformats.org/officeDocument/2006/relationships/comments" Target="../comments7.xml"/><Relationship Id="rId4" Type="http://schemas.openxmlformats.org/officeDocument/2006/relationships/vmlDrawing" Target="../drawings/vmlDrawing14.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9.xml"/><Relationship Id="rId1" Type="http://schemas.openxmlformats.org/officeDocument/2006/relationships/printerSettings" Target="../printerSettings/printerSettings10.bin"/><Relationship Id="rId6" Type="http://schemas.microsoft.com/office/2017/10/relationships/threadedComment" Target="../threadedComments/threadedComment6.xml"/><Relationship Id="rId5" Type="http://schemas.openxmlformats.org/officeDocument/2006/relationships/comments" Target="../comments8.xml"/><Relationship Id="rId4" Type="http://schemas.openxmlformats.org/officeDocument/2006/relationships/vmlDrawing" Target="../drawings/vmlDrawing16.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microsoft.com/office/2017/10/relationships/threadedComment" Target="../threadedComments/threadedComment7.xml"/><Relationship Id="rId5" Type="http://schemas.openxmlformats.org/officeDocument/2006/relationships/comments" Target="../comments9.xml"/><Relationship Id="rId4" Type="http://schemas.openxmlformats.org/officeDocument/2006/relationships/vmlDrawing" Target="../drawings/vmlDrawing18.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2.bin"/><Relationship Id="rId1" Type="http://schemas.openxmlformats.org/officeDocument/2006/relationships/hyperlink" Target="https://uaespdc.sharepoint.com/:b:/s/EQUIPOOAP266/IQDCg2SzKKSERqA28gq-W7sIAfOBF1ZD5t5s8cEDUOHbaDo?e=McB8OB" TargetMode="External"/><Relationship Id="rId6" Type="http://schemas.openxmlformats.org/officeDocument/2006/relationships/comments" Target="../comments10.xml"/><Relationship Id="rId5" Type="http://schemas.openxmlformats.org/officeDocument/2006/relationships/vmlDrawing" Target="../drawings/vmlDrawing20.vml"/><Relationship Id="rId4" Type="http://schemas.openxmlformats.org/officeDocument/2006/relationships/vmlDrawing" Target="../drawings/vmlDrawing19.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microsoft.com/office/2017/10/relationships/threadedComment" Target="../threadedComments/threadedComment8.xml"/><Relationship Id="rId5" Type="http://schemas.openxmlformats.org/officeDocument/2006/relationships/comments" Target="../comments11.xml"/><Relationship Id="rId4" Type="http://schemas.openxmlformats.org/officeDocument/2006/relationships/vmlDrawing" Target="../drawings/vmlDrawing22.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7" Type="http://schemas.microsoft.com/office/2017/10/relationships/threadedComment" Target="../threadedComments/threadedComment9.xml"/><Relationship Id="rId2" Type="http://schemas.openxmlformats.org/officeDocument/2006/relationships/printerSettings" Target="../printerSettings/printerSettings14.bin"/><Relationship Id="rId1" Type="http://schemas.openxmlformats.org/officeDocument/2006/relationships/hyperlink" Target="https://uaespdc-my.sharepoint.com/:f:/r/personal/jorge_rodriguezm_uaesp_gov_co/Documents/Mis%20documentos/PAI/2026/PETI/Abril?csf=1&amp;web=1&amp;e=vrN91X" TargetMode="External"/><Relationship Id="rId6" Type="http://schemas.openxmlformats.org/officeDocument/2006/relationships/comments" Target="../comments12.xml"/><Relationship Id="rId5" Type="http://schemas.openxmlformats.org/officeDocument/2006/relationships/vmlDrawing" Target="../drawings/vmlDrawing24.vml"/><Relationship Id="rId4" Type="http://schemas.openxmlformats.org/officeDocument/2006/relationships/vmlDrawing" Target="../drawings/vmlDrawing23.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4.xml"/><Relationship Id="rId7" Type="http://schemas.microsoft.com/office/2017/10/relationships/threadedComment" Target="../threadedComments/threadedComment10.xml"/><Relationship Id="rId2" Type="http://schemas.openxmlformats.org/officeDocument/2006/relationships/printerSettings" Target="../printerSettings/printerSettings15.bin"/><Relationship Id="rId1" Type="http://schemas.openxmlformats.org/officeDocument/2006/relationships/hyperlink" Target="https://uaespdc.sharepoint.com/sites/EQUIPOOAP266/:f:/s/EQUIPOOAP266/IgCH6OEKRxCCQap0wyzWwa8tAWRhkZtduZDkhoXZ7B01OKo?e=vIiW0y" TargetMode="External"/><Relationship Id="rId6" Type="http://schemas.openxmlformats.org/officeDocument/2006/relationships/comments" Target="../comments13.xml"/><Relationship Id="rId5" Type="http://schemas.openxmlformats.org/officeDocument/2006/relationships/vmlDrawing" Target="../drawings/vmlDrawing26.vml"/><Relationship Id="rId4" Type="http://schemas.openxmlformats.org/officeDocument/2006/relationships/vmlDrawing" Target="../drawings/vmlDrawing25.v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microsoft.com/office/2017/10/relationships/threadedComment" Target="../threadedComments/threadedComment11.xml"/><Relationship Id="rId5" Type="http://schemas.openxmlformats.org/officeDocument/2006/relationships/comments" Target="../comments14.xml"/><Relationship Id="rId4" Type="http://schemas.openxmlformats.org/officeDocument/2006/relationships/vmlDrawing" Target="../drawings/vmlDrawing28.v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6.xml"/><Relationship Id="rId7" Type="http://schemas.microsoft.com/office/2017/10/relationships/threadedComment" Target="../threadedComments/threadedComment12.xml"/><Relationship Id="rId2" Type="http://schemas.openxmlformats.org/officeDocument/2006/relationships/printerSettings" Target="../printerSettings/printerSettings17.bin"/><Relationship Id="rId1" Type="http://schemas.openxmlformats.org/officeDocument/2006/relationships/hyperlink" Target="https://uaespdc.sharepoint.com/sites/:f:/s/EQUIPOOAP266/IgAq8PhsqY3jQajxDJRFhO7gAT0y4C2gChdYq36m-665spA?e=3xTSdC" TargetMode="External"/><Relationship Id="rId6" Type="http://schemas.openxmlformats.org/officeDocument/2006/relationships/comments" Target="../comments15.xml"/><Relationship Id="rId5" Type="http://schemas.openxmlformats.org/officeDocument/2006/relationships/vmlDrawing" Target="../drawings/vmlDrawing30.vml"/><Relationship Id="rId4" Type="http://schemas.openxmlformats.org/officeDocument/2006/relationships/vmlDrawing" Target="../drawings/vmlDrawing29.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microsoft.com/office/2017/10/relationships/threadedComment" Target="../threadedComments/threadedComment13.xml"/><Relationship Id="rId5" Type="http://schemas.openxmlformats.org/officeDocument/2006/relationships/comments" Target="../comments16.xml"/><Relationship Id="rId4" Type="http://schemas.openxmlformats.org/officeDocument/2006/relationships/vmlDrawing" Target="../drawings/vmlDrawing32.v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microsoft.com/office/2017/10/relationships/threadedComment" Target="../threadedComments/threadedComment14.xml"/><Relationship Id="rId5" Type="http://schemas.openxmlformats.org/officeDocument/2006/relationships/comments" Target="../comments17.xml"/><Relationship Id="rId4" Type="http://schemas.openxmlformats.org/officeDocument/2006/relationships/vmlDrawing" Target="../drawings/vmlDrawing34.v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microsoft.com/office/2017/10/relationships/threadedComment" Target="../threadedComments/threadedComment15.xml"/><Relationship Id="rId5" Type="http://schemas.openxmlformats.org/officeDocument/2006/relationships/comments" Target="../comments18.xml"/><Relationship Id="rId4" Type="http://schemas.openxmlformats.org/officeDocument/2006/relationships/vmlDrawing" Target="../drawings/vmlDrawing36.vml"/></Relationships>
</file>

<file path=xl/worksheets/_rels/sheet21.xml.rels><?xml version="1.0" encoding="UTF-8" standalone="yes"?>
<Relationships xmlns="http://schemas.openxmlformats.org/package/2006/relationships"><Relationship Id="rId8" Type="http://schemas.microsoft.com/office/2017/10/relationships/threadedComment" Target="../threadedComments/threadedComment16.xml"/><Relationship Id="rId3" Type="http://schemas.openxmlformats.org/officeDocument/2006/relationships/printerSettings" Target="../printerSettings/printerSettings21.bin"/><Relationship Id="rId7" Type="http://schemas.openxmlformats.org/officeDocument/2006/relationships/comments" Target="../comments19.xml"/><Relationship Id="rId2" Type="http://schemas.openxmlformats.org/officeDocument/2006/relationships/hyperlink" Target="https://uaespdc.sharepoint.com/sites/EQUIPOOAP266/:f:/s/EQUIPOOAP266/IgDRtzEiSNYhRYmA09oPIbjzATBUlfchC01u7U84Ou9AtY8?e=UiO8Mu" TargetMode="External"/><Relationship Id="rId1" Type="http://schemas.openxmlformats.org/officeDocument/2006/relationships/hyperlink" Target="https://uaespdc.sharepoint.com/sites/EQUIPOOAP266/:f:/s/EQUIPOOAP266/IgDRtzEiSNYhRYmA09oPIbjzATBUlfchC01u7U84Ou9AtY8?e=kba7kx" TargetMode="External"/><Relationship Id="rId6" Type="http://schemas.openxmlformats.org/officeDocument/2006/relationships/vmlDrawing" Target="../drawings/vmlDrawing38.vml"/><Relationship Id="rId5" Type="http://schemas.openxmlformats.org/officeDocument/2006/relationships/vmlDrawing" Target="../drawings/vmlDrawing37.vml"/><Relationship Id="rId4"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21.xml"/><Relationship Id="rId1" Type="http://schemas.openxmlformats.org/officeDocument/2006/relationships/printerSettings" Target="../printerSettings/printerSettings22.bin"/><Relationship Id="rId6" Type="http://schemas.microsoft.com/office/2017/10/relationships/threadedComment" Target="../threadedComments/threadedComment17.xml"/><Relationship Id="rId5" Type="http://schemas.openxmlformats.org/officeDocument/2006/relationships/comments" Target="../comments20.xml"/><Relationship Id="rId4" Type="http://schemas.openxmlformats.org/officeDocument/2006/relationships/vmlDrawing" Target="../drawings/vmlDrawing40.v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22.xml"/><Relationship Id="rId1" Type="http://schemas.openxmlformats.org/officeDocument/2006/relationships/printerSettings" Target="../printerSettings/printerSettings23.bin"/><Relationship Id="rId6" Type="http://schemas.microsoft.com/office/2017/10/relationships/threadedComment" Target="../threadedComments/threadedComment18.xml"/><Relationship Id="rId5" Type="http://schemas.openxmlformats.org/officeDocument/2006/relationships/comments" Target="../comments21.xml"/><Relationship Id="rId4" Type="http://schemas.openxmlformats.org/officeDocument/2006/relationships/vmlDrawing" Target="../drawings/vmlDrawing4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D6"/>
  <sheetViews>
    <sheetView showGridLines="0" showRowColHeaders="0" zoomScale="70" zoomScaleNormal="70" zoomScaleSheetLayoutView="83" zoomScalePageLayoutView="70" workbookViewId="0"/>
  </sheetViews>
  <sheetFormatPr baseColWidth="10" defaultColWidth="9.453125" defaultRowHeight="15.5"/>
  <cols>
    <col min="1" max="2" width="3.54296875" style="48" customWidth="1"/>
    <col min="3" max="16384" width="9.453125" style="48"/>
  </cols>
  <sheetData>
    <row r="6" spans="4:4">
      <c r="D6"/>
    </row>
  </sheetData>
  <pageMargins left="0.31496062992125984" right="0.70866141732283472" top="0.62992125984251968" bottom="0.74803149606299213" header="0.31496062992125984" footer="0.31496062992125984"/>
  <pageSetup paperSize="9" scale="33" orientation="portrait" horizontalDpi="1200" verticalDpi="1200" r:id="rId1"/>
  <headerFooter>
    <oddHeader>&amp;L&amp;G
&amp;C&amp;"Arial"&amp;8&amp;K000000 INTERNAL&amp;1#_x000D_&amp;"Calibri"&amp;11&amp;K000000&amp;"Arial,Negrita"&amp;12PLAN DE ACCION INSTITUCIONAL</oddHeader>
    <oddFooter>&amp;L&amp;G&amp;C&amp;N
IPB-A-1&amp;RDES-FM-05
V9</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filterMode="1"/>
  <dimension ref="A3:AD39"/>
  <sheetViews>
    <sheetView showGridLines="0" view="pageBreakPreview" zoomScale="70" zoomScaleNormal="90" zoomScaleSheetLayoutView="70" zoomScalePageLayoutView="50" workbookViewId="0">
      <pane xSplit="1" ySplit="4" topLeftCell="R12" activePane="bottomRight" state="frozen"/>
      <selection pane="topRight" activeCell="H6" sqref="H6:H8"/>
      <selection pane="bottomLeft" activeCell="H6" sqref="H6:H8"/>
      <selection pane="bottomRight" activeCell="R12" sqref="R12"/>
    </sheetView>
  </sheetViews>
  <sheetFormatPr baseColWidth="10" defaultColWidth="15.453125" defaultRowHeight="15.5"/>
  <cols>
    <col min="1" max="1" width="41" style="31" customWidth="1"/>
    <col min="2" max="2" width="26.453125" style="31" customWidth="1"/>
    <col min="3" max="3" width="24.453125" style="31" customWidth="1"/>
    <col min="4" max="4" width="18.54296875" style="32" customWidth="1"/>
    <col min="5" max="15" width="18.54296875" style="31" customWidth="1"/>
    <col min="16" max="27" width="23.54296875" style="31" customWidth="1"/>
    <col min="28" max="28" width="23.54296875" style="32" customWidth="1"/>
    <col min="29" max="29" width="23.54296875" style="31" customWidth="1"/>
    <col min="30" max="42" width="15.453125" style="31"/>
    <col min="43" max="43" width="14.453125" style="31" customWidth="1"/>
    <col min="44" max="228" width="15.453125" style="31"/>
    <col min="229" max="229" width="4.453125" style="31" customWidth="1"/>
    <col min="230" max="230" width="18.453125" style="31" customWidth="1"/>
    <col min="231" max="231" width="17.453125" style="31" customWidth="1"/>
    <col min="232" max="232" width="6.453125" style="31" customWidth="1"/>
    <col min="233" max="233" width="28.453125" style="31" customWidth="1"/>
    <col min="234" max="235" width="20.453125" style="31" customWidth="1"/>
    <col min="236" max="246" width="7.453125" style="31" customWidth="1"/>
    <col min="247" max="484" width="15.453125" style="31"/>
    <col min="485" max="485" width="4.453125" style="31" customWidth="1"/>
    <col min="486" max="486" width="18.453125" style="31" customWidth="1"/>
    <col min="487" max="487" width="17.453125" style="31" customWidth="1"/>
    <col min="488" max="488" width="6.453125" style="31" customWidth="1"/>
    <col min="489" max="489" width="28.453125" style="31" customWidth="1"/>
    <col min="490" max="491" width="20.453125" style="31" customWidth="1"/>
    <col min="492" max="502" width="7.453125" style="31" customWidth="1"/>
    <col min="503" max="740" width="15.453125" style="31"/>
    <col min="741" max="741" width="4.453125" style="31" customWidth="1"/>
    <col min="742" max="742" width="18.453125" style="31" customWidth="1"/>
    <col min="743" max="743" width="17.453125" style="31" customWidth="1"/>
    <col min="744" max="744" width="6.453125" style="31" customWidth="1"/>
    <col min="745" max="745" width="28.453125" style="31" customWidth="1"/>
    <col min="746" max="747" width="20.453125" style="31" customWidth="1"/>
    <col min="748" max="758" width="7.453125" style="31" customWidth="1"/>
    <col min="759" max="996" width="15.453125" style="31"/>
    <col min="997" max="997" width="4.453125" style="31" customWidth="1"/>
    <col min="998" max="998" width="18.453125" style="31" customWidth="1"/>
    <col min="999" max="999" width="17.453125" style="31" customWidth="1"/>
    <col min="1000" max="1000" width="6.453125" style="31" customWidth="1"/>
    <col min="1001" max="1001" width="28.453125" style="31" customWidth="1"/>
    <col min="1002" max="1003" width="20.453125" style="31" customWidth="1"/>
    <col min="1004" max="1014" width="7.453125" style="31" customWidth="1"/>
    <col min="1015" max="1252" width="15.453125" style="31"/>
    <col min="1253" max="1253" width="4.453125" style="31" customWidth="1"/>
    <col min="1254" max="1254" width="18.453125" style="31" customWidth="1"/>
    <col min="1255" max="1255" width="17.453125" style="31" customWidth="1"/>
    <col min="1256" max="1256" width="6.453125" style="31" customWidth="1"/>
    <col min="1257" max="1257" width="28.453125" style="31" customWidth="1"/>
    <col min="1258" max="1259" width="20.453125" style="31" customWidth="1"/>
    <col min="1260" max="1270" width="7.453125" style="31" customWidth="1"/>
    <col min="1271" max="1508" width="15.453125" style="31"/>
    <col min="1509" max="1509" width="4.453125" style="31" customWidth="1"/>
    <col min="1510" max="1510" width="18.453125" style="31" customWidth="1"/>
    <col min="1511" max="1511" width="17.453125" style="31" customWidth="1"/>
    <col min="1512" max="1512" width="6.453125" style="31" customWidth="1"/>
    <col min="1513" max="1513" width="28.453125" style="31" customWidth="1"/>
    <col min="1514" max="1515" width="20.453125" style="31" customWidth="1"/>
    <col min="1516" max="1526" width="7.453125" style="31" customWidth="1"/>
    <col min="1527" max="1764" width="15.453125" style="31"/>
    <col min="1765" max="1765" width="4.453125" style="31" customWidth="1"/>
    <col min="1766" max="1766" width="18.453125" style="31" customWidth="1"/>
    <col min="1767" max="1767" width="17.453125" style="31" customWidth="1"/>
    <col min="1768" max="1768" width="6.453125" style="31" customWidth="1"/>
    <col min="1769" max="1769" width="28.453125" style="31" customWidth="1"/>
    <col min="1770" max="1771" width="20.453125" style="31" customWidth="1"/>
    <col min="1772" max="1782" width="7.453125" style="31" customWidth="1"/>
    <col min="1783" max="2020" width="15.453125" style="31"/>
    <col min="2021" max="2021" width="4.453125" style="31" customWidth="1"/>
    <col min="2022" max="2022" width="18.453125" style="31" customWidth="1"/>
    <col min="2023" max="2023" width="17.453125" style="31" customWidth="1"/>
    <col min="2024" max="2024" width="6.453125" style="31" customWidth="1"/>
    <col min="2025" max="2025" width="28.453125" style="31" customWidth="1"/>
    <col min="2026" max="2027" width="20.453125" style="31" customWidth="1"/>
    <col min="2028" max="2038" width="7.453125" style="31" customWidth="1"/>
    <col min="2039" max="2276" width="15.453125" style="31"/>
    <col min="2277" max="2277" width="4.453125" style="31" customWidth="1"/>
    <col min="2278" max="2278" width="18.453125" style="31" customWidth="1"/>
    <col min="2279" max="2279" width="17.453125" style="31" customWidth="1"/>
    <col min="2280" max="2280" width="6.453125" style="31" customWidth="1"/>
    <col min="2281" max="2281" width="28.453125" style="31" customWidth="1"/>
    <col min="2282" max="2283" width="20.453125" style="31" customWidth="1"/>
    <col min="2284" max="2294" width="7.453125" style="31" customWidth="1"/>
    <col min="2295" max="2532" width="15.453125" style="31"/>
    <col min="2533" max="2533" width="4.453125" style="31" customWidth="1"/>
    <col min="2534" max="2534" width="18.453125" style="31" customWidth="1"/>
    <col min="2535" max="2535" width="17.453125" style="31" customWidth="1"/>
    <col min="2536" max="2536" width="6.453125" style="31" customWidth="1"/>
    <col min="2537" max="2537" width="28.453125" style="31" customWidth="1"/>
    <col min="2538" max="2539" width="20.453125" style="31" customWidth="1"/>
    <col min="2540" max="2550" width="7.453125" style="31" customWidth="1"/>
    <col min="2551" max="2788" width="15.453125" style="31"/>
    <col min="2789" max="2789" width="4.453125" style="31" customWidth="1"/>
    <col min="2790" max="2790" width="18.453125" style="31" customWidth="1"/>
    <col min="2791" max="2791" width="17.453125" style="31" customWidth="1"/>
    <col min="2792" max="2792" width="6.453125" style="31" customWidth="1"/>
    <col min="2793" max="2793" width="28.453125" style="31" customWidth="1"/>
    <col min="2794" max="2795" width="20.453125" style="31" customWidth="1"/>
    <col min="2796" max="2806" width="7.453125" style="31" customWidth="1"/>
    <col min="2807" max="3044" width="15.453125" style="31"/>
    <col min="3045" max="3045" width="4.453125" style="31" customWidth="1"/>
    <col min="3046" max="3046" width="18.453125" style="31" customWidth="1"/>
    <col min="3047" max="3047" width="17.453125" style="31" customWidth="1"/>
    <col min="3048" max="3048" width="6.453125" style="31" customWidth="1"/>
    <col min="3049" max="3049" width="28.453125" style="31" customWidth="1"/>
    <col min="3050" max="3051" width="20.453125" style="31" customWidth="1"/>
    <col min="3052" max="3062" width="7.453125" style="31" customWidth="1"/>
    <col min="3063" max="3300" width="15.453125" style="31"/>
    <col min="3301" max="3301" width="4.453125" style="31" customWidth="1"/>
    <col min="3302" max="3302" width="18.453125" style="31" customWidth="1"/>
    <col min="3303" max="3303" width="17.453125" style="31" customWidth="1"/>
    <col min="3304" max="3304" width="6.453125" style="31" customWidth="1"/>
    <col min="3305" max="3305" width="28.453125" style="31" customWidth="1"/>
    <col min="3306" max="3307" width="20.453125" style="31" customWidth="1"/>
    <col min="3308" max="3318" width="7.453125" style="31" customWidth="1"/>
    <col min="3319" max="3556" width="15.453125" style="31"/>
    <col min="3557" max="3557" width="4.453125" style="31" customWidth="1"/>
    <col min="3558" max="3558" width="18.453125" style="31" customWidth="1"/>
    <col min="3559" max="3559" width="17.453125" style="31" customWidth="1"/>
    <col min="3560" max="3560" width="6.453125" style="31" customWidth="1"/>
    <col min="3561" max="3561" width="28.453125" style="31" customWidth="1"/>
    <col min="3562" max="3563" width="20.453125" style="31" customWidth="1"/>
    <col min="3564" max="3574" width="7.453125" style="31" customWidth="1"/>
    <col min="3575" max="3812" width="15.453125" style="31"/>
    <col min="3813" max="3813" width="4.453125" style="31" customWidth="1"/>
    <col min="3814" max="3814" width="18.453125" style="31" customWidth="1"/>
    <col min="3815" max="3815" width="17.453125" style="31" customWidth="1"/>
    <col min="3816" max="3816" width="6.453125" style="31" customWidth="1"/>
    <col min="3817" max="3817" width="28.453125" style="31" customWidth="1"/>
    <col min="3818" max="3819" width="20.453125" style="31" customWidth="1"/>
    <col min="3820" max="3830" width="7.453125" style="31" customWidth="1"/>
    <col min="3831" max="4068" width="15.453125" style="31"/>
    <col min="4069" max="4069" width="4.453125" style="31" customWidth="1"/>
    <col min="4070" max="4070" width="18.453125" style="31" customWidth="1"/>
    <col min="4071" max="4071" width="17.453125" style="31" customWidth="1"/>
    <col min="4072" max="4072" width="6.453125" style="31" customWidth="1"/>
    <col min="4073" max="4073" width="28.453125" style="31" customWidth="1"/>
    <col min="4074" max="4075" width="20.453125" style="31" customWidth="1"/>
    <col min="4076" max="4086" width="7.453125" style="31" customWidth="1"/>
    <col min="4087" max="4324" width="15.453125" style="31"/>
    <col min="4325" max="4325" width="4.453125" style="31" customWidth="1"/>
    <col min="4326" max="4326" width="18.453125" style="31" customWidth="1"/>
    <col min="4327" max="4327" width="17.453125" style="31" customWidth="1"/>
    <col min="4328" max="4328" width="6.453125" style="31" customWidth="1"/>
    <col min="4329" max="4329" width="28.453125" style="31" customWidth="1"/>
    <col min="4330" max="4331" width="20.453125" style="31" customWidth="1"/>
    <col min="4332" max="4342" width="7.453125" style="31" customWidth="1"/>
    <col min="4343" max="4580" width="15.453125" style="31"/>
    <col min="4581" max="4581" width="4.453125" style="31" customWidth="1"/>
    <col min="4582" max="4582" width="18.453125" style="31" customWidth="1"/>
    <col min="4583" max="4583" width="17.453125" style="31" customWidth="1"/>
    <col min="4584" max="4584" width="6.453125" style="31" customWidth="1"/>
    <col min="4585" max="4585" width="28.453125" style="31" customWidth="1"/>
    <col min="4586" max="4587" width="20.453125" style="31" customWidth="1"/>
    <col min="4588" max="4598" width="7.453125" style="31" customWidth="1"/>
    <col min="4599" max="4836" width="15.453125" style="31"/>
    <col min="4837" max="4837" width="4.453125" style="31" customWidth="1"/>
    <col min="4838" max="4838" width="18.453125" style="31" customWidth="1"/>
    <col min="4839" max="4839" width="17.453125" style="31" customWidth="1"/>
    <col min="4840" max="4840" width="6.453125" style="31" customWidth="1"/>
    <col min="4841" max="4841" width="28.453125" style="31" customWidth="1"/>
    <col min="4842" max="4843" width="20.453125" style="31" customWidth="1"/>
    <col min="4844" max="4854" width="7.453125" style="31" customWidth="1"/>
    <col min="4855" max="5092" width="15.453125" style="31"/>
    <col min="5093" max="5093" width="4.453125" style="31" customWidth="1"/>
    <col min="5094" max="5094" width="18.453125" style="31" customWidth="1"/>
    <col min="5095" max="5095" width="17.453125" style="31" customWidth="1"/>
    <col min="5096" max="5096" width="6.453125" style="31" customWidth="1"/>
    <col min="5097" max="5097" width="28.453125" style="31" customWidth="1"/>
    <col min="5098" max="5099" width="20.453125" style="31" customWidth="1"/>
    <col min="5100" max="5110" width="7.453125" style="31" customWidth="1"/>
    <col min="5111" max="5348" width="15.453125" style="31"/>
    <col min="5349" max="5349" width="4.453125" style="31" customWidth="1"/>
    <col min="5350" max="5350" width="18.453125" style="31" customWidth="1"/>
    <col min="5351" max="5351" width="17.453125" style="31" customWidth="1"/>
    <col min="5352" max="5352" width="6.453125" style="31" customWidth="1"/>
    <col min="5353" max="5353" width="28.453125" style="31" customWidth="1"/>
    <col min="5354" max="5355" width="20.453125" style="31" customWidth="1"/>
    <col min="5356" max="5366" width="7.453125" style="31" customWidth="1"/>
    <col min="5367" max="5604" width="15.453125" style="31"/>
    <col min="5605" max="5605" width="4.453125" style="31" customWidth="1"/>
    <col min="5606" max="5606" width="18.453125" style="31" customWidth="1"/>
    <col min="5607" max="5607" width="17.453125" style="31" customWidth="1"/>
    <col min="5608" max="5608" width="6.453125" style="31" customWidth="1"/>
    <col min="5609" max="5609" width="28.453125" style="31" customWidth="1"/>
    <col min="5610" max="5611" width="20.453125" style="31" customWidth="1"/>
    <col min="5612" max="5622" width="7.453125" style="31" customWidth="1"/>
    <col min="5623" max="5860" width="15.453125" style="31"/>
    <col min="5861" max="5861" width="4.453125" style="31" customWidth="1"/>
    <col min="5862" max="5862" width="18.453125" style="31" customWidth="1"/>
    <col min="5863" max="5863" width="17.453125" style="31" customWidth="1"/>
    <col min="5864" max="5864" width="6.453125" style="31" customWidth="1"/>
    <col min="5865" max="5865" width="28.453125" style="31" customWidth="1"/>
    <col min="5866" max="5867" width="20.453125" style="31" customWidth="1"/>
    <col min="5868" max="5878" width="7.453125" style="31" customWidth="1"/>
    <col min="5879" max="6116" width="15.453125" style="31"/>
    <col min="6117" max="6117" width="4.453125" style="31" customWidth="1"/>
    <col min="6118" max="6118" width="18.453125" style="31" customWidth="1"/>
    <col min="6119" max="6119" width="17.453125" style="31" customWidth="1"/>
    <col min="6120" max="6120" width="6.453125" style="31" customWidth="1"/>
    <col min="6121" max="6121" width="28.453125" style="31" customWidth="1"/>
    <col min="6122" max="6123" width="20.453125" style="31" customWidth="1"/>
    <col min="6124" max="6134" width="7.453125" style="31" customWidth="1"/>
    <col min="6135" max="6372" width="15.453125" style="31"/>
    <col min="6373" max="6373" width="4.453125" style="31" customWidth="1"/>
    <col min="6374" max="6374" width="18.453125" style="31" customWidth="1"/>
    <col min="6375" max="6375" width="17.453125" style="31" customWidth="1"/>
    <col min="6376" max="6376" width="6.453125" style="31" customWidth="1"/>
    <col min="6377" max="6377" width="28.453125" style="31" customWidth="1"/>
    <col min="6378" max="6379" width="20.453125" style="31" customWidth="1"/>
    <col min="6380" max="6390" width="7.453125" style="31" customWidth="1"/>
    <col min="6391" max="6628" width="15.453125" style="31"/>
    <col min="6629" max="6629" width="4.453125" style="31" customWidth="1"/>
    <col min="6630" max="6630" width="18.453125" style="31" customWidth="1"/>
    <col min="6631" max="6631" width="17.453125" style="31" customWidth="1"/>
    <col min="6632" max="6632" width="6.453125" style="31" customWidth="1"/>
    <col min="6633" max="6633" width="28.453125" style="31" customWidth="1"/>
    <col min="6634" max="6635" width="20.453125" style="31" customWidth="1"/>
    <col min="6636" max="6646" width="7.453125" style="31" customWidth="1"/>
    <col min="6647" max="6884" width="15.453125" style="31"/>
    <col min="6885" max="6885" width="4.453125" style="31" customWidth="1"/>
    <col min="6886" max="6886" width="18.453125" style="31" customWidth="1"/>
    <col min="6887" max="6887" width="17.453125" style="31" customWidth="1"/>
    <col min="6888" max="6888" width="6.453125" style="31" customWidth="1"/>
    <col min="6889" max="6889" width="28.453125" style="31" customWidth="1"/>
    <col min="6890" max="6891" width="20.453125" style="31" customWidth="1"/>
    <col min="6892" max="6902" width="7.453125" style="31" customWidth="1"/>
    <col min="6903" max="7140" width="15.453125" style="31"/>
    <col min="7141" max="7141" width="4.453125" style="31" customWidth="1"/>
    <col min="7142" max="7142" width="18.453125" style="31" customWidth="1"/>
    <col min="7143" max="7143" width="17.453125" style="31" customWidth="1"/>
    <col min="7144" max="7144" width="6.453125" style="31" customWidth="1"/>
    <col min="7145" max="7145" width="28.453125" style="31" customWidth="1"/>
    <col min="7146" max="7147" width="20.453125" style="31" customWidth="1"/>
    <col min="7148" max="7158" width="7.453125" style="31" customWidth="1"/>
    <col min="7159" max="7396" width="15.453125" style="31"/>
    <col min="7397" max="7397" width="4.453125" style="31" customWidth="1"/>
    <col min="7398" max="7398" width="18.453125" style="31" customWidth="1"/>
    <col min="7399" max="7399" width="17.453125" style="31" customWidth="1"/>
    <col min="7400" max="7400" width="6.453125" style="31" customWidth="1"/>
    <col min="7401" max="7401" width="28.453125" style="31" customWidth="1"/>
    <col min="7402" max="7403" width="20.453125" style="31" customWidth="1"/>
    <col min="7404" max="7414" width="7.453125" style="31" customWidth="1"/>
    <col min="7415" max="7652" width="15.453125" style="31"/>
    <col min="7653" max="7653" width="4.453125" style="31" customWidth="1"/>
    <col min="7654" max="7654" width="18.453125" style="31" customWidth="1"/>
    <col min="7655" max="7655" width="17.453125" style="31" customWidth="1"/>
    <col min="7656" max="7656" width="6.453125" style="31" customWidth="1"/>
    <col min="7657" max="7657" width="28.453125" style="31" customWidth="1"/>
    <col min="7658" max="7659" width="20.453125" style="31" customWidth="1"/>
    <col min="7660" max="7670" width="7.453125" style="31" customWidth="1"/>
    <col min="7671" max="7908" width="15.453125" style="31"/>
    <col min="7909" max="7909" width="4.453125" style="31" customWidth="1"/>
    <col min="7910" max="7910" width="18.453125" style="31" customWidth="1"/>
    <col min="7911" max="7911" width="17.453125" style="31" customWidth="1"/>
    <col min="7912" max="7912" width="6.453125" style="31" customWidth="1"/>
    <col min="7913" max="7913" width="28.453125" style="31" customWidth="1"/>
    <col min="7914" max="7915" width="20.453125" style="31" customWidth="1"/>
    <col min="7916" max="7926" width="7.453125" style="31" customWidth="1"/>
    <col min="7927" max="8164" width="15.453125" style="31"/>
    <col min="8165" max="8165" width="4.453125" style="31" customWidth="1"/>
    <col min="8166" max="8166" width="18.453125" style="31" customWidth="1"/>
    <col min="8167" max="8167" width="17.453125" style="31" customWidth="1"/>
    <col min="8168" max="8168" width="6.453125" style="31" customWidth="1"/>
    <col min="8169" max="8169" width="28.453125" style="31" customWidth="1"/>
    <col min="8170" max="8171" width="20.453125" style="31" customWidth="1"/>
    <col min="8172" max="8182" width="7.453125" style="31" customWidth="1"/>
    <col min="8183" max="8420" width="15.453125" style="31"/>
    <col min="8421" max="8421" width="4.453125" style="31" customWidth="1"/>
    <col min="8422" max="8422" width="18.453125" style="31" customWidth="1"/>
    <col min="8423" max="8423" width="17.453125" style="31" customWidth="1"/>
    <col min="8424" max="8424" width="6.453125" style="31" customWidth="1"/>
    <col min="8425" max="8425" width="28.453125" style="31" customWidth="1"/>
    <col min="8426" max="8427" width="20.453125" style="31" customWidth="1"/>
    <col min="8428" max="8438" width="7.453125" style="31" customWidth="1"/>
    <col min="8439" max="8676" width="15.453125" style="31"/>
    <col min="8677" max="8677" width="4.453125" style="31" customWidth="1"/>
    <col min="8678" max="8678" width="18.453125" style="31" customWidth="1"/>
    <col min="8679" max="8679" width="17.453125" style="31" customWidth="1"/>
    <col min="8680" max="8680" width="6.453125" style="31" customWidth="1"/>
    <col min="8681" max="8681" width="28.453125" style="31" customWidth="1"/>
    <col min="8682" max="8683" width="20.453125" style="31" customWidth="1"/>
    <col min="8684" max="8694" width="7.453125" style="31" customWidth="1"/>
    <col min="8695" max="8932" width="15.453125" style="31"/>
    <col min="8933" max="8933" width="4.453125" style="31" customWidth="1"/>
    <col min="8934" max="8934" width="18.453125" style="31" customWidth="1"/>
    <col min="8935" max="8935" width="17.453125" style="31" customWidth="1"/>
    <col min="8936" max="8936" width="6.453125" style="31" customWidth="1"/>
    <col min="8937" max="8937" width="28.453125" style="31" customWidth="1"/>
    <col min="8938" max="8939" width="20.453125" style="31" customWidth="1"/>
    <col min="8940" max="8950" width="7.453125" style="31" customWidth="1"/>
    <col min="8951" max="9188" width="15.453125" style="31"/>
    <col min="9189" max="9189" width="4.453125" style="31" customWidth="1"/>
    <col min="9190" max="9190" width="18.453125" style="31" customWidth="1"/>
    <col min="9191" max="9191" width="17.453125" style="31" customWidth="1"/>
    <col min="9192" max="9192" width="6.453125" style="31" customWidth="1"/>
    <col min="9193" max="9193" width="28.453125" style="31" customWidth="1"/>
    <col min="9194" max="9195" width="20.453125" style="31" customWidth="1"/>
    <col min="9196" max="9206" width="7.453125" style="31" customWidth="1"/>
    <col min="9207" max="9444" width="15.453125" style="31"/>
    <col min="9445" max="9445" width="4.453125" style="31" customWidth="1"/>
    <col min="9446" max="9446" width="18.453125" style="31" customWidth="1"/>
    <col min="9447" max="9447" width="17.453125" style="31" customWidth="1"/>
    <col min="9448" max="9448" width="6.453125" style="31" customWidth="1"/>
    <col min="9449" max="9449" width="28.453125" style="31" customWidth="1"/>
    <col min="9450" max="9451" width="20.453125" style="31" customWidth="1"/>
    <col min="9452" max="9462" width="7.453125" style="31" customWidth="1"/>
    <col min="9463" max="9700" width="15.453125" style="31"/>
    <col min="9701" max="9701" width="4.453125" style="31" customWidth="1"/>
    <col min="9702" max="9702" width="18.453125" style="31" customWidth="1"/>
    <col min="9703" max="9703" width="17.453125" style="31" customWidth="1"/>
    <col min="9704" max="9704" width="6.453125" style="31" customWidth="1"/>
    <col min="9705" max="9705" width="28.453125" style="31" customWidth="1"/>
    <col min="9706" max="9707" width="20.453125" style="31" customWidth="1"/>
    <col min="9708" max="9718" width="7.453125" style="31" customWidth="1"/>
    <col min="9719" max="9956" width="15.453125" style="31"/>
    <col min="9957" max="9957" width="4.453125" style="31" customWidth="1"/>
    <col min="9958" max="9958" width="18.453125" style="31" customWidth="1"/>
    <col min="9959" max="9959" width="17.453125" style="31" customWidth="1"/>
    <col min="9960" max="9960" width="6.453125" style="31" customWidth="1"/>
    <col min="9961" max="9961" width="28.453125" style="31" customWidth="1"/>
    <col min="9962" max="9963" width="20.453125" style="31" customWidth="1"/>
    <col min="9964" max="9974" width="7.453125" style="31" customWidth="1"/>
    <col min="9975" max="10212" width="15.453125" style="31"/>
    <col min="10213" max="10213" width="4.453125" style="31" customWidth="1"/>
    <col min="10214" max="10214" width="18.453125" style="31" customWidth="1"/>
    <col min="10215" max="10215" width="17.453125" style="31" customWidth="1"/>
    <col min="10216" max="10216" width="6.453125" style="31" customWidth="1"/>
    <col min="10217" max="10217" width="28.453125" style="31" customWidth="1"/>
    <col min="10218" max="10219" width="20.453125" style="31" customWidth="1"/>
    <col min="10220" max="10230" width="7.453125" style="31" customWidth="1"/>
    <col min="10231" max="10468" width="15.453125" style="31"/>
    <col min="10469" max="10469" width="4.453125" style="31" customWidth="1"/>
    <col min="10470" max="10470" width="18.453125" style="31" customWidth="1"/>
    <col min="10471" max="10471" width="17.453125" style="31" customWidth="1"/>
    <col min="10472" max="10472" width="6.453125" style="31" customWidth="1"/>
    <col min="10473" max="10473" width="28.453125" style="31" customWidth="1"/>
    <col min="10474" max="10475" width="20.453125" style="31" customWidth="1"/>
    <col min="10476" max="10486" width="7.453125" style="31" customWidth="1"/>
    <col min="10487" max="10724" width="15.453125" style="31"/>
    <col min="10725" max="10725" width="4.453125" style="31" customWidth="1"/>
    <col min="10726" max="10726" width="18.453125" style="31" customWidth="1"/>
    <col min="10727" max="10727" width="17.453125" style="31" customWidth="1"/>
    <col min="10728" max="10728" width="6.453125" style="31" customWidth="1"/>
    <col min="10729" max="10729" width="28.453125" style="31" customWidth="1"/>
    <col min="10730" max="10731" width="20.453125" style="31" customWidth="1"/>
    <col min="10732" max="10742" width="7.453125" style="31" customWidth="1"/>
    <col min="10743" max="10980" width="15.453125" style="31"/>
    <col min="10981" max="10981" width="4.453125" style="31" customWidth="1"/>
    <col min="10982" max="10982" width="18.453125" style="31" customWidth="1"/>
    <col min="10983" max="10983" width="17.453125" style="31" customWidth="1"/>
    <col min="10984" max="10984" width="6.453125" style="31" customWidth="1"/>
    <col min="10985" max="10985" width="28.453125" style="31" customWidth="1"/>
    <col min="10986" max="10987" width="20.453125" style="31" customWidth="1"/>
    <col min="10988" max="10998" width="7.453125" style="31" customWidth="1"/>
    <col min="10999" max="11236" width="15.453125" style="31"/>
    <col min="11237" max="11237" width="4.453125" style="31" customWidth="1"/>
    <col min="11238" max="11238" width="18.453125" style="31" customWidth="1"/>
    <col min="11239" max="11239" width="17.453125" style="31" customWidth="1"/>
    <col min="11240" max="11240" width="6.453125" style="31" customWidth="1"/>
    <col min="11241" max="11241" width="28.453125" style="31" customWidth="1"/>
    <col min="11242" max="11243" width="20.453125" style="31" customWidth="1"/>
    <col min="11244" max="11254" width="7.453125" style="31" customWidth="1"/>
    <col min="11255" max="11492" width="15.453125" style="31"/>
    <col min="11493" max="11493" width="4.453125" style="31" customWidth="1"/>
    <col min="11494" max="11494" width="18.453125" style="31" customWidth="1"/>
    <col min="11495" max="11495" width="17.453125" style="31" customWidth="1"/>
    <col min="11496" max="11496" width="6.453125" style="31" customWidth="1"/>
    <col min="11497" max="11497" width="28.453125" style="31" customWidth="1"/>
    <col min="11498" max="11499" width="20.453125" style="31" customWidth="1"/>
    <col min="11500" max="11510" width="7.453125" style="31" customWidth="1"/>
    <col min="11511" max="11748" width="15.453125" style="31"/>
    <col min="11749" max="11749" width="4.453125" style="31" customWidth="1"/>
    <col min="11750" max="11750" width="18.453125" style="31" customWidth="1"/>
    <col min="11751" max="11751" width="17.453125" style="31" customWidth="1"/>
    <col min="11752" max="11752" width="6.453125" style="31" customWidth="1"/>
    <col min="11753" max="11753" width="28.453125" style="31" customWidth="1"/>
    <col min="11754" max="11755" width="20.453125" style="31" customWidth="1"/>
    <col min="11756" max="11766" width="7.453125" style="31" customWidth="1"/>
    <col min="11767" max="12004" width="15.453125" style="31"/>
    <col min="12005" max="12005" width="4.453125" style="31" customWidth="1"/>
    <col min="12006" max="12006" width="18.453125" style="31" customWidth="1"/>
    <col min="12007" max="12007" width="17.453125" style="31" customWidth="1"/>
    <col min="12008" max="12008" width="6.453125" style="31" customWidth="1"/>
    <col min="12009" max="12009" width="28.453125" style="31" customWidth="1"/>
    <col min="12010" max="12011" width="20.453125" style="31" customWidth="1"/>
    <col min="12012" max="12022" width="7.453125" style="31" customWidth="1"/>
    <col min="12023" max="12260" width="15.453125" style="31"/>
    <col min="12261" max="12261" width="4.453125" style="31" customWidth="1"/>
    <col min="12262" max="12262" width="18.453125" style="31" customWidth="1"/>
    <col min="12263" max="12263" width="17.453125" style="31" customWidth="1"/>
    <col min="12264" max="12264" width="6.453125" style="31" customWidth="1"/>
    <col min="12265" max="12265" width="28.453125" style="31" customWidth="1"/>
    <col min="12266" max="12267" width="20.453125" style="31" customWidth="1"/>
    <col min="12268" max="12278" width="7.453125" style="31" customWidth="1"/>
    <col min="12279" max="12516" width="15.453125" style="31"/>
    <col min="12517" max="12517" width="4.453125" style="31" customWidth="1"/>
    <col min="12518" max="12518" width="18.453125" style="31" customWidth="1"/>
    <col min="12519" max="12519" width="17.453125" style="31" customWidth="1"/>
    <col min="12520" max="12520" width="6.453125" style="31" customWidth="1"/>
    <col min="12521" max="12521" width="28.453125" style="31" customWidth="1"/>
    <col min="12522" max="12523" width="20.453125" style="31" customWidth="1"/>
    <col min="12524" max="12534" width="7.453125" style="31" customWidth="1"/>
    <col min="12535" max="12772" width="15.453125" style="31"/>
    <col min="12773" max="12773" width="4.453125" style="31" customWidth="1"/>
    <col min="12774" max="12774" width="18.453125" style="31" customWidth="1"/>
    <col min="12775" max="12775" width="17.453125" style="31" customWidth="1"/>
    <col min="12776" max="12776" width="6.453125" style="31" customWidth="1"/>
    <col min="12777" max="12777" width="28.453125" style="31" customWidth="1"/>
    <col min="12778" max="12779" width="20.453125" style="31" customWidth="1"/>
    <col min="12780" max="12790" width="7.453125" style="31" customWidth="1"/>
    <col min="12791" max="13028" width="15.453125" style="31"/>
    <col min="13029" max="13029" width="4.453125" style="31" customWidth="1"/>
    <col min="13030" max="13030" width="18.453125" style="31" customWidth="1"/>
    <col min="13031" max="13031" width="17.453125" style="31" customWidth="1"/>
    <col min="13032" max="13032" width="6.453125" style="31" customWidth="1"/>
    <col min="13033" max="13033" width="28.453125" style="31" customWidth="1"/>
    <col min="13034" max="13035" width="20.453125" style="31" customWidth="1"/>
    <col min="13036" max="13046" width="7.453125" style="31" customWidth="1"/>
    <col min="13047" max="13284" width="15.453125" style="31"/>
    <col min="13285" max="13285" width="4.453125" style="31" customWidth="1"/>
    <col min="13286" max="13286" width="18.453125" style="31" customWidth="1"/>
    <col min="13287" max="13287" width="17.453125" style="31" customWidth="1"/>
    <col min="13288" max="13288" width="6.453125" style="31" customWidth="1"/>
    <col min="13289" max="13289" width="28.453125" style="31" customWidth="1"/>
    <col min="13290" max="13291" width="20.453125" style="31" customWidth="1"/>
    <col min="13292" max="13302" width="7.453125" style="31" customWidth="1"/>
    <col min="13303" max="13540" width="15.453125" style="31"/>
    <col min="13541" max="13541" width="4.453125" style="31" customWidth="1"/>
    <col min="13542" max="13542" width="18.453125" style="31" customWidth="1"/>
    <col min="13543" max="13543" width="17.453125" style="31" customWidth="1"/>
    <col min="13544" max="13544" width="6.453125" style="31" customWidth="1"/>
    <col min="13545" max="13545" width="28.453125" style="31" customWidth="1"/>
    <col min="13546" max="13547" width="20.453125" style="31" customWidth="1"/>
    <col min="13548" max="13558" width="7.453125" style="31" customWidth="1"/>
    <col min="13559" max="13796" width="15.453125" style="31"/>
    <col min="13797" max="13797" width="4.453125" style="31" customWidth="1"/>
    <col min="13798" max="13798" width="18.453125" style="31" customWidth="1"/>
    <col min="13799" max="13799" width="17.453125" style="31" customWidth="1"/>
    <col min="13800" max="13800" width="6.453125" style="31" customWidth="1"/>
    <col min="13801" max="13801" width="28.453125" style="31" customWidth="1"/>
    <col min="13802" max="13803" width="20.453125" style="31" customWidth="1"/>
    <col min="13804" max="13814" width="7.453125" style="31" customWidth="1"/>
    <col min="13815" max="14052" width="15.453125" style="31"/>
    <col min="14053" max="14053" width="4.453125" style="31" customWidth="1"/>
    <col min="14054" max="14054" width="18.453125" style="31" customWidth="1"/>
    <col min="14055" max="14055" width="17.453125" style="31" customWidth="1"/>
    <col min="14056" max="14056" width="6.453125" style="31" customWidth="1"/>
    <col min="14057" max="14057" width="28.453125" style="31" customWidth="1"/>
    <col min="14058" max="14059" width="20.453125" style="31" customWidth="1"/>
    <col min="14060" max="14070" width="7.453125" style="31" customWidth="1"/>
    <col min="14071" max="14308" width="15.453125" style="31"/>
    <col min="14309" max="14309" width="4.453125" style="31" customWidth="1"/>
    <col min="14310" max="14310" width="18.453125" style="31" customWidth="1"/>
    <col min="14311" max="14311" width="17.453125" style="31" customWidth="1"/>
    <col min="14312" max="14312" width="6.453125" style="31" customWidth="1"/>
    <col min="14313" max="14313" width="28.453125" style="31" customWidth="1"/>
    <col min="14314" max="14315" width="20.453125" style="31" customWidth="1"/>
    <col min="14316" max="14326" width="7.453125" style="31" customWidth="1"/>
    <col min="14327" max="14564" width="15.453125" style="31"/>
    <col min="14565" max="14565" width="4.453125" style="31" customWidth="1"/>
    <col min="14566" max="14566" width="18.453125" style="31" customWidth="1"/>
    <col min="14567" max="14567" width="17.453125" style="31" customWidth="1"/>
    <col min="14568" max="14568" width="6.453125" style="31" customWidth="1"/>
    <col min="14569" max="14569" width="28.453125" style="31" customWidth="1"/>
    <col min="14570" max="14571" width="20.453125" style="31" customWidth="1"/>
    <col min="14572" max="14582" width="7.453125" style="31" customWidth="1"/>
    <col min="14583" max="14820" width="15.453125" style="31"/>
    <col min="14821" max="14821" width="4.453125" style="31" customWidth="1"/>
    <col min="14822" max="14822" width="18.453125" style="31" customWidth="1"/>
    <col min="14823" max="14823" width="17.453125" style="31" customWidth="1"/>
    <col min="14824" max="14824" width="6.453125" style="31" customWidth="1"/>
    <col min="14825" max="14825" width="28.453125" style="31" customWidth="1"/>
    <col min="14826" max="14827" width="20.453125" style="31" customWidth="1"/>
    <col min="14828" max="14838" width="7.453125" style="31" customWidth="1"/>
    <col min="14839" max="15076" width="15.453125" style="31"/>
    <col min="15077" max="15077" width="4.453125" style="31" customWidth="1"/>
    <col min="15078" max="15078" width="18.453125" style="31" customWidth="1"/>
    <col min="15079" max="15079" width="17.453125" style="31" customWidth="1"/>
    <col min="15080" max="15080" width="6.453125" style="31" customWidth="1"/>
    <col min="15081" max="15081" width="28.453125" style="31" customWidth="1"/>
    <col min="15082" max="15083" width="20.453125" style="31" customWidth="1"/>
    <col min="15084" max="15094" width="7.453125" style="31" customWidth="1"/>
    <col min="15095" max="15332" width="15.453125" style="31"/>
    <col min="15333" max="15333" width="4.453125" style="31" customWidth="1"/>
    <col min="15334" max="15334" width="18.453125" style="31" customWidth="1"/>
    <col min="15335" max="15335" width="17.453125" style="31" customWidth="1"/>
    <col min="15336" max="15336" width="6.453125" style="31" customWidth="1"/>
    <col min="15337" max="15337" width="28.453125" style="31" customWidth="1"/>
    <col min="15338" max="15339" width="20.453125" style="31" customWidth="1"/>
    <col min="15340" max="15350" width="7.453125" style="31" customWidth="1"/>
    <col min="15351" max="15588" width="15.453125" style="31"/>
    <col min="15589" max="15589" width="4.453125" style="31" customWidth="1"/>
    <col min="15590" max="15590" width="18.453125" style="31" customWidth="1"/>
    <col min="15591" max="15591" width="17.453125" style="31" customWidth="1"/>
    <col min="15592" max="15592" width="6.453125" style="31" customWidth="1"/>
    <col min="15593" max="15593" width="28.453125" style="31" customWidth="1"/>
    <col min="15594" max="15595" width="20.453125" style="31" customWidth="1"/>
    <col min="15596" max="15606" width="7.453125" style="31" customWidth="1"/>
    <col min="15607" max="15844" width="15.453125" style="31"/>
    <col min="15845" max="15845" width="4.453125" style="31" customWidth="1"/>
    <col min="15846" max="15846" width="18.453125" style="31" customWidth="1"/>
    <col min="15847" max="15847" width="17.453125" style="31" customWidth="1"/>
    <col min="15848" max="15848" width="6.453125" style="31" customWidth="1"/>
    <col min="15849" max="15849" width="28.453125" style="31" customWidth="1"/>
    <col min="15850" max="15851" width="20.453125" style="31" customWidth="1"/>
    <col min="15852" max="15862" width="7.453125" style="31" customWidth="1"/>
    <col min="15863" max="16100" width="15.453125" style="31"/>
    <col min="16101" max="16101" width="4.453125" style="31" customWidth="1"/>
    <col min="16102" max="16102" width="18.453125" style="31" customWidth="1"/>
    <col min="16103" max="16103" width="17.453125" style="31" customWidth="1"/>
    <col min="16104" max="16104" width="6.453125" style="31" customWidth="1"/>
    <col min="16105" max="16105" width="28.453125" style="31" customWidth="1"/>
    <col min="16106" max="16107" width="20.453125" style="31" customWidth="1"/>
    <col min="16108" max="16118" width="7.453125" style="31" customWidth="1"/>
    <col min="16119" max="16384" width="15.453125" style="31"/>
  </cols>
  <sheetData>
    <row r="3" spans="1:29" ht="33" customHeight="1" thickBot="1"/>
    <row r="4" spans="1:29" ht="81.75" customHeight="1">
      <c r="A4" s="166" t="s">
        <v>0</v>
      </c>
      <c r="B4" s="167" t="s">
        <v>1</v>
      </c>
      <c r="C4" s="167" t="s">
        <v>2</v>
      </c>
      <c r="D4" s="168" t="s">
        <v>3</v>
      </c>
      <c r="E4" s="169" t="s">
        <v>4</v>
      </c>
      <c r="F4" s="168" t="s">
        <v>5</v>
      </c>
      <c r="G4" s="169" t="s">
        <v>6</v>
      </c>
      <c r="H4" s="168" t="s">
        <v>7</v>
      </c>
      <c r="I4" s="169" t="s">
        <v>8</v>
      </c>
      <c r="J4" s="168" t="s">
        <v>9</v>
      </c>
      <c r="K4" s="169" t="s">
        <v>10</v>
      </c>
      <c r="L4" s="169" t="s">
        <v>11</v>
      </c>
      <c r="M4" s="169" t="s">
        <v>12</v>
      </c>
      <c r="N4" s="168" t="s">
        <v>13</v>
      </c>
      <c r="O4" s="169" t="s">
        <v>14</v>
      </c>
      <c r="P4" s="168" t="s">
        <v>15</v>
      </c>
      <c r="Q4" s="169" t="s">
        <v>16</v>
      </c>
      <c r="R4" s="168" t="s">
        <v>17</v>
      </c>
      <c r="S4" s="169" t="s">
        <v>18</v>
      </c>
      <c r="T4" s="168" t="s">
        <v>19</v>
      </c>
      <c r="U4" s="169" t="s">
        <v>20</v>
      </c>
      <c r="V4" s="168" t="s">
        <v>21</v>
      </c>
      <c r="W4" s="169" t="s">
        <v>22</v>
      </c>
      <c r="X4" s="168" t="s">
        <v>23</v>
      </c>
      <c r="Y4" s="169" t="s">
        <v>24</v>
      </c>
      <c r="Z4" s="168" t="s">
        <v>25</v>
      </c>
      <c r="AA4" s="169" t="s">
        <v>26</v>
      </c>
      <c r="AB4" s="170" t="s">
        <v>27</v>
      </c>
      <c r="AC4" s="171" t="s">
        <v>28</v>
      </c>
    </row>
    <row r="5" spans="1:29" s="36" customFormat="1" ht="80.25" customHeight="1">
      <c r="A5" s="33" t="s">
        <v>29</v>
      </c>
      <c r="B5" s="34" t="s">
        <v>30</v>
      </c>
      <c r="C5" s="35" t="s">
        <v>31</v>
      </c>
      <c r="D5" s="548">
        <v>0</v>
      </c>
      <c r="E5" s="548">
        <v>0</v>
      </c>
      <c r="F5" s="548">
        <v>0</v>
      </c>
      <c r="G5" s="548">
        <v>0</v>
      </c>
      <c r="H5" s="548">
        <v>0.23</v>
      </c>
      <c r="I5" s="548">
        <v>0.23</v>
      </c>
      <c r="J5" s="548">
        <v>0</v>
      </c>
      <c r="K5" s="548">
        <v>0</v>
      </c>
      <c r="L5" s="548">
        <v>0</v>
      </c>
      <c r="M5" s="548">
        <v>0</v>
      </c>
      <c r="N5" s="548">
        <v>0.23</v>
      </c>
      <c r="O5" s="548">
        <v>0.23</v>
      </c>
      <c r="P5" s="29"/>
      <c r="Q5" s="29"/>
      <c r="R5" s="29"/>
      <c r="S5" s="29"/>
      <c r="T5" s="29"/>
      <c r="U5" s="29"/>
      <c r="V5" s="29"/>
      <c r="W5" s="29"/>
      <c r="X5" s="29"/>
      <c r="Y5" s="29"/>
      <c r="Z5" s="29"/>
      <c r="AA5" s="29"/>
      <c r="AB5" s="158">
        <f>+E5+G5+I5+K5+M5+O5+Q5+S5+U5+W5+Y5+AA5</f>
        <v>0.46</v>
      </c>
      <c r="AC5" s="30">
        <f>+D5+F5+H5+J5+L5+N5+P5+R5+T5+X5+Z5+V5</f>
        <v>0.46</v>
      </c>
    </row>
    <row r="6" spans="1:29" s="36" customFormat="1" ht="80.25" customHeight="1">
      <c r="A6" s="37" t="s">
        <v>32</v>
      </c>
      <c r="B6" s="60" t="s">
        <v>33</v>
      </c>
      <c r="C6" s="35" t="s">
        <v>34</v>
      </c>
      <c r="D6" s="353">
        <v>0.48070000000000002</v>
      </c>
      <c r="E6" s="353">
        <v>0.30399999999999999</v>
      </c>
      <c r="F6" s="549">
        <v>0.32469999999999999</v>
      </c>
      <c r="G6" s="549">
        <v>0.18679999999999999</v>
      </c>
      <c r="H6" s="549">
        <v>0</v>
      </c>
      <c r="I6" s="549">
        <v>0</v>
      </c>
      <c r="J6" s="549">
        <v>1.6999999999999999E-3</v>
      </c>
      <c r="K6" s="549">
        <v>1E-4</v>
      </c>
      <c r="L6" s="549">
        <v>1.6999999999999999E-3</v>
      </c>
      <c r="M6" s="549">
        <v>4.0000000000000002E-4</v>
      </c>
      <c r="N6" s="549">
        <v>4.8999999999999998E-3</v>
      </c>
      <c r="O6" s="549">
        <v>8.9999999999999993E-3</v>
      </c>
      <c r="P6" s="29"/>
      <c r="Q6" s="29"/>
      <c r="R6" s="29"/>
      <c r="S6" s="29"/>
      <c r="T6" s="29"/>
      <c r="U6" s="29"/>
      <c r="V6" s="29"/>
      <c r="W6" s="29"/>
      <c r="X6" s="29"/>
      <c r="Y6" s="29"/>
      <c r="Z6" s="29"/>
      <c r="AA6" s="29"/>
      <c r="AB6" s="158">
        <f>+E6+G6+I6+K6+M6+O6+Q6+S6+U6+W6+Y6+AA6</f>
        <v>0.50029999999999997</v>
      </c>
      <c r="AC6" s="30">
        <f>+D6+F6+H6+J6+L6+N6+P6+R6+T6+X6+Z6+V6</f>
        <v>0.81370000000000009</v>
      </c>
    </row>
    <row r="7" spans="1:29" ht="80.25" customHeight="1">
      <c r="A7" s="37" t="s">
        <v>35</v>
      </c>
      <c r="B7" s="34" t="s">
        <v>30</v>
      </c>
      <c r="C7" s="35" t="s">
        <v>36</v>
      </c>
      <c r="D7" s="548">
        <v>0</v>
      </c>
      <c r="E7" s="548">
        <v>0</v>
      </c>
      <c r="F7" s="548">
        <v>0</v>
      </c>
      <c r="G7" s="548">
        <v>0</v>
      </c>
      <c r="H7" s="548">
        <v>0</v>
      </c>
      <c r="I7" s="548">
        <v>0</v>
      </c>
      <c r="J7" s="548">
        <v>0.33</v>
      </c>
      <c r="K7" s="548">
        <v>0.33</v>
      </c>
      <c r="L7" s="548">
        <v>0</v>
      </c>
      <c r="M7" s="548">
        <v>0</v>
      </c>
      <c r="N7" s="548">
        <v>0</v>
      </c>
      <c r="O7" s="548">
        <v>0</v>
      </c>
      <c r="P7" s="29"/>
      <c r="Q7" s="29"/>
      <c r="R7" s="29"/>
      <c r="S7" s="29"/>
      <c r="T7" s="29"/>
      <c r="U7" s="29"/>
      <c r="V7" s="29"/>
      <c r="W7" s="29"/>
      <c r="X7" s="29"/>
      <c r="Y7" s="29"/>
      <c r="Z7" s="29"/>
      <c r="AA7" s="29"/>
      <c r="AB7" s="158">
        <f>+E7+G7+I7+K7+M7+O7+Q7+S7+U7+W7+Y7+AA7</f>
        <v>0.33</v>
      </c>
      <c r="AC7" s="30">
        <f>+D7+F7+H7+J7+L7+N7+P7+R7+T7+X7+Z7+V7</f>
        <v>0.33</v>
      </c>
    </row>
    <row r="8" spans="1:29" ht="80.25" customHeight="1">
      <c r="A8" s="37" t="s">
        <v>37</v>
      </c>
      <c r="B8" s="34" t="s">
        <v>30</v>
      </c>
      <c r="C8" s="35" t="s">
        <v>36</v>
      </c>
      <c r="D8" s="548">
        <v>0</v>
      </c>
      <c r="E8" s="548">
        <v>0</v>
      </c>
      <c r="F8" s="548">
        <v>0</v>
      </c>
      <c r="G8" s="548">
        <v>0</v>
      </c>
      <c r="H8" s="548">
        <v>0</v>
      </c>
      <c r="I8" s="548">
        <v>0</v>
      </c>
      <c r="J8" s="548">
        <v>0.33</v>
      </c>
      <c r="K8" s="548">
        <v>0.33</v>
      </c>
      <c r="L8" s="548">
        <v>0</v>
      </c>
      <c r="M8" s="548">
        <v>0</v>
      </c>
      <c r="N8" s="548">
        <v>0</v>
      </c>
      <c r="O8" s="548">
        <v>0</v>
      </c>
      <c r="P8" s="29"/>
      <c r="Q8" s="29"/>
      <c r="R8" s="29"/>
      <c r="S8" s="29"/>
      <c r="T8" s="29"/>
      <c r="U8" s="29"/>
      <c r="V8" s="29"/>
      <c r="W8" s="29"/>
      <c r="X8" s="29"/>
      <c r="Y8" s="29"/>
      <c r="Z8" s="29"/>
      <c r="AA8" s="29"/>
      <c r="AB8" s="158">
        <f>+E8+G8+I8+K8+M8+O8+Q8+S8+U8+W8+Y8+AA8</f>
        <v>0.33</v>
      </c>
      <c r="AC8" s="30">
        <f t="shared" ref="AC8:AC23" si="0">+D8+F8+H8+J8+L8+N8+P8+R8+T8+X8+Z8+V8</f>
        <v>0.33</v>
      </c>
    </row>
    <row r="9" spans="1:29" ht="80.25" customHeight="1">
      <c r="A9" s="37" t="s">
        <v>38</v>
      </c>
      <c r="B9" s="34" t="s">
        <v>30</v>
      </c>
      <c r="C9" s="35" t="s">
        <v>36</v>
      </c>
      <c r="D9" s="550">
        <v>0.11</v>
      </c>
      <c r="E9" s="550">
        <v>0.11</v>
      </c>
      <c r="F9" s="550">
        <v>0.11</v>
      </c>
      <c r="G9" s="550">
        <v>0.05</v>
      </c>
      <c r="H9" s="550">
        <v>0.05</v>
      </c>
      <c r="I9" s="550">
        <v>0.05</v>
      </c>
      <c r="J9" s="550">
        <v>0.11</v>
      </c>
      <c r="K9" s="550">
        <v>0.11</v>
      </c>
      <c r="L9" s="548">
        <v>0.11</v>
      </c>
      <c r="M9" s="548">
        <v>0.11</v>
      </c>
      <c r="N9" s="548">
        <v>7.0000000000000007E-2</v>
      </c>
      <c r="O9" s="548">
        <v>7.0000000000000007E-2</v>
      </c>
      <c r="P9" s="29"/>
      <c r="Q9" s="29"/>
      <c r="R9" s="29"/>
      <c r="S9" s="29"/>
      <c r="T9" s="29"/>
      <c r="U9" s="29"/>
      <c r="V9" s="29"/>
      <c r="W9" s="29"/>
      <c r="X9" s="29"/>
      <c r="Y9" s="29"/>
      <c r="Z9" s="29"/>
      <c r="AA9" s="29"/>
      <c r="AB9" s="158">
        <f t="shared" ref="AB9:AB11" si="1">+E9+G9+I9+K9+M9+O9+Q9+S9+U9+W9+Y9+AA9</f>
        <v>0.5</v>
      </c>
      <c r="AC9" s="30">
        <f t="shared" si="0"/>
        <v>0.56000000000000005</v>
      </c>
    </row>
    <row r="10" spans="1:29" ht="80.25" customHeight="1">
      <c r="A10" s="37" t="s">
        <v>39</v>
      </c>
      <c r="B10" s="34" t="s">
        <v>30</v>
      </c>
      <c r="C10" s="35" t="s">
        <v>36</v>
      </c>
      <c r="D10" s="548">
        <v>0.13</v>
      </c>
      <c r="E10" s="548">
        <v>0.13</v>
      </c>
      <c r="F10" s="548">
        <v>0.06</v>
      </c>
      <c r="G10" s="548">
        <v>0.06</v>
      </c>
      <c r="H10" s="548">
        <v>0.06</v>
      </c>
      <c r="I10" s="548">
        <v>0.05</v>
      </c>
      <c r="J10" s="548">
        <v>0.13</v>
      </c>
      <c r="K10" s="548">
        <v>0.13</v>
      </c>
      <c r="L10" s="548">
        <v>0.06</v>
      </c>
      <c r="M10" s="548">
        <v>0.06</v>
      </c>
      <c r="N10" s="548">
        <v>0.13</v>
      </c>
      <c r="O10" s="548">
        <v>0.13</v>
      </c>
      <c r="P10" s="29"/>
      <c r="Q10" s="29"/>
      <c r="R10" s="29"/>
      <c r="S10" s="29"/>
      <c r="T10" s="29"/>
      <c r="U10" s="29"/>
      <c r="V10" s="29"/>
      <c r="W10" s="29"/>
      <c r="X10" s="29"/>
      <c r="Y10" s="29"/>
      <c r="Z10" s="29"/>
      <c r="AA10" s="29"/>
      <c r="AB10" s="158">
        <f t="shared" si="1"/>
        <v>0.56000000000000005</v>
      </c>
      <c r="AC10" s="30">
        <f t="shared" si="0"/>
        <v>0.57000000000000006</v>
      </c>
    </row>
    <row r="11" spans="1:29" ht="80.25" customHeight="1">
      <c r="A11" s="37" t="s">
        <v>40</v>
      </c>
      <c r="B11" s="34" t="s">
        <v>30</v>
      </c>
      <c r="C11" s="35" t="s">
        <v>36</v>
      </c>
      <c r="D11" s="550">
        <v>0.08</v>
      </c>
      <c r="E11" s="550">
        <v>0.08</v>
      </c>
      <c r="F11" s="550">
        <v>0.11</v>
      </c>
      <c r="G11" s="550">
        <v>0.11</v>
      </c>
      <c r="H11" s="550">
        <v>0.11</v>
      </c>
      <c r="I11" s="550">
        <v>0.11</v>
      </c>
      <c r="J11" s="550">
        <v>0.1</v>
      </c>
      <c r="K11" s="550">
        <v>0.1</v>
      </c>
      <c r="L11" s="550">
        <v>0.11</v>
      </c>
      <c r="M11" s="550">
        <v>0.11</v>
      </c>
      <c r="N11" s="548">
        <v>0.11</v>
      </c>
      <c r="O11" s="548">
        <v>0.11</v>
      </c>
      <c r="P11" s="29"/>
      <c r="Q11" s="29"/>
      <c r="R11" s="29"/>
      <c r="S11" s="29"/>
      <c r="T11" s="29"/>
      <c r="U11" s="29"/>
      <c r="V11" s="29"/>
      <c r="W11" s="29"/>
      <c r="X11" s="29"/>
      <c r="Y11" s="29"/>
      <c r="Z11" s="29"/>
      <c r="AA11" s="29"/>
      <c r="AB11" s="158">
        <f t="shared" si="1"/>
        <v>0.62</v>
      </c>
      <c r="AC11" s="30">
        <f t="shared" si="0"/>
        <v>0.62</v>
      </c>
    </row>
    <row r="12" spans="1:29" ht="80.25" customHeight="1">
      <c r="A12" s="37" t="s">
        <v>41</v>
      </c>
      <c r="B12" s="60" t="s">
        <v>33</v>
      </c>
      <c r="C12" s="538" t="s">
        <v>42</v>
      </c>
      <c r="D12" s="550">
        <v>0.03</v>
      </c>
      <c r="E12" s="550">
        <v>0.02</v>
      </c>
      <c r="F12" s="550">
        <v>0.03</v>
      </c>
      <c r="G12" s="550">
        <v>0.03</v>
      </c>
      <c r="H12" s="550">
        <v>0.06</v>
      </c>
      <c r="I12" s="550">
        <v>0.06</v>
      </c>
      <c r="J12" s="550">
        <v>0.09</v>
      </c>
      <c r="K12" s="550">
        <v>0.1</v>
      </c>
      <c r="L12" s="550">
        <v>0.06</v>
      </c>
      <c r="M12" s="550">
        <v>0.05</v>
      </c>
      <c r="N12" s="548">
        <v>0.12</v>
      </c>
      <c r="O12" s="548">
        <v>0.13</v>
      </c>
      <c r="P12" s="539"/>
      <c r="Q12" s="29"/>
      <c r="R12" s="29"/>
      <c r="S12" s="29"/>
      <c r="T12" s="29"/>
      <c r="U12" s="29"/>
      <c r="V12" s="29"/>
      <c r="W12" s="29"/>
      <c r="X12" s="29"/>
      <c r="Y12" s="29"/>
      <c r="Z12" s="29"/>
      <c r="AA12" s="29"/>
      <c r="AB12" s="158">
        <f>+E12+G12+I12+K12+M12+O12+Q12+S12+U12+W12+Y12+AA12</f>
        <v>0.39</v>
      </c>
      <c r="AC12" s="30">
        <f t="shared" si="0"/>
        <v>0.39</v>
      </c>
    </row>
    <row r="13" spans="1:29" ht="80.25" customHeight="1">
      <c r="A13" s="37" t="s">
        <v>43</v>
      </c>
      <c r="B13" s="34" t="s">
        <v>44</v>
      </c>
      <c r="C13" s="35" t="s">
        <v>45</v>
      </c>
      <c r="D13" s="548">
        <v>0</v>
      </c>
      <c r="E13" s="548">
        <v>0</v>
      </c>
      <c r="F13" s="548">
        <v>0.17</v>
      </c>
      <c r="G13" s="548">
        <v>0.17</v>
      </c>
      <c r="H13" s="548">
        <v>0</v>
      </c>
      <c r="I13" s="548">
        <v>0</v>
      </c>
      <c r="J13" s="548">
        <v>0.17</v>
      </c>
      <c r="K13" s="548">
        <v>0.17</v>
      </c>
      <c r="L13" s="548">
        <v>0</v>
      </c>
      <c r="M13" s="548">
        <v>0</v>
      </c>
      <c r="N13" s="548">
        <v>0.17</v>
      </c>
      <c r="O13" s="548">
        <v>0.17</v>
      </c>
      <c r="P13" s="29"/>
      <c r="Q13" s="29"/>
      <c r="R13" s="29"/>
      <c r="S13" s="29"/>
      <c r="T13" s="29"/>
      <c r="U13" s="29"/>
      <c r="V13" s="29"/>
      <c r="W13" s="29"/>
      <c r="X13" s="29"/>
      <c r="Y13" s="29"/>
      <c r="Z13" s="29"/>
      <c r="AA13" s="29"/>
      <c r="AB13" s="158">
        <f t="shared" ref="AB13:AB14" si="2">+E13+G13+I13+K13+M13+O13+Q13+S13+U13+W13+Y13+AA13</f>
        <v>0.51</v>
      </c>
      <c r="AC13" s="30">
        <f t="shared" si="0"/>
        <v>0.51</v>
      </c>
    </row>
    <row r="14" spans="1:29" ht="80.25" customHeight="1">
      <c r="A14" s="37" t="s">
        <v>46</v>
      </c>
      <c r="B14" s="34" t="s">
        <v>44</v>
      </c>
      <c r="C14" s="35" t="s">
        <v>45</v>
      </c>
      <c r="D14" s="548">
        <v>0</v>
      </c>
      <c r="E14" s="548">
        <v>0</v>
      </c>
      <c r="F14" s="548">
        <v>0.13</v>
      </c>
      <c r="G14" s="548">
        <v>0.13</v>
      </c>
      <c r="H14" s="548">
        <v>0</v>
      </c>
      <c r="I14" s="548">
        <v>0</v>
      </c>
      <c r="J14" s="548">
        <v>0.25</v>
      </c>
      <c r="K14" s="548">
        <v>0.25</v>
      </c>
      <c r="L14" s="548">
        <v>0</v>
      </c>
      <c r="M14" s="548">
        <v>0</v>
      </c>
      <c r="N14" s="548">
        <v>0</v>
      </c>
      <c r="O14" s="548">
        <v>0</v>
      </c>
      <c r="P14" s="29"/>
      <c r="Q14" s="29"/>
      <c r="R14" s="29"/>
      <c r="S14" s="29"/>
      <c r="T14" s="29"/>
      <c r="U14" s="29"/>
      <c r="V14" s="29"/>
      <c r="W14" s="29"/>
      <c r="X14" s="29"/>
      <c r="Y14" s="29"/>
      <c r="Z14" s="29"/>
      <c r="AA14" s="29"/>
      <c r="AB14" s="158">
        <f t="shared" si="2"/>
        <v>0.38</v>
      </c>
      <c r="AC14" s="30">
        <f>+D14+F14+H14+J14+L14+N14+P14+R14+T14+X14+Z14+V14</f>
        <v>0.38</v>
      </c>
    </row>
    <row r="15" spans="1:29" ht="80.25" customHeight="1">
      <c r="A15" s="37" t="s">
        <v>47</v>
      </c>
      <c r="B15" s="34" t="s">
        <v>44</v>
      </c>
      <c r="C15" s="35" t="s">
        <v>45</v>
      </c>
      <c r="D15" s="548">
        <v>0</v>
      </c>
      <c r="E15" s="548">
        <v>0</v>
      </c>
      <c r="F15" s="548">
        <v>0</v>
      </c>
      <c r="G15" s="548">
        <v>0</v>
      </c>
      <c r="H15" s="548">
        <v>0</v>
      </c>
      <c r="I15" s="548">
        <v>0</v>
      </c>
      <c r="J15" s="548">
        <v>0.1</v>
      </c>
      <c r="K15" s="548">
        <v>0.1</v>
      </c>
      <c r="L15" s="548">
        <v>0.05</v>
      </c>
      <c r="M15" s="548">
        <v>0.05</v>
      </c>
      <c r="N15" s="548">
        <v>0.05</v>
      </c>
      <c r="O15" s="548">
        <v>0.05</v>
      </c>
      <c r="P15" s="29"/>
      <c r="Q15" s="29"/>
      <c r="R15" s="29"/>
      <c r="S15" s="29"/>
      <c r="T15" s="29"/>
      <c r="U15" s="29"/>
      <c r="V15" s="29"/>
      <c r="W15" s="29"/>
      <c r="X15" s="29"/>
      <c r="Y15" s="29"/>
      <c r="Z15" s="29"/>
      <c r="AA15" s="29"/>
      <c r="AB15" s="158">
        <f>+E15+G15+I15+K15+M15+O15+Q15+S15+U15+W15+Y15+AA15</f>
        <v>0.2</v>
      </c>
      <c r="AC15" s="30">
        <f t="shared" si="0"/>
        <v>0.2</v>
      </c>
    </row>
    <row r="16" spans="1:29" ht="80.25" customHeight="1">
      <c r="A16" s="38" t="s">
        <v>48</v>
      </c>
      <c r="B16" s="34" t="s">
        <v>33</v>
      </c>
      <c r="C16" s="35" t="s">
        <v>42</v>
      </c>
      <c r="D16" s="548">
        <v>0.18</v>
      </c>
      <c r="E16" s="548">
        <v>0.18</v>
      </c>
      <c r="F16" s="548">
        <v>0.12</v>
      </c>
      <c r="G16" s="548">
        <v>0</v>
      </c>
      <c r="H16" s="548">
        <v>0.18</v>
      </c>
      <c r="I16" s="548">
        <v>0.18</v>
      </c>
      <c r="J16" s="548">
        <v>0</v>
      </c>
      <c r="K16" s="548">
        <v>0</v>
      </c>
      <c r="L16" s="548">
        <v>0</v>
      </c>
      <c r="M16" s="548">
        <v>0</v>
      </c>
      <c r="N16" s="548">
        <v>0.06</v>
      </c>
      <c r="O16" s="548">
        <v>0.06</v>
      </c>
      <c r="P16" s="29"/>
      <c r="Q16" s="29"/>
      <c r="R16" s="29"/>
      <c r="S16" s="29"/>
      <c r="T16" s="29"/>
      <c r="U16" s="29"/>
      <c r="V16" s="29"/>
      <c r="W16" s="29"/>
      <c r="X16" s="29"/>
      <c r="Y16" s="29"/>
      <c r="Z16" s="29"/>
      <c r="AA16" s="29"/>
      <c r="AB16" s="158">
        <f>+E16+G16+I16+K16+M16+O16+Q16+S16+U16+W16+Y16+AA16</f>
        <v>0.42</v>
      </c>
      <c r="AC16" s="30">
        <f>+D16+F16+H16+J16+L16+N16+P16+R16+T16+X16+Z16+V16</f>
        <v>0.54</v>
      </c>
    </row>
    <row r="17" spans="1:30" ht="80.25" customHeight="1">
      <c r="A17" s="38" t="s">
        <v>49</v>
      </c>
      <c r="B17" s="34" t="s">
        <v>33</v>
      </c>
      <c r="C17" s="35" t="s">
        <v>50</v>
      </c>
      <c r="D17" s="548">
        <v>0</v>
      </c>
      <c r="E17" s="548">
        <v>0</v>
      </c>
      <c r="F17" s="548">
        <v>0</v>
      </c>
      <c r="G17" s="548">
        <v>0</v>
      </c>
      <c r="H17" s="548">
        <v>0.2</v>
      </c>
      <c r="I17" s="548">
        <v>0.2</v>
      </c>
      <c r="J17" s="548">
        <v>0</v>
      </c>
      <c r="K17" s="548">
        <v>0</v>
      </c>
      <c r="L17" s="548">
        <v>0</v>
      </c>
      <c r="M17" s="548">
        <v>0</v>
      </c>
      <c r="N17" s="548">
        <v>0.2</v>
      </c>
      <c r="O17" s="548">
        <v>0.2</v>
      </c>
      <c r="P17" s="29"/>
      <c r="Q17" s="29"/>
      <c r="R17" s="29"/>
      <c r="S17" s="29"/>
      <c r="T17" s="29"/>
      <c r="U17" s="29"/>
      <c r="V17" s="29"/>
      <c r="W17" s="29"/>
      <c r="X17" s="29"/>
      <c r="Y17" s="29"/>
      <c r="Z17" s="29"/>
      <c r="AA17" s="29"/>
      <c r="AB17" s="158">
        <f t="shared" ref="AB17" si="3">+E17+G17+I17+K17+M17+O17+Q17+S17+U17+W17+Y17+AA17</f>
        <v>0.4</v>
      </c>
      <c r="AC17" s="30">
        <f t="shared" si="0"/>
        <v>0.4</v>
      </c>
    </row>
    <row r="18" spans="1:30" ht="80.25" customHeight="1">
      <c r="A18" s="38" t="s">
        <v>51</v>
      </c>
      <c r="B18" s="39" t="s">
        <v>33</v>
      </c>
      <c r="C18" s="40" t="s">
        <v>52</v>
      </c>
      <c r="D18" s="548">
        <v>0</v>
      </c>
      <c r="E18" s="548">
        <v>0</v>
      </c>
      <c r="F18" s="548">
        <v>0.13</v>
      </c>
      <c r="G18" s="548">
        <v>0.13</v>
      </c>
      <c r="H18" s="548">
        <v>0.25</v>
      </c>
      <c r="I18" s="548">
        <v>0.13</v>
      </c>
      <c r="J18" s="548">
        <v>0</v>
      </c>
      <c r="K18" s="548">
        <v>0</v>
      </c>
      <c r="L18" s="548">
        <v>0</v>
      </c>
      <c r="M18" s="548">
        <v>0</v>
      </c>
      <c r="N18" s="548">
        <v>0.25</v>
      </c>
      <c r="O18" s="548">
        <v>0.37</v>
      </c>
      <c r="P18" s="29"/>
      <c r="Q18" s="29"/>
      <c r="R18" s="29"/>
      <c r="S18" s="29"/>
      <c r="T18" s="29"/>
      <c r="U18" s="29"/>
      <c r="V18" s="29"/>
      <c r="W18" s="29"/>
      <c r="X18" s="29"/>
      <c r="Y18" s="29"/>
      <c r="Z18" s="29"/>
      <c r="AA18" s="29"/>
      <c r="AB18" s="158">
        <f>+E18+G18+I18+K18+M18+O18+Q18+S18+U18+W18+Y18+AA18</f>
        <v>0.63</v>
      </c>
      <c r="AC18" s="30">
        <f t="shared" si="0"/>
        <v>0.63</v>
      </c>
    </row>
    <row r="19" spans="1:30" ht="80.25" customHeight="1">
      <c r="A19" s="38" t="s">
        <v>53</v>
      </c>
      <c r="B19" s="34" t="s">
        <v>30</v>
      </c>
      <c r="C19" s="35" t="s">
        <v>36</v>
      </c>
      <c r="D19" s="548">
        <v>0.04</v>
      </c>
      <c r="E19" s="548">
        <v>0.04</v>
      </c>
      <c r="F19" s="548">
        <v>0.11</v>
      </c>
      <c r="G19" s="548">
        <v>0</v>
      </c>
      <c r="H19" s="548">
        <v>7.0000000000000007E-2</v>
      </c>
      <c r="I19" s="548">
        <v>0.04</v>
      </c>
      <c r="J19" s="548">
        <v>0.14000000000000001</v>
      </c>
      <c r="K19" s="548">
        <v>0.14000000000000001</v>
      </c>
      <c r="L19" s="548">
        <v>0.11</v>
      </c>
      <c r="M19" s="548">
        <v>0.04</v>
      </c>
      <c r="N19" s="548">
        <v>0.11</v>
      </c>
      <c r="O19" s="548">
        <v>0.13</v>
      </c>
      <c r="P19" s="113"/>
      <c r="Q19" s="113"/>
      <c r="R19" s="29"/>
      <c r="S19" s="29"/>
      <c r="T19" s="29"/>
      <c r="U19" s="29"/>
      <c r="V19" s="29"/>
      <c r="W19" s="29"/>
      <c r="X19" s="29"/>
      <c r="Y19" s="29"/>
      <c r="Z19" s="29"/>
      <c r="AA19" s="29"/>
      <c r="AB19" s="158">
        <f t="shared" ref="AB19:AB20" si="4">+E19+G19+I19+K19+M19+O19+Q19+S19+U19+W19+Y19+AA19</f>
        <v>0.39</v>
      </c>
      <c r="AC19" s="30">
        <f>+D19+F19+H19+J19+L19+N19+P19+R20+T20+X19+Z19+V19</f>
        <v>0.57999999999999996</v>
      </c>
    </row>
    <row r="20" spans="1:30" s="32" customFormat="1" ht="80.25" customHeight="1">
      <c r="A20" s="38" t="s">
        <v>54</v>
      </c>
      <c r="B20" s="34" t="s">
        <v>55</v>
      </c>
      <c r="C20" s="35" t="s">
        <v>56</v>
      </c>
      <c r="D20" s="548">
        <v>0.08</v>
      </c>
      <c r="E20" s="548">
        <v>0.08</v>
      </c>
      <c r="F20" s="548">
        <v>0.08</v>
      </c>
      <c r="G20" s="548">
        <v>0.08</v>
      </c>
      <c r="H20" s="548">
        <v>0.09</v>
      </c>
      <c r="I20" s="548">
        <v>0.09</v>
      </c>
      <c r="J20" s="548">
        <v>0.06</v>
      </c>
      <c r="K20" s="548">
        <v>0.06</v>
      </c>
      <c r="L20" s="548">
        <v>0.06</v>
      </c>
      <c r="M20" s="548">
        <v>0.06</v>
      </c>
      <c r="N20" s="548">
        <v>0.06</v>
      </c>
      <c r="O20" s="548">
        <v>0.06</v>
      </c>
      <c r="P20" s="29"/>
      <c r="Q20" s="29"/>
      <c r="R20" s="29"/>
      <c r="S20" s="29"/>
      <c r="T20" s="29"/>
      <c r="U20" s="29"/>
      <c r="V20" s="29"/>
      <c r="W20" s="29"/>
      <c r="X20" s="29"/>
      <c r="Y20" s="29"/>
      <c r="Z20" s="29"/>
      <c r="AA20" s="29"/>
      <c r="AB20" s="158">
        <f t="shared" si="4"/>
        <v>0.43</v>
      </c>
      <c r="AC20" s="30">
        <f>+D20+F20+H20+J20+L20+N20+P20+R21+T21+X20+Z20+V20</f>
        <v>0.43</v>
      </c>
    </row>
    <row r="21" spans="1:30" ht="80.25" customHeight="1">
      <c r="A21" s="41" t="s">
        <v>57</v>
      </c>
      <c r="B21" s="34" t="s">
        <v>30</v>
      </c>
      <c r="C21" s="35" t="s">
        <v>31</v>
      </c>
      <c r="D21" s="548">
        <v>0</v>
      </c>
      <c r="E21" s="548">
        <v>0</v>
      </c>
      <c r="F21" s="548">
        <v>0</v>
      </c>
      <c r="G21" s="548">
        <v>0</v>
      </c>
      <c r="H21" s="548">
        <v>0</v>
      </c>
      <c r="I21" s="548">
        <v>0</v>
      </c>
      <c r="J21" s="548">
        <v>0</v>
      </c>
      <c r="K21" s="548">
        <v>0</v>
      </c>
      <c r="L21" s="548">
        <v>0</v>
      </c>
      <c r="M21" s="548">
        <v>0</v>
      </c>
      <c r="N21" s="548">
        <v>0</v>
      </c>
      <c r="O21" s="548">
        <v>0</v>
      </c>
      <c r="P21" s="29"/>
      <c r="Q21" s="29"/>
      <c r="R21" s="29"/>
      <c r="S21" s="29"/>
      <c r="T21" s="29"/>
      <c r="U21" s="29"/>
      <c r="V21" s="29"/>
      <c r="W21" s="29"/>
      <c r="X21" s="29"/>
      <c r="Y21" s="29"/>
      <c r="Z21" s="29"/>
      <c r="AA21" s="29"/>
      <c r="AB21" s="158">
        <f t="shared" ref="AB21:AB23" si="5">+E21+G21+I21+K21+M21+O21+Q21+S21+U21+W21+Y21+AA21</f>
        <v>0</v>
      </c>
      <c r="AC21" s="30">
        <f>+D21+F21+H21+J21+L21+N21+P21+R21+T21+X21+Z21+V21</f>
        <v>0</v>
      </c>
    </row>
    <row r="22" spans="1:30" ht="80.25" customHeight="1">
      <c r="A22" s="41" t="s">
        <v>58</v>
      </c>
      <c r="B22" s="34" t="s">
        <v>59</v>
      </c>
      <c r="C22" s="35" t="s">
        <v>60</v>
      </c>
      <c r="D22" s="548">
        <v>0.03</v>
      </c>
      <c r="E22" s="548">
        <v>0.01</v>
      </c>
      <c r="F22" s="548">
        <v>0.17</v>
      </c>
      <c r="G22" s="548">
        <v>0.14000000000000001</v>
      </c>
      <c r="H22" s="548">
        <v>0.03</v>
      </c>
      <c r="I22" s="548">
        <v>0.02</v>
      </c>
      <c r="J22" s="548">
        <v>0.1</v>
      </c>
      <c r="K22" s="548">
        <v>0.1</v>
      </c>
      <c r="L22" s="548">
        <v>0.04</v>
      </c>
      <c r="M22" s="548">
        <v>0.01</v>
      </c>
      <c r="N22" s="548">
        <v>0.11</v>
      </c>
      <c r="O22" s="548">
        <v>0.04</v>
      </c>
      <c r="P22" s="29"/>
      <c r="Q22" s="29"/>
      <c r="R22" s="29"/>
      <c r="S22" s="29"/>
      <c r="T22" s="29"/>
      <c r="U22" s="29"/>
      <c r="V22" s="29"/>
      <c r="W22" s="29"/>
      <c r="X22" s="29"/>
      <c r="Y22" s="29"/>
      <c r="Z22" s="29"/>
      <c r="AA22" s="29"/>
      <c r="AB22" s="158">
        <f t="shared" si="5"/>
        <v>0.32</v>
      </c>
      <c r="AC22" s="30">
        <f t="shared" si="0"/>
        <v>0.48</v>
      </c>
    </row>
    <row r="23" spans="1:30" ht="80.25" customHeight="1">
      <c r="A23" s="42" t="s">
        <v>61</v>
      </c>
      <c r="B23" s="43" t="s">
        <v>30</v>
      </c>
      <c r="C23" s="44" t="s">
        <v>62</v>
      </c>
      <c r="D23" s="548">
        <v>0.08</v>
      </c>
      <c r="E23" s="548">
        <v>0.08</v>
      </c>
      <c r="F23" s="548">
        <v>0.08</v>
      </c>
      <c r="G23" s="548">
        <v>0.08</v>
      </c>
      <c r="H23" s="548">
        <v>0.08</v>
      </c>
      <c r="I23" s="548">
        <v>0.08</v>
      </c>
      <c r="J23" s="548">
        <v>0.08</v>
      </c>
      <c r="K23" s="548">
        <v>0.08</v>
      </c>
      <c r="L23" s="548">
        <v>0.08</v>
      </c>
      <c r="M23" s="548">
        <v>0</v>
      </c>
      <c r="N23" s="548">
        <v>0.08</v>
      </c>
      <c r="O23" s="548">
        <v>0</v>
      </c>
      <c r="P23" s="29"/>
      <c r="Q23" s="29"/>
      <c r="R23" s="29"/>
      <c r="S23" s="29"/>
      <c r="T23" s="29"/>
      <c r="U23" s="29"/>
      <c r="V23" s="29"/>
      <c r="W23" s="29"/>
      <c r="X23" s="29"/>
      <c r="Y23" s="29"/>
      <c r="Z23" s="29"/>
      <c r="AA23" s="29"/>
      <c r="AB23" s="158">
        <f t="shared" si="5"/>
        <v>0.32</v>
      </c>
      <c r="AC23" s="30">
        <f t="shared" si="0"/>
        <v>0.48000000000000004</v>
      </c>
      <c r="AD23" s="26"/>
    </row>
    <row r="24" spans="1:30">
      <c r="A24" s="45"/>
      <c r="AB24" s="159"/>
    </row>
    <row r="25" spans="1:30" ht="56.25" customHeight="1">
      <c r="A25" s="46" t="s">
        <v>63</v>
      </c>
      <c r="AB25" s="159"/>
    </row>
    <row r="26" spans="1:30" s="32" customFormat="1" ht="55.5" customHeight="1">
      <c r="A26" s="47" t="s">
        <v>64</v>
      </c>
      <c r="B26" s="31"/>
      <c r="C26" s="31"/>
      <c r="E26" s="31"/>
    </row>
    <row r="27" spans="1:30" s="32" customFormat="1">
      <c r="A27" s="31"/>
      <c r="B27" s="31"/>
      <c r="C27" s="31"/>
      <c r="E27" s="31"/>
    </row>
    <row r="28" spans="1:30" s="32" customFormat="1">
      <c r="A28" s="31"/>
      <c r="B28" s="31"/>
      <c r="E28" s="31"/>
    </row>
    <row r="29" spans="1:30" s="32" customFormat="1">
      <c r="A29" s="31"/>
      <c r="B29" s="31"/>
      <c r="C29" s="31"/>
      <c r="E29" s="31"/>
    </row>
    <row r="30" spans="1:30" s="32" customFormat="1">
      <c r="A30" s="31"/>
      <c r="B30" s="31"/>
      <c r="C30" s="31"/>
      <c r="E30" s="31"/>
    </row>
    <row r="31" spans="1:30" s="32" customFormat="1">
      <c r="A31" s="31"/>
      <c r="B31" s="31"/>
      <c r="C31" s="31"/>
      <c r="E31" s="31"/>
    </row>
    <row r="32" spans="1:30" s="32" customFormat="1">
      <c r="A32" s="31"/>
      <c r="B32" s="31"/>
      <c r="C32" s="31"/>
      <c r="E32" s="31"/>
    </row>
    <row r="33" spans="1:5" s="32" customFormat="1">
      <c r="A33" s="31"/>
      <c r="B33" s="31"/>
      <c r="C33" s="31"/>
      <c r="E33" s="31"/>
    </row>
    <row r="34" spans="1:5" s="32" customFormat="1">
      <c r="A34" s="31"/>
      <c r="B34" s="31"/>
      <c r="C34" s="31"/>
      <c r="E34" s="31"/>
    </row>
    <row r="35" spans="1:5" s="32" customFormat="1">
      <c r="A35" s="31"/>
      <c r="B35" s="31"/>
      <c r="C35" s="31"/>
      <c r="E35" s="31"/>
    </row>
    <row r="36" spans="1:5" s="32" customFormat="1">
      <c r="A36" s="31"/>
      <c r="B36" s="31"/>
      <c r="C36" s="31"/>
      <c r="E36" s="31"/>
    </row>
    <row r="37" spans="1:5" s="32" customFormat="1">
      <c r="A37" s="31"/>
      <c r="B37" s="31"/>
      <c r="C37" s="31"/>
      <c r="E37" s="31"/>
    </row>
    <row r="38" spans="1:5" s="32" customFormat="1">
      <c r="A38" s="31"/>
      <c r="B38" s="31"/>
      <c r="C38" s="31"/>
      <c r="E38" s="31"/>
    </row>
    <row r="39" spans="1:5" s="32" customFormat="1">
      <c r="A39" s="31"/>
      <c r="B39" s="31"/>
      <c r="C39" s="31"/>
      <c r="E39" s="31"/>
    </row>
  </sheetData>
  <sheetProtection sheet="1" objects="1" scenarios="1" formatCells="0" formatColumns="0" formatRows="0" insertColumns="0" insertRows="0" insertHyperlinks="0" deleteColumns="0" deleteRows="0" sort="0" autoFilter="0" pivotTables="0"/>
  <autoFilter ref="A4:WUX23" xr:uid="{00000000-0009-0000-0000-000001000000}">
    <filterColumn colId="2">
      <filters>
        <filter val="Gestión Documental"/>
      </filters>
    </filterColumn>
  </autoFilter>
  <dataConsolidate function="average">
    <dataRefs count="1">
      <dataRef ref="O9:O17" sheet="PINAR" r:id="rId1"/>
    </dataRefs>
  </dataConsolidate>
  <phoneticPr fontId="26" type="noConversion"/>
  <conditionalFormatting sqref="AB5:AB23">
    <cfRule type="cellIs" dxfId="26" priority="5" operator="equal">
      <formula>1</formula>
    </cfRule>
    <cfRule type="colorScale" priority="6">
      <colorScale>
        <cfvo type="num" val="0"/>
        <cfvo type="num" val="0.6"/>
        <cfvo type="num" val="0.99"/>
        <color rgb="FFC00000"/>
        <color rgb="FFFFEB84"/>
        <color rgb="FF1DA275"/>
      </colorScale>
    </cfRule>
  </conditionalFormatting>
  <pageMargins left="0.31496062992125984" right="0.70866141732283472" top="0.62992125984251968" bottom="0.74803149606299213" header="0.31496062992125984" footer="0.31496062992125984"/>
  <pageSetup paperSize="9" scale="32" fitToHeight="0" orientation="portrait" r:id="rId2"/>
  <headerFooter>
    <oddHeader>&amp;L&amp;G
&amp;C&amp;"Arial"&amp;8&amp;K000000 INTERNAL&amp;1#_x000D_&amp;"Calibri"&amp;11&amp;K000000&amp;"Arial,Negrita"&amp;12PLAN DE ACCION INSTITUCIONAL</oddHeader>
    <oddFooter>&amp;L&amp;G&amp;C&amp;N
IPB-A-1&amp;RDES-FM-05
V9</oddFooter>
  </headerFooter>
  <drawing r:id="rId3"/>
  <legacyDrawing r:id="rId4"/>
  <legacyDrawingHF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I23"/>
  <sheetViews>
    <sheetView zoomScaleNormal="100" workbookViewId="0">
      <selection activeCell="F3" sqref="F3"/>
    </sheetView>
  </sheetViews>
  <sheetFormatPr baseColWidth="10" defaultColWidth="11.453125" defaultRowHeight="14.5"/>
  <cols>
    <col min="1" max="1" width="38.54296875" bestFit="1" customWidth="1"/>
    <col min="2" max="2" width="51.54296875" customWidth="1"/>
    <col min="3" max="3" width="39.453125" customWidth="1"/>
    <col min="4" max="4" width="43.453125" customWidth="1"/>
    <col min="5" max="5" width="34.453125" customWidth="1"/>
    <col min="6" max="6" width="45.54296875" customWidth="1"/>
    <col min="7" max="7" width="32.453125" customWidth="1"/>
    <col min="8" max="8" width="39.453125" style="16" customWidth="1"/>
    <col min="9" max="9" width="25.453125" customWidth="1"/>
  </cols>
  <sheetData>
    <row r="1" spans="1:9" s="14" customFormat="1" ht="29">
      <c r="A1" s="5" t="s">
        <v>65</v>
      </c>
      <c r="B1" s="8" t="s">
        <v>66</v>
      </c>
      <c r="C1" s="8" t="s">
        <v>67</v>
      </c>
      <c r="D1" s="17" t="s">
        <v>68</v>
      </c>
      <c r="E1" s="5" t="s">
        <v>69</v>
      </c>
      <c r="F1" s="5" t="s">
        <v>70</v>
      </c>
      <c r="G1" s="23" t="s">
        <v>71</v>
      </c>
      <c r="H1" s="17" t="s">
        <v>72</v>
      </c>
      <c r="I1" s="18" t="s">
        <v>73</v>
      </c>
    </row>
    <row r="2" spans="1:9" ht="101.5">
      <c r="A2" s="9" t="s">
        <v>50</v>
      </c>
      <c r="B2" s="2" t="s">
        <v>74</v>
      </c>
      <c r="C2" s="6" t="s">
        <v>75</v>
      </c>
      <c r="D2" s="7" t="s">
        <v>76</v>
      </c>
      <c r="E2" s="10" t="s">
        <v>77</v>
      </c>
      <c r="F2" s="20" t="s">
        <v>78</v>
      </c>
      <c r="G2" s="24" t="s">
        <v>79</v>
      </c>
      <c r="H2" s="21" t="s">
        <v>80</v>
      </c>
      <c r="I2" s="1" t="s">
        <v>81</v>
      </c>
    </row>
    <row r="3" spans="1:9" ht="72.5">
      <c r="A3" s="9" t="s">
        <v>82</v>
      </c>
      <c r="B3" s="2" t="s">
        <v>83</v>
      </c>
      <c r="C3" s="6" t="s">
        <v>84</v>
      </c>
      <c r="D3" s="7" t="s">
        <v>85</v>
      </c>
      <c r="E3" s="11" t="s">
        <v>86</v>
      </c>
      <c r="F3" s="20" t="s">
        <v>87</v>
      </c>
      <c r="G3" s="24" t="s">
        <v>88</v>
      </c>
      <c r="H3" s="21" t="s">
        <v>89</v>
      </c>
      <c r="I3" s="1" t="s">
        <v>90</v>
      </c>
    </row>
    <row r="4" spans="1:9" ht="72.5">
      <c r="A4" s="9" t="s">
        <v>52</v>
      </c>
      <c r="B4" s="3" t="s">
        <v>91</v>
      </c>
      <c r="C4" s="6" t="s">
        <v>92</v>
      </c>
      <c r="D4" s="7" t="s">
        <v>93</v>
      </c>
      <c r="E4" s="10" t="s">
        <v>94</v>
      </c>
      <c r="F4" s="20" t="s">
        <v>95</v>
      </c>
      <c r="G4" s="24" t="s">
        <v>96</v>
      </c>
      <c r="H4" s="21" t="s">
        <v>97</v>
      </c>
      <c r="I4" s="1" t="s">
        <v>98</v>
      </c>
    </row>
    <row r="5" spans="1:9" ht="159.5">
      <c r="A5" s="9" t="s">
        <v>99</v>
      </c>
      <c r="B5" s="4" t="s">
        <v>100</v>
      </c>
      <c r="C5" s="6" t="s">
        <v>101</v>
      </c>
      <c r="D5" s="7" t="s">
        <v>102</v>
      </c>
      <c r="E5" s="10" t="s">
        <v>103</v>
      </c>
      <c r="F5" s="20" t="s">
        <v>104</v>
      </c>
      <c r="G5" s="24" t="s">
        <v>105</v>
      </c>
      <c r="H5" s="21" t="s">
        <v>106</v>
      </c>
      <c r="I5" s="1" t="s">
        <v>107</v>
      </c>
    </row>
    <row r="6" spans="1:9" ht="87">
      <c r="A6" s="9" t="s">
        <v>108</v>
      </c>
      <c r="B6" s="19" t="s">
        <v>109</v>
      </c>
      <c r="C6" s="6" t="s">
        <v>110</v>
      </c>
      <c r="D6" s="7" t="s">
        <v>111</v>
      </c>
      <c r="E6" s="10" t="s">
        <v>112</v>
      </c>
      <c r="F6" s="20" t="s">
        <v>113</v>
      </c>
      <c r="G6" s="24" t="s">
        <v>114</v>
      </c>
      <c r="H6" s="21" t="s">
        <v>115</v>
      </c>
      <c r="I6" s="1" t="s">
        <v>116</v>
      </c>
    </row>
    <row r="7" spans="1:9" ht="101.5">
      <c r="A7" s="9" t="s">
        <v>117</v>
      </c>
      <c r="C7" s="6" t="s">
        <v>109</v>
      </c>
      <c r="D7" s="7" t="s">
        <v>118</v>
      </c>
      <c r="E7" s="9" t="s">
        <v>109</v>
      </c>
      <c r="F7" s="20" t="s">
        <v>119</v>
      </c>
      <c r="G7" s="24" t="s">
        <v>120</v>
      </c>
      <c r="H7" s="22" t="s">
        <v>109</v>
      </c>
    </row>
    <row r="8" spans="1:9" ht="37.5">
      <c r="A8" s="9" t="s">
        <v>121</v>
      </c>
      <c r="D8" s="7" t="s">
        <v>122</v>
      </c>
      <c r="F8" s="20" t="s">
        <v>123</v>
      </c>
      <c r="G8" s="15" t="s">
        <v>109</v>
      </c>
    </row>
    <row r="9" spans="1:9" ht="87">
      <c r="A9" s="9" t="s">
        <v>124</v>
      </c>
      <c r="D9" s="7" t="s">
        <v>125</v>
      </c>
      <c r="F9" s="12" t="s">
        <v>126</v>
      </c>
    </row>
    <row r="10" spans="1:9" ht="43.5">
      <c r="A10" s="9" t="s">
        <v>127</v>
      </c>
      <c r="D10" s="7" t="s">
        <v>128</v>
      </c>
      <c r="F10" s="13" t="s">
        <v>129</v>
      </c>
    </row>
    <row r="11" spans="1:9" ht="101.5">
      <c r="A11" s="9" t="s">
        <v>31</v>
      </c>
      <c r="D11" s="7" t="s">
        <v>130</v>
      </c>
      <c r="F11" s="13" t="s">
        <v>131</v>
      </c>
    </row>
    <row r="12" spans="1:9" ht="43.5">
      <c r="A12" s="9" t="s">
        <v>132</v>
      </c>
      <c r="D12" s="7" t="s">
        <v>133</v>
      </c>
      <c r="F12" s="13" t="s">
        <v>134</v>
      </c>
    </row>
    <row r="13" spans="1:9" ht="62.5">
      <c r="A13" s="9" t="s">
        <v>135</v>
      </c>
      <c r="D13" s="7" t="s">
        <v>136</v>
      </c>
      <c r="F13" s="12" t="s">
        <v>137</v>
      </c>
    </row>
    <row r="14" spans="1:9" ht="87.5">
      <c r="A14" s="9" t="s">
        <v>62</v>
      </c>
      <c r="D14" s="7" t="s">
        <v>109</v>
      </c>
      <c r="F14" s="12" t="s">
        <v>138</v>
      </c>
    </row>
    <row r="15" spans="1:9" ht="62.5">
      <c r="A15" s="9" t="s">
        <v>45</v>
      </c>
      <c r="F15" s="12" t="s">
        <v>139</v>
      </c>
    </row>
    <row r="16" spans="1:9" ht="50">
      <c r="A16" s="9" t="s">
        <v>140</v>
      </c>
      <c r="F16" s="12" t="s">
        <v>141</v>
      </c>
    </row>
    <row r="17" spans="1:6" ht="50">
      <c r="A17" s="9" t="s">
        <v>60</v>
      </c>
      <c r="F17" s="12" t="s">
        <v>142</v>
      </c>
    </row>
    <row r="18" spans="1:6" ht="37.5">
      <c r="A18" s="9" t="s">
        <v>109</v>
      </c>
      <c r="F18" s="12" t="s">
        <v>143</v>
      </c>
    </row>
    <row r="19" spans="1:6" ht="37.5">
      <c r="F19" s="12" t="s">
        <v>144</v>
      </c>
    </row>
    <row r="20" spans="1:6" ht="37.5">
      <c r="F20" s="12" t="s">
        <v>145</v>
      </c>
    </row>
    <row r="21" spans="1:6" ht="37.5">
      <c r="F21" s="12" t="s">
        <v>146</v>
      </c>
    </row>
    <row r="22" spans="1:6" ht="37.5">
      <c r="F22" s="12" t="s">
        <v>147</v>
      </c>
    </row>
    <row r="23" spans="1:6">
      <c r="F23" s="12" t="s">
        <v>109</v>
      </c>
    </row>
  </sheetData>
  <pageMargins left="0.7" right="0.7" top="0.75" bottom="0.75" header="0.3" footer="0.3"/>
  <pageSetup paperSize="9" orientation="portrait" horizontalDpi="4294967293" verticalDpi="4294967293" r:id="rId1"/>
  <headerFooter>
    <oddHeader>&amp;C&amp;"Arial"&amp;8&amp;K000000 INTERNAL&amp;1#_x000D_</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22"/>
  <sheetViews>
    <sheetView zoomScale="70" zoomScaleNormal="70" workbookViewId="0">
      <pane xSplit="1" topLeftCell="G1" activePane="topRight" state="frozen"/>
      <selection pane="topRight" activeCell="K8" sqref="K8"/>
    </sheetView>
  </sheetViews>
  <sheetFormatPr baseColWidth="10" defaultColWidth="11.453125" defaultRowHeight="14.5"/>
  <cols>
    <col min="1" max="1" width="27.453125" customWidth="1"/>
    <col min="2" max="15" width="18.54296875" customWidth="1"/>
    <col min="16" max="16" width="11.453125" bestFit="1" customWidth="1"/>
    <col min="17" max="25" width="16" customWidth="1"/>
    <col min="26" max="26" width="16.453125" bestFit="1" customWidth="1"/>
    <col min="27" max="27" width="20.54296875" bestFit="1" customWidth="1"/>
    <col min="28" max="28" width="17.453125" bestFit="1" customWidth="1"/>
    <col min="29" max="29" width="16.453125" bestFit="1" customWidth="1"/>
    <col min="30" max="30" width="20.54296875" bestFit="1" customWidth="1"/>
    <col min="31" max="31" width="17.453125" bestFit="1" customWidth="1"/>
    <col min="32" max="32" width="16.453125" bestFit="1" customWidth="1"/>
    <col min="33" max="33" width="20.54296875" bestFit="1" customWidth="1"/>
    <col min="34" max="34" width="17.453125" bestFit="1" customWidth="1"/>
    <col min="35" max="35" width="16.453125" bestFit="1" customWidth="1"/>
    <col min="36" max="36" width="20.54296875" bestFit="1" customWidth="1"/>
    <col min="37" max="37" width="17.453125" bestFit="1" customWidth="1"/>
    <col min="38" max="38" width="16.453125" bestFit="1" customWidth="1"/>
    <col min="39" max="39" width="20.54296875" bestFit="1" customWidth="1"/>
    <col min="40" max="40" width="17.453125" bestFit="1" customWidth="1"/>
    <col min="42" max="42" width="13.453125" customWidth="1"/>
    <col min="43" max="43" width="14.453125" customWidth="1"/>
    <col min="44" max="44" width="50.54296875" customWidth="1"/>
  </cols>
  <sheetData>
    <row r="1" spans="1:44" ht="15" customHeight="1">
      <c r="A1" s="724" t="s">
        <v>0</v>
      </c>
      <c r="B1" s="724" t="s">
        <v>3</v>
      </c>
      <c r="C1" s="724" t="s">
        <v>4</v>
      </c>
      <c r="D1" s="724" t="s">
        <v>5</v>
      </c>
      <c r="E1" s="724" t="s">
        <v>6</v>
      </c>
      <c r="F1" s="724" t="s">
        <v>7</v>
      </c>
      <c r="G1" s="724" t="s">
        <v>8</v>
      </c>
      <c r="H1" s="724" t="s">
        <v>9</v>
      </c>
      <c r="I1" s="724" t="s">
        <v>10</v>
      </c>
      <c r="J1" s="724" t="s">
        <v>11</v>
      </c>
      <c r="K1" s="724" t="s">
        <v>12</v>
      </c>
      <c r="L1" s="724" t="s">
        <v>13</v>
      </c>
      <c r="M1" s="724" t="s">
        <v>14</v>
      </c>
      <c r="N1" s="724" t="s">
        <v>15</v>
      </c>
      <c r="O1" s="724" t="s">
        <v>16</v>
      </c>
      <c r="P1" s="724" t="s">
        <v>17</v>
      </c>
      <c r="Q1" s="724" t="s">
        <v>18</v>
      </c>
      <c r="R1" s="724" t="s">
        <v>19</v>
      </c>
      <c r="S1" s="724" t="s">
        <v>20</v>
      </c>
      <c r="T1" s="724" t="s">
        <v>21</v>
      </c>
      <c r="U1" s="724" t="s">
        <v>22</v>
      </c>
      <c r="V1" s="724" t="s">
        <v>23</v>
      </c>
      <c r="W1" s="724" t="s">
        <v>24</v>
      </c>
      <c r="X1" s="724" t="s">
        <v>25</v>
      </c>
      <c r="Y1" s="724" t="s">
        <v>26</v>
      </c>
      <c r="Z1" s="728" t="s">
        <v>148</v>
      </c>
      <c r="AA1" s="728"/>
      <c r="AB1" s="728"/>
      <c r="AC1" s="728" t="s">
        <v>149</v>
      </c>
      <c r="AD1" s="728"/>
      <c r="AE1" s="728"/>
      <c r="AF1" s="728" t="s">
        <v>150</v>
      </c>
      <c r="AG1" s="728"/>
      <c r="AH1" s="728"/>
      <c r="AI1" s="725" t="s">
        <v>151</v>
      </c>
      <c r="AJ1" s="729"/>
      <c r="AK1" s="727"/>
      <c r="AL1" s="725" t="s">
        <v>152</v>
      </c>
      <c r="AM1" s="726"/>
      <c r="AN1" s="727"/>
    </row>
    <row r="2" spans="1:44" ht="39" customHeight="1" thickBot="1">
      <c r="A2" s="730"/>
      <c r="B2" s="730"/>
      <c r="C2" s="730"/>
      <c r="D2" s="730"/>
      <c r="E2" s="730"/>
      <c r="F2" s="730"/>
      <c r="G2" s="730"/>
      <c r="H2" s="730"/>
      <c r="I2" s="730"/>
      <c r="J2" s="730"/>
      <c r="K2" s="730"/>
      <c r="L2" s="724"/>
      <c r="M2" s="724"/>
      <c r="N2" s="724"/>
      <c r="O2" s="724"/>
      <c r="P2" s="724"/>
      <c r="Q2" s="724"/>
      <c r="R2" s="724"/>
      <c r="S2" s="724"/>
      <c r="T2" s="724"/>
      <c r="U2" s="724"/>
      <c r="V2" s="724"/>
      <c r="W2" s="724"/>
      <c r="X2" s="724"/>
      <c r="Y2" s="724"/>
      <c r="Z2" s="162" t="s">
        <v>153</v>
      </c>
      <c r="AA2" s="161" t="s">
        <v>154</v>
      </c>
      <c r="AB2" s="161" t="s">
        <v>155</v>
      </c>
      <c r="AC2" s="161" t="s">
        <v>153</v>
      </c>
      <c r="AD2" s="161" t="s">
        <v>154</v>
      </c>
      <c r="AE2" s="161" t="s">
        <v>155</v>
      </c>
      <c r="AF2" s="161" t="s">
        <v>153</v>
      </c>
      <c r="AG2" s="161" t="s">
        <v>154</v>
      </c>
      <c r="AH2" s="161" t="s">
        <v>155</v>
      </c>
      <c r="AI2" s="161" t="s">
        <v>153</v>
      </c>
      <c r="AJ2" s="161" t="s">
        <v>154</v>
      </c>
      <c r="AK2" s="161" t="s">
        <v>155</v>
      </c>
      <c r="AL2" s="164" t="s">
        <v>153</v>
      </c>
      <c r="AM2" s="163" t="s">
        <v>154</v>
      </c>
      <c r="AN2" s="165" t="s">
        <v>156</v>
      </c>
      <c r="AP2" s="64" t="s">
        <v>157</v>
      </c>
      <c r="AQ2" s="65" t="s">
        <v>158</v>
      </c>
      <c r="AR2" s="65" t="s">
        <v>159</v>
      </c>
    </row>
    <row r="3" spans="1:44" ht="69.75" customHeight="1" thickBot="1">
      <c r="A3" s="154" t="s">
        <v>160</v>
      </c>
      <c r="B3" s="345">
        <v>0</v>
      </c>
      <c r="C3" s="345">
        <v>0</v>
      </c>
      <c r="D3" s="345">
        <v>0</v>
      </c>
      <c r="E3" s="345">
        <v>0</v>
      </c>
      <c r="F3" s="345">
        <v>0.23</v>
      </c>
      <c r="G3" s="345">
        <v>0.23</v>
      </c>
      <c r="H3" s="344">
        <v>0</v>
      </c>
      <c r="I3" s="344">
        <v>0</v>
      </c>
      <c r="J3" s="344">
        <v>0</v>
      </c>
      <c r="K3" s="521">
        <v>0</v>
      </c>
      <c r="L3" s="533">
        <f>+'Planes Consolidados'!N5</f>
        <v>0.23</v>
      </c>
      <c r="M3" s="533">
        <f>+'Planes Consolidados'!O5</f>
        <v>0.23</v>
      </c>
      <c r="N3" s="325"/>
      <c r="O3" s="325"/>
      <c r="P3" s="325"/>
      <c r="Q3" s="325"/>
      <c r="R3" s="325"/>
      <c r="S3" s="325"/>
      <c r="T3" s="325"/>
      <c r="U3" s="325"/>
      <c r="V3" s="325"/>
      <c r="W3" s="325"/>
      <c r="X3" s="325"/>
      <c r="Y3" s="325"/>
      <c r="Z3" s="325">
        <f>+G3+E3+C3</f>
        <v>0.23</v>
      </c>
      <c r="AA3" s="325">
        <f>+F3+D3+B3</f>
        <v>0.23</v>
      </c>
      <c r="AB3" s="325" t="s">
        <v>161</v>
      </c>
      <c r="AC3" s="325">
        <f>+I3+K3+M3</f>
        <v>0.23</v>
      </c>
      <c r="AD3" s="325">
        <f>+H3+J3+L3</f>
        <v>0.23</v>
      </c>
      <c r="AE3" s="325" t="s">
        <v>161</v>
      </c>
      <c r="AF3" s="325"/>
      <c r="AG3" s="325"/>
      <c r="AH3" s="325"/>
      <c r="AI3" s="325"/>
      <c r="AJ3" s="325"/>
      <c r="AK3" s="325"/>
      <c r="AL3" s="524">
        <f>'Planes Consolidados'!AB5</f>
        <v>0.46</v>
      </c>
      <c r="AM3" s="525">
        <f>+'Planes Consolidados'!AC5</f>
        <v>0.46</v>
      </c>
      <c r="AN3" s="76" t="s">
        <v>161</v>
      </c>
      <c r="AP3" s="66" t="s">
        <v>162</v>
      </c>
      <c r="AQ3" s="67" t="s">
        <v>163</v>
      </c>
      <c r="AR3" s="68" t="s">
        <v>164</v>
      </c>
    </row>
    <row r="4" spans="1:44" ht="69.75" customHeight="1" thickBot="1">
      <c r="A4" s="153" t="s">
        <v>165</v>
      </c>
      <c r="B4" s="353">
        <v>0.48070000000000002</v>
      </c>
      <c r="C4" s="353">
        <v>0.30399999999999999</v>
      </c>
      <c r="D4" s="353">
        <v>0.32469999999999999</v>
      </c>
      <c r="E4" s="353">
        <v>0.18679999999999999</v>
      </c>
      <c r="F4" s="353">
        <v>0</v>
      </c>
      <c r="G4" s="353">
        <v>0</v>
      </c>
      <c r="H4" s="353">
        <v>1.6999999999999999E-3</v>
      </c>
      <c r="I4" s="353">
        <v>1E-4</v>
      </c>
      <c r="J4" s="353">
        <v>1.6999999999999999E-3</v>
      </c>
      <c r="K4" s="353">
        <v>4.0000000000000002E-4</v>
      </c>
      <c r="L4" s="353">
        <v>4.8999999999999998E-3</v>
      </c>
      <c r="M4" s="353">
        <v>8.9999999999999993E-3</v>
      </c>
      <c r="N4" s="542"/>
      <c r="O4" s="325"/>
      <c r="P4" s="325"/>
      <c r="Q4" s="325"/>
      <c r="R4" s="325"/>
      <c r="S4" s="325"/>
      <c r="T4" s="325"/>
      <c r="U4" s="325"/>
      <c r="V4" s="325"/>
      <c r="W4" s="325"/>
      <c r="X4" s="325"/>
      <c r="Y4" s="325"/>
      <c r="Z4" s="325">
        <f>+G4+E4+C4</f>
        <v>0.49080000000000001</v>
      </c>
      <c r="AA4" s="325">
        <f>+F4+D4+B4</f>
        <v>0.8054</v>
      </c>
      <c r="AB4" s="325" t="s">
        <v>166</v>
      </c>
      <c r="AC4" s="325">
        <f>+I4+K4+M4</f>
        <v>9.4999999999999998E-3</v>
      </c>
      <c r="AD4" s="325">
        <f>+H4+J4+L4</f>
        <v>8.3000000000000001E-3</v>
      </c>
      <c r="AE4" s="325" t="s">
        <v>161</v>
      </c>
      <c r="AF4" s="325"/>
      <c r="AG4" s="325"/>
      <c r="AH4" s="325"/>
      <c r="AI4" s="325"/>
      <c r="AJ4" s="325"/>
      <c r="AK4" s="325"/>
      <c r="AL4" s="524">
        <f>'Planes Consolidados'!AB6</f>
        <v>0.50029999999999997</v>
      </c>
      <c r="AM4" s="525">
        <f>+'Planes Consolidados'!AC6</f>
        <v>0.81370000000000009</v>
      </c>
      <c r="AN4" s="76" t="s">
        <v>161</v>
      </c>
      <c r="AP4" s="69" t="s">
        <v>167</v>
      </c>
      <c r="AQ4" s="70" t="s">
        <v>166</v>
      </c>
      <c r="AR4" s="68" t="s">
        <v>168</v>
      </c>
    </row>
    <row r="5" spans="1:44" ht="69.75" customHeight="1" thickBot="1">
      <c r="A5" s="153" t="s">
        <v>35</v>
      </c>
      <c r="B5" s="352">
        <v>0</v>
      </c>
      <c r="C5" s="352">
        <v>0</v>
      </c>
      <c r="D5" s="352">
        <v>0</v>
      </c>
      <c r="E5" s="352">
        <v>0</v>
      </c>
      <c r="F5" s="352">
        <v>0</v>
      </c>
      <c r="G5" s="352">
        <v>0</v>
      </c>
      <c r="H5" s="352">
        <v>0.33</v>
      </c>
      <c r="I5" s="352">
        <v>0.33</v>
      </c>
      <c r="J5" s="352">
        <v>0</v>
      </c>
      <c r="K5" s="522">
        <v>0</v>
      </c>
      <c r="L5" s="534">
        <f>+'Planes Consolidados'!N7</f>
        <v>0</v>
      </c>
      <c r="M5" s="534">
        <f>+'Planes Consolidados'!O7</f>
        <v>0</v>
      </c>
      <c r="N5" s="542"/>
      <c r="O5" s="325"/>
      <c r="P5" s="325"/>
      <c r="Q5" s="325"/>
      <c r="R5" s="325"/>
      <c r="S5" s="325"/>
      <c r="T5" s="325"/>
      <c r="U5" s="325"/>
      <c r="V5" s="325"/>
      <c r="W5" s="325"/>
      <c r="X5" s="325"/>
      <c r="Y5" s="325"/>
      <c r="Z5" s="325">
        <f t="shared" ref="Z5:Z21" si="0">+G5+E5+C5</f>
        <v>0</v>
      </c>
      <c r="AA5" s="325">
        <f t="shared" ref="AA5:AA21" si="1">+F5+D5+B5</f>
        <v>0</v>
      </c>
      <c r="AB5" s="325" t="s">
        <v>161</v>
      </c>
      <c r="AC5" s="325">
        <f t="shared" ref="AC5:AC21" si="2">+I5+K5+M5</f>
        <v>0.33</v>
      </c>
      <c r="AD5" s="325">
        <f t="shared" ref="AD5:AD21" si="3">+H5+J5+L5</f>
        <v>0.33</v>
      </c>
      <c r="AE5" s="325" t="s">
        <v>161</v>
      </c>
      <c r="AF5" s="325"/>
      <c r="AG5" s="325"/>
      <c r="AH5" s="325"/>
      <c r="AI5" s="325"/>
      <c r="AJ5" s="325"/>
      <c r="AK5" s="325"/>
      <c r="AL5" s="524">
        <f>'Planes Consolidados'!AB7</f>
        <v>0.33</v>
      </c>
      <c r="AM5" s="525">
        <f>+'Planes Consolidados'!AC7</f>
        <v>0.33</v>
      </c>
      <c r="AN5" s="76" t="s">
        <v>161</v>
      </c>
      <c r="AP5" s="71" t="s">
        <v>169</v>
      </c>
      <c r="AQ5" s="72" t="s">
        <v>170</v>
      </c>
      <c r="AR5" s="68" t="s">
        <v>171</v>
      </c>
    </row>
    <row r="6" spans="1:44" ht="69.75" customHeight="1" thickBot="1">
      <c r="A6" s="153" t="s">
        <v>172</v>
      </c>
      <c r="B6" s="344">
        <v>0</v>
      </c>
      <c r="C6" s="344">
        <v>0</v>
      </c>
      <c r="D6" s="344">
        <v>0</v>
      </c>
      <c r="E6" s="344">
        <v>0</v>
      </c>
      <c r="F6" s="344">
        <v>0</v>
      </c>
      <c r="G6" s="344">
        <v>0</v>
      </c>
      <c r="H6" s="344">
        <v>0.33</v>
      </c>
      <c r="I6" s="344">
        <v>0.33</v>
      </c>
      <c r="J6" s="344">
        <v>0</v>
      </c>
      <c r="K6" s="521">
        <v>0</v>
      </c>
      <c r="L6" s="523">
        <f>+'Planes Consolidados'!N8</f>
        <v>0</v>
      </c>
      <c r="M6" s="523">
        <f>+'Planes Consolidados'!O8</f>
        <v>0</v>
      </c>
      <c r="N6" s="542"/>
      <c r="O6" s="325"/>
      <c r="P6" s="325"/>
      <c r="Q6" s="325"/>
      <c r="R6" s="325"/>
      <c r="S6" s="325"/>
      <c r="T6" s="325"/>
      <c r="U6" s="325"/>
      <c r="V6" s="325"/>
      <c r="W6" s="325"/>
      <c r="X6" s="325"/>
      <c r="Y6" s="325"/>
      <c r="Z6" s="325">
        <f t="shared" si="0"/>
        <v>0</v>
      </c>
      <c r="AA6" s="325">
        <f t="shared" si="1"/>
        <v>0</v>
      </c>
      <c r="AB6" s="325" t="s">
        <v>161</v>
      </c>
      <c r="AC6" s="325">
        <f t="shared" si="2"/>
        <v>0.33</v>
      </c>
      <c r="AD6" s="325">
        <f t="shared" si="3"/>
        <v>0.33</v>
      </c>
      <c r="AE6" s="325" t="s">
        <v>161</v>
      </c>
      <c r="AF6" s="325"/>
      <c r="AG6" s="325"/>
      <c r="AH6" s="325"/>
      <c r="AI6" s="325"/>
      <c r="AJ6" s="325"/>
      <c r="AK6" s="325"/>
      <c r="AL6" s="524">
        <f>'Planes Consolidados'!AB8</f>
        <v>0.33</v>
      </c>
      <c r="AM6" s="525">
        <f>+'Planes Consolidados'!AC8</f>
        <v>0.33</v>
      </c>
      <c r="AN6" s="76" t="s">
        <v>161</v>
      </c>
      <c r="AP6" s="73" t="s">
        <v>173</v>
      </c>
      <c r="AQ6" s="74" t="s">
        <v>174</v>
      </c>
      <c r="AR6" s="68" t="s">
        <v>175</v>
      </c>
    </row>
    <row r="7" spans="1:44" ht="69.75" customHeight="1" thickBot="1">
      <c r="A7" s="153" t="s">
        <v>176</v>
      </c>
      <c r="B7" s="345">
        <v>0.11</v>
      </c>
      <c r="C7" s="345">
        <v>0.11</v>
      </c>
      <c r="D7" s="345">
        <v>0.11</v>
      </c>
      <c r="E7" s="345">
        <v>0.05</v>
      </c>
      <c r="F7" s="345">
        <v>0.05</v>
      </c>
      <c r="G7" s="345">
        <v>0.05</v>
      </c>
      <c r="H7" s="345">
        <v>0.11</v>
      </c>
      <c r="I7" s="345">
        <v>0.11</v>
      </c>
      <c r="J7" s="344">
        <v>0.11</v>
      </c>
      <c r="K7" s="521">
        <v>0.11</v>
      </c>
      <c r="L7" s="523">
        <f>+'Planes Consolidados'!N9</f>
        <v>7.0000000000000007E-2</v>
      </c>
      <c r="M7" s="523">
        <f>+'Planes Consolidados'!O9</f>
        <v>7.0000000000000007E-2</v>
      </c>
      <c r="N7" s="542"/>
      <c r="O7" s="325"/>
      <c r="P7" s="325"/>
      <c r="Q7" s="325"/>
      <c r="R7" s="325"/>
      <c r="S7" s="325"/>
      <c r="T7" s="325"/>
      <c r="U7" s="325"/>
      <c r="V7" s="325"/>
      <c r="W7" s="325"/>
      <c r="X7" s="325"/>
      <c r="Y7" s="325"/>
      <c r="Z7" s="325">
        <f t="shared" si="0"/>
        <v>0.21000000000000002</v>
      </c>
      <c r="AA7" s="325">
        <f t="shared" si="1"/>
        <v>0.27</v>
      </c>
      <c r="AB7" s="325" t="s">
        <v>174</v>
      </c>
      <c r="AC7" s="325">
        <f t="shared" si="2"/>
        <v>0.29000000000000004</v>
      </c>
      <c r="AD7" s="325">
        <f t="shared" si="3"/>
        <v>0.29000000000000004</v>
      </c>
      <c r="AE7" s="325" t="s">
        <v>161</v>
      </c>
      <c r="AF7" s="325"/>
      <c r="AG7" s="325"/>
      <c r="AH7" s="325"/>
      <c r="AI7" s="325"/>
      <c r="AJ7" s="325"/>
      <c r="AK7" s="325"/>
      <c r="AL7" s="524">
        <f>'Planes Consolidados'!AB9</f>
        <v>0.5</v>
      </c>
      <c r="AM7" s="525">
        <f>+'Planes Consolidados'!AC9</f>
        <v>0.56000000000000005</v>
      </c>
      <c r="AN7" s="74" t="s">
        <v>174</v>
      </c>
      <c r="AP7" s="75">
        <v>1</v>
      </c>
      <c r="AQ7" s="76" t="s">
        <v>161</v>
      </c>
      <c r="AR7" s="68" t="s">
        <v>177</v>
      </c>
    </row>
    <row r="8" spans="1:44" ht="69.75" customHeight="1" thickBot="1">
      <c r="A8" s="153" t="s">
        <v>178</v>
      </c>
      <c r="B8" s="344">
        <v>0.13</v>
      </c>
      <c r="C8" s="344">
        <v>0.13</v>
      </c>
      <c r="D8" s="344">
        <v>0.06</v>
      </c>
      <c r="E8" s="344">
        <v>0.06</v>
      </c>
      <c r="F8" s="344">
        <v>0.06</v>
      </c>
      <c r="G8" s="344">
        <v>0.05</v>
      </c>
      <c r="H8" s="344">
        <v>0.13</v>
      </c>
      <c r="I8" s="344">
        <v>0.13</v>
      </c>
      <c r="J8" s="344">
        <v>0.06</v>
      </c>
      <c r="K8" s="521">
        <v>0.06</v>
      </c>
      <c r="L8" s="523">
        <f>+'Planes Consolidados'!N10</f>
        <v>0.13</v>
      </c>
      <c r="M8" s="523">
        <f>+'Planes Consolidados'!O10</f>
        <v>0.13</v>
      </c>
      <c r="N8" s="542"/>
      <c r="O8" s="325"/>
      <c r="P8" s="325"/>
      <c r="Q8" s="325"/>
      <c r="R8" s="325"/>
      <c r="S8" s="325"/>
      <c r="T8" s="325"/>
      <c r="U8" s="325"/>
      <c r="V8" s="325"/>
      <c r="W8" s="325"/>
      <c r="X8" s="325"/>
      <c r="Y8" s="325"/>
      <c r="Z8" s="325">
        <f t="shared" si="0"/>
        <v>0.24</v>
      </c>
      <c r="AA8" s="325">
        <f t="shared" si="1"/>
        <v>0.25</v>
      </c>
      <c r="AB8" s="325" t="s">
        <v>174</v>
      </c>
      <c r="AC8" s="325">
        <f t="shared" si="2"/>
        <v>0.32</v>
      </c>
      <c r="AD8" s="325">
        <f t="shared" si="3"/>
        <v>0.32</v>
      </c>
      <c r="AE8" s="325" t="s">
        <v>161</v>
      </c>
      <c r="AF8" s="325"/>
      <c r="AG8" s="325"/>
      <c r="AH8" s="325"/>
      <c r="AI8" s="325"/>
      <c r="AJ8" s="325"/>
      <c r="AK8" s="325"/>
      <c r="AL8" s="524">
        <f>'Planes Consolidados'!AB10</f>
        <v>0.56000000000000005</v>
      </c>
      <c r="AM8" s="525">
        <f>+'Planes Consolidados'!AC10</f>
        <v>0.57000000000000006</v>
      </c>
      <c r="AN8" s="74" t="s">
        <v>174</v>
      </c>
    </row>
    <row r="9" spans="1:44" ht="69.75" customHeight="1">
      <c r="A9" s="153" t="s">
        <v>40</v>
      </c>
      <c r="B9" s="344">
        <v>0.08</v>
      </c>
      <c r="C9" s="344">
        <v>0.08</v>
      </c>
      <c r="D9" s="344">
        <v>0.11</v>
      </c>
      <c r="E9" s="344">
        <v>0.11</v>
      </c>
      <c r="F9" s="344">
        <v>0.11</v>
      </c>
      <c r="G9" s="344">
        <v>0.11</v>
      </c>
      <c r="H9" s="344">
        <v>0.1</v>
      </c>
      <c r="I9" s="344">
        <v>0.1</v>
      </c>
      <c r="J9" s="344">
        <v>0.11</v>
      </c>
      <c r="K9" s="521">
        <v>0.11</v>
      </c>
      <c r="L9" s="533">
        <f>+'Planes Consolidados'!N11</f>
        <v>0.11</v>
      </c>
      <c r="M9" s="533">
        <f>+'Planes Consolidados'!O11</f>
        <v>0.11</v>
      </c>
      <c r="N9" s="542"/>
      <c r="O9" s="325"/>
      <c r="P9" s="325"/>
      <c r="Q9" s="325"/>
      <c r="R9" s="325"/>
      <c r="S9" s="325"/>
      <c r="T9" s="325"/>
      <c r="U9" s="325"/>
      <c r="V9" s="325"/>
      <c r="W9" s="325"/>
      <c r="X9" s="325"/>
      <c r="Y9" s="325"/>
      <c r="Z9" s="325">
        <f t="shared" si="0"/>
        <v>0.3</v>
      </c>
      <c r="AA9" s="325">
        <f t="shared" si="1"/>
        <v>0.3</v>
      </c>
      <c r="AB9" s="325" t="s">
        <v>161</v>
      </c>
      <c r="AC9" s="325">
        <f t="shared" si="2"/>
        <v>0.32</v>
      </c>
      <c r="AD9" s="325">
        <f t="shared" si="3"/>
        <v>0.32</v>
      </c>
      <c r="AE9" s="325" t="s">
        <v>161</v>
      </c>
      <c r="AF9" s="325"/>
      <c r="AG9" s="325"/>
      <c r="AH9" s="325"/>
      <c r="AI9" s="325"/>
      <c r="AJ9" s="325"/>
      <c r="AK9" s="325"/>
      <c r="AL9" s="524">
        <f>'Planes Consolidados'!AB11</f>
        <v>0.62</v>
      </c>
      <c r="AM9" s="525">
        <f>+'Planes Consolidados'!AC11</f>
        <v>0.62</v>
      </c>
      <c r="AN9" s="536" t="str">
        <f t="shared" ref="AN9" si="4">IF(AL9&lt;0.4,"Crítico",
 IF(AL9&lt;0.6,"Bajo",
 IF(AL9&lt;0.8,"Moderado",
 IF(AL9&lt;1,"Satisfactorio",
 "Óptimo"))))</f>
        <v>Moderado</v>
      </c>
    </row>
    <row r="10" spans="1:44" ht="69.75" customHeight="1" thickBot="1">
      <c r="A10" s="153" t="s">
        <v>41</v>
      </c>
      <c r="B10" s="535">
        <v>0.03</v>
      </c>
      <c r="C10" s="535">
        <v>0.02</v>
      </c>
      <c r="D10" s="535">
        <v>0.03</v>
      </c>
      <c r="E10" s="535">
        <v>0.03</v>
      </c>
      <c r="F10" s="535">
        <v>0.06</v>
      </c>
      <c r="G10" s="535">
        <v>0.06</v>
      </c>
      <c r="H10" s="535">
        <v>0.09</v>
      </c>
      <c r="I10" s="535">
        <v>0.1</v>
      </c>
      <c r="J10" s="535">
        <v>0.06</v>
      </c>
      <c r="K10" s="535">
        <v>0.05</v>
      </c>
      <c r="L10" s="535">
        <v>0.12</v>
      </c>
      <c r="M10" s="535">
        <v>0.13</v>
      </c>
      <c r="N10" s="542"/>
      <c r="O10" s="325"/>
      <c r="P10" s="325"/>
      <c r="Q10" s="325"/>
      <c r="R10" s="325"/>
      <c r="S10" s="325"/>
      <c r="T10" s="325"/>
      <c r="U10" s="325"/>
      <c r="V10" s="325"/>
      <c r="W10" s="325"/>
      <c r="X10" s="325"/>
      <c r="Y10" s="325"/>
      <c r="Z10" s="325">
        <f t="shared" si="0"/>
        <v>0.11</v>
      </c>
      <c r="AA10" s="325">
        <f t="shared" si="1"/>
        <v>0.12</v>
      </c>
      <c r="AB10" s="325" t="s">
        <v>174</v>
      </c>
      <c r="AC10" s="325">
        <f t="shared" si="2"/>
        <v>0.28000000000000003</v>
      </c>
      <c r="AD10" s="325">
        <f t="shared" si="3"/>
        <v>0.27</v>
      </c>
      <c r="AE10" s="325" t="s">
        <v>174</v>
      </c>
      <c r="AF10" s="325"/>
      <c r="AG10" s="325"/>
      <c r="AH10" s="325"/>
      <c r="AI10" s="325"/>
      <c r="AJ10" s="325"/>
      <c r="AK10" s="325"/>
      <c r="AL10" s="524">
        <f>'Planes Consolidados'!AB12</f>
        <v>0.39</v>
      </c>
      <c r="AM10" s="525">
        <f>+'Planes Consolidados'!AC12</f>
        <v>0.39</v>
      </c>
      <c r="AN10" s="76" t="s">
        <v>161</v>
      </c>
    </row>
    <row r="11" spans="1:44" ht="69.75" customHeight="1" thickBot="1">
      <c r="A11" s="153" t="s">
        <v>43</v>
      </c>
      <c r="B11" s="352">
        <v>0</v>
      </c>
      <c r="C11" s="352">
        <v>0</v>
      </c>
      <c r="D11" s="352">
        <v>0.17</v>
      </c>
      <c r="E11" s="352">
        <v>0.17</v>
      </c>
      <c r="F11" s="352">
        <v>0</v>
      </c>
      <c r="G11" s="352">
        <v>0</v>
      </c>
      <c r="H11" s="352">
        <v>0.17</v>
      </c>
      <c r="I11" s="352">
        <v>0.17</v>
      </c>
      <c r="J11" s="352">
        <v>0</v>
      </c>
      <c r="K11" s="522">
        <v>0</v>
      </c>
      <c r="L11" s="534">
        <f>+'Planes Consolidados'!N13</f>
        <v>0.17</v>
      </c>
      <c r="M11" s="534">
        <f>+'Planes Consolidados'!O13</f>
        <v>0.17</v>
      </c>
      <c r="N11" s="325"/>
      <c r="O11" s="325"/>
      <c r="P11" s="325"/>
      <c r="Q11" s="325"/>
      <c r="R11" s="325"/>
      <c r="S11" s="325"/>
      <c r="T11" s="325"/>
      <c r="U11" s="325"/>
      <c r="V11" s="325"/>
      <c r="W11" s="325"/>
      <c r="X11" s="325"/>
      <c r="Y11" s="325"/>
      <c r="Z11" s="325">
        <f t="shared" si="0"/>
        <v>0.17</v>
      </c>
      <c r="AA11" s="325">
        <f t="shared" si="1"/>
        <v>0.17</v>
      </c>
      <c r="AB11" s="325" t="s">
        <v>161</v>
      </c>
      <c r="AC11" s="325">
        <f t="shared" si="2"/>
        <v>0.34</v>
      </c>
      <c r="AD11" s="325">
        <f t="shared" si="3"/>
        <v>0.34</v>
      </c>
      <c r="AE11" s="325" t="s">
        <v>161</v>
      </c>
      <c r="AF11" s="325"/>
      <c r="AG11" s="325"/>
      <c r="AH11" s="325"/>
      <c r="AI11" s="325"/>
      <c r="AJ11" s="325"/>
      <c r="AK11" s="325"/>
      <c r="AL11" s="524">
        <f>'Planes Consolidados'!AB13</f>
        <v>0.51</v>
      </c>
      <c r="AM11" s="525">
        <f>+'Planes Consolidados'!AC13</f>
        <v>0.51</v>
      </c>
      <c r="AN11" s="76" t="s">
        <v>161</v>
      </c>
    </row>
    <row r="12" spans="1:44" ht="69.75" customHeight="1" thickBot="1">
      <c r="A12" s="153" t="s">
        <v>46</v>
      </c>
      <c r="B12" s="344">
        <v>0</v>
      </c>
      <c r="C12" s="344">
        <v>0</v>
      </c>
      <c r="D12" s="344">
        <v>0.13</v>
      </c>
      <c r="E12" s="344">
        <v>0.13</v>
      </c>
      <c r="F12" s="344">
        <v>0</v>
      </c>
      <c r="G12" s="344">
        <v>0</v>
      </c>
      <c r="H12" s="344">
        <v>0.25</v>
      </c>
      <c r="I12" s="344">
        <v>0.25</v>
      </c>
      <c r="J12" s="344">
        <v>0</v>
      </c>
      <c r="K12" s="521">
        <v>0</v>
      </c>
      <c r="L12" s="523">
        <f>+'Planes Consolidados'!N14</f>
        <v>0</v>
      </c>
      <c r="M12" s="523">
        <f>+'Planes Consolidados'!O14</f>
        <v>0</v>
      </c>
      <c r="N12" s="325"/>
      <c r="O12" s="325"/>
      <c r="P12" s="325"/>
      <c r="Q12" s="325"/>
      <c r="R12" s="325"/>
      <c r="S12" s="325"/>
      <c r="T12" s="325"/>
      <c r="U12" s="325"/>
      <c r="V12" s="325"/>
      <c r="W12" s="325"/>
      <c r="X12" s="325"/>
      <c r="Y12" s="325"/>
      <c r="Z12" s="325">
        <f t="shared" si="0"/>
        <v>0.13</v>
      </c>
      <c r="AA12" s="325">
        <f t="shared" si="1"/>
        <v>0.13</v>
      </c>
      <c r="AB12" s="325" t="s">
        <v>161</v>
      </c>
      <c r="AC12" s="325">
        <f t="shared" si="2"/>
        <v>0.25</v>
      </c>
      <c r="AD12" s="325">
        <f t="shared" si="3"/>
        <v>0.25</v>
      </c>
      <c r="AE12" s="325" t="s">
        <v>161</v>
      </c>
      <c r="AF12" s="325"/>
      <c r="AG12" s="325"/>
      <c r="AH12" s="325"/>
      <c r="AI12" s="325"/>
      <c r="AJ12" s="325"/>
      <c r="AK12" s="325"/>
      <c r="AL12" s="524">
        <f>'Planes Consolidados'!AB14</f>
        <v>0.38</v>
      </c>
      <c r="AM12" s="525">
        <f>+'Planes Consolidados'!AC14</f>
        <v>0.38</v>
      </c>
      <c r="AN12" s="76" t="s">
        <v>161</v>
      </c>
    </row>
    <row r="13" spans="1:44" ht="69.75" customHeight="1" thickBot="1">
      <c r="A13" s="153" t="s">
        <v>47</v>
      </c>
      <c r="B13" s="344">
        <v>0</v>
      </c>
      <c r="C13" s="344">
        <v>0</v>
      </c>
      <c r="D13" s="344">
        <v>0</v>
      </c>
      <c r="E13" s="344">
        <v>0</v>
      </c>
      <c r="F13" s="344">
        <v>0</v>
      </c>
      <c r="G13" s="344">
        <v>0</v>
      </c>
      <c r="H13" s="344">
        <v>0.1</v>
      </c>
      <c r="I13" s="344">
        <v>0.1</v>
      </c>
      <c r="J13" s="344">
        <v>0.05</v>
      </c>
      <c r="K13" s="521">
        <v>0.05</v>
      </c>
      <c r="L13" s="523">
        <f>+'Planes Consolidados'!N15</f>
        <v>0.05</v>
      </c>
      <c r="M13" s="523">
        <f>+'Planes Consolidados'!O15</f>
        <v>0.05</v>
      </c>
      <c r="N13" s="325"/>
      <c r="O13" s="325"/>
      <c r="P13" s="325"/>
      <c r="Q13" s="325"/>
      <c r="R13" s="325"/>
      <c r="S13" s="325"/>
      <c r="T13" s="325"/>
      <c r="U13" s="325"/>
      <c r="V13" s="325"/>
      <c r="W13" s="325"/>
      <c r="X13" s="325"/>
      <c r="Y13" s="325"/>
      <c r="Z13" s="325">
        <f t="shared" si="0"/>
        <v>0</v>
      </c>
      <c r="AA13" s="325">
        <f t="shared" si="1"/>
        <v>0</v>
      </c>
      <c r="AB13" s="325" t="s">
        <v>161</v>
      </c>
      <c r="AC13" s="325">
        <f t="shared" si="2"/>
        <v>0.2</v>
      </c>
      <c r="AD13" s="325">
        <f t="shared" si="3"/>
        <v>0.2</v>
      </c>
      <c r="AE13" s="325" t="s">
        <v>161</v>
      </c>
      <c r="AF13" s="325"/>
      <c r="AG13" s="325"/>
      <c r="AH13" s="325"/>
      <c r="AI13" s="325"/>
      <c r="AJ13" s="325"/>
      <c r="AK13" s="325"/>
      <c r="AL13" s="524">
        <f>'Planes Consolidados'!AB15</f>
        <v>0.2</v>
      </c>
      <c r="AM13" s="525">
        <f>+'Planes Consolidados'!AC15</f>
        <v>0.2</v>
      </c>
      <c r="AN13" s="76" t="s">
        <v>161</v>
      </c>
    </row>
    <row r="14" spans="1:44" ht="69.75" customHeight="1">
      <c r="A14" s="155" t="s">
        <v>48</v>
      </c>
      <c r="B14" s="344">
        <v>0.18</v>
      </c>
      <c r="C14" s="344">
        <v>0.18</v>
      </c>
      <c r="D14" s="344">
        <v>0.12</v>
      </c>
      <c r="E14" s="344">
        <v>0</v>
      </c>
      <c r="F14" s="344">
        <v>0.18</v>
      </c>
      <c r="G14" s="344">
        <v>0.18</v>
      </c>
      <c r="H14" s="344">
        <v>0</v>
      </c>
      <c r="I14" s="344">
        <v>0</v>
      </c>
      <c r="J14" s="344">
        <v>0</v>
      </c>
      <c r="K14" s="521">
        <v>0</v>
      </c>
      <c r="L14" s="523">
        <f>+'Planes Consolidados'!N16</f>
        <v>0.06</v>
      </c>
      <c r="M14" s="523">
        <f>+'Planes Consolidados'!O16</f>
        <v>0.06</v>
      </c>
      <c r="N14" s="325"/>
      <c r="O14" s="325"/>
      <c r="P14" s="325"/>
      <c r="Q14" s="325"/>
      <c r="R14" s="325"/>
      <c r="S14" s="325"/>
      <c r="T14" s="325"/>
      <c r="U14" s="325"/>
      <c r="V14" s="325"/>
      <c r="W14" s="325"/>
      <c r="X14" s="325"/>
      <c r="Y14" s="325"/>
      <c r="Z14" s="325">
        <f t="shared" si="0"/>
        <v>0.36</v>
      </c>
      <c r="AA14" s="325">
        <f t="shared" si="1"/>
        <v>0.48</v>
      </c>
      <c r="AB14" s="325" t="s">
        <v>170</v>
      </c>
      <c r="AC14" s="325">
        <f t="shared" si="2"/>
        <v>0.06</v>
      </c>
      <c r="AD14" s="325">
        <f t="shared" si="3"/>
        <v>0.06</v>
      </c>
      <c r="AE14" s="325" t="s">
        <v>161</v>
      </c>
      <c r="AF14" s="325"/>
      <c r="AG14" s="325"/>
      <c r="AH14" s="325"/>
      <c r="AI14" s="325"/>
      <c r="AJ14" s="325"/>
      <c r="AK14" s="325"/>
      <c r="AL14" s="524">
        <f>'Planes Consolidados'!AB16</f>
        <v>0.42</v>
      </c>
      <c r="AM14" s="525">
        <f>+'Planes Consolidados'!AC16</f>
        <v>0.54</v>
      </c>
      <c r="AN14" s="536" t="s">
        <v>170</v>
      </c>
    </row>
    <row r="15" spans="1:44" ht="69.75" customHeight="1" thickBot="1">
      <c r="A15" s="155" t="s">
        <v>49</v>
      </c>
      <c r="B15" s="344">
        <v>0</v>
      </c>
      <c r="C15" s="344">
        <v>0</v>
      </c>
      <c r="D15" s="344">
        <v>0</v>
      </c>
      <c r="E15" s="344">
        <v>0</v>
      </c>
      <c r="F15" s="344">
        <v>0.2</v>
      </c>
      <c r="G15" s="344">
        <v>0.2</v>
      </c>
      <c r="H15" s="344">
        <v>0</v>
      </c>
      <c r="I15" s="344">
        <v>0</v>
      </c>
      <c r="J15" s="344">
        <v>0</v>
      </c>
      <c r="K15" s="521">
        <v>0</v>
      </c>
      <c r="L15" s="523">
        <f>+'Planes Consolidados'!N17</f>
        <v>0.2</v>
      </c>
      <c r="M15" s="523">
        <f>+'Planes Consolidados'!O17</f>
        <v>0.2</v>
      </c>
      <c r="N15" s="325"/>
      <c r="O15" s="325"/>
      <c r="P15" s="325"/>
      <c r="Q15" s="325"/>
      <c r="R15" s="325"/>
      <c r="S15" s="325"/>
      <c r="T15" s="325"/>
      <c r="U15" s="325"/>
      <c r="V15" s="325"/>
      <c r="W15" s="325"/>
      <c r="X15" s="325"/>
      <c r="Y15" s="325"/>
      <c r="Z15" s="325">
        <f t="shared" si="0"/>
        <v>0.2</v>
      </c>
      <c r="AA15" s="325">
        <f t="shared" si="1"/>
        <v>0.2</v>
      </c>
      <c r="AB15" s="325" t="s">
        <v>161</v>
      </c>
      <c r="AC15" s="325">
        <f t="shared" si="2"/>
        <v>0.2</v>
      </c>
      <c r="AD15" s="325">
        <f t="shared" si="3"/>
        <v>0.2</v>
      </c>
      <c r="AE15" s="325" t="s">
        <v>161</v>
      </c>
      <c r="AF15" s="325"/>
      <c r="AG15" s="325"/>
      <c r="AH15" s="325"/>
      <c r="AI15" s="325"/>
      <c r="AJ15" s="325"/>
      <c r="AK15" s="325"/>
      <c r="AL15" s="524">
        <f>'Planes Consolidados'!AB17</f>
        <v>0.4</v>
      </c>
      <c r="AM15" s="525">
        <f>+'Planes Consolidados'!AC17</f>
        <v>0.4</v>
      </c>
      <c r="AN15" s="76" t="s">
        <v>161</v>
      </c>
    </row>
    <row r="16" spans="1:44" ht="69.75" customHeight="1" thickBot="1">
      <c r="A16" s="155" t="s">
        <v>51</v>
      </c>
      <c r="B16" s="345">
        <v>0</v>
      </c>
      <c r="C16" s="345">
        <v>0</v>
      </c>
      <c r="D16" s="345">
        <v>0.13</v>
      </c>
      <c r="E16" s="345">
        <v>0.13</v>
      </c>
      <c r="F16" s="345">
        <v>0.25</v>
      </c>
      <c r="G16" s="345">
        <v>0.13</v>
      </c>
      <c r="H16" s="345">
        <v>0</v>
      </c>
      <c r="I16" s="345">
        <v>0</v>
      </c>
      <c r="J16" s="345">
        <v>0</v>
      </c>
      <c r="K16" s="540">
        <v>0</v>
      </c>
      <c r="L16" s="541">
        <f>+'Planes Consolidados'!N18</f>
        <v>0.25</v>
      </c>
      <c r="M16" s="541">
        <f>+'Planes Consolidados'!O18</f>
        <v>0.37</v>
      </c>
      <c r="N16" s="325"/>
      <c r="O16" s="325"/>
      <c r="P16" s="325"/>
      <c r="Q16" s="325"/>
      <c r="R16" s="325"/>
      <c r="S16" s="325"/>
      <c r="T16" s="325"/>
      <c r="U16" s="325"/>
      <c r="V16" s="325"/>
      <c r="W16" s="325"/>
      <c r="X16" s="325"/>
      <c r="Y16" s="542"/>
      <c r="Z16" s="325">
        <f t="shared" si="0"/>
        <v>0.26</v>
      </c>
      <c r="AA16" s="325">
        <f t="shared" si="1"/>
        <v>0.38</v>
      </c>
      <c r="AB16" s="325" t="s">
        <v>170</v>
      </c>
      <c r="AC16" s="325">
        <f t="shared" si="2"/>
        <v>0.37</v>
      </c>
      <c r="AD16" s="325">
        <f t="shared" si="3"/>
        <v>0.25</v>
      </c>
      <c r="AE16" s="325" t="s">
        <v>161</v>
      </c>
      <c r="AF16" s="325"/>
      <c r="AG16" s="325"/>
      <c r="AH16" s="325"/>
      <c r="AI16" s="325"/>
      <c r="AJ16" s="325"/>
      <c r="AK16" s="325"/>
      <c r="AL16" s="524">
        <f>'Planes Consolidados'!AB18</f>
        <v>0.63</v>
      </c>
      <c r="AM16" s="525">
        <f>+'Planes Consolidados'!AC18</f>
        <v>0.63</v>
      </c>
      <c r="AN16" s="76" t="s">
        <v>161</v>
      </c>
    </row>
    <row r="17" spans="1:40" ht="69.75" customHeight="1">
      <c r="A17" s="155" t="s">
        <v>53</v>
      </c>
      <c r="B17" s="344">
        <v>0.04</v>
      </c>
      <c r="C17" s="344">
        <v>0.04</v>
      </c>
      <c r="D17" s="344">
        <v>0.11</v>
      </c>
      <c r="E17" s="344">
        <v>0</v>
      </c>
      <c r="F17" s="344">
        <v>7.0000000000000007E-2</v>
      </c>
      <c r="G17" s="344">
        <v>0.04</v>
      </c>
      <c r="H17" s="344">
        <v>0.14000000000000001</v>
      </c>
      <c r="I17" s="344">
        <v>0.14000000000000001</v>
      </c>
      <c r="J17" s="344">
        <v>0.11</v>
      </c>
      <c r="K17" s="521">
        <v>0.05</v>
      </c>
      <c r="L17" s="523">
        <f>+'Planes Consolidados'!N19</f>
        <v>0.11</v>
      </c>
      <c r="M17" s="523">
        <f>+'Planes Consolidados'!O19</f>
        <v>0.13</v>
      </c>
      <c r="N17" s="325"/>
      <c r="O17" s="325"/>
      <c r="P17" s="325"/>
      <c r="Q17" s="325"/>
      <c r="R17" s="325"/>
      <c r="S17" s="325"/>
      <c r="T17" s="325"/>
      <c r="U17" s="325"/>
      <c r="V17" s="325"/>
      <c r="W17" s="325"/>
      <c r="X17" s="325"/>
      <c r="Y17" s="325"/>
      <c r="Z17" s="325">
        <f t="shared" si="0"/>
        <v>0.08</v>
      </c>
      <c r="AA17" s="325">
        <f t="shared" si="1"/>
        <v>0.22</v>
      </c>
      <c r="AB17" s="325" t="s">
        <v>166</v>
      </c>
      <c r="AC17" s="325">
        <f t="shared" si="2"/>
        <v>0.32</v>
      </c>
      <c r="AD17" s="325">
        <f t="shared" si="3"/>
        <v>0.36</v>
      </c>
      <c r="AE17" s="325" t="s">
        <v>174</v>
      </c>
      <c r="AF17" s="325"/>
      <c r="AG17" s="325"/>
      <c r="AH17" s="325"/>
      <c r="AI17" s="325"/>
      <c r="AJ17" s="325"/>
      <c r="AK17" s="325"/>
      <c r="AL17" s="524">
        <f>'Planes Consolidados'!AB19</f>
        <v>0.39</v>
      </c>
      <c r="AM17" s="525">
        <f>+'Planes Consolidados'!AC19</f>
        <v>0.57999999999999996</v>
      </c>
      <c r="AN17" s="537" t="s">
        <v>166</v>
      </c>
    </row>
    <row r="18" spans="1:40" ht="69.75" customHeight="1" thickBot="1">
      <c r="A18" s="155" t="s">
        <v>54</v>
      </c>
      <c r="B18" s="344">
        <v>0.08</v>
      </c>
      <c r="C18" s="344">
        <v>0.08</v>
      </c>
      <c r="D18" s="344">
        <v>0.08</v>
      </c>
      <c r="E18" s="344">
        <v>0.08</v>
      </c>
      <c r="F18" s="344">
        <v>0.09</v>
      </c>
      <c r="G18" s="344">
        <v>0.09</v>
      </c>
      <c r="H18" s="344">
        <v>0.06</v>
      </c>
      <c r="I18" s="344">
        <v>0.06</v>
      </c>
      <c r="J18" s="344">
        <v>0.06</v>
      </c>
      <c r="K18" s="521">
        <v>0.06</v>
      </c>
      <c r="L18" s="523">
        <f>+'Planes Consolidados'!N20</f>
        <v>0.06</v>
      </c>
      <c r="M18" s="523">
        <f>+'Planes Consolidados'!O20</f>
        <v>0.06</v>
      </c>
      <c r="N18" s="325"/>
      <c r="O18" s="325"/>
      <c r="P18" s="325"/>
      <c r="Q18" s="325"/>
      <c r="R18" s="325"/>
      <c r="S18" s="325"/>
      <c r="T18" s="325"/>
      <c r="U18" s="325"/>
      <c r="V18" s="325"/>
      <c r="W18" s="325"/>
      <c r="X18" s="325"/>
      <c r="Y18" s="325"/>
      <c r="Z18" s="325">
        <f t="shared" si="0"/>
        <v>0.25</v>
      </c>
      <c r="AA18" s="325">
        <f t="shared" si="1"/>
        <v>0.25</v>
      </c>
      <c r="AB18" s="325" t="s">
        <v>161</v>
      </c>
      <c r="AC18" s="325">
        <f t="shared" si="2"/>
        <v>0.18</v>
      </c>
      <c r="AD18" s="325">
        <f t="shared" si="3"/>
        <v>0.18</v>
      </c>
      <c r="AE18" s="325" t="s">
        <v>161</v>
      </c>
      <c r="AF18" s="325"/>
      <c r="AG18" s="325"/>
      <c r="AH18" s="325"/>
      <c r="AI18" s="325"/>
      <c r="AJ18" s="325"/>
      <c r="AK18" s="325"/>
      <c r="AL18" s="524">
        <f>'Planes Consolidados'!AB20</f>
        <v>0.43</v>
      </c>
      <c r="AM18" s="525">
        <f>+'Planes Consolidados'!AC20</f>
        <v>0.43</v>
      </c>
      <c r="AN18" s="76" t="s">
        <v>161</v>
      </c>
    </row>
    <row r="19" spans="1:40" ht="69.75" customHeight="1" thickBot="1">
      <c r="A19" s="156" t="s">
        <v>57</v>
      </c>
      <c r="B19" s="543">
        <v>0</v>
      </c>
      <c r="C19" s="543">
        <v>0</v>
      </c>
      <c r="D19" s="543">
        <v>0</v>
      </c>
      <c r="E19" s="543">
        <v>0</v>
      </c>
      <c r="F19" s="543">
        <v>0</v>
      </c>
      <c r="G19" s="543">
        <v>0</v>
      </c>
      <c r="H19" s="543">
        <v>0</v>
      </c>
      <c r="I19" s="543">
        <v>0</v>
      </c>
      <c r="J19" s="543">
        <v>0</v>
      </c>
      <c r="K19" s="544">
        <v>0</v>
      </c>
      <c r="L19" s="544">
        <f>+'Planes Consolidados'!N21</f>
        <v>0</v>
      </c>
      <c r="M19" s="545">
        <f>+'Planes Consolidados'!O21</f>
        <v>0</v>
      </c>
      <c r="N19" s="325"/>
      <c r="O19" s="325"/>
      <c r="P19" s="325"/>
      <c r="Q19" s="325"/>
      <c r="R19" s="325"/>
      <c r="S19" s="325"/>
      <c r="T19" s="325"/>
      <c r="U19" s="325"/>
      <c r="V19" s="325"/>
      <c r="W19" s="325"/>
      <c r="X19" s="325"/>
      <c r="Y19" s="325"/>
      <c r="Z19" s="325">
        <f t="shared" si="0"/>
        <v>0</v>
      </c>
      <c r="AA19" s="325">
        <f t="shared" si="1"/>
        <v>0</v>
      </c>
      <c r="AB19" s="325" t="s">
        <v>161</v>
      </c>
      <c r="AC19" s="325">
        <f t="shared" si="2"/>
        <v>0</v>
      </c>
      <c r="AD19" s="325">
        <f t="shared" si="3"/>
        <v>0</v>
      </c>
      <c r="AE19" s="325" t="s">
        <v>161</v>
      </c>
      <c r="AF19" s="325"/>
      <c r="AG19" s="325"/>
      <c r="AH19" s="325"/>
      <c r="AI19" s="325"/>
      <c r="AJ19" s="325"/>
      <c r="AK19" s="325"/>
      <c r="AL19" s="524">
        <f>'Planes Consolidados'!AB21</f>
        <v>0</v>
      </c>
      <c r="AM19" s="525">
        <f>+'Planes Consolidados'!AC21</f>
        <v>0</v>
      </c>
      <c r="AN19" s="76" t="s">
        <v>161</v>
      </c>
    </row>
    <row r="20" spans="1:40" ht="69.75" customHeight="1">
      <c r="A20" s="156" t="s">
        <v>58</v>
      </c>
      <c r="B20" s="344">
        <v>0.03</v>
      </c>
      <c r="C20" s="344">
        <v>0.01</v>
      </c>
      <c r="D20" s="344">
        <v>0.17</v>
      </c>
      <c r="E20" s="344">
        <v>0.14000000000000001</v>
      </c>
      <c r="F20" s="344">
        <v>0.03</v>
      </c>
      <c r="G20" s="344">
        <v>0.02</v>
      </c>
      <c r="H20" s="344">
        <v>0.1</v>
      </c>
      <c r="I20" s="344">
        <v>0.1</v>
      </c>
      <c r="J20" s="344">
        <v>0.04</v>
      </c>
      <c r="K20" s="344">
        <v>0.01</v>
      </c>
      <c r="L20" s="533">
        <f>+'Planes Consolidados'!N22</f>
        <v>0.11</v>
      </c>
      <c r="M20" s="533">
        <f>+'Planes Consolidados'!O22</f>
        <v>0.04</v>
      </c>
      <c r="N20" s="325"/>
      <c r="O20" s="325"/>
      <c r="P20" s="325"/>
      <c r="Q20" s="325"/>
      <c r="R20" s="325"/>
      <c r="S20" s="325"/>
      <c r="T20" s="325"/>
      <c r="U20" s="325"/>
      <c r="V20" s="325"/>
      <c r="W20" s="325"/>
      <c r="X20" s="325"/>
      <c r="Y20" s="325"/>
      <c r="Z20" s="325">
        <f t="shared" si="0"/>
        <v>0.17</v>
      </c>
      <c r="AA20" s="325">
        <f t="shared" si="1"/>
        <v>0.23</v>
      </c>
      <c r="AB20" s="325" t="s">
        <v>174</v>
      </c>
      <c r="AC20" s="325">
        <f t="shared" si="2"/>
        <v>0.15</v>
      </c>
      <c r="AD20" s="325">
        <f t="shared" si="3"/>
        <v>0.25</v>
      </c>
      <c r="AE20" s="325" t="s">
        <v>170</v>
      </c>
      <c r="AF20" s="325"/>
      <c r="AG20" s="325"/>
      <c r="AH20" s="325"/>
      <c r="AI20" s="325"/>
      <c r="AJ20" s="325"/>
      <c r="AK20" s="325"/>
      <c r="AL20" s="524">
        <f>'Planes Consolidados'!AB22</f>
        <v>0.32</v>
      </c>
      <c r="AM20" s="525">
        <f>+'Planes Consolidados'!AC22</f>
        <v>0.48</v>
      </c>
      <c r="AN20" s="536" t="s">
        <v>170</v>
      </c>
    </row>
    <row r="21" spans="1:40" ht="69.75" customHeight="1" thickBot="1">
      <c r="A21" s="157" t="s">
        <v>61</v>
      </c>
      <c r="B21" s="546">
        <v>0.08</v>
      </c>
      <c r="C21" s="546">
        <v>0.08</v>
      </c>
      <c r="D21" s="546">
        <v>0.08</v>
      </c>
      <c r="E21" s="546">
        <v>0.08</v>
      </c>
      <c r="F21" s="546">
        <v>0.08</v>
      </c>
      <c r="G21" s="546">
        <v>0.08</v>
      </c>
      <c r="H21" s="546">
        <v>0.08</v>
      </c>
      <c r="I21" s="546">
        <v>0.08</v>
      </c>
      <c r="J21" s="546">
        <v>0.08</v>
      </c>
      <c r="K21" s="546">
        <v>0</v>
      </c>
      <c r="L21" s="546">
        <v>0.08</v>
      </c>
      <c r="M21" s="547">
        <v>0</v>
      </c>
      <c r="N21" s="542"/>
      <c r="O21" s="325"/>
      <c r="P21" s="325"/>
      <c r="Q21" s="325"/>
      <c r="R21" s="325"/>
      <c r="S21" s="325"/>
      <c r="T21" s="325"/>
      <c r="U21" s="325"/>
      <c r="V21" s="325"/>
      <c r="W21" s="325"/>
      <c r="X21" s="325"/>
      <c r="Y21" s="325"/>
      <c r="Z21" s="325">
        <f t="shared" si="0"/>
        <v>0.24</v>
      </c>
      <c r="AA21" s="325">
        <f t="shared" si="1"/>
        <v>0.24</v>
      </c>
      <c r="AB21" s="325" t="s">
        <v>161</v>
      </c>
      <c r="AC21" s="325">
        <f t="shared" si="2"/>
        <v>0.08</v>
      </c>
      <c r="AD21" s="325">
        <f t="shared" si="3"/>
        <v>0.24</v>
      </c>
      <c r="AE21" s="325" t="s">
        <v>166</v>
      </c>
      <c r="AF21" s="325"/>
      <c r="AG21" s="325"/>
      <c r="AH21" s="325"/>
      <c r="AI21" s="325"/>
      <c r="AJ21" s="325"/>
      <c r="AK21" s="325"/>
      <c r="AL21" s="524">
        <f>'Planes Consolidados'!AB23</f>
        <v>0.32</v>
      </c>
      <c r="AM21" s="525">
        <f>+'Planes Consolidados'!AC23</f>
        <v>0.48000000000000004</v>
      </c>
      <c r="AN21" s="76" t="s">
        <v>161</v>
      </c>
    </row>
    <row r="22" spans="1:40">
      <c r="AL22" s="160"/>
    </row>
  </sheetData>
  <sheetProtection sheet="1" objects="1" scenarios="1"/>
  <mergeCells count="30">
    <mergeCell ref="F1:F2"/>
    <mergeCell ref="A1:A2"/>
    <mergeCell ref="B1:B2"/>
    <mergeCell ref="C1:C2"/>
    <mergeCell ref="D1:D2"/>
    <mergeCell ref="E1:E2"/>
    <mergeCell ref="R1:R2"/>
    <mergeCell ref="G1:G2"/>
    <mergeCell ref="H1:H2"/>
    <mergeCell ref="I1:I2"/>
    <mergeCell ref="J1:J2"/>
    <mergeCell ref="K1:K2"/>
    <mergeCell ref="L1:L2"/>
    <mergeCell ref="M1:M2"/>
    <mergeCell ref="N1:N2"/>
    <mergeCell ref="O1:O2"/>
    <mergeCell ref="P1:P2"/>
    <mergeCell ref="Q1:Q2"/>
    <mergeCell ref="Y1:Y2"/>
    <mergeCell ref="AL1:AN1"/>
    <mergeCell ref="S1:S2"/>
    <mergeCell ref="T1:T2"/>
    <mergeCell ref="U1:U2"/>
    <mergeCell ref="V1:V2"/>
    <mergeCell ref="W1:W2"/>
    <mergeCell ref="X1:X2"/>
    <mergeCell ref="Z1:AB1"/>
    <mergeCell ref="AC1:AE1"/>
    <mergeCell ref="AF1:AH1"/>
    <mergeCell ref="AI1:AK1"/>
  </mergeCells>
  <conditionalFormatting sqref="AB3">
    <cfRule type="cellIs" dxfId="25" priority="8" operator="equal">
      <formula>$AQ$3</formula>
    </cfRule>
  </conditionalFormatting>
  <conditionalFormatting sqref="AE3">
    <cfRule type="cellIs" dxfId="24" priority="9" operator="equal">
      <formula>$AQ$3</formula>
    </cfRule>
  </conditionalFormatting>
  <conditionalFormatting sqref="AH3">
    <cfRule type="cellIs" dxfId="23" priority="10" operator="equal">
      <formula>$AQ$3</formula>
    </cfRule>
  </conditionalFormatting>
  <conditionalFormatting sqref="AK3">
    <cfRule type="cellIs" dxfId="22" priority="12" operator="equal">
      <formula>$AQ$3</formula>
    </cfRule>
  </conditionalFormatting>
  <dataValidations count="1">
    <dataValidation type="list" allowBlank="1" showInputMessage="1" showErrorMessage="1" sqref="AH3:AH21 AE3:AE21 AB3:AB21 AK3:AK21 AN3:AN21" xr:uid="{00000000-0002-0000-0300-000000000000}">
      <formula1>$AQ$3:$AQ$7</formula1>
    </dataValidation>
  </dataValidation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DB3C9-1544-47F6-B503-7411ED0AACE5}">
  <sheetPr>
    <tabColor rgb="FF7030A0"/>
  </sheetPr>
  <dimension ref="A1:EA44"/>
  <sheetViews>
    <sheetView zoomScale="55" zoomScaleNormal="55" workbookViewId="0">
      <pane xSplit="5" ySplit="11" topLeftCell="DF13" activePane="bottomRight" state="frozen"/>
      <selection pane="topRight" activeCell="F1" sqref="F1"/>
      <selection pane="bottomLeft" activeCell="A12" sqref="A12"/>
      <selection pane="bottomRight" activeCell="CV12" sqref="CV12"/>
    </sheetView>
  </sheetViews>
  <sheetFormatPr baseColWidth="10" defaultColWidth="9.1796875" defaultRowHeight="15" customHeight="1" outlineLevelCol="1"/>
  <cols>
    <col min="1" max="1" width="1.453125" style="220" customWidth="1"/>
    <col min="2" max="2" width="25.54296875" style="220" customWidth="1"/>
    <col min="3" max="3" width="48" style="220" customWidth="1"/>
    <col min="4" max="4" width="16.54296875" style="220" customWidth="1" outlineLevel="1"/>
    <col min="5" max="5" width="25.453125" style="220" customWidth="1" outlineLevel="1"/>
    <col min="6" max="6" width="13.453125" style="220" customWidth="1" outlineLevel="1"/>
    <col min="7" max="7" width="20.453125" style="220" customWidth="1" outlineLevel="1"/>
    <col min="8" max="8" width="36" style="220" customWidth="1" outlineLevel="1"/>
    <col min="9" max="9" width="23.453125" style="220" customWidth="1" outlineLevel="1"/>
    <col min="10" max="10" width="34.453125" style="220" customWidth="1" outlineLevel="1"/>
    <col min="11" max="11" width="23.453125" style="220" customWidth="1" outlineLevel="1"/>
    <col min="12" max="12" width="19.54296875" style="220" customWidth="1" outlineLevel="1"/>
    <col min="13" max="13" width="37.453125" style="220" customWidth="1" outlineLevel="1"/>
    <col min="14" max="14" width="24.453125" style="220" customWidth="1" outlineLevel="1"/>
    <col min="15" max="15" width="38.54296875" style="220" customWidth="1" outlineLevel="1"/>
    <col min="16" max="16" width="29.453125" style="220" customWidth="1" outlineLevel="1"/>
    <col min="17" max="17" width="24.453125" style="220" customWidth="1" outlineLevel="1"/>
    <col min="18" max="18" width="30.453125" style="220" customWidth="1" outlineLevel="1"/>
    <col min="19" max="19" width="40.453125" style="220" customWidth="1" outlineLevel="1"/>
    <col min="20" max="20" width="9.453125" style="220" customWidth="1"/>
    <col min="21" max="23" width="34.453125" style="220" customWidth="1" outlineLevel="1"/>
    <col min="24" max="24" width="19.453125" style="220" customWidth="1" outlineLevel="1"/>
    <col min="25" max="25" width="19.54296875" style="220" customWidth="1" outlineLevel="1"/>
    <col min="26" max="26" width="25.453125" style="220" customWidth="1" outlineLevel="1"/>
    <col min="27" max="27" width="21.453125" style="220" customWidth="1" outlineLevel="1"/>
    <col min="28" max="29" width="33.453125" style="220" customWidth="1" outlineLevel="1"/>
    <col min="30" max="30" width="21.453125" style="220" customWidth="1" outlineLevel="1"/>
    <col min="31" max="31" width="24.453125" style="220" customWidth="1" outlineLevel="1"/>
    <col min="32" max="32" width="21.453125" style="220" customWidth="1" outlineLevel="1"/>
    <col min="33" max="33" width="24.453125" style="220" customWidth="1" outlineLevel="1"/>
    <col min="34" max="34" width="9.453125" style="220" customWidth="1"/>
    <col min="35" max="35" width="23.54296875" style="220" customWidth="1"/>
    <col min="36" max="36" width="23.453125" style="220" customWidth="1"/>
    <col min="37" max="37" width="34" style="220" customWidth="1"/>
    <col min="38" max="38" width="21.453125" style="220" customWidth="1"/>
    <col min="39" max="39" width="15.453125" style="220" customWidth="1"/>
    <col min="40" max="40" width="24.453125" style="220" customWidth="1"/>
    <col min="41" max="41" width="19.453125" style="220" customWidth="1"/>
    <col min="42" max="42" width="24.81640625" style="220" customWidth="1"/>
    <col min="43" max="43" width="20.453125" style="220" customWidth="1"/>
    <col min="44" max="44" width="31.453125" style="220" customWidth="1"/>
    <col min="45" max="45" width="9.453125" style="220" customWidth="1"/>
    <col min="46" max="46" width="28.453125" style="220" customWidth="1"/>
    <col min="47" max="47" width="13.81640625" style="220" customWidth="1"/>
    <col min="48" max="48" width="23.54296875" style="220" customWidth="1"/>
    <col min="49" max="49" width="21.1796875" style="220" customWidth="1"/>
    <col min="50" max="50" width="23.54296875" style="220" customWidth="1"/>
    <col min="51" max="51" width="22" style="220" customWidth="1"/>
    <col min="52" max="52" width="22.453125" style="220" customWidth="1"/>
    <col min="53" max="53" width="21.453125" style="220" customWidth="1"/>
    <col min="54" max="54" width="22.453125" style="220" customWidth="1"/>
    <col min="55" max="55" width="26" style="220" customWidth="1"/>
    <col min="56" max="56" width="21" style="220" customWidth="1"/>
    <col min="57" max="57" width="25.453125" style="220" customWidth="1"/>
    <col min="58" max="58" width="28.453125" style="220" customWidth="1"/>
    <col min="59" max="59" width="44.453125" style="220" customWidth="1"/>
    <col min="60" max="60" width="28.1796875" style="220" customWidth="1"/>
    <col min="61" max="61" width="27.81640625" style="220" customWidth="1"/>
    <col min="62" max="62" width="33.453125" style="220" customWidth="1"/>
    <col min="63" max="64" width="24.453125" style="220" customWidth="1"/>
    <col min="65" max="65" width="33.54296875" style="220" customWidth="1"/>
    <col min="66" max="66" width="30.453125" style="220" customWidth="1"/>
    <col min="67" max="67" width="31.54296875" style="220" customWidth="1"/>
    <col min="68" max="68" width="34.1796875" style="220" customWidth="1"/>
    <col min="69" max="69" width="35.453125" style="220" customWidth="1"/>
    <col min="70" max="70" width="44.453125" style="220" customWidth="1"/>
    <col min="71" max="71" width="8.453125" style="220" customWidth="1"/>
    <col min="72" max="82" width="38.453125" style="220" customWidth="1"/>
    <col min="83" max="83" width="33.1796875" style="220" customWidth="1"/>
    <col min="84" max="84" width="21.1796875" style="220" customWidth="1"/>
    <col min="85" max="87" width="38.453125" style="220" customWidth="1"/>
    <col min="88" max="88" width="26.1796875" style="220" customWidth="1"/>
    <col min="89" max="89" width="25.81640625" style="220" customWidth="1"/>
    <col min="90" max="90" width="22.453125" style="220" customWidth="1"/>
    <col min="91" max="91" width="27.54296875" style="220" customWidth="1"/>
    <col min="92" max="92" width="25" style="220" customWidth="1"/>
    <col min="93" max="93" width="30.81640625" style="220" customWidth="1"/>
    <col min="94" max="94" width="27.453125" style="220" customWidth="1"/>
    <col min="95" max="95" width="26.453125" style="220" customWidth="1"/>
    <col min="96" max="96" width="22.54296875" style="220" customWidth="1"/>
    <col min="97" max="97" width="33.54296875" style="220" customWidth="1"/>
    <col min="98" max="99" width="40.81640625" style="220" customWidth="1"/>
    <col min="100" max="100" width="39.1796875" style="220" customWidth="1"/>
    <col min="101" max="101" width="46.1796875" style="220" customWidth="1"/>
    <col min="102" max="109" width="40.81640625" style="220" customWidth="1"/>
    <col min="110" max="110" width="50.453125" style="220" customWidth="1"/>
    <col min="111" max="111" width="40.453125" style="220" customWidth="1"/>
    <col min="112" max="112" width="33.81640625" style="220" customWidth="1"/>
    <col min="113" max="113" width="29" style="220" customWidth="1"/>
    <col min="114" max="114" width="28.453125" style="220" customWidth="1"/>
    <col min="115" max="115" width="27.81640625" style="220" customWidth="1"/>
    <col min="116" max="116" width="39.54296875" style="220" customWidth="1"/>
    <col min="117" max="117" width="32.453125" style="220" customWidth="1"/>
    <col min="118" max="118" width="54.1796875" style="220" customWidth="1"/>
    <col min="119" max="119" width="42.453125" style="220" customWidth="1"/>
    <col min="120" max="123" width="56.453125" style="220" customWidth="1"/>
    <col min="124" max="124" width="45.81640625" style="220" customWidth="1"/>
    <col min="125" max="125" width="42.453125" style="220" customWidth="1"/>
    <col min="126" max="126" width="51" style="220" customWidth="1"/>
    <col min="127" max="127" width="38.453125" style="220" customWidth="1"/>
    <col min="128" max="128" width="37.453125" style="220" customWidth="1"/>
    <col min="129" max="129" width="43.453125" style="220" customWidth="1"/>
    <col min="130" max="130" width="55" style="591" customWidth="1"/>
    <col min="131" max="131" width="38.453125" style="220" customWidth="1"/>
    <col min="132" max="16384" width="9.1796875" style="220"/>
  </cols>
  <sheetData>
    <row r="1" spans="1:131" ht="15.5">
      <c r="B1" s="820" t="s">
        <v>165</v>
      </c>
      <c r="C1" s="820"/>
      <c r="D1" s="820"/>
      <c r="E1" s="820"/>
      <c r="F1" s="820"/>
      <c r="G1" s="820"/>
      <c r="H1" s="820"/>
      <c r="I1" s="820"/>
      <c r="J1" s="820"/>
      <c r="K1" s="820"/>
      <c r="L1" s="820"/>
      <c r="M1" s="820"/>
      <c r="N1" s="820"/>
      <c r="O1" s="820"/>
      <c r="P1" s="820"/>
      <c r="Q1" s="820"/>
      <c r="R1" s="821"/>
      <c r="S1" s="221"/>
      <c r="T1" s="221"/>
      <c r="U1" s="221"/>
      <c r="V1" s="221" t="s">
        <v>179</v>
      </c>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row>
    <row r="2" spans="1:131" ht="15.5">
      <c r="B2" s="221"/>
      <c r="C2" s="221"/>
      <c r="D2" s="221"/>
      <c r="E2" s="221"/>
      <c r="F2" s="221"/>
      <c r="G2" s="221"/>
      <c r="H2" s="221"/>
      <c r="I2" s="221"/>
      <c r="J2" s="221"/>
      <c r="K2" s="221"/>
      <c r="L2" s="221"/>
      <c r="M2" s="221"/>
      <c r="N2" s="221"/>
      <c r="O2" s="221"/>
      <c r="P2" s="221"/>
      <c r="Q2" s="221"/>
      <c r="R2" s="222"/>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row>
    <row r="3" spans="1:131" ht="15.5">
      <c r="B3" s="223"/>
      <c r="C3" s="223"/>
      <c r="D3" s="223"/>
      <c r="E3" s="223"/>
      <c r="F3" s="223"/>
      <c r="G3" s="223"/>
      <c r="H3" s="223"/>
      <c r="I3" s="223"/>
      <c r="J3" s="223"/>
      <c r="K3" s="223"/>
      <c r="L3" s="223"/>
      <c r="M3" s="223"/>
      <c r="N3" s="223"/>
      <c r="O3" s="223"/>
      <c r="P3" s="223"/>
      <c r="Q3" s="223"/>
      <c r="R3" s="224"/>
    </row>
    <row r="4" spans="1:131" ht="30.65" customHeight="1">
      <c r="B4" s="225" t="s">
        <v>180</v>
      </c>
      <c r="C4" s="822" t="s">
        <v>181</v>
      </c>
      <c r="D4" s="823"/>
      <c r="E4" s="823"/>
      <c r="F4" s="823"/>
      <c r="G4" s="823"/>
      <c r="H4" s="823"/>
      <c r="I4" s="823"/>
      <c r="J4" s="823"/>
      <c r="K4" s="823"/>
      <c r="L4" s="823"/>
      <c r="M4" s="823"/>
      <c r="N4" s="823"/>
      <c r="O4" s="823"/>
      <c r="P4" s="823"/>
      <c r="Q4" s="823"/>
      <c r="R4" s="824"/>
      <c r="S4" s="226"/>
      <c r="T4" s="226"/>
      <c r="U4" s="226"/>
      <c r="V4" s="226"/>
      <c r="W4" s="226"/>
      <c r="X4" s="226"/>
      <c r="Y4" s="226"/>
      <c r="Z4" s="226"/>
      <c r="AA4" s="226"/>
      <c r="AB4" s="226"/>
      <c r="AC4" s="226"/>
      <c r="AD4" s="226"/>
      <c r="AE4" s="226"/>
      <c r="AF4" s="226"/>
      <c r="AG4" s="226"/>
      <c r="AH4" s="226"/>
      <c r="AI4" s="226"/>
      <c r="AJ4" s="226"/>
      <c r="AK4" s="226"/>
      <c r="AL4" s="226"/>
      <c r="AM4" s="226"/>
      <c r="AN4" s="226"/>
      <c r="AO4" s="226"/>
      <c r="AP4" s="226"/>
      <c r="AQ4" s="226"/>
      <c r="AR4" s="226"/>
      <c r="AS4" s="226"/>
      <c r="AT4" s="226"/>
      <c r="AU4" s="226"/>
      <c r="AV4" s="226"/>
      <c r="AW4" s="226"/>
      <c r="AX4" s="226"/>
      <c r="AY4" s="226"/>
      <c r="AZ4" s="226"/>
      <c r="BA4" s="226"/>
      <c r="BB4" s="226"/>
      <c r="BC4" s="226"/>
      <c r="BD4" s="226"/>
      <c r="BE4" s="226"/>
      <c r="BF4" s="226"/>
    </row>
    <row r="5" spans="1:131" ht="6.75" customHeight="1">
      <c r="B5" s="227"/>
      <c r="C5" s="228"/>
      <c r="D5" s="228"/>
      <c r="E5" s="228"/>
      <c r="F5" s="228"/>
      <c r="G5" s="228"/>
      <c r="H5" s="228"/>
      <c r="I5" s="228"/>
      <c r="J5" s="228"/>
      <c r="K5" s="228"/>
      <c r="L5" s="228"/>
      <c r="M5" s="228"/>
      <c r="N5" s="228"/>
      <c r="O5" s="228"/>
      <c r="P5" s="228"/>
      <c r="Q5" s="228"/>
      <c r="R5" s="228"/>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c r="AW5" s="226"/>
      <c r="AX5" s="226"/>
      <c r="AY5" s="226"/>
      <c r="AZ5" s="226"/>
      <c r="BA5" s="226"/>
      <c r="BB5" s="226"/>
      <c r="BC5" s="226"/>
      <c r="BD5" s="226"/>
      <c r="BE5" s="226"/>
      <c r="BF5" s="226"/>
    </row>
    <row r="6" spans="1:131" ht="4.5" customHeight="1">
      <c r="B6" s="227"/>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226"/>
      <c r="AK6" s="226"/>
      <c r="AL6" s="226"/>
      <c r="AM6" s="226"/>
      <c r="AN6" s="226"/>
      <c r="AO6" s="226"/>
      <c r="AP6" s="226"/>
      <c r="AQ6" s="226"/>
      <c r="AR6" s="226"/>
      <c r="AS6" s="226"/>
      <c r="AT6" s="226"/>
      <c r="AU6" s="226"/>
      <c r="AV6" s="226"/>
      <c r="AW6" s="226"/>
      <c r="AX6" s="226"/>
      <c r="AY6" s="226"/>
      <c r="AZ6" s="226"/>
      <c r="BA6" s="226"/>
      <c r="BB6" s="226"/>
      <c r="BC6" s="226"/>
      <c r="BD6" s="226"/>
      <c r="BE6" s="226"/>
      <c r="BF6" s="226"/>
    </row>
    <row r="7" spans="1:131" ht="22.5" customHeight="1">
      <c r="B7" s="825" t="s">
        <v>182</v>
      </c>
      <c r="C7" s="825"/>
      <c r="D7" s="825"/>
      <c r="E7" s="826"/>
      <c r="F7" s="827" t="s">
        <v>183</v>
      </c>
      <c r="G7" s="827"/>
      <c r="H7" s="827"/>
      <c r="I7" s="827"/>
      <c r="J7" s="827"/>
      <c r="K7" s="827"/>
      <c r="L7" s="827"/>
      <c r="M7" s="827"/>
      <c r="N7" s="827"/>
      <c r="O7" s="827"/>
      <c r="P7" s="827"/>
      <c r="Q7" s="827"/>
      <c r="R7" s="827"/>
      <c r="S7" s="827"/>
      <c r="T7" s="280"/>
      <c r="U7" s="802" t="s">
        <v>183</v>
      </c>
      <c r="V7" s="802"/>
      <c r="W7" s="802"/>
      <c r="X7" s="802"/>
      <c r="Y7" s="802"/>
      <c r="Z7" s="802"/>
      <c r="AA7" s="802"/>
      <c r="AB7" s="802"/>
      <c r="AC7" s="802"/>
      <c r="AD7" s="802"/>
      <c r="AE7" s="802"/>
      <c r="AF7" s="802"/>
      <c r="AG7" s="802"/>
      <c r="AH7" s="280"/>
      <c r="AI7" s="802" t="s">
        <v>183</v>
      </c>
      <c r="AJ7" s="802"/>
      <c r="AK7" s="802"/>
      <c r="AL7" s="802"/>
      <c r="AM7" s="802"/>
      <c r="AN7" s="802"/>
      <c r="AO7" s="802"/>
      <c r="AP7" s="802"/>
      <c r="AQ7" s="802"/>
      <c r="AR7" s="802"/>
      <c r="AS7" s="802"/>
      <c r="AT7" s="802"/>
      <c r="AU7" s="799"/>
      <c r="AV7" s="802" t="s">
        <v>183</v>
      </c>
      <c r="AW7" s="802"/>
      <c r="AX7" s="802"/>
      <c r="AY7" s="802"/>
      <c r="AZ7" s="802"/>
      <c r="BA7" s="802"/>
      <c r="BB7" s="802"/>
      <c r="BC7" s="802"/>
      <c r="BD7" s="802"/>
      <c r="BE7" s="802"/>
      <c r="BF7" s="802"/>
      <c r="BG7" s="802"/>
      <c r="BH7" s="311"/>
      <c r="BI7" s="802" t="s">
        <v>183</v>
      </c>
      <c r="BJ7" s="802"/>
      <c r="BK7" s="802"/>
      <c r="BL7" s="802"/>
      <c r="BM7" s="802"/>
      <c r="BN7" s="802"/>
      <c r="BO7" s="802"/>
      <c r="BP7" s="802"/>
      <c r="BQ7" s="802"/>
      <c r="BR7" s="802"/>
      <c r="BS7" s="802"/>
      <c r="BT7" s="802"/>
      <c r="BU7" s="311"/>
      <c r="BV7" s="802" t="s">
        <v>183</v>
      </c>
      <c r="BW7" s="802"/>
      <c r="BX7" s="802"/>
      <c r="BY7" s="802"/>
      <c r="BZ7" s="802"/>
      <c r="CA7" s="802"/>
      <c r="CB7" s="802"/>
      <c r="CC7" s="802"/>
      <c r="CD7" s="802"/>
      <c r="CE7" s="802"/>
      <c r="CF7" s="802"/>
      <c r="CG7" s="803"/>
      <c r="CH7" s="584"/>
      <c r="CI7" s="817" t="s">
        <v>183</v>
      </c>
      <c r="CJ7" s="818"/>
      <c r="CK7" s="818"/>
      <c r="CL7" s="818"/>
      <c r="CM7" s="818"/>
      <c r="CN7" s="818"/>
      <c r="CO7" s="818"/>
      <c r="CP7" s="818"/>
      <c r="CQ7" s="818"/>
      <c r="CR7" s="818"/>
      <c r="CS7" s="818"/>
      <c r="CT7" s="819"/>
      <c r="CU7" s="584"/>
      <c r="CV7" s="297"/>
      <c r="CW7" s="297"/>
      <c r="CX7" s="297"/>
      <c r="CY7" s="297"/>
      <c r="CZ7" s="297"/>
      <c r="DA7" s="297"/>
      <c r="DB7" s="297"/>
      <c r="DC7" s="297"/>
      <c r="DD7" s="281"/>
      <c r="DE7" s="297"/>
      <c r="DF7" s="297"/>
      <c r="DG7" s="297"/>
      <c r="DH7" s="297"/>
      <c r="DI7" s="297"/>
      <c r="DJ7" s="297"/>
      <c r="DK7" s="297"/>
      <c r="DL7" s="297"/>
      <c r="DM7" s="281"/>
      <c r="DN7" s="807" t="s">
        <v>184</v>
      </c>
      <c r="DO7" s="808"/>
      <c r="DP7" s="808"/>
      <c r="DQ7" s="808"/>
      <c r="DR7" s="808"/>
      <c r="DS7" s="808"/>
      <c r="DT7" s="808"/>
      <c r="DU7" s="808"/>
      <c r="DV7" s="808"/>
      <c r="DW7" s="808"/>
      <c r="DX7" s="808"/>
      <c r="DY7" s="809"/>
      <c r="DZ7" s="793" t="s">
        <v>185</v>
      </c>
      <c r="EA7" s="793"/>
    </row>
    <row r="8" spans="1:131" ht="21.75" customHeight="1">
      <c r="A8" s="229"/>
      <c r="B8" s="810" t="s">
        <v>186</v>
      </c>
      <c r="C8" s="810"/>
      <c r="D8" s="810"/>
      <c r="E8" s="812"/>
      <c r="F8" s="810" t="s">
        <v>187</v>
      </c>
      <c r="G8" s="810"/>
      <c r="H8" s="810"/>
      <c r="I8" s="810"/>
      <c r="J8" s="810"/>
      <c r="K8" s="810"/>
      <c r="L8" s="810"/>
      <c r="M8" s="810"/>
      <c r="N8" s="810"/>
      <c r="O8" s="810"/>
      <c r="P8" s="810"/>
      <c r="Q8" s="810"/>
      <c r="R8" s="810"/>
      <c r="S8" s="810"/>
      <c r="T8" s="233"/>
      <c r="U8" s="767" t="s">
        <v>188</v>
      </c>
      <c r="V8" s="767"/>
      <c r="W8" s="767"/>
      <c r="X8" s="767"/>
      <c r="Y8" s="767"/>
      <c r="Z8" s="767"/>
      <c r="AA8" s="767"/>
      <c r="AB8" s="767"/>
      <c r="AC8" s="767"/>
      <c r="AD8" s="767"/>
      <c r="AE8" s="767"/>
      <c r="AF8" s="767"/>
      <c r="AG8" s="767"/>
      <c r="AH8" s="233"/>
      <c r="AI8" s="767" t="s">
        <v>189</v>
      </c>
      <c r="AJ8" s="767"/>
      <c r="AK8" s="767"/>
      <c r="AL8" s="767"/>
      <c r="AM8" s="767"/>
      <c r="AN8" s="767"/>
      <c r="AO8" s="767"/>
      <c r="AP8" s="767"/>
      <c r="AQ8" s="767"/>
      <c r="AR8" s="767"/>
      <c r="AS8" s="767"/>
      <c r="AT8" s="767"/>
      <c r="AU8" s="800"/>
      <c r="AV8" s="767" t="s">
        <v>190</v>
      </c>
      <c r="AW8" s="767"/>
      <c r="AX8" s="767"/>
      <c r="AY8" s="767"/>
      <c r="AZ8" s="767"/>
      <c r="BA8" s="767"/>
      <c r="BB8" s="767"/>
      <c r="BC8" s="767"/>
      <c r="BD8" s="767"/>
      <c r="BE8" s="767"/>
      <c r="BF8" s="767"/>
      <c r="BG8" s="767"/>
      <c r="BH8" s="751"/>
      <c r="BI8" s="767" t="s">
        <v>191</v>
      </c>
      <c r="BJ8" s="767"/>
      <c r="BK8" s="767"/>
      <c r="BL8" s="767"/>
      <c r="BM8" s="767"/>
      <c r="BN8" s="767"/>
      <c r="BO8" s="767"/>
      <c r="BP8" s="767"/>
      <c r="BQ8" s="767"/>
      <c r="BR8" s="767"/>
      <c r="BS8" s="767"/>
      <c r="BT8" s="768"/>
      <c r="BU8" s="805"/>
      <c r="BV8" s="804" t="s">
        <v>192</v>
      </c>
      <c r="BW8" s="767"/>
      <c r="BX8" s="767"/>
      <c r="BY8" s="767"/>
      <c r="BZ8" s="767"/>
      <c r="CA8" s="767"/>
      <c r="CB8" s="767"/>
      <c r="CC8" s="767"/>
      <c r="CD8" s="767"/>
      <c r="CE8" s="767"/>
      <c r="CF8" s="767"/>
      <c r="CG8" s="768"/>
      <c r="CH8" s="585"/>
      <c r="CI8" s="744" t="s">
        <v>193</v>
      </c>
      <c r="CJ8" s="745"/>
      <c r="CK8" s="745"/>
      <c r="CL8" s="745"/>
      <c r="CM8" s="745"/>
      <c r="CN8" s="745"/>
      <c r="CO8" s="745"/>
      <c r="CP8" s="745"/>
      <c r="CQ8" s="745"/>
      <c r="CR8" s="745"/>
      <c r="CS8" s="745"/>
      <c r="CT8" s="746"/>
      <c r="CU8" s="585"/>
      <c r="CV8" s="233"/>
      <c r="CW8" s="233"/>
      <c r="CX8" s="233"/>
      <c r="CY8" s="233"/>
      <c r="CZ8" s="233"/>
      <c r="DA8" s="233"/>
      <c r="DB8" s="233"/>
      <c r="DC8" s="233"/>
      <c r="DD8" s="298"/>
      <c r="DE8" s="233"/>
      <c r="DF8" s="233"/>
      <c r="DG8" s="233"/>
      <c r="DH8" s="233"/>
      <c r="DI8" s="233"/>
      <c r="DJ8" s="233"/>
      <c r="DK8" s="233"/>
      <c r="DL8" s="233"/>
      <c r="DM8" s="298"/>
      <c r="DN8" s="807" t="s">
        <v>194</v>
      </c>
      <c r="DO8" s="808"/>
      <c r="DP8" s="808"/>
      <c r="DQ8" s="808"/>
      <c r="DR8" s="808"/>
      <c r="DS8" s="808"/>
      <c r="DT8" s="808"/>
      <c r="DU8" s="808"/>
      <c r="DV8" s="808"/>
      <c r="DW8" s="808"/>
      <c r="DX8" s="808"/>
      <c r="DY8" s="809"/>
      <c r="DZ8" s="793"/>
      <c r="EA8" s="793"/>
    </row>
    <row r="9" spans="1:131" ht="21" customHeight="1">
      <c r="A9" s="229"/>
      <c r="B9" s="810" t="s">
        <v>195</v>
      </c>
      <c r="C9" s="810" t="s">
        <v>196</v>
      </c>
      <c r="D9" s="810" t="s">
        <v>197</v>
      </c>
      <c r="E9" s="812" t="s">
        <v>198</v>
      </c>
      <c r="F9" s="812" t="s">
        <v>199</v>
      </c>
      <c r="G9" s="828"/>
      <c r="H9" s="828"/>
      <c r="I9" s="828"/>
      <c r="J9" s="828"/>
      <c r="K9" s="828"/>
      <c r="L9" s="828"/>
      <c r="M9" s="828"/>
      <c r="N9" s="828"/>
      <c r="O9" s="828"/>
      <c r="P9" s="828"/>
      <c r="Q9" s="828"/>
      <c r="R9" s="828"/>
      <c r="S9" s="829"/>
      <c r="T9" s="233"/>
      <c r="U9" s="767" t="s">
        <v>199</v>
      </c>
      <c r="V9" s="767"/>
      <c r="W9" s="767"/>
      <c r="X9" s="767"/>
      <c r="Y9" s="767"/>
      <c r="Z9" s="767"/>
      <c r="AA9" s="767"/>
      <c r="AB9" s="767"/>
      <c r="AC9" s="767"/>
      <c r="AD9" s="767"/>
      <c r="AE9" s="767"/>
      <c r="AF9" s="767"/>
      <c r="AG9" s="767"/>
      <c r="AH9" s="233"/>
      <c r="AI9" s="767" t="s">
        <v>199</v>
      </c>
      <c r="AJ9" s="767"/>
      <c r="AK9" s="767"/>
      <c r="AL9" s="767"/>
      <c r="AM9" s="767"/>
      <c r="AN9" s="767"/>
      <c r="AO9" s="767"/>
      <c r="AP9" s="767"/>
      <c r="AQ9" s="767"/>
      <c r="AR9" s="767"/>
      <c r="AS9" s="767"/>
      <c r="AT9" s="767"/>
      <c r="AU9" s="800"/>
      <c r="AV9" s="767" t="s">
        <v>199</v>
      </c>
      <c r="AW9" s="767"/>
      <c r="AX9" s="767"/>
      <c r="AY9" s="767"/>
      <c r="AZ9" s="767"/>
      <c r="BA9" s="767"/>
      <c r="BB9" s="767"/>
      <c r="BC9" s="767"/>
      <c r="BD9" s="767"/>
      <c r="BE9" s="767"/>
      <c r="BF9" s="767"/>
      <c r="BG9" s="767"/>
      <c r="BH9" s="751"/>
      <c r="BI9" s="767" t="s">
        <v>199</v>
      </c>
      <c r="BJ9" s="767"/>
      <c r="BK9" s="767"/>
      <c r="BL9" s="767"/>
      <c r="BM9" s="767"/>
      <c r="BN9" s="767"/>
      <c r="BO9" s="767"/>
      <c r="BP9" s="767"/>
      <c r="BQ9" s="767"/>
      <c r="BR9" s="767"/>
      <c r="BS9" s="767"/>
      <c r="BT9" s="768"/>
      <c r="BU9" s="805"/>
      <c r="BV9" s="804" t="s">
        <v>199</v>
      </c>
      <c r="BW9" s="767"/>
      <c r="BX9" s="767"/>
      <c r="BY9" s="767"/>
      <c r="BZ9" s="767"/>
      <c r="CA9" s="767"/>
      <c r="CB9" s="767"/>
      <c r="CC9" s="767"/>
      <c r="CD9" s="767"/>
      <c r="CE9" s="767"/>
      <c r="CF9" s="767"/>
      <c r="CG9" s="768"/>
      <c r="CH9" s="585"/>
      <c r="CI9" s="744" t="s">
        <v>199</v>
      </c>
      <c r="CJ9" s="745"/>
      <c r="CK9" s="745"/>
      <c r="CL9" s="745"/>
      <c r="CM9" s="745"/>
      <c r="CN9" s="745"/>
      <c r="CO9" s="745"/>
      <c r="CP9" s="745"/>
      <c r="CQ9" s="745"/>
      <c r="CR9" s="745"/>
      <c r="CS9" s="745"/>
      <c r="CT9" s="746"/>
      <c r="CU9" s="585"/>
      <c r="CV9" s="233"/>
      <c r="CW9" s="299"/>
      <c r="CX9" s="299"/>
      <c r="CY9" s="299"/>
      <c r="CZ9" s="299"/>
      <c r="DA9" s="299"/>
      <c r="DB9" s="299"/>
      <c r="DC9" s="299"/>
      <c r="DD9" s="300"/>
      <c r="DE9" s="299"/>
      <c r="DF9" s="299"/>
      <c r="DG9" s="299"/>
      <c r="DH9" s="299"/>
      <c r="DI9" s="299"/>
      <c r="DJ9" s="299"/>
      <c r="DK9" s="299"/>
      <c r="DL9" s="299"/>
      <c r="DM9" s="300"/>
      <c r="DN9" s="796" t="s">
        <v>200</v>
      </c>
      <c r="DO9" s="796" t="s">
        <v>201</v>
      </c>
      <c r="DP9" s="796" t="s">
        <v>202</v>
      </c>
      <c r="DQ9" s="796" t="s">
        <v>203</v>
      </c>
      <c r="DR9" s="796" t="s">
        <v>204</v>
      </c>
      <c r="DS9" s="796" t="s">
        <v>205</v>
      </c>
      <c r="DT9" s="796" t="s">
        <v>206</v>
      </c>
      <c r="DU9" s="796" t="s">
        <v>207</v>
      </c>
      <c r="DV9" s="796" t="s">
        <v>208</v>
      </c>
      <c r="DW9" s="796" t="s">
        <v>209</v>
      </c>
      <c r="DX9" s="796" t="s">
        <v>210</v>
      </c>
      <c r="DY9" s="796" t="s">
        <v>211</v>
      </c>
      <c r="DZ9" s="794" t="s">
        <v>212</v>
      </c>
      <c r="EA9" s="793" t="s">
        <v>213</v>
      </c>
    </row>
    <row r="10" spans="1:131" ht="30.75" customHeight="1">
      <c r="A10" s="229"/>
      <c r="B10" s="810"/>
      <c r="C10" s="810"/>
      <c r="D10" s="810"/>
      <c r="E10" s="812"/>
      <c r="F10" s="813" t="s">
        <v>214</v>
      </c>
      <c r="G10" s="813"/>
      <c r="H10" s="813"/>
      <c r="I10" s="813"/>
      <c r="J10" s="291" t="s">
        <v>215</v>
      </c>
      <c r="K10" s="292"/>
      <c r="L10" s="810" t="s">
        <v>216</v>
      </c>
      <c r="M10" s="810"/>
      <c r="N10" s="810"/>
      <c r="O10" s="810"/>
      <c r="P10" s="293"/>
      <c r="Q10" s="814" t="s">
        <v>217</v>
      </c>
      <c r="R10" s="814"/>
      <c r="S10" s="815"/>
      <c r="T10" s="233"/>
      <c r="U10" s="302" t="s">
        <v>215</v>
      </c>
      <c r="V10" s="302"/>
      <c r="W10" s="302"/>
      <c r="X10" s="303"/>
      <c r="Y10" s="767" t="s">
        <v>216</v>
      </c>
      <c r="Z10" s="767"/>
      <c r="AA10" s="767"/>
      <c r="AB10" s="767"/>
      <c r="AC10" s="301"/>
      <c r="AD10" s="301"/>
      <c r="AE10" s="767" t="s">
        <v>217</v>
      </c>
      <c r="AF10" s="767"/>
      <c r="AG10" s="767"/>
      <c r="AH10" s="233"/>
      <c r="AI10" s="302" t="s">
        <v>215</v>
      </c>
      <c r="AJ10" s="303"/>
      <c r="AK10" s="302"/>
      <c r="AL10" s="303"/>
      <c r="AM10" s="767" t="s">
        <v>216</v>
      </c>
      <c r="AN10" s="767"/>
      <c r="AO10" s="767"/>
      <c r="AP10" s="767"/>
      <c r="AQ10" s="301"/>
      <c r="AR10" s="767" t="s">
        <v>217</v>
      </c>
      <c r="AS10" s="767"/>
      <c r="AT10" s="767"/>
      <c r="AU10" s="800"/>
      <c r="AV10" s="302" t="s">
        <v>215</v>
      </c>
      <c r="AW10" s="303"/>
      <c r="AX10" s="302"/>
      <c r="AY10" s="303"/>
      <c r="AZ10" s="767" t="s">
        <v>216</v>
      </c>
      <c r="BA10" s="767"/>
      <c r="BB10" s="767"/>
      <c r="BC10" s="767"/>
      <c r="BD10" s="301"/>
      <c r="BE10" s="767" t="s">
        <v>217</v>
      </c>
      <c r="BF10" s="767"/>
      <c r="BG10" s="767"/>
      <c r="BH10" s="751"/>
      <c r="BI10" s="302" t="s">
        <v>215</v>
      </c>
      <c r="BJ10" s="303"/>
      <c r="BK10" s="302"/>
      <c r="BL10" s="303"/>
      <c r="BM10" s="767" t="s">
        <v>216</v>
      </c>
      <c r="BN10" s="767"/>
      <c r="BO10" s="767"/>
      <c r="BP10" s="767"/>
      <c r="BQ10" s="301"/>
      <c r="BR10" s="767" t="s">
        <v>217</v>
      </c>
      <c r="BS10" s="767"/>
      <c r="BT10" s="769"/>
      <c r="BU10" s="805"/>
      <c r="BV10" s="337" t="s">
        <v>215</v>
      </c>
      <c r="BW10" s="303"/>
      <c r="BX10" s="302"/>
      <c r="BY10" s="303"/>
      <c r="BZ10" s="767" t="s">
        <v>216</v>
      </c>
      <c r="CA10" s="767"/>
      <c r="CB10" s="767"/>
      <c r="CC10" s="767"/>
      <c r="CD10" s="301"/>
      <c r="CE10" s="767" t="s">
        <v>217</v>
      </c>
      <c r="CF10" s="767"/>
      <c r="CG10" s="768"/>
      <c r="CH10" s="585"/>
      <c r="CI10" s="583" t="s">
        <v>215</v>
      </c>
      <c r="CJ10" s="581"/>
      <c r="CK10" s="581"/>
      <c r="CL10" s="581"/>
      <c r="CM10" s="745" t="s">
        <v>216</v>
      </c>
      <c r="CN10" s="745"/>
      <c r="CO10" s="745"/>
      <c r="CP10" s="745"/>
      <c r="CQ10" s="334"/>
      <c r="CR10" s="745" t="s">
        <v>217</v>
      </c>
      <c r="CS10" s="745"/>
      <c r="CT10" s="746"/>
      <c r="CU10" s="585"/>
      <c r="CV10" s="588"/>
      <c r="CW10" s="295"/>
      <c r="CX10" s="295"/>
      <c r="CY10" s="295"/>
      <c r="CZ10" s="295"/>
      <c r="DA10" s="295"/>
      <c r="DB10" s="295"/>
      <c r="DC10" s="295"/>
      <c r="DD10" s="296"/>
      <c r="DE10" s="295"/>
      <c r="DF10" s="295"/>
      <c r="DG10" s="295"/>
      <c r="DH10" s="295"/>
      <c r="DI10" s="295"/>
      <c r="DJ10" s="295"/>
      <c r="DK10" s="295"/>
      <c r="DL10" s="295"/>
      <c r="DM10" s="296"/>
      <c r="DN10" s="797"/>
      <c r="DO10" s="797"/>
      <c r="DP10" s="797"/>
      <c r="DQ10" s="797"/>
      <c r="DR10" s="797"/>
      <c r="DS10" s="797"/>
      <c r="DT10" s="797"/>
      <c r="DU10" s="797"/>
      <c r="DV10" s="797"/>
      <c r="DW10" s="797"/>
      <c r="DX10" s="797"/>
      <c r="DY10" s="797"/>
      <c r="DZ10" s="794"/>
      <c r="EA10" s="793"/>
    </row>
    <row r="11" spans="1:131" ht="96" customHeight="1">
      <c r="A11" s="229"/>
      <c r="B11" s="811"/>
      <c r="C11" s="811"/>
      <c r="D11" s="811"/>
      <c r="E11" s="811"/>
      <c r="F11" s="294" t="s">
        <v>218</v>
      </c>
      <c r="G11" s="294" t="s">
        <v>219</v>
      </c>
      <c r="H11" s="294" t="s">
        <v>220</v>
      </c>
      <c r="I11" s="294" t="s">
        <v>221</v>
      </c>
      <c r="J11" s="294" t="s">
        <v>222</v>
      </c>
      <c r="K11" s="294" t="s">
        <v>223</v>
      </c>
      <c r="L11" s="294" t="s">
        <v>224</v>
      </c>
      <c r="M11" s="294" t="s">
        <v>225</v>
      </c>
      <c r="N11" s="294" t="s">
        <v>226</v>
      </c>
      <c r="O11" s="294" t="s">
        <v>227</v>
      </c>
      <c r="P11" s="294" t="s">
        <v>228</v>
      </c>
      <c r="Q11" s="816" t="s">
        <v>229</v>
      </c>
      <c r="R11" s="816"/>
      <c r="S11" s="290" t="s">
        <v>230</v>
      </c>
      <c r="T11" s="233"/>
      <c r="U11" s="301" t="str">
        <f>H11</f>
        <v xml:space="preserve">Total lineas (Inicial programadas mas lineas nuevas por mes )  </v>
      </c>
      <c r="V11" s="304" t="str">
        <f>I11</f>
        <v xml:space="preserve">Total presupuesto inicial mas lineas nuevas por mes </v>
      </c>
      <c r="W11" s="304" t="s">
        <v>222</v>
      </c>
      <c r="X11" s="304" t="s">
        <v>223</v>
      </c>
      <c r="Y11" s="304" t="s">
        <v>224</v>
      </c>
      <c r="Z11" s="304" t="s">
        <v>225</v>
      </c>
      <c r="AA11" s="304" t="s">
        <v>226</v>
      </c>
      <c r="AB11" s="304" t="s">
        <v>227</v>
      </c>
      <c r="AC11" s="304"/>
      <c r="AD11" s="304" t="s">
        <v>228</v>
      </c>
      <c r="AE11" s="770" t="s">
        <v>229</v>
      </c>
      <c r="AF11" s="770"/>
      <c r="AG11" s="304" t="s">
        <v>230</v>
      </c>
      <c r="AH11" s="233"/>
      <c r="AI11" s="304" t="s">
        <v>220</v>
      </c>
      <c r="AJ11" s="304" t="s">
        <v>221</v>
      </c>
      <c r="AK11" s="305" t="s">
        <v>222</v>
      </c>
      <c r="AL11" s="304" t="s">
        <v>223</v>
      </c>
      <c r="AM11" s="304" t="s">
        <v>224</v>
      </c>
      <c r="AN11" s="304" t="s">
        <v>225</v>
      </c>
      <c r="AO11" s="304" t="s">
        <v>226</v>
      </c>
      <c r="AP11" s="304" t="s">
        <v>227</v>
      </c>
      <c r="AQ11" s="304" t="s">
        <v>228</v>
      </c>
      <c r="AR11" s="770" t="s">
        <v>229</v>
      </c>
      <c r="AS11" s="770"/>
      <c r="AT11" s="304" t="s">
        <v>230</v>
      </c>
      <c r="AU11" s="801"/>
      <c r="AV11" s="304" t="s">
        <v>220</v>
      </c>
      <c r="AW11" s="304" t="s">
        <v>221</v>
      </c>
      <c r="AX11" s="305" t="s">
        <v>222</v>
      </c>
      <c r="AY11" s="304" t="s">
        <v>223</v>
      </c>
      <c r="AZ11" s="304" t="s">
        <v>224</v>
      </c>
      <c r="BA11" s="304" t="s">
        <v>225</v>
      </c>
      <c r="BB11" s="304" t="s">
        <v>226</v>
      </c>
      <c r="BC11" s="304" t="s">
        <v>227</v>
      </c>
      <c r="BD11" s="304" t="s">
        <v>228</v>
      </c>
      <c r="BE11" s="770" t="s">
        <v>229</v>
      </c>
      <c r="BF11" s="770"/>
      <c r="BG11" s="304" t="s">
        <v>230</v>
      </c>
      <c r="BH11" s="751"/>
      <c r="BI11" s="304" t="s">
        <v>220</v>
      </c>
      <c r="BJ11" s="304" t="s">
        <v>221</v>
      </c>
      <c r="BK11" s="305" t="s">
        <v>222</v>
      </c>
      <c r="BL11" s="304" t="s">
        <v>223</v>
      </c>
      <c r="BM11" s="304" t="s">
        <v>224</v>
      </c>
      <c r="BN11" s="304" t="s">
        <v>225</v>
      </c>
      <c r="BO11" s="304" t="s">
        <v>226</v>
      </c>
      <c r="BP11" s="304" t="s">
        <v>227</v>
      </c>
      <c r="BQ11" s="304" t="s">
        <v>228</v>
      </c>
      <c r="BR11" s="770" t="s">
        <v>229</v>
      </c>
      <c r="BS11" s="769"/>
      <c r="BT11" s="334" t="s">
        <v>230</v>
      </c>
      <c r="BU11" s="805"/>
      <c r="BV11" s="334" t="s">
        <v>220</v>
      </c>
      <c r="BW11" s="305" t="s">
        <v>221</v>
      </c>
      <c r="BX11" s="305" t="s">
        <v>222</v>
      </c>
      <c r="BY11" s="304" t="s">
        <v>223</v>
      </c>
      <c r="BZ11" s="304" t="s">
        <v>224</v>
      </c>
      <c r="CA11" s="304" t="s">
        <v>225</v>
      </c>
      <c r="CB11" s="304" t="s">
        <v>226</v>
      </c>
      <c r="CC11" s="304" t="s">
        <v>227</v>
      </c>
      <c r="CD11" s="304" t="s">
        <v>228</v>
      </c>
      <c r="CE11" s="770" t="s">
        <v>229</v>
      </c>
      <c r="CF11" s="770"/>
      <c r="CG11" s="567" t="s">
        <v>230</v>
      </c>
      <c r="CH11" s="586"/>
      <c r="CI11" s="582" t="s">
        <v>220</v>
      </c>
      <c r="CJ11" s="334" t="s">
        <v>221</v>
      </c>
      <c r="CK11" s="334" t="s">
        <v>222</v>
      </c>
      <c r="CL11" s="334" t="s">
        <v>223</v>
      </c>
      <c r="CM11" s="334" t="s">
        <v>224</v>
      </c>
      <c r="CN11" s="334" t="s">
        <v>225</v>
      </c>
      <c r="CO11" s="334" t="s">
        <v>226</v>
      </c>
      <c r="CP11" s="334" t="s">
        <v>227</v>
      </c>
      <c r="CQ11" s="334" t="s">
        <v>228</v>
      </c>
      <c r="CR11" s="745" t="s">
        <v>229</v>
      </c>
      <c r="CS11" s="745"/>
      <c r="CT11" s="587" t="s">
        <v>230</v>
      </c>
      <c r="CU11" s="586"/>
      <c r="CV11" s="589" t="s">
        <v>231</v>
      </c>
      <c r="CW11" s="572" t="s">
        <v>232</v>
      </c>
      <c r="CX11" s="282" t="s">
        <v>233</v>
      </c>
      <c r="CY11" s="282" t="s">
        <v>234</v>
      </c>
      <c r="CZ11" s="282" t="s">
        <v>235</v>
      </c>
      <c r="DA11" s="282" t="s">
        <v>236</v>
      </c>
      <c r="DB11" s="282" t="s">
        <v>237</v>
      </c>
      <c r="DC11" s="282" t="s">
        <v>238</v>
      </c>
      <c r="DD11" s="282" t="s">
        <v>239</v>
      </c>
      <c r="DE11" s="324" t="s">
        <v>240</v>
      </c>
      <c r="DF11" s="324" t="s">
        <v>241</v>
      </c>
      <c r="DG11" s="324" t="s">
        <v>242</v>
      </c>
      <c r="DH11" s="324" t="s">
        <v>243</v>
      </c>
      <c r="DI11" s="324" t="s">
        <v>244</v>
      </c>
      <c r="DJ11" s="324" t="s">
        <v>245</v>
      </c>
      <c r="DK11" s="324" t="s">
        <v>246</v>
      </c>
      <c r="DL11" s="324" t="s">
        <v>247</v>
      </c>
      <c r="DM11" s="324" t="s">
        <v>248</v>
      </c>
      <c r="DN11" s="798"/>
      <c r="DO11" s="798"/>
      <c r="DP11" s="798"/>
      <c r="DQ11" s="798"/>
      <c r="DR11" s="798"/>
      <c r="DS11" s="798"/>
      <c r="DT11" s="798"/>
      <c r="DU11" s="798"/>
      <c r="DV11" s="798"/>
      <c r="DW11" s="798"/>
      <c r="DX11" s="798"/>
      <c r="DY11" s="798"/>
      <c r="DZ11" s="795"/>
      <c r="EA11" s="796"/>
    </row>
    <row r="12" spans="1:131" ht="168.75" customHeight="1">
      <c r="A12" s="230"/>
      <c r="B12" s="231" t="s">
        <v>249</v>
      </c>
      <c r="C12" s="231" t="s">
        <v>250</v>
      </c>
      <c r="D12" s="232">
        <v>9</v>
      </c>
      <c r="E12" s="141">
        <v>959190000</v>
      </c>
      <c r="F12" s="140">
        <v>6</v>
      </c>
      <c r="G12" s="141">
        <v>350650000</v>
      </c>
      <c r="H12" s="140">
        <v>15</v>
      </c>
      <c r="I12" s="141">
        <f>+E12+G12</f>
        <v>1309840000</v>
      </c>
      <c r="J12" s="140">
        <v>14</v>
      </c>
      <c r="K12" s="141">
        <v>1273090000</v>
      </c>
      <c r="L12" s="140">
        <v>0</v>
      </c>
      <c r="M12" s="142">
        <f>+L12/J12</f>
        <v>0</v>
      </c>
      <c r="N12" s="141">
        <v>0</v>
      </c>
      <c r="O12" s="142">
        <f>+N12/K12</f>
        <v>0</v>
      </c>
      <c r="P12" s="143">
        <f>IF(N12&gt;K12,0,K12-N12)</f>
        <v>1273090000</v>
      </c>
      <c r="Q12" s="806" t="s">
        <v>251</v>
      </c>
      <c r="R12" s="771"/>
      <c r="S12" s="231" t="s">
        <v>252</v>
      </c>
      <c r="T12" s="233"/>
      <c r="U12" s="140">
        <f>H12</f>
        <v>15</v>
      </c>
      <c r="V12" s="141">
        <f t="shared" ref="V12:V24" si="0">I12</f>
        <v>1309840000</v>
      </c>
      <c r="W12" s="140">
        <v>0</v>
      </c>
      <c r="X12" s="141">
        <v>0</v>
      </c>
      <c r="Y12" s="140">
        <v>0</v>
      </c>
      <c r="Z12" s="142" t="e">
        <f>IF(AND(W12=0,Y12&gt;0),"Ejecucion Presupuesto No Programada",Y12/W12)</f>
        <v>#DIV/0!</v>
      </c>
      <c r="AA12" s="141">
        <v>0</v>
      </c>
      <c r="AB12" s="142" t="e">
        <f>IF(AND(X12=0,AA12&gt;0),"Ejecucion Presupuesto No Programada",AA12/X12)</f>
        <v>#DIV/0!</v>
      </c>
      <c r="AC12" s="142"/>
      <c r="AD12" s="143">
        <f>IF(AA12&gt;X12,0,X12-AA12)</f>
        <v>0</v>
      </c>
      <c r="AE12" s="757" t="s">
        <v>253</v>
      </c>
      <c r="AF12" s="757"/>
      <c r="AG12" s="231" t="s">
        <v>254</v>
      </c>
      <c r="AH12" s="233"/>
      <c r="AI12" s="314">
        <f>H12</f>
        <v>15</v>
      </c>
      <c r="AJ12" s="141">
        <f>I12</f>
        <v>1309840000</v>
      </c>
      <c r="AK12" s="140">
        <v>0</v>
      </c>
      <c r="AL12" s="141">
        <v>0</v>
      </c>
      <c r="AM12" s="140">
        <v>0</v>
      </c>
      <c r="AN12" s="142">
        <f>IF(AND(AK12=0,AM12=0),0,IF(AND(AK12=0,AM12&gt;0),"Ejecucion Presupuesto No Programada",AM12/AK12))</f>
        <v>0</v>
      </c>
      <c r="AO12" s="141">
        <v>0</v>
      </c>
      <c r="AP12" s="142">
        <f>IF(AND(AL12=0,AO12=0),0,IF(AND(AL12=0,AO12&gt;0),"Ejecucion Presupuesto No Programada",AO12/AL12))</f>
        <v>0</v>
      </c>
      <c r="AQ12" s="143">
        <f>IF(AO12&gt;AL12,0,AL12-AO12)</f>
        <v>0</v>
      </c>
      <c r="AR12" s="757" t="s">
        <v>255</v>
      </c>
      <c r="AS12" s="757"/>
      <c r="AT12" s="231" t="s">
        <v>254</v>
      </c>
      <c r="AU12" s="231"/>
      <c r="AV12" s="265">
        <v>15</v>
      </c>
      <c r="AW12" s="266">
        <v>1309840000</v>
      </c>
      <c r="AX12" s="265">
        <v>0</v>
      </c>
      <c r="AY12" s="266">
        <v>0</v>
      </c>
      <c r="AZ12" s="265">
        <v>0</v>
      </c>
      <c r="BA12" s="267">
        <f t="shared" ref="BA12:BA24" si="1">IF(AND(AX12=0,AZ12=0),0,IF(AND(AX12=0,AZ12&gt;0),"Ejecucion Presupuesto No Programada",AZ12/AX12))</f>
        <v>0</v>
      </c>
      <c r="BB12" s="266">
        <v>0</v>
      </c>
      <c r="BC12" s="267">
        <f t="shared" ref="BC12:BC24" si="2">IF(AND(AY12=0,BB12=0),0,IF(AND(AY12=0,BB12&gt;0),"Ejecucion Presupuesto No Programada",BB12/AY12))</f>
        <v>0</v>
      </c>
      <c r="BD12" s="268">
        <f t="shared" ref="BD12:BD24" si="3">IF(BB12&gt;AY12,0,AY12-BB12)</f>
        <v>0</v>
      </c>
      <c r="BE12" s="733" t="s">
        <v>256</v>
      </c>
      <c r="BF12" s="733"/>
      <c r="BG12" s="150" t="s">
        <v>254</v>
      </c>
      <c r="BH12" s="751"/>
      <c r="BI12" s="140">
        <v>13</v>
      </c>
      <c r="BJ12" s="141">
        <v>1080740000</v>
      </c>
      <c r="BK12" s="140">
        <v>0</v>
      </c>
      <c r="BL12" s="141">
        <v>0</v>
      </c>
      <c r="BM12" s="140">
        <v>0</v>
      </c>
      <c r="BN12" s="142">
        <f t="shared" ref="BN12:BN24" si="4">IF(AND(BK12=0,BM12=0),0,IF(AND(BK12=0,BM12&gt;0),"Ejecucion Presupuesto No Programada",BM12/BK12))</f>
        <v>0</v>
      </c>
      <c r="BO12" s="141">
        <v>0</v>
      </c>
      <c r="BP12" s="142">
        <f t="shared" ref="BP12:BP24" si="5">IF(AND(BL12=0,BO12=0),0,IF(AND(BL12=0,BO12&gt;0),"Ejecucion Presupuesto No Programada",BO12/BL12))</f>
        <v>0</v>
      </c>
      <c r="BQ12" s="143">
        <f t="shared" ref="BQ12:BQ24" si="6">IF(BO12&gt;BL12,0,BL12-BO12)</f>
        <v>0</v>
      </c>
      <c r="BR12" s="757" t="s">
        <v>257</v>
      </c>
      <c r="BS12" s="758"/>
      <c r="BT12" s="380" t="s">
        <v>258</v>
      </c>
      <c r="BU12" s="330"/>
      <c r="BV12" s="335">
        <v>13</v>
      </c>
      <c r="BW12" s="336">
        <v>1080740000</v>
      </c>
      <c r="BX12" s="265">
        <v>0</v>
      </c>
      <c r="BY12" s="266">
        <v>0</v>
      </c>
      <c r="BZ12" s="265">
        <v>0</v>
      </c>
      <c r="CA12" s="267">
        <f t="shared" ref="CA12:CA24" si="7">IF(AND(BX12=0,BZ12=0),0,IF(AND(BX12=0,BZ12&gt;0),"Ejecucion Presupuesto No Programada",BZ12/BX12))</f>
        <v>0</v>
      </c>
      <c r="CB12" s="266">
        <v>0</v>
      </c>
      <c r="CC12" s="267">
        <f t="shared" ref="CC12:CC24" si="8">IF(AND(BY12=0,CB12=0),0,IF(AND(BY12=0,CB12&gt;0),"Ejecucion Presupuesto No Programada",CB12/BY12))</f>
        <v>0</v>
      </c>
      <c r="CD12" s="268">
        <f t="shared" ref="CD12:CD24" si="9">IF(CB12&gt;BY12,0,BY12-CB12)</f>
        <v>0</v>
      </c>
      <c r="CE12" s="733" t="s">
        <v>259</v>
      </c>
      <c r="CF12" s="733"/>
      <c r="CG12" s="150" t="s">
        <v>254</v>
      </c>
      <c r="CH12" s="580"/>
      <c r="CI12" s="574"/>
      <c r="CJ12" s="575"/>
      <c r="CK12" s="576"/>
      <c r="CL12" s="577"/>
      <c r="CM12" s="576"/>
      <c r="CN12" s="578"/>
      <c r="CO12" s="577"/>
      <c r="CP12" s="578"/>
      <c r="CQ12" s="579"/>
      <c r="CR12" s="747"/>
      <c r="CS12" s="747"/>
      <c r="CT12" s="580"/>
      <c r="CU12" s="580"/>
      <c r="CV12" s="573">
        <f t="shared" ref="CV12:CV24" si="10">AI12</f>
        <v>15</v>
      </c>
      <c r="CW12" s="235">
        <f t="shared" ref="CW12:CW24" si="11">AJ12</f>
        <v>1309840000</v>
      </c>
      <c r="CX12" s="234">
        <f t="shared" ref="CX12:CX24" si="12">J12+W12+AK12</f>
        <v>14</v>
      </c>
      <c r="CY12" s="235">
        <f t="shared" ref="CY12:CY24" si="13">K12+X12+AL12</f>
        <v>1273090000</v>
      </c>
      <c r="CZ12" s="234">
        <f t="shared" ref="CZ12:CZ24" si="14">L12+Y12+AM12</f>
        <v>0</v>
      </c>
      <c r="DA12" s="236">
        <f t="shared" ref="DA12:DA24" si="15">IFERROR(CZ12/CX12,0)</f>
        <v>0</v>
      </c>
      <c r="DB12" s="235">
        <f t="shared" ref="DB12:DB24" si="16">N12+AA12+AO12</f>
        <v>0</v>
      </c>
      <c r="DC12" s="236">
        <f t="shared" ref="DC12:DC24" si="17">IFERROR(DB12/CY12,0)</f>
        <v>0</v>
      </c>
      <c r="DD12" s="237">
        <f t="shared" ref="DD12:DD24" si="18">P12+AD12+AQ12</f>
        <v>1273090000</v>
      </c>
      <c r="DE12" s="140">
        <f t="shared" ref="DE12:DE24" si="19">BV12</f>
        <v>13</v>
      </c>
      <c r="DF12" s="235">
        <f t="shared" ref="DF12:DF24" si="20">BW12</f>
        <v>1080740000</v>
      </c>
      <c r="DG12" s="234">
        <f t="shared" ref="DG12:DG24" si="21">AX12+BK12+BX12</f>
        <v>0</v>
      </c>
      <c r="DH12" s="235">
        <f t="shared" ref="DH12:DH24" si="22">AY12+BL12+BY12</f>
        <v>0</v>
      </c>
      <c r="DI12" s="234">
        <f t="shared" ref="DI12:DI24" si="23">AZ12+BM12+BZ12</f>
        <v>0</v>
      </c>
      <c r="DJ12" s="236">
        <f t="shared" ref="DJ12:DJ24" si="24">IFERROR(DI12/DG12,0)</f>
        <v>0</v>
      </c>
      <c r="DK12" s="235">
        <f t="shared" ref="DK12:DK24" si="25">BB12+BO12+CB12</f>
        <v>0</v>
      </c>
      <c r="DL12" s="236">
        <f t="shared" ref="DL12:DL24" si="26">IFERROR(DK12/DH12,0)</f>
        <v>0</v>
      </c>
      <c r="DM12" s="237">
        <f t="shared" ref="DM12:DM24" si="27">BD12+BQ12+CD12</f>
        <v>0</v>
      </c>
      <c r="DN12" s="238" t="s">
        <v>260</v>
      </c>
      <c r="DO12" s="238" t="s">
        <v>261</v>
      </c>
      <c r="DP12" s="238" t="s">
        <v>262</v>
      </c>
      <c r="DQ12" s="238" t="s">
        <v>263</v>
      </c>
      <c r="DR12" s="238" t="s">
        <v>264</v>
      </c>
      <c r="DS12" s="238" t="s">
        <v>265</v>
      </c>
      <c r="DT12" s="239"/>
      <c r="DU12" s="240"/>
      <c r="DV12" s="240"/>
      <c r="DW12" s="240"/>
      <c r="DX12" s="240"/>
      <c r="DY12" s="240"/>
      <c r="DZ12" s="596" t="s">
        <v>266</v>
      </c>
      <c r="EA12" s="448"/>
    </row>
    <row r="13" spans="1:131" ht="135.75" customHeight="1">
      <c r="A13" s="230"/>
      <c r="B13" s="231" t="s">
        <v>267</v>
      </c>
      <c r="C13" s="231" t="s">
        <v>250</v>
      </c>
      <c r="D13" s="232">
        <v>20</v>
      </c>
      <c r="E13" s="141">
        <v>1087263500</v>
      </c>
      <c r="F13" s="140">
        <v>4</v>
      </c>
      <c r="G13" s="141">
        <v>473811500</v>
      </c>
      <c r="H13" s="140">
        <f t="shared" ref="H13:H24" si="28">+D13+F13</f>
        <v>24</v>
      </c>
      <c r="I13" s="141">
        <f t="shared" ref="I13:I24" si="29">+E13+G13</f>
        <v>1561075000</v>
      </c>
      <c r="J13" s="140">
        <v>17</v>
      </c>
      <c r="K13" s="141">
        <v>1261425000</v>
      </c>
      <c r="L13" s="140">
        <v>2</v>
      </c>
      <c r="M13" s="142">
        <f t="shared" ref="M13:M24" si="30">+L13/J13</f>
        <v>0.11764705882352941</v>
      </c>
      <c r="N13" s="141">
        <v>288000000</v>
      </c>
      <c r="O13" s="142">
        <f t="shared" ref="O13:O24" si="31">+N13/K13</f>
        <v>0.22831321719483916</v>
      </c>
      <c r="P13" s="143">
        <f t="shared" ref="P13:P24" si="32">IF(N13&gt;K13,0,K13-N13)</f>
        <v>973425000</v>
      </c>
      <c r="Q13" s="753" t="s">
        <v>268</v>
      </c>
      <c r="R13" s="753"/>
      <c r="S13" s="232" t="s">
        <v>269</v>
      </c>
      <c r="T13" s="233"/>
      <c r="U13" s="140">
        <f t="shared" ref="U13:U24" si="33">H13</f>
        <v>24</v>
      </c>
      <c r="V13" s="141">
        <f t="shared" si="0"/>
        <v>1561075000</v>
      </c>
      <c r="W13" s="140">
        <v>1</v>
      </c>
      <c r="X13" s="141">
        <v>50000000</v>
      </c>
      <c r="Y13" s="140">
        <v>9</v>
      </c>
      <c r="Z13" s="142">
        <f t="shared" ref="Z13:Z24" si="34">IF(AND(W13=0,Y13&gt;0),"Ejecucion Presupuesto No Programada",Y13/W13)</f>
        <v>9</v>
      </c>
      <c r="AA13" s="141">
        <v>567225000</v>
      </c>
      <c r="AB13" s="142">
        <f>IF(AND(X13=0,AA13&gt;0),"Ejecucion Presupuesto No Programada",AA13/X13)</f>
        <v>11.3445</v>
      </c>
      <c r="AC13" s="142"/>
      <c r="AD13" s="143">
        <f t="shared" ref="AD13:AD24" si="35">IF(AA13&gt;X13,0,X13-AA13)</f>
        <v>0</v>
      </c>
      <c r="AE13" s="754" t="s">
        <v>270</v>
      </c>
      <c r="AF13" s="776"/>
      <c r="AG13" s="231" t="s">
        <v>254</v>
      </c>
      <c r="AH13" s="233"/>
      <c r="AI13" s="140">
        <v>18</v>
      </c>
      <c r="AJ13" s="141">
        <v>1273825000</v>
      </c>
      <c r="AK13" s="140">
        <v>4</v>
      </c>
      <c r="AL13" s="141">
        <v>271000000</v>
      </c>
      <c r="AM13" s="140">
        <v>0</v>
      </c>
      <c r="AN13" s="142">
        <f t="shared" ref="AN13:AN24" si="36">IF(AND(AK13=0,AM13=0),0,IF(AND(AK13=0,AM13&gt;0),"Ejecucion Presupuesto No Programada",AM13/AK13))</f>
        <v>0</v>
      </c>
      <c r="AO13" s="141">
        <v>0</v>
      </c>
      <c r="AP13" s="142">
        <f t="shared" ref="AP13:AP24" si="37">IF(AND(AL13=0,AO13=0),0,IF(AND(AL13=0,AO13&gt;0),"Ejecucion Presupuesto No Programada",AO13/AL13))</f>
        <v>0</v>
      </c>
      <c r="AQ13" s="143">
        <f t="shared" ref="AQ13:AQ24" si="38">IF(AO13&gt;AL13,0,AL13-AO13)</f>
        <v>271000000</v>
      </c>
      <c r="AR13" s="754" t="s">
        <v>255</v>
      </c>
      <c r="AS13" s="776"/>
      <c r="AT13" s="232" t="s">
        <v>254</v>
      </c>
      <c r="AU13" s="232"/>
      <c r="AV13" s="265">
        <v>16</v>
      </c>
      <c r="AW13" s="266">
        <v>1223825000</v>
      </c>
      <c r="AX13" s="265">
        <v>0</v>
      </c>
      <c r="AY13" s="266">
        <v>0</v>
      </c>
      <c r="AZ13" s="265">
        <v>0</v>
      </c>
      <c r="BA13" s="267">
        <f t="shared" si="1"/>
        <v>0</v>
      </c>
      <c r="BB13" s="266">
        <v>0</v>
      </c>
      <c r="BC13" s="267">
        <f t="shared" si="2"/>
        <v>0</v>
      </c>
      <c r="BD13" s="268">
        <f t="shared" si="3"/>
        <v>0</v>
      </c>
      <c r="BE13" s="773" t="s">
        <v>256</v>
      </c>
      <c r="BF13" s="774"/>
      <c r="BG13" s="151" t="s">
        <v>254</v>
      </c>
      <c r="BH13" s="751"/>
      <c r="BI13" s="140">
        <v>16</v>
      </c>
      <c r="BJ13" s="141">
        <v>1223825000</v>
      </c>
      <c r="BK13" s="140">
        <v>0</v>
      </c>
      <c r="BL13" s="141">
        <v>0</v>
      </c>
      <c r="BM13" s="140">
        <v>0</v>
      </c>
      <c r="BN13" s="142">
        <f t="shared" si="4"/>
        <v>0</v>
      </c>
      <c r="BO13" s="141">
        <v>0</v>
      </c>
      <c r="BP13" s="142">
        <f t="shared" si="5"/>
        <v>0</v>
      </c>
      <c r="BQ13" s="143">
        <f t="shared" si="6"/>
        <v>0</v>
      </c>
      <c r="BR13" s="771" t="s">
        <v>271</v>
      </c>
      <c r="BS13" s="772"/>
      <c r="BT13" s="380" t="s">
        <v>254</v>
      </c>
      <c r="BU13" s="330"/>
      <c r="BV13" s="335">
        <v>16</v>
      </c>
      <c r="BW13" s="336">
        <v>1223825000</v>
      </c>
      <c r="BX13" s="265">
        <v>1</v>
      </c>
      <c r="BY13" s="266">
        <v>143000000</v>
      </c>
      <c r="BZ13" s="265">
        <v>0</v>
      </c>
      <c r="CA13" s="267">
        <f t="shared" si="7"/>
        <v>0</v>
      </c>
      <c r="CB13" s="266">
        <v>0</v>
      </c>
      <c r="CC13" s="267">
        <f t="shared" si="8"/>
        <v>0</v>
      </c>
      <c r="CD13" s="268">
        <f t="shared" si="9"/>
        <v>143000000</v>
      </c>
      <c r="CE13" s="735" t="s">
        <v>259</v>
      </c>
      <c r="CF13" s="735"/>
      <c r="CG13" s="150" t="s">
        <v>254</v>
      </c>
      <c r="CH13" s="150"/>
      <c r="CI13" s="335"/>
      <c r="CJ13" s="336"/>
      <c r="CK13" s="265"/>
      <c r="CL13" s="266"/>
      <c r="CM13" s="265"/>
      <c r="CN13" s="267"/>
      <c r="CO13" s="266"/>
      <c r="CP13" s="267"/>
      <c r="CQ13" s="268"/>
      <c r="CR13" s="735"/>
      <c r="CS13" s="735"/>
      <c r="CT13" s="150"/>
      <c r="CU13" s="150"/>
      <c r="CV13" s="140">
        <f t="shared" si="10"/>
        <v>18</v>
      </c>
      <c r="CW13" s="235">
        <f t="shared" si="11"/>
        <v>1273825000</v>
      </c>
      <c r="CX13" s="234">
        <f t="shared" si="12"/>
        <v>22</v>
      </c>
      <c r="CY13" s="235">
        <f t="shared" si="13"/>
        <v>1582425000</v>
      </c>
      <c r="CZ13" s="234">
        <f t="shared" si="14"/>
        <v>11</v>
      </c>
      <c r="DA13" s="236">
        <f t="shared" si="15"/>
        <v>0.5</v>
      </c>
      <c r="DB13" s="235">
        <f t="shared" si="16"/>
        <v>855225000</v>
      </c>
      <c r="DC13" s="236">
        <f t="shared" si="17"/>
        <v>0.5404521541305275</v>
      </c>
      <c r="DD13" s="237">
        <f t="shared" si="18"/>
        <v>1244425000</v>
      </c>
      <c r="DE13" s="140">
        <f t="shared" si="19"/>
        <v>16</v>
      </c>
      <c r="DF13" s="235">
        <f t="shared" si="20"/>
        <v>1223825000</v>
      </c>
      <c r="DG13" s="234">
        <f t="shared" si="21"/>
        <v>1</v>
      </c>
      <c r="DH13" s="235">
        <f t="shared" si="22"/>
        <v>143000000</v>
      </c>
      <c r="DI13" s="234">
        <f t="shared" si="23"/>
        <v>0</v>
      </c>
      <c r="DJ13" s="236">
        <f t="shared" si="24"/>
        <v>0</v>
      </c>
      <c r="DK13" s="235">
        <f t="shared" si="25"/>
        <v>0</v>
      </c>
      <c r="DL13" s="236">
        <f t="shared" si="26"/>
        <v>0</v>
      </c>
      <c r="DM13" s="237">
        <f t="shared" si="27"/>
        <v>143000000</v>
      </c>
      <c r="DN13" s="238" t="s">
        <v>272</v>
      </c>
      <c r="DO13" s="238" t="s">
        <v>273</v>
      </c>
      <c r="DP13" s="238" t="s">
        <v>274</v>
      </c>
      <c r="DQ13" s="238" t="s">
        <v>275</v>
      </c>
      <c r="DR13" s="238" t="s">
        <v>276</v>
      </c>
      <c r="DS13" s="238" t="s">
        <v>277</v>
      </c>
      <c r="DT13" s="239"/>
      <c r="DU13" s="240"/>
      <c r="DV13" s="240"/>
      <c r="DW13" s="240"/>
      <c r="DX13" s="240"/>
      <c r="DY13" s="240"/>
      <c r="DZ13" s="596" t="s">
        <v>266</v>
      </c>
      <c r="EA13" s="448"/>
    </row>
    <row r="14" spans="1:131" ht="153" customHeight="1">
      <c r="B14" s="231" t="s">
        <v>278</v>
      </c>
      <c r="C14" s="231" t="s">
        <v>250</v>
      </c>
      <c r="D14" s="232">
        <v>25</v>
      </c>
      <c r="E14" s="141">
        <v>1685975500</v>
      </c>
      <c r="F14" s="140">
        <v>-5</v>
      </c>
      <c r="G14" s="141">
        <v>-133375500</v>
      </c>
      <c r="H14" s="140">
        <f t="shared" si="28"/>
        <v>20</v>
      </c>
      <c r="I14" s="141">
        <f t="shared" si="29"/>
        <v>1552600000</v>
      </c>
      <c r="J14" s="140">
        <v>20</v>
      </c>
      <c r="K14" s="141">
        <v>1552600000</v>
      </c>
      <c r="L14" s="140">
        <v>5</v>
      </c>
      <c r="M14" s="142">
        <f t="shared" si="30"/>
        <v>0.25</v>
      </c>
      <c r="N14" s="141">
        <v>476000000</v>
      </c>
      <c r="O14" s="142">
        <f t="shared" si="31"/>
        <v>0.30658250676284943</v>
      </c>
      <c r="P14" s="143">
        <f t="shared" si="32"/>
        <v>1076600000</v>
      </c>
      <c r="Q14" s="757" t="s">
        <v>279</v>
      </c>
      <c r="R14" s="757"/>
      <c r="S14" s="231" t="s">
        <v>280</v>
      </c>
      <c r="T14" s="233"/>
      <c r="U14" s="140">
        <f t="shared" si="33"/>
        <v>20</v>
      </c>
      <c r="V14" s="141">
        <f t="shared" si="0"/>
        <v>1552600000</v>
      </c>
      <c r="W14" s="140">
        <v>0</v>
      </c>
      <c r="X14" s="141">
        <v>0</v>
      </c>
      <c r="Y14" s="140">
        <v>14</v>
      </c>
      <c r="Z14" s="142" t="str">
        <f t="shared" si="34"/>
        <v>Ejecucion Presupuesto No Programada</v>
      </c>
      <c r="AA14" s="141">
        <v>1058250000</v>
      </c>
      <c r="AB14" s="142" t="str">
        <f t="shared" ref="AB14:AB24" si="39">IF(AND(X14=0,AA14&gt;0),"Ejecucion Presupuesto No Programada",AA14/X14)</f>
        <v>Ejecucion Presupuesto No Programada</v>
      </c>
      <c r="AC14" s="142"/>
      <c r="AD14" s="143">
        <f t="shared" si="35"/>
        <v>0</v>
      </c>
      <c r="AE14" s="758" t="s">
        <v>281</v>
      </c>
      <c r="AF14" s="788"/>
      <c r="AG14" s="231" t="s">
        <v>254</v>
      </c>
      <c r="AH14" s="233"/>
      <c r="AI14" s="140">
        <f t="shared" ref="AI14:AI24" si="40">H14</f>
        <v>20</v>
      </c>
      <c r="AJ14" s="141">
        <f t="shared" ref="AJ14:AJ24" si="41">I14</f>
        <v>1552600000</v>
      </c>
      <c r="AK14" s="140">
        <v>1</v>
      </c>
      <c r="AL14" s="141">
        <v>16000000</v>
      </c>
      <c r="AM14" s="140">
        <v>0</v>
      </c>
      <c r="AN14" s="142">
        <f t="shared" si="36"/>
        <v>0</v>
      </c>
      <c r="AO14" s="141">
        <v>0</v>
      </c>
      <c r="AP14" s="142">
        <f t="shared" si="37"/>
        <v>0</v>
      </c>
      <c r="AQ14" s="143">
        <f t="shared" si="38"/>
        <v>16000000</v>
      </c>
      <c r="AR14" s="771" t="s">
        <v>282</v>
      </c>
      <c r="AS14" s="771"/>
      <c r="AT14" s="231" t="s">
        <v>254</v>
      </c>
      <c r="AU14" s="241"/>
      <c r="AV14" s="265">
        <v>20</v>
      </c>
      <c r="AW14" s="266">
        <v>1552600000</v>
      </c>
      <c r="AX14" s="265">
        <v>0</v>
      </c>
      <c r="AY14" s="266">
        <v>0</v>
      </c>
      <c r="AZ14" s="265">
        <v>1</v>
      </c>
      <c r="BA14" s="267" t="str">
        <f t="shared" si="1"/>
        <v>Ejecucion Presupuesto No Programada</v>
      </c>
      <c r="BB14" s="266">
        <v>7938352</v>
      </c>
      <c r="BC14" s="267" t="str">
        <f t="shared" si="2"/>
        <v>Ejecucion Presupuesto No Programada</v>
      </c>
      <c r="BD14" s="268">
        <f t="shared" si="3"/>
        <v>0</v>
      </c>
      <c r="BE14" s="733" t="s">
        <v>283</v>
      </c>
      <c r="BF14" s="733"/>
      <c r="BG14" s="150" t="s">
        <v>254</v>
      </c>
      <c r="BH14" s="751"/>
      <c r="BI14" s="140">
        <v>20</v>
      </c>
      <c r="BJ14" s="141">
        <v>1552600000</v>
      </c>
      <c r="BK14" s="140">
        <v>0</v>
      </c>
      <c r="BL14" s="141">
        <v>0</v>
      </c>
      <c r="BM14" s="140">
        <v>0</v>
      </c>
      <c r="BN14" s="142">
        <f t="shared" si="4"/>
        <v>0</v>
      </c>
      <c r="BO14" s="141">
        <v>0</v>
      </c>
      <c r="BP14" s="142">
        <f t="shared" si="5"/>
        <v>0</v>
      </c>
      <c r="BQ14" s="143">
        <f t="shared" si="6"/>
        <v>0</v>
      </c>
      <c r="BR14" s="771" t="s">
        <v>284</v>
      </c>
      <c r="BS14" s="772"/>
      <c r="BT14" s="380" t="s">
        <v>254</v>
      </c>
      <c r="BU14" s="330"/>
      <c r="BV14" s="335">
        <v>20</v>
      </c>
      <c r="BW14" s="336">
        <v>1552600000</v>
      </c>
      <c r="BX14" s="265">
        <v>0</v>
      </c>
      <c r="BY14" s="266">
        <v>0</v>
      </c>
      <c r="BZ14" s="265">
        <v>0</v>
      </c>
      <c r="CA14" s="267">
        <f t="shared" si="7"/>
        <v>0</v>
      </c>
      <c r="CB14" s="266">
        <v>0</v>
      </c>
      <c r="CC14" s="267">
        <f t="shared" si="8"/>
        <v>0</v>
      </c>
      <c r="CD14" s="268">
        <f t="shared" si="9"/>
        <v>0</v>
      </c>
      <c r="CE14" s="735" t="s">
        <v>285</v>
      </c>
      <c r="CF14" s="735"/>
      <c r="CG14" s="150" t="s">
        <v>254</v>
      </c>
      <c r="CH14" s="150"/>
      <c r="CI14" s="335"/>
      <c r="CJ14" s="336"/>
      <c r="CK14" s="265"/>
      <c r="CL14" s="266"/>
      <c r="CM14" s="265"/>
      <c r="CN14" s="267"/>
      <c r="CO14" s="266"/>
      <c r="CP14" s="267"/>
      <c r="CQ14" s="268"/>
      <c r="CR14" s="735"/>
      <c r="CS14" s="735"/>
      <c r="CT14" s="150"/>
      <c r="CU14" s="150"/>
      <c r="CV14" s="140">
        <f t="shared" si="10"/>
        <v>20</v>
      </c>
      <c r="CW14" s="235">
        <f t="shared" si="11"/>
        <v>1552600000</v>
      </c>
      <c r="CX14" s="234">
        <f t="shared" si="12"/>
        <v>21</v>
      </c>
      <c r="CY14" s="235">
        <f t="shared" si="13"/>
        <v>1568600000</v>
      </c>
      <c r="CZ14" s="234">
        <f t="shared" si="14"/>
        <v>19</v>
      </c>
      <c r="DA14" s="236">
        <f t="shared" si="15"/>
        <v>0.90476190476190477</v>
      </c>
      <c r="DB14" s="235">
        <f t="shared" si="16"/>
        <v>1534250000</v>
      </c>
      <c r="DC14" s="236">
        <f t="shared" si="17"/>
        <v>0.97810149177610606</v>
      </c>
      <c r="DD14" s="237">
        <f t="shared" si="18"/>
        <v>1092600000</v>
      </c>
      <c r="DE14" s="140">
        <f t="shared" si="19"/>
        <v>20</v>
      </c>
      <c r="DF14" s="235">
        <f t="shared" si="20"/>
        <v>1552600000</v>
      </c>
      <c r="DG14" s="234">
        <f t="shared" si="21"/>
        <v>0</v>
      </c>
      <c r="DH14" s="235">
        <f t="shared" si="22"/>
        <v>0</v>
      </c>
      <c r="DI14" s="234">
        <f t="shared" si="23"/>
        <v>1</v>
      </c>
      <c r="DJ14" s="236">
        <f t="shared" si="24"/>
        <v>0</v>
      </c>
      <c r="DK14" s="235">
        <f t="shared" si="25"/>
        <v>7938352</v>
      </c>
      <c r="DL14" s="236">
        <f t="shared" si="26"/>
        <v>0</v>
      </c>
      <c r="DM14" s="237">
        <f t="shared" si="27"/>
        <v>0</v>
      </c>
      <c r="DN14" s="238" t="s">
        <v>286</v>
      </c>
      <c r="DO14" s="238" t="s">
        <v>287</v>
      </c>
      <c r="DP14" s="238" t="s">
        <v>288</v>
      </c>
      <c r="DQ14" s="238" t="s">
        <v>289</v>
      </c>
      <c r="DR14" s="238" t="s">
        <v>290</v>
      </c>
      <c r="DS14" s="238" t="s">
        <v>291</v>
      </c>
      <c r="DT14" s="239"/>
      <c r="DU14" s="240"/>
      <c r="DV14" s="240"/>
      <c r="DW14" s="240"/>
      <c r="DX14" s="240"/>
      <c r="DY14" s="240"/>
      <c r="DZ14" s="596" t="s">
        <v>266</v>
      </c>
      <c r="EA14" s="448"/>
    </row>
    <row r="15" spans="1:131" ht="118.5" customHeight="1">
      <c r="B15" s="231" t="s">
        <v>292</v>
      </c>
      <c r="C15" s="231" t="s">
        <v>250</v>
      </c>
      <c r="D15" s="232">
        <v>8</v>
      </c>
      <c r="E15" s="141">
        <v>674460000</v>
      </c>
      <c r="F15" s="140">
        <v>1</v>
      </c>
      <c r="G15" s="141">
        <v>60000000</v>
      </c>
      <c r="H15" s="140">
        <f t="shared" si="28"/>
        <v>9</v>
      </c>
      <c r="I15" s="141">
        <f t="shared" si="29"/>
        <v>734460000</v>
      </c>
      <c r="J15" s="140">
        <v>9</v>
      </c>
      <c r="K15" s="141">
        <v>734460000</v>
      </c>
      <c r="L15" s="140">
        <v>2</v>
      </c>
      <c r="M15" s="142">
        <f t="shared" si="30"/>
        <v>0.22222222222222221</v>
      </c>
      <c r="N15" s="141">
        <v>114500000</v>
      </c>
      <c r="O15" s="142">
        <f t="shared" si="31"/>
        <v>0.15589684938594342</v>
      </c>
      <c r="P15" s="143">
        <f t="shared" si="32"/>
        <v>619960000</v>
      </c>
      <c r="Q15" s="757" t="s">
        <v>293</v>
      </c>
      <c r="R15" s="757"/>
      <c r="S15" s="231" t="s">
        <v>254</v>
      </c>
      <c r="T15" s="233"/>
      <c r="U15" s="140">
        <f t="shared" si="33"/>
        <v>9</v>
      </c>
      <c r="V15" s="141">
        <f t="shared" si="0"/>
        <v>734460000</v>
      </c>
      <c r="W15" s="140">
        <v>0</v>
      </c>
      <c r="X15" s="141">
        <v>0</v>
      </c>
      <c r="Y15" s="140">
        <v>2</v>
      </c>
      <c r="Z15" s="142" t="str">
        <f t="shared" si="34"/>
        <v>Ejecucion Presupuesto No Programada</v>
      </c>
      <c r="AA15" s="141">
        <v>102500000</v>
      </c>
      <c r="AB15" s="142" t="str">
        <f t="shared" si="39"/>
        <v>Ejecucion Presupuesto No Programada</v>
      </c>
      <c r="AC15" s="142"/>
      <c r="AD15" s="143">
        <f t="shared" si="35"/>
        <v>0</v>
      </c>
      <c r="AE15" s="757" t="s">
        <v>294</v>
      </c>
      <c r="AF15" s="757"/>
      <c r="AG15" s="231" t="s">
        <v>295</v>
      </c>
      <c r="AH15" s="233"/>
      <c r="AI15" s="140">
        <f t="shared" si="40"/>
        <v>9</v>
      </c>
      <c r="AJ15" s="141">
        <f t="shared" si="41"/>
        <v>734460000</v>
      </c>
      <c r="AK15" s="140">
        <v>0</v>
      </c>
      <c r="AL15" s="141">
        <v>0</v>
      </c>
      <c r="AM15" s="140">
        <v>0</v>
      </c>
      <c r="AN15" s="142">
        <f t="shared" si="36"/>
        <v>0</v>
      </c>
      <c r="AO15" s="141">
        <v>0</v>
      </c>
      <c r="AP15" s="142">
        <f t="shared" si="37"/>
        <v>0</v>
      </c>
      <c r="AQ15" s="143">
        <f t="shared" si="38"/>
        <v>0</v>
      </c>
      <c r="AR15" s="757" t="s">
        <v>296</v>
      </c>
      <c r="AS15" s="757"/>
      <c r="AT15" s="231" t="s">
        <v>254</v>
      </c>
      <c r="AU15" s="241"/>
      <c r="AV15" s="265">
        <v>9</v>
      </c>
      <c r="AW15" s="266">
        <v>734460000</v>
      </c>
      <c r="AX15" s="265">
        <v>0</v>
      </c>
      <c r="AY15" s="266">
        <v>0</v>
      </c>
      <c r="AZ15" s="265">
        <v>0</v>
      </c>
      <c r="BA15" s="267">
        <f t="shared" si="1"/>
        <v>0</v>
      </c>
      <c r="BB15" s="266">
        <v>0</v>
      </c>
      <c r="BC15" s="267">
        <f t="shared" si="2"/>
        <v>0</v>
      </c>
      <c r="BD15" s="268">
        <f t="shared" si="3"/>
        <v>0</v>
      </c>
      <c r="BE15" s="753" t="s">
        <v>297</v>
      </c>
      <c r="BF15" s="753"/>
      <c r="BG15" s="151" t="s">
        <v>254</v>
      </c>
      <c r="BH15" s="751"/>
      <c r="BI15" s="140">
        <v>14</v>
      </c>
      <c r="BJ15" s="141">
        <v>1090460000</v>
      </c>
      <c r="BK15" s="140">
        <v>0</v>
      </c>
      <c r="BL15" s="141">
        <v>0</v>
      </c>
      <c r="BM15" s="140">
        <v>0</v>
      </c>
      <c r="BN15" s="142">
        <f t="shared" si="4"/>
        <v>0</v>
      </c>
      <c r="BO15" s="141">
        <v>0</v>
      </c>
      <c r="BP15" s="142">
        <f t="shared" si="5"/>
        <v>0</v>
      </c>
      <c r="BQ15" s="143">
        <f t="shared" si="6"/>
        <v>0</v>
      </c>
      <c r="BR15" s="753" t="s">
        <v>298</v>
      </c>
      <c r="BS15" s="754"/>
      <c r="BT15" s="381" t="s">
        <v>254</v>
      </c>
      <c r="BU15" s="331"/>
      <c r="BV15" s="335">
        <v>14</v>
      </c>
      <c r="BW15" s="336">
        <v>1090460000</v>
      </c>
      <c r="BX15" s="265">
        <v>5</v>
      </c>
      <c r="BY15" s="266">
        <v>356000000</v>
      </c>
      <c r="BZ15" s="265">
        <v>0</v>
      </c>
      <c r="CA15" s="267">
        <f t="shared" si="7"/>
        <v>0</v>
      </c>
      <c r="CB15" s="266">
        <v>0</v>
      </c>
      <c r="CC15" s="267">
        <f t="shared" si="8"/>
        <v>0</v>
      </c>
      <c r="CD15" s="268">
        <f t="shared" si="9"/>
        <v>356000000</v>
      </c>
      <c r="CE15" s="748" t="s">
        <v>299</v>
      </c>
      <c r="CF15" s="748"/>
      <c r="CG15" s="151" t="s">
        <v>254</v>
      </c>
      <c r="CH15" s="151"/>
      <c r="CI15" s="335"/>
      <c r="CJ15" s="336"/>
      <c r="CK15" s="265"/>
      <c r="CL15" s="266"/>
      <c r="CM15" s="265"/>
      <c r="CN15" s="267"/>
      <c r="CO15" s="266"/>
      <c r="CP15" s="267"/>
      <c r="CQ15" s="268"/>
      <c r="CR15" s="748"/>
      <c r="CS15" s="748"/>
      <c r="CT15" s="151"/>
      <c r="CU15" s="151"/>
      <c r="CV15" s="140">
        <f t="shared" si="10"/>
        <v>9</v>
      </c>
      <c r="CW15" s="235">
        <f t="shared" si="11"/>
        <v>734460000</v>
      </c>
      <c r="CX15" s="234">
        <f t="shared" si="12"/>
        <v>9</v>
      </c>
      <c r="CY15" s="235">
        <f t="shared" si="13"/>
        <v>734460000</v>
      </c>
      <c r="CZ15" s="234">
        <f t="shared" si="14"/>
        <v>4</v>
      </c>
      <c r="DA15" s="236">
        <f t="shared" si="15"/>
        <v>0.44444444444444442</v>
      </c>
      <c r="DB15" s="235">
        <f t="shared" si="16"/>
        <v>217000000</v>
      </c>
      <c r="DC15" s="236">
        <f t="shared" si="17"/>
        <v>0.2954551643384255</v>
      </c>
      <c r="DD15" s="237">
        <f t="shared" si="18"/>
        <v>619960000</v>
      </c>
      <c r="DE15" s="140">
        <f t="shared" si="19"/>
        <v>14</v>
      </c>
      <c r="DF15" s="235">
        <f t="shared" si="20"/>
        <v>1090460000</v>
      </c>
      <c r="DG15" s="234">
        <f t="shared" si="21"/>
        <v>5</v>
      </c>
      <c r="DH15" s="235">
        <f t="shared" si="22"/>
        <v>356000000</v>
      </c>
      <c r="DI15" s="234">
        <f t="shared" si="23"/>
        <v>0</v>
      </c>
      <c r="DJ15" s="236">
        <f t="shared" si="24"/>
        <v>0</v>
      </c>
      <c r="DK15" s="235">
        <f t="shared" si="25"/>
        <v>0</v>
      </c>
      <c r="DL15" s="236">
        <f t="shared" si="26"/>
        <v>0</v>
      </c>
      <c r="DM15" s="237">
        <f t="shared" si="27"/>
        <v>356000000</v>
      </c>
      <c r="DN15" s="238" t="s">
        <v>300</v>
      </c>
      <c r="DO15" s="238" t="s">
        <v>301</v>
      </c>
      <c r="DP15" s="238" t="s">
        <v>302</v>
      </c>
      <c r="DQ15" s="238" t="s">
        <v>303</v>
      </c>
      <c r="DR15" s="238" t="s">
        <v>304</v>
      </c>
      <c r="DS15" s="238" t="s">
        <v>305</v>
      </c>
      <c r="DT15" s="239"/>
      <c r="DU15" s="240"/>
      <c r="DV15" s="240"/>
      <c r="DW15" s="240"/>
      <c r="DX15" s="240"/>
      <c r="DY15" s="240"/>
      <c r="DZ15" s="596" t="s">
        <v>266</v>
      </c>
      <c r="EA15" s="448"/>
    </row>
    <row r="16" spans="1:131" ht="117.75" customHeight="1">
      <c r="B16" s="231" t="s">
        <v>306</v>
      </c>
      <c r="C16" s="231" t="s">
        <v>250</v>
      </c>
      <c r="D16" s="232">
        <v>3</v>
      </c>
      <c r="E16" s="141">
        <v>354000000</v>
      </c>
      <c r="F16" s="140">
        <v>1</v>
      </c>
      <c r="G16" s="141">
        <v>-129000000</v>
      </c>
      <c r="H16" s="140">
        <f t="shared" si="28"/>
        <v>4</v>
      </c>
      <c r="I16" s="141">
        <f t="shared" si="29"/>
        <v>225000000</v>
      </c>
      <c r="J16" s="140">
        <v>4</v>
      </c>
      <c r="K16" s="141">
        <v>225000000</v>
      </c>
      <c r="L16" s="140">
        <v>0</v>
      </c>
      <c r="M16" s="142">
        <f t="shared" si="30"/>
        <v>0</v>
      </c>
      <c r="N16" s="141">
        <v>0</v>
      </c>
      <c r="O16" s="142">
        <f t="shared" si="31"/>
        <v>0</v>
      </c>
      <c r="P16" s="143">
        <f t="shared" si="32"/>
        <v>225000000</v>
      </c>
      <c r="Q16" s="757" t="s">
        <v>307</v>
      </c>
      <c r="R16" s="757"/>
      <c r="S16" s="231" t="s">
        <v>308</v>
      </c>
      <c r="T16" s="233"/>
      <c r="U16" s="140">
        <f t="shared" si="33"/>
        <v>4</v>
      </c>
      <c r="V16" s="141">
        <f t="shared" si="0"/>
        <v>225000000</v>
      </c>
      <c r="W16" s="140">
        <v>0</v>
      </c>
      <c r="X16" s="141">
        <v>0</v>
      </c>
      <c r="Y16" s="140">
        <v>4</v>
      </c>
      <c r="Z16" s="142" t="str">
        <f t="shared" si="34"/>
        <v>Ejecucion Presupuesto No Programada</v>
      </c>
      <c r="AA16" s="141">
        <v>225000000</v>
      </c>
      <c r="AB16" s="142" t="str">
        <f t="shared" si="39"/>
        <v>Ejecucion Presupuesto No Programada</v>
      </c>
      <c r="AC16" s="142"/>
      <c r="AD16" s="143">
        <f t="shared" si="35"/>
        <v>0</v>
      </c>
      <c r="AE16" s="757" t="s">
        <v>294</v>
      </c>
      <c r="AF16" s="757"/>
      <c r="AG16" s="231" t="s">
        <v>309</v>
      </c>
      <c r="AH16" s="233"/>
      <c r="AI16" s="140">
        <f t="shared" si="40"/>
        <v>4</v>
      </c>
      <c r="AJ16" s="141">
        <f t="shared" si="41"/>
        <v>225000000</v>
      </c>
      <c r="AK16" s="140">
        <v>0</v>
      </c>
      <c r="AL16" s="141">
        <v>0</v>
      </c>
      <c r="AM16" s="140">
        <v>0</v>
      </c>
      <c r="AN16" s="142">
        <f t="shared" si="36"/>
        <v>0</v>
      </c>
      <c r="AO16" s="141">
        <v>0</v>
      </c>
      <c r="AP16" s="142">
        <f t="shared" si="37"/>
        <v>0</v>
      </c>
      <c r="AQ16" s="143">
        <f t="shared" si="38"/>
        <v>0</v>
      </c>
      <c r="AR16" s="792" t="s">
        <v>294</v>
      </c>
      <c r="AS16" s="792"/>
      <c r="AT16" s="231" t="s">
        <v>254</v>
      </c>
      <c r="AU16" s="241"/>
      <c r="AV16" s="265">
        <v>4</v>
      </c>
      <c r="AW16" s="266">
        <v>225000000</v>
      </c>
      <c r="AX16" s="265">
        <v>0</v>
      </c>
      <c r="AY16" s="266">
        <v>0</v>
      </c>
      <c r="AZ16" s="265">
        <v>0</v>
      </c>
      <c r="BA16" s="267">
        <f t="shared" si="1"/>
        <v>0</v>
      </c>
      <c r="BB16" s="266">
        <v>0</v>
      </c>
      <c r="BC16" s="267">
        <f t="shared" si="2"/>
        <v>0</v>
      </c>
      <c r="BD16" s="268">
        <f t="shared" si="3"/>
        <v>0</v>
      </c>
      <c r="BE16" s="749" t="s">
        <v>294</v>
      </c>
      <c r="BF16" s="749"/>
      <c r="BG16" s="231" t="s">
        <v>254</v>
      </c>
      <c r="BH16" s="751"/>
      <c r="BI16" s="140">
        <v>4</v>
      </c>
      <c r="BJ16" s="141">
        <v>225000000</v>
      </c>
      <c r="BK16" s="140">
        <v>0</v>
      </c>
      <c r="BL16" s="141">
        <v>0</v>
      </c>
      <c r="BM16" s="140">
        <v>0</v>
      </c>
      <c r="BN16" s="142">
        <f t="shared" si="4"/>
        <v>0</v>
      </c>
      <c r="BO16" s="141">
        <v>0</v>
      </c>
      <c r="BP16" s="142">
        <f t="shared" si="5"/>
        <v>0</v>
      </c>
      <c r="BQ16" s="143">
        <f t="shared" si="6"/>
        <v>0</v>
      </c>
      <c r="BR16" s="753" t="s">
        <v>294</v>
      </c>
      <c r="BS16" s="754"/>
      <c r="BT16" s="381" t="s">
        <v>254</v>
      </c>
      <c r="BU16" s="331"/>
      <c r="BV16" s="335">
        <v>4</v>
      </c>
      <c r="BW16" s="336">
        <v>225000000</v>
      </c>
      <c r="BX16" s="265">
        <v>0</v>
      </c>
      <c r="BY16" s="266">
        <v>0</v>
      </c>
      <c r="BZ16" s="265">
        <v>0</v>
      </c>
      <c r="CA16" s="267">
        <f t="shared" si="7"/>
        <v>0</v>
      </c>
      <c r="CB16" s="266">
        <v>0</v>
      </c>
      <c r="CC16" s="267">
        <f t="shared" si="8"/>
        <v>0</v>
      </c>
      <c r="CD16" s="268">
        <f t="shared" si="9"/>
        <v>0</v>
      </c>
      <c r="CE16" s="749" t="s">
        <v>294</v>
      </c>
      <c r="CF16" s="749"/>
      <c r="CG16" s="151" t="s">
        <v>254</v>
      </c>
      <c r="CH16" s="151"/>
      <c r="CI16" s="335"/>
      <c r="CJ16" s="336"/>
      <c r="CK16" s="265"/>
      <c r="CL16" s="266"/>
      <c r="CM16" s="265"/>
      <c r="CN16" s="267"/>
      <c r="CO16" s="266"/>
      <c r="CP16" s="267"/>
      <c r="CQ16" s="268"/>
      <c r="CR16" s="749"/>
      <c r="CS16" s="749"/>
      <c r="CT16" s="151"/>
      <c r="CU16" s="151"/>
      <c r="CV16" s="140">
        <f t="shared" si="10"/>
        <v>4</v>
      </c>
      <c r="CW16" s="235">
        <f t="shared" si="11"/>
        <v>225000000</v>
      </c>
      <c r="CX16" s="234">
        <f t="shared" si="12"/>
        <v>4</v>
      </c>
      <c r="CY16" s="235">
        <f t="shared" si="13"/>
        <v>225000000</v>
      </c>
      <c r="CZ16" s="234">
        <f t="shared" si="14"/>
        <v>4</v>
      </c>
      <c r="DA16" s="236">
        <f t="shared" si="15"/>
        <v>1</v>
      </c>
      <c r="DB16" s="235">
        <f t="shared" si="16"/>
        <v>225000000</v>
      </c>
      <c r="DC16" s="236">
        <f t="shared" si="17"/>
        <v>1</v>
      </c>
      <c r="DD16" s="237">
        <f t="shared" si="18"/>
        <v>225000000</v>
      </c>
      <c r="DE16" s="140">
        <f t="shared" si="19"/>
        <v>4</v>
      </c>
      <c r="DF16" s="235">
        <f t="shared" si="20"/>
        <v>225000000</v>
      </c>
      <c r="DG16" s="234">
        <f t="shared" si="21"/>
        <v>0</v>
      </c>
      <c r="DH16" s="235">
        <f t="shared" si="22"/>
        <v>0</v>
      </c>
      <c r="DI16" s="234">
        <f t="shared" si="23"/>
        <v>0</v>
      </c>
      <c r="DJ16" s="236">
        <f t="shared" si="24"/>
        <v>0</v>
      </c>
      <c r="DK16" s="235">
        <f t="shared" si="25"/>
        <v>0</v>
      </c>
      <c r="DL16" s="236">
        <f t="shared" si="26"/>
        <v>0</v>
      </c>
      <c r="DM16" s="237">
        <f t="shared" si="27"/>
        <v>0</v>
      </c>
      <c r="DN16" s="238" t="s">
        <v>310</v>
      </c>
      <c r="DO16" s="238" t="s">
        <v>311</v>
      </c>
      <c r="DP16" s="276" t="s">
        <v>312</v>
      </c>
      <c r="DQ16" s="238" t="s">
        <v>313</v>
      </c>
      <c r="DR16" s="238" t="s">
        <v>314</v>
      </c>
      <c r="DS16" s="238" t="s">
        <v>315</v>
      </c>
      <c r="DT16" s="239"/>
      <c r="DU16" s="240"/>
      <c r="DV16" s="240"/>
      <c r="DW16" s="240"/>
      <c r="DX16" s="240"/>
      <c r="DY16" s="240"/>
      <c r="DZ16" s="596" t="s">
        <v>266</v>
      </c>
      <c r="EA16" s="448"/>
    </row>
    <row r="17" spans="2:131" ht="291.75" customHeight="1">
      <c r="B17" s="231" t="s">
        <v>316</v>
      </c>
      <c r="C17" s="231" t="s">
        <v>250</v>
      </c>
      <c r="D17" s="232">
        <v>26</v>
      </c>
      <c r="E17" s="141">
        <v>2927854411</v>
      </c>
      <c r="F17" s="140">
        <v>1</v>
      </c>
      <c r="G17" s="141">
        <v>3000000</v>
      </c>
      <c r="H17" s="140">
        <f t="shared" si="28"/>
        <v>27</v>
      </c>
      <c r="I17" s="141">
        <f t="shared" si="29"/>
        <v>2930854411</v>
      </c>
      <c r="J17" s="140">
        <v>12</v>
      </c>
      <c r="K17" s="141">
        <v>930854411</v>
      </c>
      <c r="L17" s="140">
        <v>8</v>
      </c>
      <c r="M17" s="142">
        <f t="shared" si="30"/>
        <v>0.66666666666666663</v>
      </c>
      <c r="N17" s="141">
        <v>625768800</v>
      </c>
      <c r="O17" s="142">
        <f t="shared" si="31"/>
        <v>0.67225206499021473</v>
      </c>
      <c r="P17" s="143">
        <v>0</v>
      </c>
      <c r="Q17" s="789" t="s">
        <v>317</v>
      </c>
      <c r="R17" s="790"/>
      <c r="S17" s="231" t="s">
        <v>318</v>
      </c>
      <c r="T17" s="233"/>
      <c r="U17" s="140">
        <v>13</v>
      </c>
      <c r="V17" s="141">
        <v>970854411</v>
      </c>
      <c r="W17" s="140">
        <v>1</v>
      </c>
      <c r="X17" s="141">
        <v>40000000</v>
      </c>
      <c r="Y17" s="140">
        <v>5</v>
      </c>
      <c r="Z17" s="142">
        <f t="shared" si="34"/>
        <v>5</v>
      </c>
      <c r="AA17" s="141">
        <v>272733000</v>
      </c>
      <c r="AB17" s="142">
        <f>IF(AND(X17=0,AA17&gt;0),"Ejecucion Presupuesto No Programada",AA17/X17)</f>
        <v>6.8183249999999997</v>
      </c>
      <c r="AC17" s="142"/>
      <c r="AD17" s="143">
        <v>0</v>
      </c>
      <c r="AE17" s="757" t="s">
        <v>319</v>
      </c>
      <c r="AF17" s="757"/>
      <c r="AG17" s="231" t="s">
        <v>320</v>
      </c>
      <c r="AH17" s="233"/>
      <c r="AI17" s="140">
        <v>30</v>
      </c>
      <c r="AJ17" s="141">
        <v>3116854411</v>
      </c>
      <c r="AK17" s="140">
        <v>1</v>
      </c>
      <c r="AL17" s="141">
        <v>43000000</v>
      </c>
      <c r="AM17" s="140">
        <v>0</v>
      </c>
      <c r="AN17" s="142">
        <f t="shared" si="36"/>
        <v>0</v>
      </c>
      <c r="AO17" s="141">
        <v>0</v>
      </c>
      <c r="AP17" s="142">
        <f t="shared" si="37"/>
        <v>0</v>
      </c>
      <c r="AQ17" s="143">
        <f>IF(AO17&gt;AL17,0,AL17-AO17)</f>
        <v>43000000</v>
      </c>
      <c r="AR17" s="757" t="s">
        <v>321</v>
      </c>
      <c r="AS17" s="757"/>
      <c r="AT17" s="231" t="s">
        <v>322</v>
      </c>
      <c r="AU17" s="231"/>
      <c r="AV17" s="265">
        <v>30</v>
      </c>
      <c r="AW17" s="266">
        <v>3116854411</v>
      </c>
      <c r="AX17" s="265">
        <v>0</v>
      </c>
      <c r="AY17" s="266">
        <v>0</v>
      </c>
      <c r="AZ17" s="265">
        <v>0</v>
      </c>
      <c r="BA17" s="267">
        <f t="shared" si="1"/>
        <v>0</v>
      </c>
      <c r="BB17" s="266">
        <v>0</v>
      </c>
      <c r="BC17" s="267">
        <f t="shared" si="2"/>
        <v>0</v>
      </c>
      <c r="BD17" s="268">
        <f t="shared" si="3"/>
        <v>0</v>
      </c>
      <c r="BE17" s="731" t="s">
        <v>323</v>
      </c>
      <c r="BF17" s="732"/>
      <c r="BG17" s="151" t="s">
        <v>254</v>
      </c>
      <c r="BH17" s="751"/>
      <c r="BI17" s="140">
        <v>30</v>
      </c>
      <c r="BJ17" s="141">
        <v>3116854411</v>
      </c>
      <c r="BK17" s="140">
        <v>1</v>
      </c>
      <c r="BL17" s="141">
        <v>30000000</v>
      </c>
      <c r="BM17" s="140">
        <v>1</v>
      </c>
      <c r="BN17" s="142">
        <f t="shared" si="4"/>
        <v>1</v>
      </c>
      <c r="BO17" s="141">
        <f>30805530</f>
        <v>30805530</v>
      </c>
      <c r="BP17" s="142">
        <f t="shared" si="5"/>
        <v>1.026851</v>
      </c>
      <c r="BQ17" s="143">
        <f t="shared" si="6"/>
        <v>0</v>
      </c>
      <c r="BR17" s="755" t="s">
        <v>324</v>
      </c>
      <c r="BS17" s="756"/>
      <c r="BT17" s="381" t="s">
        <v>254</v>
      </c>
      <c r="BU17" s="331"/>
      <c r="BV17" s="335">
        <v>31</v>
      </c>
      <c r="BW17" s="336">
        <v>3155330411</v>
      </c>
      <c r="BX17" s="265">
        <v>1</v>
      </c>
      <c r="BY17" s="266">
        <v>63480000</v>
      </c>
      <c r="BZ17" s="265">
        <v>0</v>
      </c>
      <c r="CA17" s="267">
        <f t="shared" si="7"/>
        <v>0</v>
      </c>
      <c r="CB17" s="266">
        <v>0</v>
      </c>
      <c r="CC17" s="267">
        <f t="shared" si="8"/>
        <v>0</v>
      </c>
      <c r="CD17" s="268">
        <f t="shared" si="9"/>
        <v>63480000</v>
      </c>
      <c r="CE17" s="731" t="s">
        <v>325</v>
      </c>
      <c r="CF17" s="732"/>
      <c r="CG17" s="151" t="s">
        <v>326</v>
      </c>
      <c r="CH17" s="151"/>
      <c r="CI17" s="335"/>
      <c r="CJ17" s="336"/>
      <c r="CK17" s="265"/>
      <c r="CL17" s="266"/>
      <c r="CM17" s="265"/>
      <c r="CN17" s="267"/>
      <c r="CO17" s="266"/>
      <c r="CP17" s="267"/>
      <c r="CQ17" s="268"/>
      <c r="CR17" s="731"/>
      <c r="CS17" s="732"/>
      <c r="CT17" s="151"/>
      <c r="CU17" s="151"/>
      <c r="CV17" s="140">
        <f t="shared" si="10"/>
        <v>30</v>
      </c>
      <c r="CW17" s="235">
        <f t="shared" si="11"/>
        <v>3116854411</v>
      </c>
      <c r="CX17" s="234">
        <f t="shared" si="12"/>
        <v>14</v>
      </c>
      <c r="CY17" s="235">
        <f t="shared" si="13"/>
        <v>1013854411</v>
      </c>
      <c r="CZ17" s="234">
        <f t="shared" si="14"/>
        <v>13</v>
      </c>
      <c r="DA17" s="236">
        <f t="shared" si="15"/>
        <v>0.9285714285714286</v>
      </c>
      <c r="DB17" s="235">
        <f t="shared" si="16"/>
        <v>898501800</v>
      </c>
      <c r="DC17" s="236">
        <f t="shared" si="17"/>
        <v>0.88622369272307677</v>
      </c>
      <c r="DD17" s="237">
        <f t="shared" si="18"/>
        <v>43000000</v>
      </c>
      <c r="DE17" s="140">
        <f t="shared" si="19"/>
        <v>31</v>
      </c>
      <c r="DF17" s="235">
        <f t="shared" si="20"/>
        <v>3155330411</v>
      </c>
      <c r="DG17" s="234">
        <f t="shared" si="21"/>
        <v>2</v>
      </c>
      <c r="DH17" s="235">
        <f t="shared" si="22"/>
        <v>93480000</v>
      </c>
      <c r="DI17" s="234">
        <f t="shared" si="23"/>
        <v>1</v>
      </c>
      <c r="DJ17" s="236">
        <f t="shared" si="24"/>
        <v>0.5</v>
      </c>
      <c r="DK17" s="235">
        <f t="shared" si="25"/>
        <v>30805530</v>
      </c>
      <c r="DL17" s="236">
        <f t="shared" si="26"/>
        <v>0.32954139922978176</v>
      </c>
      <c r="DM17" s="237">
        <f t="shared" si="27"/>
        <v>63480000</v>
      </c>
      <c r="DN17" s="238" t="s">
        <v>327</v>
      </c>
      <c r="DO17" s="238" t="s">
        <v>328</v>
      </c>
      <c r="DP17" s="238" t="s">
        <v>329</v>
      </c>
      <c r="DQ17" s="275" t="s">
        <v>330</v>
      </c>
      <c r="DR17" s="275" t="s">
        <v>331</v>
      </c>
      <c r="DS17" s="275" t="s">
        <v>332</v>
      </c>
      <c r="DT17" s="239"/>
      <c r="DU17" s="240"/>
      <c r="DV17" s="240"/>
      <c r="DW17" s="240"/>
      <c r="DX17" s="240"/>
      <c r="DY17" s="240"/>
      <c r="DZ17" s="596" t="s">
        <v>266</v>
      </c>
      <c r="EA17" s="448"/>
    </row>
    <row r="18" spans="2:131" ht="247.5" customHeight="1">
      <c r="B18" s="231" t="s">
        <v>333</v>
      </c>
      <c r="C18" s="231" t="s">
        <v>250</v>
      </c>
      <c r="D18" s="232">
        <v>82</v>
      </c>
      <c r="E18" s="141">
        <v>13827010800</v>
      </c>
      <c r="F18" s="140">
        <v>0</v>
      </c>
      <c r="G18" s="141">
        <v>0</v>
      </c>
      <c r="H18" s="140">
        <f t="shared" si="28"/>
        <v>82</v>
      </c>
      <c r="I18" s="141">
        <f t="shared" si="29"/>
        <v>13827010800</v>
      </c>
      <c r="J18" s="140">
        <v>45</v>
      </c>
      <c r="K18" s="141">
        <v>3044725000</v>
      </c>
      <c r="L18" s="140">
        <v>17</v>
      </c>
      <c r="M18" s="142">
        <f t="shared" si="30"/>
        <v>0.37777777777777777</v>
      </c>
      <c r="N18" s="141">
        <v>1423426584</v>
      </c>
      <c r="O18" s="142">
        <f t="shared" si="31"/>
        <v>0.46750579576152196</v>
      </c>
      <c r="P18" s="143">
        <f t="shared" si="32"/>
        <v>1621298416</v>
      </c>
      <c r="Q18" s="753" t="s">
        <v>334</v>
      </c>
      <c r="R18" s="753"/>
      <c r="S18" s="232" t="s">
        <v>269</v>
      </c>
      <c r="T18" s="233"/>
      <c r="U18" s="140">
        <f t="shared" si="33"/>
        <v>82</v>
      </c>
      <c r="V18" s="141">
        <f t="shared" si="0"/>
        <v>13827010800</v>
      </c>
      <c r="W18" s="140">
        <v>7</v>
      </c>
      <c r="X18" s="141">
        <v>524785800</v>
      </c>
      <c r="Y18" s="140">
        <v>23</v>
      </c>
      <c r="Z18" s="142">
        <f t="shared" si="34"/>
        <v>3.2857142857142856</v>
      </c>
      <c r="AA18" s="141">
        <v>1353290000</v>
      </c>
      <c r="AB18" s="142">
        <f t="shared" si="39"/>
        <v>2.5787473670209828</v>
      </c>
      <c r="AC18" s="142"/>
      <c r="AD18" s="143">
        <f t="shared" si="35"/>
        <v>0</v>
      </c>
      <c r="AE18" s="753" t="s">
        <v>254</v>
      </c>
      <c r="AF18" s="753"/>
      <c r="AG18" s="231" t="s">
        <v>254</v>
      </c>
      <c r="AH18" s="279"/>
      <c r="AI18" s="140">
        <v>84</v>
      </c>
      <c r="AJ18" s="141">
        <v>13748010800</v>
      </c>
      <c r="AK18" s="140">
        <v>13</v>
      </c>
      <c r="AL18" s="141">
        <v>2003000000</v>
      </c>
      <c r="AM18" s="140">
        <v>0</v>
      </c>
      <c r="AN18" s="142">
        <f t="shared" si="36"/>
        <v>0</v>
      </c>
      <c r="AO18" s="141">
        <v>0</v>
      </c>
      <c r="AP18" s="142">
        <f t="shared" si="37"/>
        <v>0</v>
      </c>
      <c r="AQ18" s="143">
        <f t="shared" si="38"/>
        <v>2003000000</v>
      </c>
      <c r="AR18" s="757" t="s">
        <v>335</v>
      </c>
      <c r="AS18" s="757"/>
      <c r="AT18" s="231" t="s">
        <v>254</v>
      </c>
      <c r="AU18" s="241"/>
      <c r="AV18" s="265">
        <v>87</v>
      </c>
      <c r="AW18" s="266">
        <v>14186605209</v>
      </c>
      <c r="AX18" s="265">
        <v>4</v>
      </c>
      <c r="AY18" s="266">
        <v>380000000</v>
      </c>
      <c r="AZ18" s="265">
        <v>0</v>
      </c>
      <c r="BA18" s="267">
        <f t="shared" si="1"/>
        <v>0</v>
      </c>
      <c r="BB18" s="266">
        <v>0</v>
      </c>
      <c r="BC18" s="267">
        <f t="shared" si="2"/>
        <v>0</v>
      </c>
      <c r="BD18" s="268">
        <f t="shared" si="3"/>
        <v>380000000</v>
      </c>
      <c r="BE18" s="734" t="s">
        <v>336</v>
      </c>
      <c r="BF18" s="783"/>
      <c r="BG18" s="231" t="s">
        <v>254</v>
      </c>
      <c r="BH18" s="751"/>
      <c r="BI18" s="140">
        <v>77</v>
      </c>
      <c r="BJ18" s="571">
        <v>10243279409</v>
      </c>
      <c r="BK18" s="140">
        <v>2</v>
      </c>
      <c r="BL18" s="141">
        <v>922894409</v>
      </c>
      <c r="BM18" s="140">
        <v>0</v>
      </c>
      <c r="BN18" s="142">
        <f t="shared" si="4"/>
        <v>0</v>
      </c>
      <c r="BO18" s="141">
        <v>0</v>
      </c>
      <c r="BP18" s="142">
        <f t="shared" si="5"/>
        <v>0</v>
      </c>
      <c r="BQ18" s="143">
        <f t="shared" si="6"/>
        <v>922894409</v>
      </c>
      <c r="BR18" s="757" t="s">
        <v>337</v>
      </c>
      <c r="BS18" s="758"/>
      <c r="BT18" s="382" t="s">
        <v>269</v>
      </c>
      <c r="BU18" s="332"/>
      <c r="BV18" s="335">
        <v>73</v>
      </c>
      <c r="BW18" s="336">
        <v>9804194409</v>
      </c>
      <c r="BX18" s="265">
        <v>16</v>
      </c>
      <c r="BY18" s="266">
        <v>2912900000</v>
      </c>
      <c r="BZ18" s="265">
        <v>2</v>
      </c>
      <c r="CA18" s="267">
        <f t="shared" si="7"/>
        <v>0.125</v>
      </c>
      <c r="CB18" s="266">
        <v>419000000</v>
      </c>
      <c r="CC18" s="267">
        <f t="shared" si="8"/>
        <v>0.14384290569535516</v>
      </c>
      <c r="CD18" s="268">
        <f t="shared" si="9"/>
        <v>2493900000</v>
      </c>
      <c r="CE18" s="733" t="s">
        <v>338</v>
      </c>
      <c r="CF18" s="734"/>
      <c r="CG18" s="232" t="s">
        <v>269</v>
      </c>
      <c r="CH18" s="232"/>
      <c r="CI18" s="335"/>
      <c r="CJ18" s="336"/>
      <c r="CK18" s="265"/>
      <c r="CL18" s="266"/>
      <c r="CM18" s="265"/>
      <c r="CN18" s="267"/>
      <c r="CO18" s="266"/>
      <c r="CP18" s="267"/>
      <c r="CQ18" s="268"/>
      <c r="CR18" s="733"/>
      <c r="CS18" s="734"/>
      <c r="CT18" s="232"/>
      <c r="CU18" s="232"/>
      <c r="CV18" s="140">
        <f t="shared" si="10"/>
        <v>84</v>
      </c>
      <c r="CW18" s="235">
        <f t="shared" si="11"/>
        <v>13748010800</v>
      </c>
      <c r="CX18" s="234">
        <f t="shared" si="12"/>
        <v>65</v>
      </c>
      <c r="CY18" s="235">
        <f t="shared" si="13"/>
        <v>5572510800</v>
      </c>
      <c r="CZ18" s="234">
        <f t="shared" si="14"/>
        <v>40</v>
      </c>
      <c r="DA18" s="236">
        <f t="shared" si="15"/>
        <v>0.61538461538461542</v>
      </c>
      <c r="DB18" s="235">
        <f t="shared" si="16"/>
        <v>2776716584</v>
      </c>
      <c r="DC18" s="236">
        <f t="shared" si="17"/>
        <v>0.49828823732382899</v>
      </c>
      <c r="DD18" s="237">
        <f t="shared" si="18"/>
        <v>3624298416</v>
      </c>
      <c r="DE18" s="140">
        <f t="shared" si="19"/>
        <v>73</v>
      </c>
      <c r="DF18" s="235">
        <f t="shared" si="20"/>
        <v>9804194409</v>
      </c>
      <c r="DG18" s="234">
        <f t="shared" si="21"/>
        <v>22</v>
      </c>
      <c r="DH18" s="235">
        <f t="shared" si="22"/>
        <v>4215794409</v>
      </c>
      <c r="DI18" s="234">
        <f t="shared" si="23"/>
        <v>2</v>
      </c>
      <c r="DJ18" s="236">
        <f t="shared" si="24"/>
        <v>9.0909090909090912E-2</v>
      </c>
      <c r="DK18" s="235">
        <f t="shared" si="25"/>
        <v>419000000</v>
      </c>
      <c r="DL18" s="236">
        <f t="shared" si="26"/>
        <v>9.9388148318026767E-2</v>
      </c>
      <c r="DM18" s="237">
        <f t="shared" si="27"/>
        <v>3796794409</v>
      </c>
      <c r="DN18" s="238" t="s">
        <v>339</v>
      </c>
      <c r="DO18" s="238" t="s">
        <v>340</v>
      </c>
      <c r="DP18" s="276" t="s">
        <v>341</v>
      </c>
      <c r="DQ18" s="276" t="s">
        <v>342</v>
      </c>
      <c r="DR18" s="276" t="s">
        <v>343</v>
      </c>
      <c r="DS18" s="276" t="s">
        <v>344</v>
      </c>
      <c r="DT18" s="239"/>
      <c r="DU18" s="239"/>
      <c r="DV18" s="240"/>
      <c r="DW18" s="240"/>
      <c r="DX18" s="240"/>
      <c r="DY18" s="240"/>
      <c r="DZ18" s="596" t="s">
        <v>266</v>
      </c>
      <c r="EA18" s="448"/>
    </row>
    <row r="19" spans="2:131" ht="126.75" customHeight="1">
      <c r="B19" s="231" t="s">
        <v>345</v>
      </c>
      <c r="C19" s="231" t="s">
        <v>250</v>
      </c>
      <c r="D19" s="232">
        <v>74</v>
      </c>
      <c r="E19" s="141">
        <v>5066102533</v>
      </c>
      <c r="F19" s="140">
        <v>0</v>
      </c>
      <c r="G19" s="141">
        <v>-414624000</v>
      </c>
      <c r="H19" s="140">
        <f t="shared" si="28"/>
        <v>74</v>
      </c>
      <c r="I19" s="141">
        <f t="shared" si="29"/>
        <v>4651478533</v>
      </c>
      <c r="J19" s="140">
        <v>41</v>
      </c>
      <c r="K19" s="141">
        <v>2731152533</v>
      </c>
      <c r="L19" s="140">
        <v>25</v>
      </c>
      <c r="M19" s="142">
        <f t="shared" si="30"/>
        <v>0.6097560975609756</v>
      </c>
      <c r="N19" s="141">
        <v>1737889333</v>
      </c>
      <c r="O19" s="142">
        <f t="shared" si="31"/>
        <v>0.63632086161479873</v>
      </c>
      <c r="P19" s="143">
        <f t="shared" si="32"/>
        <v>993263200</v>
      </c>
      <c r="Q19" s="757" t="s">
        <v>346</v>
      </c>
      <c r="R19" s="757"/>
      <c r="S19" s="231" t="s">
        <v>347</v>
      </c>
      <c r="T19" s="233"/>
      <c r="U19" s="140">
        <f t="shared" si="33"/>
        <v>74</v>
      </c>
      <c r="V19" s="141">
        <f t="shared" si="0"/>
        <v>4651478533</v>
      </c>
      <c r="W19" s="140">
        <v>0</v>
      </c>
      <c r="X19" s="141">
        <v>0</v>
      </c>
      <c r="Y19" s="140">
        <v>16</v>
      </c>
      <c r="Z19" s="142" t="str">
        <f t="shared" si="34"/>
        <v>Ejecucion Presupuesto No Programada</v>
      </c>
      <c r="AA19" s="141">
        <v>931386667</v>
      </c>
      <c r="AB19" s="142" t="str">
        <f t="shared" si="39"/>
        <v>Ejecucion Presupuesto No Programada</v>
      </c>
      <c r="AC19" s="142"/>
      <c r="AD19" s="143">
        <f t="shared" si="35"/>
        <v>0</v>
      </c>
      <c r="AE19" s="780" t="s">
        <v>348</v>
      </c>
      <c r="AF19" s="781"/>
      <c r="AG19" s="231" t="s">
        <v>349</v>
      </c>
      <c r="AH19" s="233"/>
      <c r="AI19" s="140">
        <f t="shared" si="40"/>
        <v>74</v>
      </c>
      <c r="AJ19" s="141">
        <f t="shared" si="41"/>
        <v>4651478533</v>
      </c>
      <c r="AK19" s="140">
        <v>0</v>
      </c>
      <c r="AL19" s="141">
        <v>0</v>
      </c>
      <c r="AM19" s="140">
        <v>0</v>
      </c>
      <c r="AN19" s="142">
        <f t="shared" si="36"/>
        <v>0</v>
      </c>
      <c r="AO19" s="141">
        <v>0</v>
      </c>
      <c r="AP19" s="142">
        <f t="shared" si="37"/>
        <v>0</v>
      </c>
      <c r="AQ19" s="143">
        <f t="shared" si="38"/>
        <v>0</v>
      </c>
      <c r="AR19" s="757" t="s">
        <v>350</v>
      </c>
      <c r="AS19" s="757"/>
      <c r="AT19" s="231" t="s">
        <v>254</v>
      </c>
      <c r="AU19" s="241"/>
      <c r="AV19" s="265">
        <v>74</v>
      </c>
      <c r="AW19" s="266">
        <v>4651478533</v>
      </c>
      <c r="AX19" s="265">
        <v>0</v>
      </c>
      <c r="AY19" s="266">
        <v>0</v>
      </c>
      <c r="AZ19" s="265">
        <v>0</v>
      </c>
      <c r="BA19" s="267">
        <f t="shared" si="1"/>
        <v>0</v>
      </c>
      <c r="BB19" s="266">
        <v>0</v>
      </c>
      <c r="BC19" s="267">
        <f t="shared" si="2"/>
        <v>0</v>
      </c>
      <c r="BD19" s="268">
        <f t="shared" si="3"/>
        <v>0</v>
      </c>
      <c r="BE19" s="733" t="s">
        <v>351</v>
      </c>
      <c r="BF19" s="733"/>
      <c r="BG19" s="150" t="s">
        <v>352</v>
      </c>
      <c r="BH19" s="751"/>
      <c r="BI19" s="140">
        <v>74</v>
      </c>
      <c r="BJ19" s="141">
        <v>4651478533</v>
      </c>
      <c r="BK19" s="140">
        <v>0</v>
      </c>
      <c r="BL19" s="141">
        <v>0</v>
      </c>
      <c r="BM19" s="140">
        <v>0</v>
      </c>
      <c r="BN19" s="142">
        <f t="shared" si="4"/>
        <v>0</v>
      </c>
      <c r="BO19" s="141">
        <v>0</v>
      </c>
      <c r="BP19" s="142">
        <f t="shared" si="5"/>
        <v>0</v>
      </c>
      <c r="BQ19" s="143">
        <f t="shared" si="6"/>
        <v>0</v>
      </c>
      <c r="BR19" s="757" t="s">
        <v>353</v>
      </c>
      <c r="BS19" s="758"/>
      <c r="BT19" s="380" t="s">
        <v>354</v>
      </c>
      <c r="BU19" s="330"/>
      <c r="BV19" s="335">
        <v>92</v>
      </c>
      <c r="BW19" s="336">
        <v>5382778533</v>
      </c>
      <c r="BX19" s="265">
        <v>0</v>
      </c>
      <c r="BY19" s="266">
        <v>0</v>
      </c>
      <c r="BZ19" s="265">
        <v>0</v>
      </c>
      <c r="CA19" s="267">
        <f t="shared" si="7"/>
        <v>0</v>
      </c>
      <c r="CB19" s="266">
        <v>0</v>
      </c>
      <c r="CC19" s="267">
        <f t="shared" si="8"/>
        <v>0</v>
      </c>
      <c r="CD19" s="268">
        <f t="shared" si="9"/>
        <v>0</v>
      </c>
      <c r="CE19" s="733" t="s">
        <v>355</v>
      </c>
      <c r="CF19" s="734"/>
      <c r="CG19" s="150" t="s">
        <v>356</v>
      </c>
      <c r="CH19" s="150"/>
      <c r="CI19" s="335"/>
      <c r="CJ19" s="336"/>
      <c r="CK19" s="265"/>
      <c r="CL19" s="266"/>
      <c r="CM19" s="265"/>
      <c r="CN19" s="267"/>
      <c r="CO19" s="266"/>
      <c r="CP19" s="267"/>
      <c r="CQ19" s="268"/>
      <c r="CR19" s="733"/>
      <c r="CS19" s="734"/>
      <c r="CT19" s="150"/>
      <c r="CU19" s="150"/>
      <c r="CV19" s="140">
        <f t="shared" si="10"/>
        <v>74</v>
      </c>
      <c r="CW19" s="235">
        <f t="shared" si="11"/>
        <v>4651478533</v>
      </c>
      <c r="CX19" s="234">
        <f t="shared" si="12"/>
        <v>41</v>
      </c>
      <c r="CY19" s="235">
        <f t="shared" si="13"/>
        <v>2731152533</v>
      </c>
      <c r="CZ19" s="234">
        <f t="shared" si="14"/>
        <v>41</v>
      </c>
      <c r="DA19" s="236">
        <f t="shared" si="15"/>
        <v>1</v>
      </c>
      <c r="DB19" s="235">
        <f t="shared" si="16"/>
        <v>2669276000</v>
      </c>
      <c r="DC19" s="236">
        <f t="shared" si="17"/>
        <v>0.97734416798316548</v>
      </c>
      <c r="DD19" s="237">
        <f t="shared" si="18"/>
        <v>993263200</v>
      </c>
      <c r="DE19" s="140">
        <f t="shared" si="19"/>
        <v>92</v>
      </c>
      <c r="DF19" s="235">
        <f t="shared" si="20"/>
        <v>5382778533</v>
      </c>
      <c r="DG19" s="234">
        <f t="shared" si="21"/>
        <v>0</v>
      </c>
      <c r="DH19" s="235">
        <f t="shared" si="22"/>
        <v>0</v>
      </c>
      <c r="DI19" s="234">
        <f t="shared" si="23"/>
        <v>0</v>
      </c>
      <c r="DJ19" s="236">
        <f t="shared" si="24"/>
        <v>0</v>
      </c>
      <c r="DK19" s="235">
        <f t="shared" si="25"/>
        <v>0</v>
      </c>
      <c r="DL19" s="236">
        <f t="shared" si="26"/>
        <v>0</v>
      </c>
      <c r="DM19" s="237">
        <f t="shared" si="27"/>
        <v>0</v>
      </c>
      <c r="DN19" s="238" t="s">
        <v>357</v>
      </c>
      <c r="DO19" s="238" t="s">
        <v>358</v>
      </c>
      <c r="DP19" s="238" t="s">
        <v>359</v>
      </c>
      <c r="DQ19" s="238" t="s">
        <v>360</v>
      </c>
      <c r="DR19" s="238" t="s">
        <v>361</v>
      </c>
      <c r="DS19" s="238" t="s">
        <v>362</v>
      </c>
      <c r="DT19" s="239"/>
      <c r="DU19" s="240"/>
      <c r="DV19" s="240"/>
      <c r="DW19" s="240"/>
      <c r="DX19" s="240"/>
      <c r="DY19" s="240"/>
      <c r="DZ19" s="596" t="s">
        <v>266</v>
      </c>
      <c r="EA19" s="448"/>
    </row>
    <row r="20" spans="2:131" ht="161.25" customHeight="1">
      <c r="B20" s="231" t="s">
        <v>363</v>
      </c>
      <c r="C20" s="231" t="s">
        <v>250</v>
      </c>
      <c r="D20" s="232">
        <v>45</v>
      </c>
      <c r="E20" s="141">
        <v>5184424400</v>
      </c>
      <c r="F20" s="140">
        <v>1</v>
      </c>
      <c r="G20" s="141">
        <v>43446968</v>
      </c>
      <c r="H20" s="140">
        <f t="shared" si="28"/>
        <v>46</v>
      </c>
      <c r="I20" s="141">
        <f t="shared" si="29"/>
        <v>5227871368</v>
      </c>
      <c r="J20" s="140">
        <v>46</v>
      </c>
      <c r="K20" s="141">
        <v>5227871368</v>
      </c>
      <c r="L20" s="140">
        <v>32</v>
      </c>
      <c r="M20" s="142">
        <f t="shared" si="30"/>
        <v>0.69565217391304346</v>
      </c>
      <c r="N20" s="141">
        <v>2530602900</v>
      </c>
      <c r="O20" s="142">
        <f t="shared" si="31"/>
        <v>0.48405990160544438</v>
      </c>
      <c r="P20" s="143">
        <f t="shared" si="32"/>
        <v>2697268468</v>
      </c>
      <c r="Q20" s="753" t="s">
        <v>364</v>
      </c>
      <c r="R20" s="753"/>
      <c r="S20" s="232" t="s">
        <v>365</v>
      </c>
      <c r="T20" s="233"/>
      <c r="U20" s="140">
        <f t="shared" si="33"/>
        <v>46</v>
      </c>
      <c r="V20" s="141">
        <f t="shared" si="0"/>
        <v>5227871368</v>
      </c>
      <c r="W20" s="140">
        <v>0</v>
      </c>
      <c r="X20" s="141">
        <v>0</v>
      </c>
      <c r="Y20" s="140">
        <v>4</v>
      </c>
      <c r="Z20" s="142" t="str">
        <f t="shared" si="34"/>
        <v>Ejecucion Presupuesto No Programada</v>
      </c>
      <c r="AA20" s="141">
        <v>175324500</v>
      </c>
      <c r="AB20" s="142" t="str">
        <f t="shared" si="39"/>
        <v>Ejecucion Presupuesto No Programada</v>
      </c>
      <c r="AC20" s="142"/>
      <c r="AD20" s="143">
        <f t="shared" si="35"/>
        <v>0</v>
      </c>
      <c r="AE20" s="753" t="s">
        <v>364</v>
      </c>
      <c r="AF20" s="753"/>
      <c r="AG20" s="232" t="s">
        <v>365</v>
      </c>
      <c r="AH20" s="233"/>
      <c r="AI20" s="140">
        <f t="shared" si="40"/>
        <v>46</v>
      </c>
      <c r="AJ20" s="141">
        <f t="shared" si="41"/>
        <v>5227871368</v>
      </c>
      <c r="AK20" s="140">
        <v>0</v>
      </c>
      <c r="AL20" s="141">
        <v>0</v>
      </c>
      <c r="AM20" s="140">
        <v>0</v>
      </c>
      <c r="AN20" s="142">
        <f t="shared" si="36"/>
        <v>0</v>
      </c>
      <c r="AO20" s="141">
        <v>0</v>
      </c>
      <c r="AP20" s="142">
        <f t="shared" si="37"/>
        <v>0</v>
      </c>
      <c r="AQ20" s="143">
        <f t="shared" si="38"/>
        <v>0</v>
      </c>
      <c r="AR20" s="791" t="s">
        <v>366</v>
      </c>
      <c r="AS20" s="753"/>
      <c r="AT20" s="231" t="s">
        <v>367</v>
      </c>
      <c r="AU20" s="241"/>
      <c r="AV20" s="265">
        <v>46</v>
      </c>
      <c r="AW20" s="266">
        <v>5227871368</v>
      </c>
      <c r="AX20" s="265">
        <v>0</v>
      </c>
      <c r="AY20" s="266">
        <v>0</v>
      </c>
      <c r="AZ20" s="265">
        <v>0</v>
      </c>
      <c r="BA20" s="267">
        <f t="shared" si="1"/>
        <v>0</v>
      </c>
      <c r="BB20" s="266">
        <v>0</v>
      </c>
      <c r="BC20" s="267">
        <f t="shared" si="2"/>
        <v>0</v>
      </c>
      <c r="BD20" s="268">
        <f t="shared" si="3"/>
        <v>0</v>
      </c>
      <c r="BE20" s="749" t="s">
        <v>368</v>
      </c>
      <c r="BF20" s="749"/>
      <c r="BG20" s="151" t="s">
        <v>254</v>
      </c>
      <c r="BH20" s="751"/>
      <c r="BI20" s="140">
        <v>46</v>
      </c>
      <c r="BJ20" s="141">
        <v>5227871368</v>
      </c>
      <c r="BK20" s="140">
        <v>0</v>
      </c>
      <c r="BL20" s="141">
        <v>0</v>
      </c>
      <c r="BM20" s="140">
        <v>0</v>
      </c>
      <c r="BN20" s="142">
        <f t="shared" si="4"/>
        <v>0</v>
      </c>
      <c r="BO20" s="141">
        <v>0</v>
      </c>
      <c r="BP20" s="142">
        <f t="shared" si="5"/>
        <v>0</v>
      </c>
      <c r="BQ20" s="143">
        <f t="shared" si="6"/>
        <v>0</v>
      </c>
      <c r="BR20" s="759" t="s">
        <v>369</v>
      </c>
      <c r="BS20" s="760"/>
      <c r="BT20" s="381" t="s">
        <v>254</v>
      </c>
      <c r="BU20" s="331"/>
      <c r="BV20" s="335">
        <v>47</v>
      </c>
      <c r="BW20" s="336">
        <v>5268371368</v>
      </c>
      <c r="BX20" s="265">
        <v>1</v>
      </c>
      <c r="BY20" s="266">
        <v>40500000</v>
      </c>
      <c r="BZ20" s="265">
        <v>0</v>
      </c>
      <c r="CA20" s="267">
        <f t="shared" si="7"/>
        <v>0</v>
      </c>
      <c r="CB20" s="266">
        <v>0</v>
      </c>
      <c r="CC20" s="267">
        <f t="shared" si="8"/>
        <v>0</v>
      </c>
      <c r="CD20" s="268">
        <f t="shared" si="9"/>
        <v>40500000</v>
      </c>
      <c r="CE20" s="735" t="s">
        <v>370</v>
      </c>
      <c r="CF20" s="736"/>
      <c r="CG20" s="151" t="s">
        <v>254</v>
      </c>
      <c r="CH20" s="151"/>
      <c r="CI20" s="335"/>
      <c r="CJ20" s="336"/>
      <c r="CK20" s="265"/>
      <c r="CL20" s="266"/>
      <c r="CM20" s="265"/>
      <c r="CN20" s="267"/>
      <c r="CO20" s="266"/>
      <c r="CP20" s="267"/>
      <c r="CQ20" s="268"/>
      <c r="CR20" s="735"/>
      <c r="CS20" s="736"/>
      <c r="CT20" s="151"/>
      <c r="CU20" s="151"/>
      <c r="CV20" s="140">
        <f t="shared" si="10"/>
        <v>46</v>
      </c>
      <c r="CW20" s="235">
        <f t="shared" si="11"/>
        <v>5227871368</v>
      </c>
      <c r="CX20" s="234">
        <f t="shared" si="12"/>
        <v>46</v>
      </c>
      <c r="CY20" s="235">
        <f t="shared" si="13"/>
        <v>5227871368</v>
      </c>
      <c r="CZ20" s="234">
        <f t="shared" si="14"/>
        <v>36</v>
      </c>
      <c r="DA20" s="236">
        <f t="shared" si="15"/>
        <v>0.78260869565217395</v>
      </c>
      <c r="DB20" s="235">
        <f t="shared" si="16"/>
        <v>2705927400</v>
      </c>
      <c r="DC20" s="236">
        <f t="shared" si="17"/>
        <v>0.51759640004975727</v>
      </c>
      <c r="DD20" s="237">
        <f t="shared" si="18"/>
        <v>2697268468</v>
      </c>
      <c r="DE20" s="140">
        <f t="shared" si="19"/>
        <v>47</v>
      </c>
      <c r="DF20" s="235">
        <f t="shared" si="20"/>
        <v>5268371368</v>
      </c>
      <c r="DG20" s="234">
        <f t="shared" si="21"/>
        <v>1</v>
      </c>
      <c r="DH20" s="235">
        <f t="shared" si="22"/>
        <v>40500000</v>
      </c>
      <c r="DI20" s="234">
        <f t="shared" si="23"/>
        <v>0</v>
      </c>
      <c r="DJ20" s="236">
        <f t="shared" si="24"/>
        <v>0</v>
      </c>
      <c r="DK20" s="235">
        <f t="shared" si="25"/>
        <v>0</v>
      </c>
      <c r="DL20" s="236">
        <f t="shared" si="26"/>
        <v>0</v>
      </c>
      <c r="DM20" s="237">
        <f t="shared" si="27"/>
        <v>40500000</v>
      </c>
      <c r="DN20" s="238" t="s">
        <v>371</v>
      </c>
      <c r="DO20" s="238" t="s">
        <v>372</v>
      </c>
      <c r="DP20" s="276" t="s">
        <v>373</v>
      </c>
      <c r="DQ20" s="276" t="s">
        <v>374</v>
      </c>
      <c r="DR20" s="276" t="s">
        <v>369</v>
      </c>
      <c r="DS20" s="238" t="s">
        <v>375</v>
      </c>
      <c r="DT20" s="239"/>
      <c r="DU20" s="240"/>
      <c r="DV20" s="240"/>
      <c r="DW20" s="240"/>
      <c r="DX20" s="240"/>
      <c r="DY20" s="240"/>
      <c r="DZ20" s="596" t="s">
        <v>266</v>
      </c>
      <c r="EA20" s="448"/>
    </row>
    <row r="21" spans="2:131" ht="176.25" customHeight="1">
      <c r="B21" s="231" t="s">
        <v>376</v>
      </c>
      <c r="C21" s="231" t="s">
        <v>250</v>
      </c>
      <c r="D21" s="232">
        <v>49</v>
      </c>
      <c r="E21" s="141">
        <v>15494199000</v>
      </c>
      <c r="F21" s="140">
        <v>1</v>
      </c>
      <c r="G21" s="141">
        <v>63140000</v>
      </c>
      <c r="H21" s="140">
        <f t="shared" si="28"/>
        <v>50</v>
      </c>
      <c r="I21" s="141">
        <f t="shared" si="29"/>
        <v>15557339000</v>
      </c>
      <c r="J21" s="140">
        <v>33</v>
      </c>
      <c r="K21" s="141">
        <v>2347840000</v>
      </c>
      <c r="L21" s="140">
        <v>28</v>
      </c>
      <c r="M21" s="142">
        <f t="shared" si="30"/>
        <v>0.84848484848484851</v>
      </c>
      <c r="N21" s="141">
        <v>2027320000</v>
      </c>
      <c r="O21" s="142">
        <f t="shared" si="31"/>
        <v>0.86348303121166692</v>
      </c>
      <c r="P21" s="143">
        <f t="shared" si="32"/>
        <v>320520000</v>
      </c>
      <c r="Q21" s="757" t="s">
        <v>377</v>
      </c>
      <c r="R21" s="757"/>
      <c r="S21" s="231" t="s">
        <v>378</v>
      </c>
      <c r="T21" s="233"/>
      <c r="U21" s="140">
        <f t="shared" si="33"/>
        <v>50</v>
      </c>
      <c r="V21" s="141">
        <f t="shared" si="0"/>
        <v>15557339000</v>
      </c>
      <c r="W21" s="140">
        <v>2</v>
      </c>
      <c r="X21" s="141">
        <v>83000000</v>
      </c>
      <c r="Y21" s="140">
        <v>5</v>
      </c>
      <c r="Z21" s="142">
        <f t="shared" si="34"/>
        <v>2.5</v>
      </c>
      <c r="AA21" s="141">
        <v>307270000</v>
      </c>
      <c r="AB21" s="142">
        <f t="shared" si="39"/>
        <v>3.7020481927710844</v>
      </c>
      <c r="AC21" s="142"/>
      <c r="AD21" s="143">
        <f t="shared" si="35"/>
        <v>0</v>
      </c>
      <c r="AE21" s="757" t="s">
        <v>379</v>
      </c>
      <c r="AF21" s="757"/>
      <c r="AG21" s="231" t="s">
        <v>380</v>
      </c>
      <c r="AH21" s="233"/>
      <c r="AI21" s="140">
        <f t="shared" si="40"/>
        <v>50</v>
      </c>
      <c r="AJ21" s="141">
        <f t="shared" si="41"/>
        <v>15557339000</v>
      </c>
      <c r="AK21" s="140">
        <v>5</v>
      </c>
      <c r="AL21" s="141">
        <v>2860000000</v>
      </c>
      <c r="AM21" s="140">
        <v>0</v>
      </c>
      <c r="AN21" s="142">
        <f t="shared" si="36"/>
        <v>0</v>
      </c>
      <c r="AO21" s="141">
        <v>0</v>
      </c>
      <c r="AP21" s="142">
        <f t="shared" si="37"/>
        <v>0</v>
      </c>
      <c r="AQ21" s="143">
        <f t="shared" si="38"/>
        <v>2860000000</v>
      </c>
      <c r="AR21" s="781" t="s">
        <v>381</v>
      </c>
      <c r="AS21" s="757"/>
      <c r="AT21" s="232" t="s">
        <v>254</v>
      </c>
      <c r="AU21" s="241"/>
      <c r="AV21" s="265">
        <v>50</v>
      </c>
      <c r="AW21" s="266">
        <v>15557339000</v>
      </c>
      <c r="AX21" s="265">
        <v>4</v>
      </c>
      <c r="AY21" s="266">
        <v>8232999000</v>
      </c>
      <c r="AZ21" s="265">
        <v>0</v>
      </c>
      <c r="BA21" s="267">
        <f t="shared" si="1"/>
        <v>0</v>
      </c>
      <c r="BB21" s="266">
        <v>0</v>
      </c>
      <c r="BC21" s="267">
        <f t="shared" si="2"/>
        <v>0</v>
      </c>
      <c r="BD21" s="268">
        <f t="shared" si="3"/>
        <v>8232999000</v>
      </c>
      <c r="BE21" s="777" t="s">
        <v>382</v>
      </c>
      <c r="BF21" s="733"/>
      <c r="BG21" s="151" t="s">
        <v>254</v>
      </c>
      <c r="BH21" s="751"/>
      <c r="BI21" s="140">
        <v>50</v>
      </c>
      <c r="BJ21" s="141">
        <v>15097339000</v>
      </c>
      <c r="BK21" s="140">
        <v>0</v>
      </c>
      <c r="BL21" s="141">
        <v>0</v>
      </c>
      <c r="BM21" s="140">
        <v>0</v>
      </c>
      <c r="BN21" s="142">
        <f t="shared" si="4"/>
        <v>0</v>
      </c>
      <c r="BO21" s="141">
        <v>0</v>
      </c>
      <c r="BP21" s="142">
        <f t="shared" si="5"/>
        <v>0</v>
      </c>
      <c r="BQ21" s="143">
        <f t="shared" si="6"/>
        <v>0</v>
      </c>
      <c r="BR21" s="761" t="s">
        <v>383</v>
      </c>
      <c r="BS21" s="762"/>
      <c r="BT21" s="381" t="s">
        <v>254</v>
      </c>
      <c r="BU21" s="332"/>
      <c r="BV21" s="335">
        <v>61</v>
      </c>
      <c r="BW21" s="336">
        <v>15191003871</v>
      </c>
      <c r="BX21" s="265">
        <v>10</v>
      </c>
      <c r="BY21" s="266">
        <v>2031914666</v>
      </c>
      <c r="BZ21" s="265">
        <v>1</v>
      </c>
      <c r="CA21" s="267">
        <f t="shared" si="7"/>
        <v>0.1</v>
      </c>
      <c r="CB21" s="266">
        <v>238000000</v>
      </c>
      <c r="CC21" s="267">
        <f t="shared" si="8"/>
        <v>0.11713090317347018</v>
      </c>
      <c r="CD21" s="268">
        <f t="shared" si="9"/>
        <v>1793914666</v>
      </c>
      <c r="CE21" s="737" t="s">
        <v>384</v>
      </c>
      <c r="CF21" s="738"/>
      <c r="CG21" s="151" t="s">
        <v>254</v>
      </c>
      <c r="CH21" s="151"/>
      <c r="CI21" s="335"/>
      <c r="CJ21" s="336"/>
      <c r="CK21" s="265"/>
      <c r="CL21" s="266"/>
      <c r="CM21" s="265"/>
      <c r="CN21" s="267"/>
      <c r="CO21" s="266"/>
      <c r="CP21" s="267"/>
      <c r="CQ21" s="268"/>
      <c r="CR21" s="737"/>
      <c r="CS21" s="738"/>
      <c r="CT21" s="151"/>
      <c r="CU21" s="151"/>
      <c r="CV21" s="140">
        <f t="shared" si="10"/>
        <v>50</v>
      </c>
      <c r="CW21" s="235">
        <f t="shared" si="11"/>
        <v>15557339000</v>
      </c>
      <c r="CX21" s="234">
        <f t="shared" si="12"/>
        <v>40</v>
      </c>
      <c r="CY21" s="235">
        <f t="shared" si="13"/>
        <v>5290840000</v>
      </c>
      <c r="CZ21" s="234">
        <f t="shared" si="14"/>
        <v>33</v>
      </c>
      <c r="DA21" s="236">
        <f t="shared" si="15"/>
        <v>0.82499999999999996</v>
      </c>
      <c r="DB21" s="235">
        <f t="shared" si="16"/>
        <v>2334590000</v>
      </c>
      <c r="DC21" s="236">
        <f t="shared" si="17"/>
        <v>0.44125129469044611</v>
      </c>
      <c r="DD21" s="237">
        <f t="shared" si="18"/>
        <v>3180520000</v>
      </c>
      <c r="DE21" s="140">
        <f t="shared" si="19"/>
        <v>61</v>
      </c>
      <c r="DF21" s="235">
        <f t="shared" si="20"/>
        <v>15191003871</v>
      </c>
      <c r="DG21" s="234">
        <f t="shared" si="21"/>
        <v>14</v>
      </c>
      <c r="DH21" s="235">
        <f t="shared" si="22"/>
        <v>10264913666</v>
      </c>
      <c r="DI21" s="234">
        <f t="shared" si="23"/>
        <v>1</v>
      </c>
      <c r="DJ21" s="236">
        <f t="shared" si="24"/>
        <v>7.1428571428571425E-2</v>
      </c>
      <c r="DK21" s="235">
        <f t="shared" si="25"/>
        <v>238000000</v>
      </c>
      <c r="DL21" s="236">
        <f t="shared" si="26"/>
        <v>2.3185777079481575E-2</v>
      </c>
      <c r="DM21" s="237">
        <f t="shared" si="27"/>
        <v>10026913666</v>
      </c>
      <c r="DN21" s="238" t="s">
        <v>385</v>
      </c>
      <c r="DO21" s="238" t="s">
        <v>386</v>
      </c>
      <c r="DP21" s="276" t="s">
        <v>381</v>
      </c>
      <c r="DQ21" s="276" t="s">
        <v>387</v>
      </c>
      <c r="DR21" s="276" t="s">
        <v>383</v>
      </c>
      <c r="DS21" s="276" t="s">
        <v>388</v>
      </c>
      <c r="DT21" s="239"/>
      <c r="DU21" s="240"/>
      <c r="DV21" s="240"/>
      <c r="DW21" s="240"/>
      <c r="DX21" s="240"/>
      <c r="DY21" s="240"/>
      <c r="DZ21" s="596" t="s">
        <v>266</v>
      </c>
      <c r="EA21" s="448"/>
    </row>
    <row r="22" spans="2:131" ht="122.25" customHeight="1">
      <c r="B22" s="231" t="s">
        <v>389</v>
      </c>
      <c r="C22" s="231" t="s">
        <v>250</v>
      </c>
      <c r="D22" s="232">
        <v>32</v>
      </c>
      <c r="E22" s="141">
        <v>2351881000</v>
      </c>
      <c r="F22" s="140">
        <v>12</v>
      </c>
      <c r="G22" s="141">
        <v>96461403</v>
      </c>
      <c r="H22" s="140">
        <f t="shared" si="28"/>
        <v>44</v>
      </c>
      <c r="I22" s="141">
        <f t="shared" si="29"/>
        <v>2448342403</v>
      </c>
      <c r="J22" s="140">
        <v>33</v>
      </c>
      <c r="K22" s="141">
        <v>1844342403</v>
      </c>
      <c r="L22" s="140">
        <v>11</v>
      </c>
      <c r="M22" s="142">
        <f t="shared" si="30"/>
        <v>0.33333333333333331</v>
      </c>
      <c r="N22" s="141">
        <v>383006516</v>
      </c>
      <c r="O22" s="142">
        <f t="shared" si="31"/>
        <v>0.20766562400615152</v>
      </c>
      <c r="P22" s="143">
        <f t="shared" si="32"/>
        <v>1461335887</v>
      </c>
      <c r="Q22" s="786" t="s">
        <v>390</v>
      </c>
      <c r="R22" s="787"/>
      <c r="S22" s="283" t="s">
        <v>391</v>
      </c>
      <c r="T22" s="233"/>
      <c r="U22" s="140">
        <f t="shared" si="33"/>
        <v>44</v>
      </c>
      <c r="V22" s="141">
        <f t="shared" si="0"/>
        <v>2448342403</v>
      </c>
      <c r="W22" s="140">
        <v>0</v>
      </c>
      <c r="X22" s="141">
        <v>0</v>
      </c>
      <c r="Y22" s="140">
        <v>19</v>
      </c>
      <c r="Z22" s="142" t="str">
        <f t="shared" si="34"/>
        <v>Ejecucion Presupuesto No Programada</v>
      </c>
      <c r="AA22" s="141">
        <v>464954887</v>
      </c>
      <c r="AB22" s="142" t="str">
        <f t="shared" si="39"/>
        <v>Ejecucion Presupuesto No Programada</v>
      </c>
      <c r="AC22" s="142"/>
      <c r="AD22" s="143">
        <f t="shared" si="35"/>
        <v>0</v>
      </c>
      <c r="AE22" s="765" t="s">
        <v>392</v>
      </c>
      <c r="AF22" s="765"/>
      <c r="AG22" s="242" t="s">
        <v>391</v>
      </c>
      <c r="AH22" s="233"/>
      <c r="AI22" s="140">
        <f t="shared" si="40"/>
        <v>44</v>
      </c>
      <c r="AJ22" s="141">
        <f t="shared" si="41"/>
        <v>2448342403</v>
      </c>
      <c r="AK22" s="140">
        <v>6</v>
      </c>
      <c r="AL22" s="141">
        <v>597181000</v>
      </c>
      <c r="AM22" s="140">
        <v>0</v>
      </c>
      <c r="AN22" s="142">
        <f t="shared" si="36"/>
        <v>0</v>
      </c>
      <c r="AO22" s="141">
        <v>0</v>
      </c>
      <c r="AP22" s="142">
        <f t="shared" si="37"/>
        <v>0</v>
      </c>
      <c r="AQ22" s="143">
        <f t="shared" si="38"/>
        <v>597181000</v>
      </c>
      <c r="AR22" s="778" t="s">
        <v>393</v>
      </c>
      <c r="AS22" s="779"/>
      <c r="AT22" s="326" t="s">
        <v>394</v>
      </c>
      <c r="AU22" s="241"/>
      <c r="AV22" s="265">
        <v>44</v>
      </c>
      <c r="AW22" s="266">
        <v>2448342403</v>
      </c>
      <c r="AX22" s="265">
        <v>0</v>
      </c>
      <c r="AY22" s="266">
        <v>0</v>
      </c>
      <c r="AZ22" s="265">
        <v>0</v>
      </c>
      <c r="BA22" s="267">
        <f t="shared" si="1"/>
        <v>0</v>
      </c>
      <c r="BB22" s="266">
        <v>0</v>
      </c>
      <c r="BC22" s="267">
        <f t="shared" si="2"/>
        <v>0</v>
      </c>
      <c r="BD22" s="268">
        <f t="shared" si="3"/>
        <v>0</v>
      </c>
      <c r="BE22" s="778" t="s">
        <v>395</v>
      </c>
      <c r="BF22" s="779"/>
      <c r="BG22" s="326" t="s">
        <v>396</v>
      </c>
      <c r="BH22" s="751"/>
      <c r="BI22" s="140">
        <v>42</v>
      </c>
      <c r="BJ22" s="141">
        <v>2086342403</v>
      </c>
      <c r="BK22" s="140">
        <v>0</v>
      </c>
      <c r="BL22" s="141">
        <v>0</v>
      </c>
      <c r="BM22" s="140">
        <v>0</v>
      </c>
      <c r="BN22" s="142">
        <f t="shared" si="4"/>
        <v>0</v>
      </c>
      <c r="BO22" s="141">
        <v>0</v>
      </c>
      <c r="BP22" s="142">
        <f t="shared" si="5"/>
        <v>0</v>
      </c>
      <c r="BQ22" s="143">
        <f t="shared" si="6"/>
        <v>0</v>
      </c>
      <c r="BR22" s="761" t="s">
        <v>397</v>
      </c>
      <c r="BS22" s="762"/>
      <c r="BT22" s="383" t="s">
        <v>398</v>
      </c>
      <c r="BU22" s="333"/>
      <c r="BV22" s="335">
        <v>42</v>
      </c>
      <c r="BW22" s="336">
        <v>2086342403</v>
      </c>
      <c r="BX22" s="265">
        <v>2</v>
      </c>
      <c r="BY22" s="266">
        <v>730181000</v>
      </c>
      <c r="BZ22" s="265">
        <v>0</v>
      </c>
      <c r="CA22" s="267">
        <f t="shared" si="7"/>
        <v>0</v>
      </c>
      <c r="CB22" s="266">
        <v>0</v>
      </c>
      <c r="CC22" s="267">
        <f t="shared" si="8"/>
        <v>0</v>
      </c>
      <c r="CD22" s="350">
        <f t="shared" si="9"/>
        <v>730181000</v>
      </c>
      <c r="CE22" s="739" t="s">
        <v>399</v>
      </c>
      <c r="CF22" s="739"/>
      <c r="CG22" s="326" t="s">
        <v>254</v>
      </c>
      <c r="CH22" s="326"/>
      <c r="CI22" s="335"/>
      <c r="CJ22" s="336"/>
      <c r="CK22" s="265"/>
      <c r="CL22" s="266"/>
      <c r="CM22" s="265"/>
      <c r="CN22" s="267"/>
      <c r="CO22" s="266"/>
      <c r="CP22" s="267"/>
      <c r="CQ22" s="350"/>
      <c r="CR22" s="739"/>
      <c r="CS22" s="739"/>
      <c r="CT22" s="326"/>
      <c r="CU22" s="326"/>
      <c r="CV22" s="140">
        <f t="shared" si="10"/>
        <v>44</v>
      </c>
      <c r="CW22" s="235">
        <f t="shared" si="11"/>
        <v>2448342403</v>
      </c>
      <c r="CX22" s="234">
        <f t="shared" si="12"/>
        <v>39</v>
      </c>
      <c r="CY22" s="235">
        <f t="shared" si="13"/>
        <v>2441523403</v>
      </c>
      <c r="CZ22" s="234">
        <f t="shared" si="14"/>
        <v>30</v>
      </c>
      <c r="DA22" s="236">
        <f t="shared" si="15"/>
        <v>0.76923076923076927</v>
      </c>
      <c r="DB22" s="235">
        <f t="shared" si="16"/>
        <v>847961403</v>
      </c>
      <c r="DC22" s="236">
        <f t="shared" si="17"/>
        <v>0.34730832477709411</v>
      </c>
      <c r="DD22" s="237">
        <f t="shared" si="18"/>
        <v>2058516887</v>
      </c>
      <c r="DE22" s="140">
        <f t="shared" si="19"/>
        <v>42</v>
      </c>
      <c r="DF22" s="235">
        <f t="shared" si="20"/>
        <v>2086342403</v>
      </c>
      <c r="DG22" s="234">
        <f t="shared" si="21"/>
        <v>2</v>
      </c>
      <c r="DH22" s="235">
        <f t="shared" si="22"/>
        <v>730181000</v>
      </c>
      <c r="DI22" s="234">
        <f t="shared" si="23"/>
        <v>0</v>
      </c>
      <c r="DJ22" s="236">
        <f t="shared" si="24"/>
        <v>0</v>
      </c>
      <c r="DK22" s="235">
        <f t="shared" si="25"/>
        <v>0</v>
      </c>
      <c r="DL22" s="236">
        <f t="shared" si="26"/>
        <v>0</v>
      </c>
      <c r="DM22" s="237">
        <f t="shared" si="27"/>
        <v>730181000</v>
      </c>
      <c r="DN22" s="238" t="s">
        <v>400</v>
      </c>
      <c r="DO22" s="238" t="s">
        <v>401</v>
      </c>
      <c r="DP22" s="276" t="s">
        <v>402</v>
      </c>
      <c r="DQ22" s="276" t="s">
        <v>403</v>
      </c>
      <c r="DR22" s="276" t="s">
        <v>404</v>
      </c>
      <c r="DS22" s="276" t="s">
        <v>405</v>
      </c>
      <c r="DT22" s="239"/>
      <c r="DU22" s="240"/>
      <c r="DV22" s="240"/>
      <c r="DW22" s="240"/>
      <c r="DX22" s="240"/>
      <c r="DY22" s="240"/>
      <c r="DZ22" s="596" t="s">
        <v>266</v>
      </c>
      <c r="EA22" s="448"/>
    </row>
    <row r="23" spans="2:131" ht="149.25" customHeight="1">
      <c r="B23" s="231" t="s">
        <v>406</v>
      </c>
      <c r="C23" s="231" t="s">
        <v>250</v>
      </c>
      <c r="D23" s="232">
        <v>30</v>
      </c>
      <c r="E23" s="141">
        <v>9834500000</v>
      </c>
      <c r="F23" s="140">
        <v>0</v>
      </c>
      <c r="G23" s="141">
        <v>-148200000</v>
      </c>
      <c r="H23" s="140">
        <f t="shared" ref="H23" si="42">+D23+F23</f>
        <v>30</v>
      </c>
      <c r="I23" s="141">
        <f t="shared" ref="I23" si="43">+E23+G23</f>
        <v>9686300000</v>
      </c>
      <c r="J23" s="140">
        <v>18</v>
      </c>
      <c r="K23" s="141">
        <v>1594900000</v>
      </c>
      <c r="L23" s="140">
        <v>4</v>
      </c>
      <c r="M23" s="142">
        <f t="shared" ref="M23" si="44">+L23/J23</f>
        <v>0.22222222222222221</v>
      </c>
      <c r="N23" s="141">
        <v>296450000</v>
      </c>
      <c r="O23" s="142">
        <f t="shared" ref="O23" si="45">+N23/K23</f>
        <v>0.18587372249043826</v>
      </c>
      <c r="P23" s="143">
        <f t="shared" si="32"/>
        <v>1298450000</v>
      </c>
      <c r="Q23" s="786" t="s">
        <v>407</v>
      </c>
      <c r="R23" s="787"/>
      <c r="S23" s="284" t="s">
        <v>408</v>
      </c>
      <c r="T23" s="233"/>
      <c r="U23" s="140">
        <f t="shared" si="33"/>
        <v>30</v>
      </c>
      <c r="V23" s="141">
        <f t="shared" si="0"/>
        <v>9686300000</v>
      </c>
      <c r="W23" s="140">
        <v>0</v>
      </c>
      <c r="X23" s="141">
        <v>0</v>
      </c>
      <c r="Y23" s="140">
        <v>13</v>
      </c>
      <c r="Z23" s="142" t="str">
        <f t="shared" si="34"/>
        <v>Ejecucion Presupuesto No Programada</v>
      </c>
      <c r="AA23" s="141">
        <v>1117050000</v>
      </c>
      <c r="AB23" s="142" t="str">
        <f t="shared" si="39"/>
        <v>Ejecucion Presupuesto No Programada</v>
      </c>
      <c r="AC23" s="142"/>
      <c r="AD23" s="143">
        <f t="shared" si="35"/>
        <v>0</v>
      </c>
      <c r="AE23" s="765" t="s">
        <v>392</v>
      </c>
      <c r="AF23" s="765"/>
      <c r="AG23" s="242" t="s">
        <v>391</v>
      </c>
      <c r="AH23" s="233"/>
      <c r="AI23" s="140">
        <v>28</v>
      </c>
      <c r="AJ23" s="141">
        <v>9988770000</v>
      </c>
      <c r="AK23" s="140">
        <v>1</v>
      </c>
      <c r="AL23" s="141">
        <v>8152470000</v>
      </c>
      <c r="AM23" s="140">
        <v>0</v>
      </c>
      <c r="AN23" s="142">
        <f t="shared" si="36"/>
        <v>0</v>
      </c>
      <c r="AO23" s="141">
        <v>0</v>
      </c>
      <c r="AP23" s="142">
        <f t="shared" si="37"/>
        <v>0</v>
      </c>
      <c r="AQ23" s="143">
        <f t="shared" si="38"/>
        <v>8152470000</v>
      </c>
      <c r="AR23" s="778" t="s">
        <v>393</v>
      </c>
      <c r="AS23" s="779"/>
      <c r="AT23" s="326" t="s">
        <v>394</v>
      </c>
      <c r="AU23" s="241"/>
      <c r="AV23" s="265">
        <v>29</v>
      </c>
      <c r="AW23" s="266">
        <v>12888770000</v>
      </c>
      <c r="AX23" s="265">
        <v>0</v>
      </c>
      <c r="AY23" s="266">
        <v>0</v>
      </c>
      <c r="AZ23" s="265">
        <v>0</v>
      </c>
      <c r="BA23" s="267">
        <f t="shared" si="1"/>
        <v>0</v>
      </c>
      <c r="BB23" s="266">
        <v>0</v>
      </c>
      <c r="BC23" s="267">
        <f t="shared" si="2"/>
        <v>0</v>
      </c>
      <c r="BD23" s="268">
        <f t="shared" si="3"/>
        <v>0</v>
      </c>
      <c r="BE23" s="778" t="s">
        <v>395</v>
      </c>
      <c r="BF23" s="779"/>
      <c r="BG23" s="326" t="s">
        <v>409</v>
      </c>
      <c r="BH23" s="751"/>
      <c r="BI23" s="140">
        <v>29</v>
      </c>
      <c r="BJ23" s="141">
        <v>12888770000</v>
      </c>
      <c r="BK23" s="140">
        <v>1</v>
      </c>
      <c r="BL23" s="141">
        <v>2900000000</v>
      </c>
      <c r="BM23" s="140">
        <v>0</v>
      </c>
      <c r="BN23" s="142">
        <f t="shared" si="4"/>
        <v>0</v>
      </c>
      <c r="BO23" s="141">
        <v>0</v>
      </c>
      <c r="BP23" s="142">
        <f t="shared" si="5"/>
        <v>0</v>
      </c>
      <c r="BQ23" s="143">
        <f t="shared" si="6"/>
        <v>2900000000</v>
      </c>
      <c r="BR23" s="763" t="s">
        <v>410</v>
      </c>
      <c r="BS23" s="764"/>
      <c r="BT23" s="383" t="s">
        <v>391</v>
      </c>
      <c r="BU23" s="333"/>
      <c r="BV23" s="335">
        <v>29</v>
      </c>
      <c r="BW23" s="336">
        <v>10038540000</v>
      </c>
      <c r="BX23" s="265">
        <v>1</v>
      </c>
      <c r="BY23" s="266">
        <v>49770000</v>
      </c>
      <c r="BZ23" s="265">
        <v>0</v>
      </c>
      <c r="CA23" s="267">
        <f t="shared" si="7"/>
        <v>0</v>
      </c>
      <c r="CB23" s="266">
        <v>0</v>
      </c>
      <c r="CC23" s="267">
        <f t="shared" si="8"/>
        <v>0</v>
      </c>
      <c r="CD23" s="268">
        <f t="shared" si="9"/>
        <v>49770000</v>
      </c>
      <c r="CE23" s="740" t="s">
        <v>411</v>
      </c>
      <c r="CF23" s="741"/>
      <c r="CG23" s="326" t="s">
        <v>254</v>
      </c>
      <c r="CH23" s="326"/>
      <c r="CI23" s="335"/>
      <c r="CJ23" s="336"/>
      <c r="CK23" s="265"/>
      <c r="CL23" s="266"/>
      <c r="CM23" s="265"/>
      <c r="CN23" s="267"/>
      <c r="CO23" s="266"/>
      <c r="CP23" s="267"/>
      <c r="CQ23" s="268"/>
      <c r="CR23" s="740"/>
      <c r="CS23" s="741"/>
      <c r="CT23" s="326"/>
      <c r="CU23" s="326"/>
      <c r="CV23" s="140">
        <f t="shared" si="10"/>
        <v>28</v>
      </c>
      <c r="CW23" s="235">
        <f t="shared" si="11"/>
        <v>9988770000</v>
      </c>
      <c r="CX23" s="234">
        <f t="shared" si="12"/>
        <v>19</v>
      </c>
      <c r="CY23" s="235">
        <f t="shared" si="13"/>
        <v>9747370000</v>
      </c>
      <c r="CZ23" s="234">
        <f t="shared" si="14"/>
        <v>17</v>
      </c>
      <c r="DA23" s="236">
        <f t="shared" si="15"/>
        <v>0.89473684210526316</v>
      </c>
      <c r="DB23" s="235">
        <f t="shared" si="16"/>
        <v>1413500000</v>
      </c>
      <c r="DC23" s="236">
        <f t="shared" si="17"/>
        <v>0.1450134754297826</v>
      </c>
      <c r="DD23" s="237">
        <f t="shared" si="18"/>
        <v>9450920000</v>
      </c>
      <c r="DE23" s="140">
        <f t="shared" si="19"/>
        <v>29</v>
      </c>
      <c r="DF23" s="235">
        <f t="shared" si="20"/>
        <v>10038540000</v>
      </c>
      <c r="DG23" s="234">
        <f t="shared" si="21"/>
        <v>2</v>
      </c>
      <c r="DH23" s="235">
        <f t="shared" si="22"/>
        <v>2949770000</v>
      </c>
      <c r="DI23" s="234">
        <f t="shared" si="23"/>
        <v>0</v>
      </c>
      <c r="DJ23" s="236">
        <f t="shared" si="24"/>
        <v>0</v>
      </c>
      <c r="DK23" s="235">
        <f t="shared" si="25"/>
        <v>0</v>
      </c>
      <c r="DL23" s="236">
        <f t="shared" si="26"/>
        <v>0</v>
      </c>
      <c r="DM23" s="237">
        <f t="shared" si="27"/>
        <v>2949770000</v>
      </c>
      <c r="DN23" s="238" t="s">
        <v>412</v>
      </c>
      <c r="DO23" s="238" t="s">
        <v>413</v>
      </c>
      <c r="DP23" s="276" t="s">
        <v>414</v>
      </c>
      <c r="DQ23" s="276" t="s">
        <v>415</v>
      </c>
      <c r="DR23" s="276" t="s">
        <v>416</v>
      </c>
      <c r="DS23" s="276" t="s">
        <v>417</v>
      </c>
      <c r="DT23" s="239"/>
      <c r="DU23" s="240"/>
      <c r="DV23" s="240"/>
      <c r="DW23" s="240"/>
      <c r="DX23" s="240"/>
      <c r="DY23" s="240"/>
      <c r="DZ23" s="596" t="s">
        <v>266</v>
      </c>
      <c r="EA23" s="448"/>
    </row>
    <row r="24" spans="2:131" ht="116.25" customHeight="1">
      <c r="B24" s="242" t="s">
        <v>418</v>
      </c>
      <c r="C24" s="242" t="s">
        <v>250</v>
      </c>
      <c r="D24" s="243">
        <v>140</v>
      </c>
      <c r="E24" s="145">
        <v>13342000000</v>
      </c>
      <c r="F24" s="146">
        <v>31</v>
      </c>
      <c r="G24" s="145">
        <v>3394095000</v>
      </c>
      <c r="H24" s="146">
        <f t="shared" si="28"/>
        <v>171</v>
      </c>
      <c r="I24" s="145">
        <f t="shared" si="29"/>
        <v>16736095000</v>
      </c>
      <c r="J24" s="146">
        <v>149</v>
      </c>
      <c r="K24" s="145">
        <v>15510675000</v>
      </c>
      <c r="L24" s="146">
        <v>112</v>
      </c>
      <c r="M24" s="147">
        <f t="shared" si="30"/>
        <v>0.75167785234899331</v>
      </c>
      <c r="N24" s="145">
        <v>11010595000</v>
      </c>
      <c r="O24" s="147">
        <f t="shared" si="31"/>
        <v>0.7098720719762357</v>
      </c>
      <c r="P24" s="143">
        <f t="shared" si="32"/>
        <v>4500080000</v>
      </c>
      <c r="Q24" s="765" t="s">
        <v>419</v>
      </c>
      <c r="R24" s="765"/>
      <c r="S24" s="244" t="s">
        <v>420</v>
      </c>
      <c r="T24" s="233"/>
      <c r="U24" s="148">
        <f t="shared" si="33"/>
        <v>171</v>
      </c>
      <c r="V24" s="145">
        <f t="shared" si="0"/>
        <v>16736095000</v>
      </c>
      <c r="W24" s="146">
        <v>0</v>
      </c>
      <c r="X24" s="145">
        <v>0</v>
      </c>
      <c r="Y24" s="146">
        <v>74</v>
      </c>
      <c r="Z24" s="142" t="str">
        <f t="shared" si="34"/>
        <v>Ejecucion Presupuesto No Programada</v>
      </c>
      <c r="AA24" s="145">
        <v>7198680000</v>
      </c>
      <c r="AB24" s="147" t="str">
        <f t="shared" si="39"/>
        <v>Ejecucion Presupuesto No Programada</v>
      </c>
      <c r="AC24" s="147"/>
      <c r="AD24" s="143">
        <f t="shared" si="35"/>
        <v>0</v>
      </c>
      <c r="AE24" s="765" t="s">
        <v>421</v>
      </c>
      <c r="AF24" s="765"/>
      <c r="AG24" s="244" t="s">
        <v>422</v>
      </c>
      <c r="AH24" s="233"/>
      <c r="AI24" s="148">
        <f t="shared" si="40"/>
        <v>171</v>
      </c>
      <c r="AJ24" s="141">
        <f t="shared" si="41"/>
        <v>16736095000</v>
      </c>
      <c r="AK24" s="140">
        <v>0</v>
      </c>
      <c r="AL24" s="141">
        <v>0</v>
      </c>
      <c r="AM24" s="140">
        <v>0</v>
      </c>
      <c r="AN24" s="142">
        <f t="shared" si="36"/>
        <v>0</v>
      </c>
      <c r="AO24" s="141"/>
      <c r="AP24" s="142">
        <f t="shared" si="37"/>
        <v>0</v>
      </c>
      <c r="AQ24" s="143">
        <f t="shared" si="38"/>
        <v>0</v>
      </c>
      <c r="AR24" s="765" t="s">
        <v>423</v>
      </c>
      <c r="AS24" s="765"/>
      <c r="AT24" s="232" t="s">
        <v>424</v>
      </c>
      <c r="AU24" s="243"/>
      <c r="AV24" s="269">
        <v>171</v>
      </c>
      <c r="AW24" s="270">
        <v>16671095000</v>
      </c>
      <c r="AX24" s="265">
        <v>0</v>
      </c>
      <c r="AY24" s="266">
        <v>0</v>
      </c>
      <c r="AZ24" s="265">
        <v>0</v>
      </c>
      <c r="BA24" s="267">
        <f t="shared" si="1"/>
        <v>0</v>
      </c>
      <c r="BB24" s="266">
        <v>0</v>
      </c>
      <c r="BC24" s="267">
        <f t="shared" si="2"/>
        <v>0</v>
      </c>
      <c r="BD24" s="268">
        <f t="shared" si="3"/>
        <v>0</v>
      </c>
      <c r="BE24" s="742" t="s">
        <v>425</v>
      </c>
      <c r="BF24" s="742"/>
      <c r="BG24" s="150" t="s">
        <v>426</v>
      </c>
      <c r="BH24" s="752"/>
      <c r="BI24" s="140">
        <v>171</v>
      </c>
      <c r="BJ24" s="141">
        <v>16671095000</v>
      </c>
      <c r="BK24" s="140">
        <v>0</v>
      </c>
      <c r="BL24" s="141">
        <v>0</v>
      </c>
      <c r="BM24" s="140">
        <v>0</v>
      </c>
      <c r="BN24" s="142">
        <f t="shared" si="4"/>
        <v>0</v>
      </c>
      <c r="BO24" s="141">
        <v>0</v>
      </c>
      <c r="BP24" s="142">
        <f t="shared" si="5"/>
        <v>0</v>
      </c>
      <c r="BQ24" s="143">
        <f t="shared" si="6"/>
        <v>0</v>
      </c>
      <c r="BR24" s="765" t="s">
        <v>427</v>
      </c>
      <c r="BS24" s="766"/>
      <c r="BT24" s="380" t="s">
        <v>428</v>
      </c>
      <c r="BU24" s="330"/>
      <c r="BV24" s="340">
        <v>172</v>
      </c>
      <c r="BW24" s="336">
        <v>17004295000</v>
      </c>
      <c r="BX24" s="265">
        <v>1</v>
      </c>
      <c r="BY24" s="266">
        <v>63480000</v>
      </c>
      <c r="BZ24" s="265">
        <v>0</v>
      </c>
      <c r="CA24" s="267">
        <f t="shared" si="7"/>
        <v>0</v>
      </c>
      <c r="CB24" s="266">
        <v>0</v>
      </c>
      <c r="CC24" s="267">
        <f t="shared" si="8"/>
        <v>0</v>
      </c>
      <c r="CD24" s="268">
        <f t="shared" si="9"/>
        <v>63480000</v>
      </c>
      <c r="CE24" s="742" t="s">
        <v>429</v>
      </c>
      <c r="CF24" s="742"/>
      <c r="CG24" s="150" t="s">
        <v>430</v>
      </c>
      <c r="CH24" s="150"/>
      <c r="CI24" s="340"/>
      <c r="CJ24" s="336"/>
      <c r="CK24" s="265"/>
      <c r="CL24" s="266"/>
      <c r="CM24" s="265"/>
      <c r="CN24" s="267"/>
      <c r="CO24" s="266"/>
      <c r="CP24" s="267"/>
      <c r="CQ24" s="268"/>
      <c r="CR24" s="742"/>
      <c r="CS24" s="742"/>
      <c r="CT24" s="150"/>
      <c r="CU24" s="150"/>
      <c r="CV24" s="140">
        <f t="shared" si="10"/>
        <v>171</v>
      </c>
      <c r="CW24" s="235">
        <f t="shared" si="11"/>
        <v>16736095000</v>
      </c>
      <c r="CX24" s="234">
        <f t="shared" si="12"/>
        <v>149</v>
      </c>
      <c r="CY24" s="235">
        <f t="shared" si="13"/>
        <v>15510675000</v>
      </c>
      <c r="CZ24" s="234">
        <f t="shared" si="14"/>
        <v>186</v>
      </c>
      <c r="DA24" s="236">
        <f t="shared" si="15"/>
        <v>1.2483221476510067</v>
      </c>
      <c r="DB24" s="235">
        <f t="shared" si="16"/>
        <v>18209275000</v>
      </c>
      <c r="DC24" s="236">
        <f t="shared" si="17"/>
        <v>1.1739834017539532</v>
      </c>
      <c r="DD24" s="237">
        <f t="shared" si="18"/>
        <v>4500080000</v>
      </c>
      <c r="DE24" s="140">
        <f t="shared" si="19"/>
        <v>172</v>
      </c>
      <c r="DF24" s="235">
        <f t="shared" si="20"/>
        <v>17004295000</v>
      </c>
      <c r="DG24" s="234">
        <f t="shared" si="21"/>
        <v>1</v>
      </c>
      <c r="DH24" s="235">
        <f t="shared" si="22"/>
        <v>63480000</v>
      </c>
      <c r="DI24" s="234">
        <f t="shared" si="23"/>
        <v>0</v>
      </c>
      <c r="DJ24" s="236">
        <f t="shared" si="24"/>
        <v>0</v>
      </c>
      <c r="DK24" s="235">
        <f t="shared" si="25"/>
        <v>0</v>
      </c>
      <c r="DL24" s="236">
        <f t="shared" si="26"/>
        <v>0</v>
      </c>
      <c r="DM24" s="237">
        <f t="shared" si="27"/>
        <v>63480000</v>
      </c>
      <c r="DN24" s="238" t="s">
        <v>431</v>
      </c>
      <c r="DO24" s="238" t="s">
        <v>432</v>
      </c>
      <c r="DP24" s="238" t="s">
        <v>433</v>
      </c>
      <c r="DQ24" s="275" t="s">
        <v>434</v>
      </c>
      <c r="DR24" s="276" t="s">
        <v>435</v>
      </c>
      <c r="DS24" s="276" t="s">
        <v>436</v>
      </c>
      <c r="DT24" s="239"/>
      <c r="DU24" s="240"/>
      <c r="DV24" s="240"/>
      <c r="DW24" s="240"/>
      <c r="DX24" s="240"/>
      <c r="DY24" s="240"/>
      <c r="DZ24" s="596" t="s">
        <v>266</v>
      </c>
      <c r="EA24" s="448"/>
    </row>
    <row r="25" spans="2:131" ht="31.5" customHeight="1" thickBot="1">
      <c r="B25" s="784" t="s">
        <v>437</v>
      </c>
      <c r="C25" s="785"/>
      <c r="D25" s="245">
        <f>IFERROR(SUM(D8:D24),0)</f>
        <v>543</v>
      </c>
      <c r="E25" s="246">
        <f>IFERROR(SUM(E12:E24),0)</f>
        <v>72788861144</v>
      </c>
      <c r="F25" s="247">
        <f t="shared" ref="F25:P25" si="46">IFERROR(SUM(F8:F24),0)</f>
        <v>53</v>
      </c>
      <c r="G25" s="247">
        <f t="shared" si="46"/>
        <v>3659405371</v>
      </c>
      <c r="H25" s="247">
        <f t="shared" si="46"/>
        <v>596</v>
      </c>
      <c r="I25" s="248">
        <f t="shared" si="46"/>
        <v>76448266515</v>
      </c>
      <c r="J25" s="249">
        <f t="shared" si="46"/>
        <v>441</v>
      </c>
      <c r="K25" s="247">
        <f t="shared" si="46"/>
        <v>38278935715</v>
      </c>
      <c r="L25" s="249">
        <f t="shared" si="46"/>
        <v>246</v>
      </c>
      <c r="M25" s="250">
        <f>+L25/J25</f>
        <v>0.55782312925170063</v>
      </c>
      <c r="N25" s="249">
        <f t="shared" si="46"/>
        <v>20913559133</v>
      </c>
      <c r="O25" s="250">
        <f>+N25/K25</f>
        <v>0.54634641069199852</v>
      </c>
      <c r="P25" s="249">
        <f t="shared" si="46"/>
        <v>17060290971</v>
      </c>
      <c r="Q25" s="782"/>
      <c r="R25" s="782"/>
      <c r="S25" s="251"/>
      <c r="T25" s="251"/>
      <c r="U25" s="247">
        <f>IFERROR(SUM(U8:U24),0)</f>
        <v>582</v>
      </c>
      <c r="V25" s="247">
        <f t="shared" ref="V25:AD25" si="47">IFERROR(SUM(V8:V24),0)</f>
        <v>74488266515</v>
      </c>
      <c r="W25" s="249">
        <f t="shared" si="47"/>
        <v>11</v>
      </c>
      <c r="X25" s="249">
        <f t="shared" si="47"/>
        <v>697785800</v>
      </c>
      <c r="Y25" s="249">
        <f t="shared" si="47"/>
        <v>188</v>
      </c>
      <c r="Z25" s="250">
        <f>+Y25/W25</f>
        <v>17.09090909090909</v>
      </c>
      <c r="AA25" s="249">
        <f>IFERROR(SUM(AA12:AA24),0)</f>
        <v>13773664054</v>
      </c>
      <c r="AB25" s="252">
        <f t="shared" si="47"/>
        <v>0</v>
      </c>
      <c r="AC25" s="252"/>
      <c r="AD25" s="252">
        <f t="shared" si="47"/>
        <v>0</v>
      </c>
      <c r="AE25" s="782"/>
      <c r="AF25" s="782"/>
      <c r="AG25" s="251"/>
      <c r="AH25" s="251"/>
      <c r="AI25" s="277">
        <f>IFERROR(SUM(AI12:AI24),0)</f>
        <v>593</v>
      </c>
      <c r="AJ25" s="247">
        <f>IFERROR(SUM(AJ12:AJ24),0)</f>
        <v>76570486515</v>
      </c>
      <c r="AK25" s="249">
        <f>IFERROR(SUM(AK12:AK24),0)</f>
        <v>31</v>
      </c>
      <c r="AL25" s="249">
        <f>IFERROR(SUM(AL12:AL24),0)</f>
        <v>13942651000</v>
      </c>
      <c r="AM25" s="249">
        <f>IFERROR(SUM(AM12:AM24),0)</f>
        <v>0</v>
      </c>
      <c r="AN25" s="250">
        <f>+AM25/AK25</f>
        <v>0</v>
      </c>
      <c r="AO25" s="249">
        <f>IFERROR(SUM(AD12:AD24),0)</f>
        <v>0</v>
      </c>
      <c r="AP25" s="250">
        <f>IFERROR(SUM(AP12:AP24),0)</f>
        <v>0</v>
      </c>
      <c r="AQ25" s="278">
        <f>IFERROR(SUM(AQ12:AQ24),0)</f>
        <v>13942651000</v>
      </c>
      <c r="AR25" s="750"/>
      <c r="AS25" s="750"/>
      <c r="AT25" s="211"/>
      <c r="AU25" s="253"/>
      <c r="AV25" s="247">
        <f>IFERROR(SUM(AV12:AV24),0)</f>
        <v>595</v>
      </c>
      <c r="AW25" s="247">
        <f>IFERROR(SUM(AW12:AW24),0)</f>
        <v>79794080924</v>
      </c>
      <c r="AX25" s="247">
        <f>IFERROR(SUM(AX12:AX24),0)</f>
        <v>8</v>
      </c>
      <c r="AY25" s="249">
        <f>IFERROR(SUM(AY12:AY24),0)</f>
        <v>8612999000</v>
      </c>
      <c r="AZ25" s="247">
        <f>IFERROR(SUM(AZ12:AZ24),0)</f>
        <v>1</v>
      </c>
      <c r="BA25" s="250">
        <f>+AZ25/AX25</f>
        <v>0.125</v>
      </c>
      <c r="BB25" s="249">
        <f>IFERROR(SUM(BB12:BB24),0)</f>
        <v>7938352</v>
      </c>
      <c r="BC25" s="250">
        <f>IFERROR(SUM(BC12:BC24),0)</f>
        <v>0</v>
      </c>
      <c r="BD25" s="252">
        <f>IFERROR(SUM(BD12:BD24),0)</f>
        <v>8612999000</v>
      </c>
      <c r="BE25" s="750"/>
      <c r="BF25" s="750"/>
      <c r="BG25" s="211"/>
      <c r="BH25" s="254"/>
      <c r="BI25" s="247">
        <f>IFERROR(SUM(BI12:BI24),0)</f>
        <v>586</v>
      </c>
      <c r="BJ25" s="247">
        <f>IFERROR(SUM(BJ12:BJ24),0)</f>
        <v>75155655124</v>
      </c>
      <c r="BK25" s="247">
        <f>IFERROR(SUM(BK12:BK24),0)</f>
        <v>4</v>
      </c>
      <c r="BL25" s="249">
        <f>IFERROR(SUM(BL12:BL24),0)</f>
        <v>3852894409</v>
      </c>
      <c r="BM25" s="247">
        <f>IFERROR(SUM(BM12:BM24),0)</f>
        <v>1</v>
      </c>
      <c r="BN25" s="250">
        <f>+BM25/BK25</f>
        <v>0.25</v>
      </c>
      <c r="BO25" s="249">
        <f>IFERROR(SUM(BO12:BO24),0)</f>
        <v>30805530</v>
      </c>
      <c r="BP25" s="250">
        <f>IFERROR(SUM(BP12:BP24),0)</f>
        <v>1.026851</v>
      </c>
      <c r="BQ25" s="252">
        <f>IFERROR(SUM(BQ12:BQ24),0)</f>
        <v>3822894409</v>
      </c>
      <c r="BR25" s="750"/>
      <c r="BS25" s="750"/>
      <c r="BT25" s="384"/>
      <c r="BU25" s="323"/>
      <c r="BV25" s="338">
        <f>IFERROR(SUM(BV12:BV24),0)</f>
        <v>614</v>
      </c>
      <c r="BW25" s="339">
        <f>IFERROR(SUM(BW12:BW24),0)</f>
        <v>73103480995</v>
      </c>
      <c r="BX25" s="306">
        <f>IFERROR(SUM(BX12:BX24),0)</f>
        <v>38</v>
      </c>
      <c r="BY25" s="307">
        <f>IFERROR(SUM(BY12:BY24),0)</f>
        <v>6391225666</v>
      </c>
      <c r="BZ25" s="306">
        <f>IFERROR(SUM(BZ12:BZ24),0)</f>
        <v>3</v>
      </c>
      <c r="CA25" s="308">
        <f>+BZ25/BX25</f>
        <v>7.8947368421052627E-2</v>
      </c>
      <c r="CB25" s="307">
        <f>IFERROR(SUM(CB12:CB24),0)</f>
        <v>657000000</v>
      </c>
      <c r="CC25" s="308">
        <f>IFERROR(SUM(CC12:CC24),0)</f>
        <v>0.26097380886882532</v>
      </c>
      <c r="CD25" s="309">
        <f>IFERROR(SUM(CD12:CD24),0)</f>
        <v>5734225666</v>
      </c>
      <c r="CE25" s="743"/>
      <c r="CF25" s="743"/>
      <c r="CG25" s="310"/>
      <c r="CH25" s="323"/>
      <c r="CI25" s="338"/>
      <c r="CJ25" s="339"/>
      <c r="CK25" s="306"/>
      <c r="CL25" s="307"/>
      <c r="CM25" s="306"/>
      <c r="CN25" s="308"/>
      <c r="CO25" s="307"/>
      <c r="CP25" s="308"/>
      <c r="CQ25" s="309"/>
      <c r="CR25" s="743"/>
      <c r="CS25" s="743"/>
      <c r="CT25" s="310"/>
      <c r="CU25" s="323"/>
      <c r="CV25" s="255">
        <f t="shared" ref="CV25:CX25" si="48">+SUM(CV12:CV24)</f>
        <v>593</v>
      </c>
      <c r="CW25" s="255">
        <f t="shared" si="48"/>
        <v>76570486515</v>
      </c>
      <c r="CX25" s="255">
        <f t="shared" si="48"/>
        <v>483</v>
      </c>
      <c r="CY25" s="255">
        <f>+SUM(CY12:CY24)</f>
        <v>52919372515</v>
      </c>
      <c r="CZ25" s="255">
        <f>+SUM(CZ12:CZ24)</f>
        <v>434</v>
      </c>
      <c r="DA25" s="254"/>
      <c r="DB25" s="254"/>
      <c r="DC25" s="254"/>
      <c r="DD25" s="254"/>
      <c r="DE25" s="329">
        <f t="shared" ref="DE25:DG25" si="49">+SUM(DE12:DE24)</f>
        <v>614</v>
      </c>
      <c r="DF25" s="255">
        <f t="shared" si="49"/>
        <v>73103480995</v>
      </c>
      <c r="DG25" s="329">
        <f t="shared" si="49"/>
        <v>50</v>
      </c>
      <c r="DH25" s="255">
        <f>+SUM(DH12:DH24)</f>
        <v>18857119075</v>
      </c>
      <c r="DI25" s="329">
        <f>+SUM(DI12:DI24)</f>
        <v>5</v>
      </c>
      <c r="DJ25" s="254"/>
      <c r="DK25" s="254"/>
      <c r="DL25" s="254"/>
      <c r="DM25" s="254"/>
      <c r="DN25" s="256"/>
      <c r="DO25" s="256"/>
      <c r="DP25" s="256"/>
      <c r="DQ25" s="256"/>
      <c r="DR25" s="256"/>
      <c r="DS25" s="256"/>
      <c r="DT25" s="256"/>
      <c r="DU25" s="256"/>
      <c r="DV25" s="256"/>
      <c r="DW25" s="256"/>
      <c r="DX25" s="256"/>
      <c r="DY25" s="256"/>
      <c r="DZ25" s="592"/>
      <c r="EA25" s="256"/>
    </row>
    <row r="26" spans="2:131" ht="15.5">
      <c r="F26" s="144"/>
      <c r="G26" s="144"/>
      <c r="H26" s="144"/>
      <c r="I26" s="144"/>
      <c r="J26" s="144"/>
      <c r="U26" s="144"/>
      <c r="V26" s="144"/>
      <c r="W26" s="144"/>
      <c r="CD26" s="347"/>
    </row>
    <row r="27" spans="2:131" ht="15.5">
      <c r="Z27" s="257" t="s">
        <v>438</v>
      </c>
      <c r="AA27" s="257" t="s">
        <v>439</v>
      </c>
      <c r="AB27" s="257" t="s">
        <v>440</v>
      </c>
      <c r="BL27" s="259"/>
      <c r="BN27" s="346"/>
    </row>
    <row r="28" spans="2:131" ht="15.5">
      <c r="K28" s="258"/>
      <c r="Y28" s="257" t="s">
        <v>441</v>
      </c>
      <c r="Z28" s="285">
        <f>K25/I25</f>
        <v>0.50071685677122901</v>
      </c>
      <c r="AA28" s="286">
        <f>X25/V25</f>
        <v>9.3677277327897553E-3</v>
      </c>
      <c r="AB28" s="287">
        <f>AA28+Z28</f>
        <v>0.51008458450401872</v>
      </c>
      <c r="AC28" s="288"/>
      <c r="CM28" s="259"/>
    </row>
    <row r="29" spans="2:131" ht="15" customHeight="1">
      <c r="W29" s="260"/>
      <c r="Y29" s="257" t="s">
        <v>442</v>
      </c>
      <c r="Z29" s="285">
        <f>+N25/I25</f>
        <v>0.27356485746994053</v>
      </c>
      <c r="AA29" s="286">
        <f>AA25/V25</f>
        <v>0.18491051944706408</v>
      </c>
      <c r="AB29" s="287">
        <f>AA29+Z29</f>
        <v>0.45847537691700457</v>
      </c>
      <c r="AC29" s="288"/>
      <c r="CM29" s="259">
        <f>+CY25/CW25</f>
        <v>0.69111971104732639</v>
      </c>
    </row>
    <row r="30" spans="2:131" ht="15" customHeight="1">
      <c r="AA30" s="261">
        <f>+X25/V25</f>
        <v>9.3677277327897553E-3</v>
      </c>
    </row>
    <row r="32" spans="2:131" ht="15" customHeight="1">
      <c r="J32" s="262"/>
      <c r="AJ32" s="263" t="s">
        <v>443</v>
      </c>
      <c r="AK32" s="263" t="s">
        <v>443</v>
      </c>
      <c r="AL32" s="263" t="s">
        <v>443</v>
      </c>
      <c r="AM32" s="263" t="s">
        <v>443</v>
      </c>
      <c r="AN32" s="263" t="s">
        <v>443</v>
      </c>
      <c r="AO32" s="263" t="s">
        <v>443</v>
      </c>
    </row>
    <row r="33" spans="24:41" ht="15" customHeight="1">
      <c r="AA33" s="258"/>
      <c r="AJ33" s="263"/>
      <c r="AK33" s="263"/>
      <c r="AL33" s="263"/>
      <c r="AM33" s="263"/>
      <c r="AN33" s="263"/>
      <c r="AO33" s="263" t="s">
        <v>443</v>
      </c>
    </row>
    <row r="34" spans="24:41" ht="15" customHeight="1">
      <c r="Y34" s="263" t="s">
        <v>443</v>
      </c>
      <c r="Z34" s="263" t="s">
        <v>443</v>
      </c>
      <c r="AA34" s="263" t="s">
        <v>443</v>
      </c>
      <c r="AB34" s="289" t="s">
        <v>443</v>
      </c>
      <c r="AC34" s="263"/>
      <c r="AD34" s="263" t="s">
        <v>443</v>
      </c>
      <c r="AE34" s="263" t="s">
        <v>443</v>
      </c>
      <c r="AJ34" s="263"/>
      <c r="AK34" s="264"/>
      <c r="AL34" s="264"/>
      <c r="AM34" s="263"/>
      <c r="AN34" s="264"/>
      <c r="AO34" s="263" t="s">
        <v>443</v>
      </c>
    </row>
    <row r="35" spans="24:41" ht="15" customHeight="1">
      <c r="X35" s="260"/>
      <c r="Y35" s="263" t="s">
        <v>443</v>
      </c>
      <c r="Z35" s="565" t="s">
        <v>444</v>
      </c>
      <c r="AA35" s="566" t="s">
        <v>445</v>
      </c>
      <c r="AB35" s="566" t="s">
        <v>202</v>
      </c>
      <c r="AC35" s="566" t="s">
        <v>203</v>
      </c>
      <c r="AD35" s="566" t="s">
        <v>204</v>
      </c>
      <c r="AE35" s="566" t="s">
        <v>205</v>
      </c>
      <c r="AF35" s="566" t="s">
        <v>446</v>
      </c>
      <c r="AJ35" s="263"/>
      <c r="AK35" s="264"/>
      <c r="AL35" s="264"/>
      <c r="AM35" s="263"/>
      <c r="AN35" s="264"/>
      <c r="AO35" s="263" t="s">
        <v>443</v>
      </c>
    </row>
    <row r="36" spans="24:41" ht="15" customHeight="1">
      <c r="X36" s="775" t="s">
        <v>447</v>
      </c>
      <c r="Y36" s="556" t="s">
        <v>441</v>
      </c>
      <c r="Z36" s="552">
        <f>K25/I25</f>
        <v>0.50071685677122901</v>
      </c>
      <c r="AA36" s="552">
        <f>X25/V25</f>
        <v>9.3677277327897553E-3</v>
      </c>
      <c r="AB36" s="552">
        <f>AL25/AJ25</f>
        <v>0.18208910031241166</v>
      </c>
      <c r="AC36" s="553">
        <f>AY25/AW25</f>
        <v>0.1079403246489356</v>
      </c>
      <c r="AD36" s="554">
        <f>BI25/BJ25</f>
        <v>7.7971511130220782E-9</v>
      </c>
      <c r="AE36" s="554">
        <f>BV25/BW25</f>
        <v>8.3990528445833558E-9</v>
      </c>
      <c r="AF36" s="561">
        <f>Z36+AA36+AB36+AC36+AD36+AE36</f>
        <v>0.80011402566157008</v>
      </c>
      <c r="AJ36" s="263" t="s">
        <v>443</v>
      </c>
      <c r="AK36" s="263"/>
      <c r="AL36" s="264"/>
      <c r="AM36" s="263"/>
      <c r="AN36" s="263"/>
      <c r="AO36" s="263" t="s">
        <v>443</v>
      </c>
    </row>
    <row r="37" spans="24:41" ht="33" customHeight="1">
      <c r="X37" s="775"/>
      <c r="Y37" s="557" t="s">
        <v>442</v>
      </c>
      <c r="Z37" s="555">
        <f>N25/I25</f>
        <v>0.27356485746994053</v>
      </c>
      <c r="AA37" s="555">
        <f>AA25/V25</f>
        <v>0.18491051944706408</v>
      </c>
      <c r="AB37" s="555">
        <f>AO25/AJ25</f>
        <v>0</v>
      </c>
      <c r="AC37" s="555">
        <f>BB25/AW25</f>
        <v>9.9485474462208495E-5</v>
      </c>
      <c r="AD37" s="595">
        <f>BO25/BJ25</f>
        <v>4.0988971420944542E-4</v>
      </c>
      <c r="AE37" s="595">
        <f>CB25/BW25</f>
        <v>8.9872601284874017E-3</v>
      </c>
      <c r="AF37" s="562">
        <f>Z37+AA37+AB37+AC37+AD37+AE37</f>
        <v>0.46797201223416363</v>
      </c>
      <c r="AJ37" s="263" t="s">
        <v>443</v>
      </c>
      <c r="AK37" s="263" t="s">
        <v>443</v>
      </c>
      <c r="AL37" s="263" t="s">
        <v>443</v>
      </c>
      <c r="AM37" s="263" t="s">
        <v>443</v>
      </c>
      <c r="AN37" s="263" t="s">
        <v>443</v>
      </c>
      <c r="AO37" s="263" t="s">
        <v>443</v>
      </c>
    </row>
    <row r="38" spans="24:41" ht="30" customHeight="1">
      <c r="X38" s="775" t="s">
        <v>448</v>
      </c>
      <c r="Y38" s="558" t="s">
        <v>441</v>
      </c>
      <c r="Z38" s="551">
        <f>L25/D25</f>
        <v>0.45303867403314918</v>
      </c>
      <c r="AA38" s="551">
        <f>Y25/U25</f>
        <v>0.32302405498281789</v>
      </c>
      <c r="AB38" s="551">
        <f>AM25/AI25</f>
        <v>0</v>
      </c>
      <c r="AC38" s="551">
        <f>AZ25/AV25</f>
        <v>1.6806722689075631E-3</v>
      </c>
      <c r="AD38" s="551">
        <f>BM25/BI25</f>
        <v>1.7064846416382253E-3</v>
      </c>
      <c r="AE38" s="551">
        <f>BZ25/BV25</f>
        <v>4.8859934853420191E-3</v>
      </c>
      <c r="AF38" s="563">
        <f>Z38+AA38+AB38+AC38+AD38+AE38</f>
        <v>0.7843358794118549</v>
      </c>
    </row>
    <row r="39" spans="24:41" ht="30.65" customHeight="1">
      <c r="X39" s="775"/>
      <c r="Y39" s="558" t="s">
        <v>442</v>
      </c>
      <c r="Z39" s="568">
        <f>N25/I25</f>
        <v>0.27356485746994053</v>
      </c>
      <c r="AA39" s="568">
        <f>AA25/V25</f>
        <v>0.18491051944706408</v>
      </c>
      <c r="AB39" s="568">
        <f>AO25/AJ25</f>
        <v>0</v>
      </c>
      <c r="AC39" s="568">
        <f>BB25/AW25</f>
        <v>9.9485474462208495E-5</v>
      </c>
      <c r="AD39" s="568">
        <f>BO25/BJ25</f>
        <v>4.0988971420944542E-4</v>
      </c>
      <c r="AE39" s="568">
        <f>CB25/BW25</f>
        <v>8.9872601284874017E-3</v>
      </c>
      <c r="AF39" s="564">
        <f>Z39+AA39+AB39+AC39+AD39+AE39</f>
        <v>0.46797201223416363</v>
      </c>
      <c r="AG39" s="220" t="s">
        <v>449</v>
      </c>
      <c r="AJ39" s="263" t="s">
        <v>443</v>
      </c>
      <c r="AK39" s="263" t="s">
        <v>443</v>
      </c>
      <c r="AL39" s="263" t="s">
        <v>443</v>
      </c>
      <c r="AM39" s="263" t="s">
        <v>443</v>
      </c>
      <c r="AN39" s="263" t="s">
        <v>443</v>
      </c>
      <c r="AO39" s="263" t="s">
        <v>443</v>
      </c>
    </row>
    <row r="40" spans="24:41" ht="15" customHeight="1">
      <c r="Z40" s="569">
        <f>N25</f>
        <v>20913559133</v>
      </c>
      <c r="AA40" s="569">
        <f>AA25</f>
        <v>13773664054</v>
      </c>
      <c r="AB40" s="569">
        <f>AO25</f>
        <v>0</v>
      </c>
      <c r="AC40" s="569">
        <f>BB25</f>
        <v>7938352</v>
      </c>
      <c r="AD40" s="569">
        <f>BO25</f>
        <v>30805530</v>
      </c>
      <c r="AE40" s="569">
        <f>CB25</f>
        <v>657000000</v>
      </c>
      <c r="AF40" s="569">
        <f>SUM(Z40:AE40)</f>
        <v>35382967069</v>
      </c>
      <c r="AG40" s="220" t="s">
        <v>450</v>
      </c>
      <c r="AJ40" s="263"/>
      <c r="AK40" s="263"/>
      <c r="AL40" s="263"/>
      <c r="AM40" s="263"/>
      <c r="AN40" s="263"/>
      <c r="AO40" s="263"/>
    </row>
    <row r="41" spans="24:41" ht="31.5" customHeight="1">
      <c r="AB41" s="348"/>
      <c r="AC41" s="349"/>
      <c r="AD41" s="349"/>
      <c r="AF41" s="569">
        <f>BW25</f>
        <v>73103480995</v>
      </c>
      <c r="AG41" s="220" t="s">
        <v>451</v>
      </c>
    </row>
    <row r="42" spans="24:41" ht="15" customHeight="1">
      <c r="AB42" s="348"/>
      <c r="AC42" s="349"/>
      <c r="AD42" s="349"/>
      <c r="AF42" s="570">
        <f>AF40/AF41</f>
        <v>0.48401206874704172</v>
      </c>
      <c r="AG42" s="220" t="s">
        <v>452</v>
      </c>
    </row>
    <row r="43" spans="24:41" ht="15" customHeight="1">
      <c r="AB43" s="348"/>
      <c r="AC43" s="349"/>
      <c r="AD43" s="349"/>
    </row>
    <row r="44" spans="24:41" ht="15" customHeight="1">
      <c r="AB44" s="559"/>
      <c r="AC44" s="560"/>
      <c r="AD44" s="560"/>
    </row>
  </sheetData>
  <sheetProtection formatCells="0" formatColumns="0" formatRows="0" insertColumns="0" insertRows="0" insertHyperlinks="0" deleteColumns="0" deleteRows="0" sort="0" autoFilter="0" pivotTables="0"/>
  <dataConsolidate/>
  <mergeCells count="172">
    <mergeCell ref="CE25:CF25"/>
    <mergeCell ref="BV9:CG9"/>
    <mergeCell ref="BZ10:CC10"/>
    <mergeCell ref="CE10:CG10"/>
    <mergeCell ref="CE11:CF11"/>
    <mergeCell ref="CE12:CF12"/>
    <mergeCell ref="CE13:CF13"/>
    <mergeCell ref="CE14:CF14"/>
    <mergeCell ref="CE15:CF15"/>
    <mergeCell ref="CE16:CF16"/>
    <mergeCell ref="CE17:CF17"/>
    <mergeCell ref="CE18:CF18"/>
    <mergeCell ref="CE19:CF19"/>
    <mergeCell ref="CE20:CF20"/>
    <mergeCell ref="CE21:CF21"/>
    <mergeCell ref="CE22:CF22"/>
    <mergeCell ref="CE23:CF23"/>
    <mergeCell ref="CE24:CF24"/>
    <mergeCell ref="B1:R1"/>
    <mergeCell ref="C4:R4"/>
    <mergeCell ref="B7:E7"/>
    <mergeCell ref="F7:S7"/>
    <mergeCell ref="U7:AG7"/>
    <mergeCell ref="U8:AG8"/>
    <mergeCell ref="U9:AG9"/>
    <mergeCell ref="F9:S9"/>
    <mergeCell ref="AI7:AT7"/>
    <mergeCell ref="AI8:AT8"/>
    <mergeCell ref="AI9:AT9"/>
    <mergeCell ref="B8:E8"/>
    <mergeCell ref="F8:S8"/>
    <mergeCell ref="DN8:DY8"/>
    <mergeCell ref="B9:B11"/>
    <mergeCell ref="C9:C11"/>
    <mergeCell ref="D9:D11"/>
    <mergeCell ref="E9:E11"/>
    <mergeCell ref="DN7:DY7"/>
    <mergeCell ref="DN9:DN11"/>
    <mergeCell ref="DO9:DO11"/>
    <mergeCell ref="DP9:DP11"/>
    <mergeCell ref="DQ9:DQ11"/>
    <mergeCell ref="F10:I10"/>
    <mergeCell ref="L10:O10"/>
    <mergeCell ref="Q10:S10"/>
    <mergeCell ref="Q11:R11"/>
    <mergeCell ref="AM10:AP10"/>
    <mergeCell ref="AR10:AT10"/>
    <mergeCell ref="DX9:DX11"/>
    <mergeCell ref="DY9:DY11"/>
    <mergeCell ref="DR9:DR11"/>
    <mergeCell ref="DS9:DS11"/>
    <mergeCell ref="DT9:DT11"/>
    <mergeCell ref="DU9:DU11"/>
    <mergeCell ref="CI7:CT7"/>
    <mergeCell ref="CI8:CT8"/>
    <mergeCell ref="Q17:R17"/>
    <mergeCell ref="AR17:AS17"/>
    <mergeCell ref="AR18:AS18"/>
    <mergeCell ref="AR19:AS19"/>
    <mergeCell ref="AR20:AS20"/>
    <mergeCell ref="AR23:AS23"/>
    <mergeCell ref="AR14:AS14"/>
    <mergeCell ref="AR16:AS16"/>
    <mergeCell ref="DZ7:EA8"/>
    <mergeCell ref="DZ9:DZ11"/>
    <mergeCell ref="EA9:EA11"/>
    <mergeCell ref="DV9:DV11"/>
    <mergeCell ref="DW9:DW11"/>
    <mergeCell ref="AR11:AS11"/>
    <mergeCell ref="AU7:AU11"/>
    <mergeCell ref="AV7:BG7"/>
    <mergeCell ref="AV8:BG8"/>
    <mergeCell ref="AV9:BG9"/>
    <mergeCell ref="BI7:BT7"/>
    <mergeCell ref="BV7:CG7"/>
    <mergeCell ref="BV8:CG8"/>
    <mergeCell ref="BU8:BU11"/>
    <mergeCell ref="Q12:R12"/>
    <mergeCell ref="Q13:R13"/>
    <mergeCell ref="Q14:R14"/>
    <mergeCell ref="Q15:R15"/>
    <mergeCell ref="Q16:R16"/>
    <mergeCell ref="Y10:AB10"/>
    <mergeCell ref="AE10:AG10"/>
    <mergeCell ref="AE11:AF11"/>
    <mergeCell ref="AE12:AF12"/>
    <mergeCell ref="AE13:AF13"/>
    <mergeCell ref="AE14:AF14"/>
    <mergeCell ref="AE15:AF15"/>
    <mergeCell ref="AE16:AF16"/>
    <mergeCell ref="B25:C25"/>
    <mergeCell ref="Q25:R25"/>
    <mergeCell ref="Q18:R18"/>
    <mergeCell ref="Q19:R19"/>
    <mergeCell ref="Q20:R20"/>
    <mergeCell ref="Q21:R21"/>
    <mergeCell ref="Q22:R22"/>
    <mergeCell ref="Q24:R24"/>
    <mergeCell ref="Q23:R23"/>
    <mergeCell ref="AE23:AF23"/>
    <mergeCell ref="AR21:AS21"/>
    <mergeCell ref="AR22:AS22"/>
    <mergeCell ref="AR24:AS24"/>
    <mergeCell ref="AR25:AS25"/>
    <mergeCell ref="AE17:AF17"/>
    <mergeCell ref="BE14:BF14"/>
    <mergeCell ref="BE15:BF15"/>
    <mergeCell ref="BE16:BF16"/>
    <mergeCell ref="BE17:BF17"/>
    <mergeCell ref="BE18:BF18"/>
    <mergeCell ref="AZ10:BC10"/>
    <mergeCell ref="BE10:BG10"/>
    <mergeCell ref="BE11:BF11"/>
    <mergeCell ref="BE12:BF12"/>
    <mergeCell ref="BE13:BF13"/>
    <mergeCell ref="X36:X37"/>
    <mergeCell ref="X38:X39"/>
    <mergeCell ref="AR13:AS13"/>
    <mergeCell ref="AR15:AS15"/>
    <mergeCell ref="AR12:AS12"/>
    <mergeCell ref="BE24:BF24"/>
    <mergeCell ref="BE25:BF25"/>
    <mergeCell ref="BE19:BF19"/>
    <mergeCell ref="BE20:BF20"/>
    <mergeCell ref="BE21:BF21"/>
    <mergeCell ref="BE22:BF22"/>
    <mergeCell ref="BE23:BF23"/>
    <mergeCell ref="AE18:AF18"/>
    <mergeCell ref="AE19:AF19"/>
    <mergeCell ref="AE20:AF20"/>
    <mergeCell ref="AE21:AF21"/>
    <mergeCell ref="AE22:AF22"/>
    <mergeCell ref="AE24:AF24"/>
    <mergeCell ref="AE25:AF25"/>
    <mergeCell ref="BR25:BS25"/>
    <mergeCell ref="BH8:BH24"/>
    <mergeCell ref="BR16:BS16"/>
    <mergeCell ref="BR17:BS17"/>
    <mergeCell ref="BR18:BS18"/>
    <mergeCell ref="BR19:BS19"/>
    <mergeCell ref="BR20:BS20"/>
    <mergeCell ref="BR21:BS21"/>
    <mergeCell ref="BR22:BS22"/>
    <mergeCell ref="BR23:BS23"/>
    <mergeCell ref="BR24:BS24"/>
    <mergeCell ref="BI8:BT8"/>
    <mergeCell ref="BI9:BT9"/>
    <mergeCell ref="BM10:BP10"/>
    <mergeCell ref="BR10:BT10"/>
    <mergeCell ref="BR11:BS11"/>
    <mergeCell ref="BR12:BS12"/>
    <mergeCell ref="BR13:BS13"/>
    <mergeCell ref="BR14:BS14"/>
    <mergeCell ref="BR15:BS15"/>
    <mergeCell ref="CI9:CT9"/>
    <mergeCell ref="CM10:CP10"/>
    <mergeCell ref="CR10:CT10"/>
    <mergeCell ref="CR11:CS11"/>
    <mergeCell ref="CR12:CS12"/>
    <mergeCell ref="CR13:CS13"/>
    <mergeCell ref="CR14:CS14"/>
    <mergeCell ref="CR15:CS15"/>
    <mergeCell ref="CR16:CS16"/>
    <mergeCell ref="CR17:CS17"/>
    <mergeCell ref="CR18:CS18"/>
    <mergeCell ref="CR19:CS19"/>
    <mergeCell ref="CR20:CS20"/>
    <mergeCell ref="CR21:CS21"/>
    <mergeCell ref="CR22:CS22"/>
    <mergeCell ref="CR23:CS23"/>
    <mergeCell ref="CR24:CS24"/>
    <mergeCell ref="CR25:CS25"/>
  </mergeCells>
  <conditionalFormatting sqref="F1:G1048576">
    <cfRule type="cellIs" dxfId="21" priority="1" operator="lessThan">
      <formula>0</formula>
    </cfRule>
  </conditionalFormatting>
  <pageMargins left="0.31496062992125984" right="0.70866141732283472" top="0.62992125984251968" bottom="0.74803149606299213" header="0.31496062992125984" footer="0.31496062992125984"/>
  <pageSetup paperSize="9" scale="33" orientation="portrait" r:id="rId1"/>
  <headerFooter>
    <oddHeader>&amp;L&amp;G&amp;C&amp;"Arial,Normal"&amp;8&amp;K000000 INTERNAL&amp;1#
&amp;"Arial,Negrita"&amp;12PLAN DE ACCION INSTITUCIONAL</oddHeader>
    <oddFooter>&amp;L&amp;G&amp;C&amp;N
IPB-A-1&amp;RDES-FM-05
V10</oddFoot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DL17"/>
  <sheetViews>
    <sheetView topLeftCell="BC12" zoomScale="55" zoomScaleNormal="55" zoomScaleSheetLayoutView="55" zoomScalePageLayoutView="60" workbookViewId="0">
      <selection activeCell="BN14" sqref="BN14"/>
    </sheetView>
  </sheetViews>
  <sheetFormatPr baseColWidth="10" defaultColWidth="11.453125" defaultRowHeight="15.5"/>
  <cols>
    <col min="1" max="1" width="5.453125" style="48" customWidth="1"/>
    <col min="2" max="4" width="18.54296875" style="48" customWidth="1"/>
    <col min="5" max="5" width="35" style="48" customWidth="1"/>
    <col min="6" max="15" width="18.54296875" style="48" customWidth="1"/>
    <col min="16" max="16" width="17.453125" style="48" customWidth="1"/>
    <col min="17" max="17" width="18.81640625" style="48" customWidth="1"/>
    <col min="18" max="18" width="16" style="48" customWidth="1"/>
    <col min="19" max="19" width="18.81640625" style="48" customWidth="1"/>
    <col min="20" max="20" width="19.453125" style="48" customWidth="1"/>
    <col min="21" max="21" width="15.81640625" style="48" customWidth="1"/>
    <col min="22" max="22" width="14.453125" style="48" customWidth="1"/>
    <col min="23" max="23" width="20" style="48" customWidth="1"/>
    <col min="24" max="24" width="16.54296875" style="48" customWidth="1"/>
    <col min="25" max="25" width="25.54296875" style="48" customWidth="1"/>
    <col min="26" max="26" width="16.54296875" style="48" customWidth="1"/>
    <col min="27" max="27" width="23" style="48" customWidth="1"/>
    <col min="28" max="28" width="17.453125" style="48" customWidth="1"/>
    <col min="29" max="29" width="25" style="48" customWidth="1"/>
    <col min="30" max="31" width="12.453125" style="48" customWidth="1"/>
    <col min="32" max="32" width="19.54296875" style="48" customWidth="1"/>
    <col min="33" max="33" width="20.453125" style="48" customWidth="1"/>
    <col min="34" max="34" width="18.453125" style="48" customWidth="1"/>
    <col min="35" max="35" width="21" style="48" customWidth="1"/>
    <col min="36" max="37" width="12.453125" style="48" customWidth="1"/>
    <col min="38" max="38" width="19.54296875" style="48" customWidth="1"/>
    <col min="39" max="39" width="20.453125" style="48"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48" customWidth="1"/>
    <col min="46" max="46" width="17.453125" style="48" customWidth="1"/>
    <col min="47" max="47" width="21.54296875" style="48" customWidth="1"/>
    <col min="48" max="49" width="12.453125" style="48" customWidth="1"/>
    <col min="50" max="50" width="19.453125" style="48" customWidth="1"/>
    <col min="51" max="51" width="20.453125" style="48" customWidth="1"/>
    <col min="52" max="52" width="18.453125" style="48" customWidth="1"/>
    <col min="53" max="53" width="23.453125" style="48" customWidth="1"/>
    <col min="54" max="55" width="12.453125" style="48" customWidth="1"/>
    <col min="56" max="56" width="20.54296875" style="48" customWidth="1"/>
    <col min="57" max="57" width="20.453125" style="48" customWidth="1"/>
    <col min="58" max="58" width="16.54296875" style="48" customWidth="1"/>
    <col min="59" max="59" width="17" style="48" customWidth="1"/>
    <col min="60" max="61" width="12.453125" style="48" customWidth="1"/>
    <col min="62" max="62" width="30.45312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18.54296875" style="48" customWidth="1"/>
    <col min="105" max="105" width="20.54296875" style="48" customWidth="1"/>
    <col min="106" max="107" width="17.453125" style="48" customWidth="1"/>
    <col min="108" max="108" width="22" style="48" customWidth="1"/>
    <col min="109" max="111" width="18.453125" style="48" customWidth="1"/>
    <col min="112" max="112" width="20.54296875" style="48" customWidth="1"/>
    <col min="113" max="113" width="17.453125" style="48" customWidth="1"/>
    <col min="114" max="114" width="18.453125" style="48" customWidth="1"/>
    <col min="115" max="115" width="18" style="48" customWidth="1"/>
    <col min="116" max="116" width="52.26953125" style="48" customWidth="1"/>
    <col min="117" max="16384" width="11.453125" style="48"/>
  </cols>
  <sheetData>
    <row r="1" spans="1:116" ht="69.75" customHeight="1">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H1" s="854"/>
      <c r="AI1" s="854"/>
      <c r="AJ1" s="854"/>
      <c r="AK1" s="854"/>
      <c r="AL1" s="49"/>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row r="3" spans="1:116" ht="47.25" customHeight="1" thickBot="1">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08" customFormat="1" ht="69.75" customHeight="1" thickBot="1">
      <c r="C5" s="832" t="s">
        <v>454</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K5" s="835"/>
      <c r="AL5" s="835"/>
      <c r="AM5" s="835"/>
      <c r="AN5" s="835"/>
      <c r="AO5" s="109"/>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08" customFormat="1" ht="18" thickBot="1">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row>
    <row r="7" spans="1:116" s="108" customFormat="1" ht="47.25" customHeight="1" thickBot="1">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08" customFormat="1" ht="24.75" customHeight="1">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c r="A9" s="51"/>
      <c r="B9" s="850" t="s">
        <v>455</v>
      </c>
      <c r="C9" s="839" t="s">
        <v>456</v>
      </c>
      <c r="D9" s="839" t="s">
        <v>457</v>
      </c>
      <c r="E9" s="839" t="s">
        <v>68</v>
      </c>
      <c r="F9" s="839" t="s">
        <v>458</v>
      </c>
      <c r="G9" s="839" t="s">
        <v>459</v>
      </c>
      <c r="H9" s="839" t="s">
        <v>460</v>
      </c>
      <c r="I9" s="839" t="s">
        <v>72</v>
      </c>
      <c r="J9" s="847" t="s">
        <v>461</v>
      </c>
      <c r="K9" s="847"/>
      <c r="L9" s="848" t="s">
        <v>462</v>
      </c>
      <c r="M9" s="848"/>
      <c r="N9" s="848"/>
      <c r="O9" s="848"/>
      <c r="P9" s="848"/>
      <c r="Q9" s="848"/>
      <c r="R9" s="848"/>
      <c r="S9" s="848"/>
      <c r="T9" s="848"/>
      <c r="U9" s="848"/>
      <c r="V9" s="848"/>
      <c r="W9" s="848"/>
      <c r="X9" s="848" t="s">
        <v>463</v>
      </c>
      <c r="Y9" s="847" t="s">
        <v>464</v>
      </c>
      <c r="Z9" s="847" t="s">
        <v>465</v>
      </c>
      <c r="AA9" s="847" t="s">
        <v>466</v>
      </c>
      <c r="AB9" s="838" t="s">
        <v>467</v>
      </c>
      <c r="AC9" s="838"/>
      <c r="AD9" s="838"/>
      <c r="AE9" s="838"/>
      <c r="AF9" s="838"/>
      <c r="AG9" s="838"/>
      <c r="AH9" s="838"/>
      <c r="AI9" s="838"/>
      <c r="AJ9" s="838"/>
      <c r="AK9" s="838"/>
      <c r="AL9" s="838"/>
      <c r="AM9" s="838"/>
      <c r="AN9" s="838"/>
      <c r="AO9" s="838"/>
      <c r="AP9" s="838"/>
      <c r="AQ9" s="838"/>
      <c r="AR9" s="838"/>
      <c r="AS9" s="838"/>
      <c r="AT9" s="838"/>
      <c r="AU9" s="838"/>
      <c r="AV9" s="838"/>
      <c r="AW9" s="838"/>
      <c r="AX9" s="838"/>
      <c r="AY9" s="838"/>
      <c r="AZ9" s="838"/>
      <c r="BA9" s="838"/>
      <c r="BB9" s="838"/>
      <c r="BC9" s="838"/>
      <c r="BD9" s="838"/>
      <c r="BE9" s="838"/>
      <c r="BF9" s="838"/>
      <c r="BG9" s="838"/>
      <c r="BH9" s="838"/>
      <c r="BI9" s="838"/>
      <c r="BJ9" s="838"/>
      <c r="BK9" s="838"/>
      <c r="BL9" s="838"/>
      <c r="BM9" s="838"/>
      <c r="BN9" s="838"/>
      <c r="BO9" s="838"/>
      <c r="BP9" s="838"/>
      <c r="BQ9" s="838"/>
      <c r="BR9" s="838"/>
      <c r="BS9" s="838"/>
      <c r="BT9" s="838"/>
      <c r="BU9" s="838"/>
      <c r="BV9" s="838"/>
      <c r="BW9" s="838"/>
      <c r="BX9" s="838"/>
      <c r="BY9" s="838"/>
      <c r="BZ9" s="838"/>
      <c r="CA9" s="838"/>
      <c r="CB9" s="838"/>
      <c r="CC9" s="838"/>
      <c r="CD9" s="838"/>
      <c r="CE9" s="838"/>
      <c r="CF9" s="838"/>
      <c r="CG9" s="838"/>
      <c r="CH9" s="838"/>
      <c r="CI9" s="838"/>
      <c r="CJ9" s="838"/>
      <c r="CK9" s="838"/>
      <c r="CL9" s="838"/>
      <c r="CM9" s="838"/>
      <c r="CN9" s="838"/>
      <c r="CO9" s="838"/>
      <c r="CP9" s="838"/>
      <c r="CQ9" s="838"/>
      <c r="CR9" s="838"/>
      <c r="CS9" s="838"/>
      <c r="CT9" s="838"/>
      <c r="CU9" s="838"/>
      <c r="CV9" s="838"/>
      <c r="CW9" s="838"/>
      <c r="CX9" s="838" t="s">
        <v>468</v>
      </c>
      <c r="CY9" s="845" t="s">
        <v>469</v>
      </c>
      <c r="CZ9" s="845" t="s">
        <v>194</v>
      </c>
      <c r="DA9" s="845"/>
      <c r="DB9" s="845"/>
      <c r="DC9" s="845"/>
      <c r="DD9" s="845"/>
      <c r="DE9" s="845"/>
      <c r="DF9" s="845"/>
      <c r="DG9" s="845"/>
      <c r="DH9" s="845"/>
      <c r="DI9" s="845"/>
      <c r="DJ9" s="845"/>
      <c r="DK9" s="845"/>
      <c r="DL9" s="845" t="s">
        <v>470</v>
      </c>
    </row>
    <row r="10" spans="1:116" ht="15" customHeight="1">
      <c r="A10" s="51"/>
      <c r="B10" s="850"/>
      <c r="C10" s="839"/>
      <c r="D10" s="839"/>
      <c r="E10" s="839"/>
      <c r="F10" s="839"/>
      <c r="G10" s="839"/>
      <c r="H10" s="839"/>
      <c r="I10" s="839"/>
      <c r="J10" s="847"/>
      <c r="K10" s="847"/>
      <c r="L10" s="848"/>
      <c r="M10" s="848"/>
      <c r="N10" s="848"/>
      <c r="O10" s="848"/>
      <c r="P10" s="848"/>
      <c r="Q10" s="848"/>
      <c r="R10" s="848"/>
      <c r="S10" s="848"/>
      <c r="T10" s="848"/>
      <c r="U10" s="848"/>
      <c r="V10" s="848"/>
      <c r="W10" s="848"/>
      <c r="X10" s="848"/>
      <c r="Y10" s="847"/>
      <c r="Z10" s="847"/>
      <c r="AA10" s="847"/>
      <c r="AB10" s="838" t="s">
        <v>200</v>
      </c>
      <c r="AC10" s="838"/>
      <c r="AD10" s="838"/>
      <c r="AE10" s="838"/>
      <c r="AF10" s="838"/>
      <c r="AG10" s="838"/>
      <c r="AH10" s="838" t="s">
        <v>201</v>
      </c>
      <c r="AI10" s="838"/>
      <c r="AJ10" s="838"/>
      <c r="AK10" s="838"/>
      <c r="AL10" s="838"/>
      <c r="AM10" s="838"/>
      <c r="AN10" s="838" t="s">
        <v>202</v>
      </c>
      <c r="AO10" s="838"/>
      <c r="AP10" s="838"/>
      <c r="AQ10" s="838"/>
      <c r="AR10" s="838"/>
      <c r="AS10" s="838"/>
      <c r="AT10" s="838" t="s">
        <v>203</v>
      </c>
      <c r="AU10" s="838"/>
      <c r="AV10" s="838"/>
      <c r="AW10" s="838"/>
      <c r="AX10" s="838"/>
      <c r="AY10" s="838"/>
      <c r="AZ10" s="838" t="s">
        <v>204</v>
      </c>
      <c r="BA10" s="838"/>
      <c r="BB10" s="838"/>
      <c r="BC10" s="838"/>
      <c r="BD10" s="838"/>
      <c r="BE10" s="838"/>
      <c r="BF10" s="838" t="s">
        <v>205</v>
      </c>
      <c r="BG10" s="838"/>
      <c r="BH10" s="838"/>
      <c r="BI10" s="838"/>
      <c r="BJ10" s="838"/>
      <c r="BK10" s="838"/>
      <c r="BL10" s="838" t="s">
        <v>206</v>
      </c>
      <c r="BM10" s="838"/>
      <c r="BN10" s="838"/>
      <c r="BO10" s="838"/>
      <c r="BP10" s="838"/>
      <c r="BQ10" s="360"/>
      <c r="BR10" s="838" t="s">
        <v>207</v>
      </c>
      <c r="BS10" s="838"/>
      <c r="BT10" s="838"/>
      <c r="BU10" s="838"/>
      <c r="BV10" s="838"/>
      <c r="BW10" s="838"/>
      <c r="BX10" s="838" t="s">
        <v>208</v>
      </c>
      <c r="BY10" s="838"/>
      <c r="BZ10" s="838"/>
      <c r="CA10" s="838"/>
      <c r="CB10" s="838"/>
      <c r="CC10" s="838"/>
      <c r="CD10" s="838" t="s">
        <v>209</v>
      </c>
      <c r="CE10" s="838"/>
      <c r="CF10" s="838"/>
      <c r="CG10" s="838"/>
      <c r="CH10" s="838"/>
      <c r="CI10" s="838"/>
      <c r="CJ10" s="838" t="s">
        <v>210</v>
      </c>
      <c r="CK10" s="838"/>
      <c r="CL10" s="838"/>
      <c r="CM10" s="838"/>
      <c r="CN10" s="838"/>
      <c r="CO10" s="838"/>
      <c r="CP10" s="838" t="s">
        <v>211</v>
      </c>
      <c r="CQ10" s="838"/>
      <c r="CR10" s="838"/>
      <c r="CS10" s="838"/>
      <c r="CT10" s="838"/>
      <c r="CU10" s="360"/>
      <c r="CV10" s="838" t="s">
        <v>471</v>
      </c>
      <c r="CW10" s="838" t="s">
        <v>472</v>
      </c>
      <c r="CX10" s="838"/>
      <c r="CY10" s="845"/>
      <c r="CZ10" s="845" t="s">
        <v>200</v>
      </c>
      <c r="DA10" s="845" t="s">
        <v>201</v>
      </c>
      <c r="DB10" s="845" t="s">
        <v>202</v>
      </c>
      <c r="DC10" s="845" t="s">
        <v>203</v>
      </c>
      <c r="DD10" s="845" t="s">
        <v>204</v>
      </c>
      <c r="DE10" s="845" t="s">
        <v>205</v>
      </c>
      <c r="DF10" s="845" t="s">
        <v>206</v>
      </c>
      <c r="DG10" s="845" t="s">
        <v>207</v>
      </c>
      <c r="DH10" s="845" t="s">
        <v>208</v>
      </c>
      <c r="DI10" s="845" t="s">
        <v>209</v>
      </c>
      <c r="DJ10" s="845" t="s">
        <v>210</v>
      </c>
      <c r="DK10" s="845" t="s">
        <v>211</v>
      </c>
      <c r="DL10" s="845"/>
    </row>
    <row r="11" spans="1:116" ht="93">
      <c r="A11" s="51"/>
      <c r="B11" s="850"/>
      <c r="C11" s="839"/>
      <c r="D11" s="839"/>
      <c r="E11" s="839"/>
      <c r="F11" s="839"/>
      <c r="G11" s="839"/>
      <c r="H11" s="839"/>
      <c r="I11" s="839"/>
      <c r="J11" s="847"/>
      <c r="K11" s="847"/>
      <c r="L11" s="361" t="s">
        <v>187</v>
      </c>
      <c r="M11" s="361" t="s">
        <v>188</v>
      </c>
      <c r="N11" s="361" t="s">
        <v>189</v>
      </c>
      <c r="O11" s="361" t="s">
        <v>190</v>
      </c>
      <c r="P11" s="361" t="s">
        <v>191</v>
      </c>
      <c r="Q11" s="361" t="s">
        <v>192</v>
      </c>
      <c r="R11" s="361" t="s">
        <v>193</v>
      </c>
      <c r="S11" s="361" t="s">
        <v>473</v>
      </c>
      <c r="T11" s="361" t="s">
        <v>474</v>
      </c>
      <c r="U11" s="361" t="s">
        <v>475</v>
      </c>
      <c r="V11" s="361" t="s">
        <v>476</v>
      </c>
      <c r="W11" s="361" t="s">
        <v>477</v>
      </c>
      <c r="X11" s="848"/>
      <c r="Y11" s="847"/>
      <c r="Z11" s="847"/>
      <c r="AA11" s="847"/>
      <c r="AB11" s="360" t="s">
        <v>478</v>
      </c>
      <c r="AC11" s="360" t="s">
        <v>479</v>
      </c>
      <c r="AD11" s="360" t="s">
        <v>480</v>
      </c>
      <c r="AE11" s="360" t="s">
        <v>481</v>
      </c>
      <c r="AF11" s="360" t="s">
        <v>482</v>
      </c>
      <c r="AG11" s="360" t="s">
        <v>483</v>
      </c>
      <c r="AH11" s="360" t="s">
        <v>478</v>
      </c>
      <c r="AI11" s="360" t="s">
        <v>479</v>
      </c>
      <c r="AJ11" s="360" t="s">
        <v>480</v>
      </c>
      <c r="AK11" s="360" t="s">
        <v>481</v>
      </c>
      <c r="AL11" s="360" t="s">
        <v>482</v>
      </c>
      <c r="AM11" s="360" t="s">
        <v>483</v>
      </c>
      <c r="AN11" s="360" t="s">
        <v>478</v>
      </c>
      <c r="AO11" s="360" t="s">
        <v>479</v>
      </c>
      <c r="AP11" s="360" t="s">
        <v>480</v>
      </c>
      <c r="AQ11" s="360" t="s">
        <v>481</v>
      </c>
      <c r="AR11" s="360" t="s">
        <v>482</v>
      </c>
      <c r="AS11" s="360" t="s">
        <v>483</v>
      </c>
      <c r="AT11" s="360" t="s">
        <v>478</v>
      </c>
      <c r="AU11" s="360" t="s">
        <v>479</v>
      </c>
      <c r="AV11" s="360" t="s">
        <v>480</v>
      </c>
      <c r="AW11" s="360" t="s">
        <v>481</v>
      </c>
      <c r="AX11" s="360" t="s">
        <v>482</v>
      </c>
      <c r="AY11" s="360" t="s">
        <v>483</v>
      </c>
      <c r="AZ11" s="360" t="s">
        <v>478</v>
      </c>
      <c r="BA11" s="360" t="s">
        <v>479</v>
      </c>
      <c r="BB11" s="360" t="s">
        <v>480</v>
      </c>
      <c r="BC11" s="360" t="s">
        <v>481</v>
      </c>
      <c r="BD11" s="360" t="s">
        <v>482</v>
      </c>
      <c r="BE11" s="360" t="s">
        <v>483</v>
      </c>
      <c r="BF11" s="360" t="s">
        <v>478</v>
      </c>
      <c r="BG11" s="360" t="s">
        <v>479</v>
      </c>
      <c r="BH11" s="360" t="s">
        <v>480</v>
      </c>
      <c r="BI11" s="360" t="s">
        <v>481</v>
      </c>
      <c r="BJ11" s="360" t="s">
        <v>482</v>
      </c>
      <c r="BK11" s="360" t="s">
        <v>483</v>
      </c>
      <c r="BL11" s="360" t="s">
        <v>478</v>
      </c>
      <c r="BM11" s="360" t="s">
        <v>479</v>
      </c>
      <c r="BN11" s="360" t="s">
        <v>480</v>
      </c>
      <c r="BO11" s="360" t="s">
        <v>481</v>
      </c>
      <c r="BP11" s="360" t="s">
        <v>482</v>
      </c>
      <c r="BQ11" s="360" t="s">
        <v>483</v>
      </c>
      <c r="BR11" s="360" t="s">
        <v>478</v>
      </c>
      <c r="BS11" s="177" t="s">
        <v>479</v>
      </c>
      <c r="BT11" s="360" t="s">
        <v>480</v>
      </c>
      <c r="BU11" s="360" t="s">
        <v>481</v>
      </c>
      <c r="BV11" s="360" t="s">
        <v>482</v>
      </c>
      <c r="BW11" s="360" t="s">
        <v>483</v>
      </c>
      <c r="BX11" s="360" t="s">
        <v>478</v>
      </c>
      <c r="BY11" s="360" t="s">
        <v>479</v>
      </c>
      <c r="BZ11" s="360" t="s">
        <v>480</v>
      </c>
      <c r="CA11" s="177" t="s">
        <v>481</v>
      </c>
      <c r="CB11" s="360" t="s">
        <v>482</v>
      </c>
      <c r="CC11" s="360" t="s">
        <v>483</v>
      </c>
      <c r="CD11" s="360" t="s">
        <v>478</v>
      </c>
      <c r="CE11" s="360" t="s">
        <v>479</v>
      </c>
      <c r="CF11" s="360" t="s">
        <v>480</v>
      </c>
      <c r="CG11" s="360" t="s">
        <v>481</v>
      </c>
      <c r="CH11" s="360" t="s">
        <v>482</v>
      </c>
      <c r="CI11" s="360" t="s">
        <v>483</v>
      </c>
      <c r="CJ11" s="360" t="s">
        <v>478</v>
      </c>
      <c r="CK11" s="360" t="s">
        <v>479</v>
      </c>
      <c r="CL11" s="360" t="s">
        <v>480</v>
      </c>
      <c r="CM11" s="360" t="s">
        <v>481</v>
      </c>
      <c r="CN11" s="360" t="s">
        <v>482</v>
      </c>
      <c r="CO11" s="360" t="s">
        <v>483</v>
      </c>
      <c r="CP11" s="360" t="s">
        <v>478</v>
      </c>
      <c r="CQ11" s="360" t="s">
        <v>479</v>
      </c>
      <c r="CR11" s="360" t="s">
        <v>480</v>
      </c>
      <c r="CS11" s="360" t="s">
        <v>481</v>
      </c>
      <c r="CT11" s="360" t="s">
        <v>482</v>
      </c>
      <c r="CU11" s="360" t="s">
        <v>483</v>
      </c>
      <c r="CV11" s="838"/>
      <c r="CW11" s="838"/>
      <c r="CX11" s="838"/>
      <c r="CY11" s="845"/>
      <c r="CZ11" s="845"/>
      <c r="DA11" s="845"/>
      <c r="DB11" s="845"/>
      <c r="DC11" s="845"/>
      <c r="DD11" s="845"/>
      <c r="DE11" s="845"/>
      <c r="DF11" s="845"/>
      <c r="DG11" s="845"/>
      <c r="DH11" s="845"/>
      <c r="DI11" s="845"/>
      <c r="DJ11" s="845"/>
      <c r="DK11" s="845"/>
      <c r="DL11" s="845"/>
    </row>
    <row r="12" spans="1:116" ht="108.75" customHeight="1">
      <c r="A12" s="124"/>
      <c r="B12" s="362" t="s">
        <v>484</v>
      </c>
      <c r="C12" s="363" t="s">
        <v>485</v>
      </c>
      <c r="D12" s="363" t="s">
        <v>486</v>
      </c>
      <c r="E12" s="363" t="s">
        <v>487</v>
      </c>
      <c r="F12" s="363" t="s">
        <v>488</v>
      </c>
      <c r="G12" s="363" t="s">
        <v>489</v>
      </c>
      <c r="H12" s="363" t="s">
        <v>490</v>
      </c>
      <c r="I12" s="363" t="s">
        <v>489</v>
      </c>
      <c r="J12" s="849" t="s">
        <v>491</v>
      </c>
      <c r="K12" s="849"/>
      <c r="L12" s="364"/>
      <c r="M12" s="364"/>
      <c r="N12" s="364"/>
      <c r="O12" s="364"/>
      <c r="P12" s="364"/>
      <c r="Q12" s="364"/>
      <c r="R12" s="364"/>
      <c r="S12" s="364"/>
      <c r="T12" s="364"/>
      <c r="U12" s="364"/>
      <c r="V12" s="364"/>
      <c r="W12" s="364">
        <v>1</v>
      </c>
      <c r="X12" s="365" t="s">
        <v>492</v>
      </c>
      <c r="Y12" s="366" t="s">
        <v>493</v>
      </c>
      <c r="Z12" s="366" t="s">
        <v>494</v>
      </c>
      <c r="AA12" s="203">
        <v>0.1</v>
      </c>
      <c r="AB12" s="367">
        <f>+L12</f>
        <v>0</v>
      </c>
      <c r="AC12" s="173">
        <f>IFERROR(AB12/SUM($L12:$W12)*100,0)</f>
        <v>0</v>
      </c>
      <c r="AD12" s="173"/>
      <c r="AE12" s="173">
        <f>IFERROR(AD12/SUM($L12:$W12)*100,0)</f>
        <v>0</v>
      </c>
      <c r="AF12" s="368"/>
      <c r="AG12" s="369"/>
      <c r="AH12" s="367">
        <f t="shared" ref="AH12:AH16" si="0">+M12</f>
        <v>0</v>
      </c>
      <c r="AI12" s="173">
        <f>IFERROR(AH12/SUM($L12:$W12)*100,0)</f>
        <v>0</v>
      </c>
      <c r="AJ12" s="173"/>
      <c r="AK12" s="173">
        <f>IFERROR(AJ12/SUM($L12:$W12)*100,0)</f>
        <v>0</v>
      </c>
      <c r="AL12" s="368"/>
      <c r="AM12" s="369"/>
      <c r="AN12" s="367">
        <f t="shared" ref="AN12:AN16" si="1">+N12</f>
        <v>0</v>
      </c>
      <c r="AO12" s="173">
        <f>IFERROR(AN12/SUM($L12:$W12)*100,0)</f>
        <v>0</v>
      </c>
      <c r="AP12" s="173"/>
      <c r="AQ12" s="173">
        <f>IFERROR(AP12/SUM($L12:$W12)*100,0)</f>
        <v>0</v>
      </c>
      <c r="AR12" s="368"/>
      <c r="AS12" s="369"/>
      <c r="AT12" s="368">
        <f>+O12</f>
        <v>0</v>
      </c>
      <c r="AU12" s="173">
        <f>IFERROR(AT12/SUM($L12:$W12)*100,0)</f>
        <v>0</v>
      </c>
      <c r="AV12" s="173"/>
      <c r="AW12" s="173">
        <f>IFERROR(AV12/SUM($L12:$W12)*100,0)</f>
        <v>0</v>
      </c>
      <c r="AX12" s="368"/>
      <c r="AY12" s="369"/>
      <c r="AZ12" s="369">
        <f t="shared" ref="AZ12:AZ16" si="2">+P12</f>
        <v>0</v>
      </c>
      <c r="BA12" s="173">
        <f>IFERROR(AZ12/SUM($L12:$W12)*100,0)</f>
        <v>0</v>
      </c>
      <c r="BB12" s="173"/>
      <c r="BC12" s="173">
        <f>IFERROR(BB12/SUM($L12:$W12)*100,0)</f>
        <v>0</v>
      </c>
      <c r="BD12" s="369"/>
      <c r="BE12" s="369"/>
      <c r="BF12" s="369">
        <f t="shared" ref="BF12:BF15" si="3">+Q12</f>
        <v>0</v>
      </c>
      <c r="BG12" s="173">
        <f>IFERROR(BF12/SUM($L12:$W12)*100,0)</f>
        <v>0</v>
      </c>
      <c r="BH12" s="173"/>
      <c r="BI12" s="173">
        <f>IFERROR(BH12/SUM($L12:$W12)*100,0)</f>
        <v>0</v>
      </c>
      <c r="BJ12" s="369"/>
      <c r="BK12" s="369"/>
      <c r="BL12" s="369">
        <f t="shared" ref="BL12:BL16" si="4">+R12</f>
        <v>0</v>
      </c>
      <c r="BM12" s="173">
        <f>IFERROR(BL12/SUM($L12:$W12)*100,0)</f>
        <v>0</v>
      </c>
      <c r="BN12" s="675"/>
      <c r="BO12" s="173">
        <f>IFERROR(BN12/SUM($L12:$W12)*100,0)</f>
        <v>0</v>
      </c>
      <c r="BP12" s="677"/>
      <c r="BQ12" s="677"/>
      <c r="BR12" s="369">
        <f t="shared" ref="BR12:BR16" si="5">+S12</f>
        <v>0</v>
      </c>
      <c r="BS12" s="173">
        <f>IFERROR(BR12/SUM($L12:$W12)*100,0)</f>
        <v>0</v>
      </c>
      <c r="BT12" s="173"/>
      <c r="BU12" s="173">
        <f>IFERROR(BT12/SUM($L12:$W12)*100,0)</f>
        <v>0</v>
      </c>
      <c r="BV12" s="369"/>
      <c r="BW12" s="369"/>
      <c r="BX12" s="369">
        <f t="shared" ref="BX12:BX16" si="6">+T12</f>
        <v>0</v>
      </c>
      <c r="BY12" s="173">
        <f>IFERROR(BX12/SUM($L12:$W12)*100,0)</f>
        <v>0</v>
      </c>
      <c r="BZ12" s="173"/>
      <c r="CA12" s="173">
        <f>IFERROR(BZ12/SUM($L12:$W12)*100,0)</f>
        <v>0</v>
      </c>
      <c r="CB12" s="369"/>
      <c r="CC12" s="369"/>
      <c r="CD12" s="369">
        <f t="shared" ref="CD12:CD16" si="7">+U12</f>
        <v>0</v>
      </c>
      <c r="CE12" s="173">
        <f>IFERROR(CD12/SUM($L12:$W12)*100,0)</f>
        <v>0</v>
      </c>
      <c r="CF12" s="173"/>
      <c r="CG12" s="173">
        <f>IFERROR(CF12/SUM($L12:$W12)*100,0)</f>
        <v>0</v>
      </c>
      <c r="CH12" s="369"/>
      <c r="CI12" s="369"/>
      <c r="CJ12" s="369">
        <f t="shared" ref="CJ12:CJ16" si="8">+V12</f>
        <v>0</v>
      </c>
      <c r="CK12" s="173">
        <f>IFERROR(CJ12/SUM($L12:$W12)*100,0)</f>
        <v>0</v>
      </c>
      <c r="CL12" s="173"/>
      <c r="CM12" s="173">
        <f>IFERROR(CL12/SUM($L12:$W12)*100,0)</f>
        <v>0</v>
      </c>
      <c r="CN12" s="369"/>
      <c r="CO12" s="369"/>
      <c r="CP12" s="369">
        <f t="shared" ref="CP12:CP16" si="9">+W12</f>
        <v>1</v>
      </c>
      <c r="CQ12" s="173">
        <f>IFERROR(CP12/SUM($L12:$W12)*100,0)</f>
        <v>100</v>
      </c>
      <c r="CR12" s="173"/>
      <c r="CS12" s="173">
        <f>IFERROR(CR12/SUM($L12:$W12)*100,0)</f>
        <v>0</v>
      </c>
      <c r="CT12" s="369"/>
      <c r="CU12" s="369"/>
      <c r="CV12" s="369">
        <f t="shared" ref="CV12:CV16" si="10">SUM(CR12,CL12,CF12,BZ12,BT12,BN12,BH12,BB12,AV12,AP12,AJ12,AD12)</f>
        <v>0</v>
      </c>
      <c r="CW12" s="174">
        <f>SUM(CS12,CM12,CG12,CA12,BU12,BO12,BI12,BC12,AW12,AQ12,AK12,AE12)/100</f>
        <v>0</v>
      </c>
      <c r="CX12" s="133"/>
      <c r="CY12" s="370"/>
      <c r="CZ12" s="367" t="s">
        <v>495</v>
      </c>
      <c r="DA12" s="367" t="s">
        <v>496</v>
      </c>
      <c r="DB12" s="367" t="s">
        <v>497</v>
      </c>
      <c r="DC12" s="367" t="s">
        <v>498</v>
      </c>
      <c r="DD12" s="367" t="s">
        <v>499</v>
      </c>
      <c r="DE12" s="367" t="s">
        <v>500</v>
      </c>
      <c r="DF12" s="371"/>
      <c r="DG12" s="371"/>
      <c r="DH12" s="372"/>
      <c r="DI12" s="372"/>
      <c r="DJ12" s="373"/>
      <c r="DK12" s="373"/>
      <c r="DL12" s="597" t="s">
        <v>501</v>
      </c>
    </row>
    <row r="13" spans="1:116" ht="185.25" customHeight="1">
      <c r="A13" s="124"/>
      <c r="B13" s="362" t="s">
        <v>484</v>
      </c>
      <c r="C13" s="362" t="s">
        <v>485</v>
      </c>
      <c r="D13" s="362" t="s">
        <v>486</v>
      </c>
      <c r="E13" s="362" t="s">
        <v>487</v>
      </c>
      <c r="F13" s="362" t="s">
        <v>488</v>
      </c>
      <c r="G13" s="362" t="s">
        <v>489</v>
      </c>
      <c r="H13" s="362" t="s">
        <v>490</v>
      </c>
      <c r="I13" s="362" t="s">
        <v>489</v>
      </c>
      <c r="J13" s="846" t="s">
        <v>502</v>
      </c>
      <c r="K13" s="846"/>
      <c r="L13" s="90"/>
      <c r="M13" s="90"/>
      <c r="N13" s="90"/>
      <c r="O13" s="90"/>
      <c r="P13" s="90"/>
      <c r="Q13" s="90"/>
      <c r="R13" s="90"/>
      <c r="S13" s="90"/>
      <c r="T13" s="90"/>
      <c r="U13" s="90"/>
      <c r="V13" s="90"/>
      <c r="W13" s="90">
        <v>1</v>
      </c>
      <c r="X13" s="374" t="s">
        <v>492</v>
      </c>
      <c r="Y13" s="375" t="s">
        <v>503</v>
      </c>
      <c r="Z13" s="375" t="s">
        <v>504</v>
      </c>
      <c r="AA13" s="204">
        <v>0.1</v>
      </c>
      <c r="AB13" s="131">
        <f>+L13</f>
        <v>0</v>
      </c>
      <c r="AC13" s="130">
        <f t="shared" ref="AC13:AC16" si="11">IFERROR(AB13/SUM($L13:$W13)*100,0)</f>
        <v>0</v>
      </c>
      <c r="AD13" s="131"/>
      <c r="AE13" s="130">
        <f t="shared" ref="AE13:AE15" si="12">IFERROR(AD13/SUM($L13:$W13)*100,0)</f>
        <v>0</v>
      </c>
      <c r="AF13" s="131"/>
      <c r="AG13" s="52"/>
      <c r="AH13" s="128">
        <f t="shared" si="0"/>
        <v>0</v>
      </c>
      <c r="AI13" s="130">
        <f t="shared" ref="AI13:AI16" si="13">IFERROR(AH13/SUM($L13:$W13)*100,0)</f>
        <v>0</v>
      </c>
      <c r="AJ13" s="131"/>
      <c r="AK13" s="130">
        <f t="shared" ref="AK13:AK16" si="14">IFERROR(AJ13/SUM($L13:$W13)*100,0)</f>
        <v>0</v>
      </c>
      <c r="AL13" s="131"/>
      <c r="AM13" s="52"/>
      <c r="AN13" s="128">
        <f t="shared" si="1"/>
        <v>0</v>
      </c>
      <c r="AO13" s="130">
        <f t="shared" ref="AO13:AO15" si="15">IFERROR(AN13/SUM($L13:$W13)*100,0)</f>
        <v>0</v>
      </c>
      <c r="AP13" s="131"/>
      <c r="AQ13" s="130">
        <f t="shared" ref="AQ13:AQ16" si="16">IFERROR(AP13/SUM($L13:$W13)*100,0)</f>
        <v>0</v>
      </c>
      <c r="AR13" s="131"/>
      <c r="AS13" s="52"/>
      <c r="AT13" s="131">
        <f>+O13</f>
        <v>0</v>
      </c>
      <c r="AU13" s="130">
        <f t="shared" ref="AU13:AU16" si="17">IFERROR(AT13/SUM($L13:$W13)*100,0)</f>
        <v>0</v>
      </c>
      <c r="AV13" s="131"/>
      <c r="AW13" s="130">
        <f t="shared" ref="AW13:AW16" si="18">IFERROR(AV13/SUM($L13:$W13)*100,0)</f>
        <v>0</v>
      </c>
      <c r="AX13" s="131"/>
      <c r="AY13" s="52"/>
      <c r="AZ13" s="52">
        <f t="shared" si="2"/>
        <v>0</v>
      </c>
      <c r="BA13" s="130">
        <f t="shared" ref="BA13:BA16" si="19">IFERROR(AZ13/SUM($L13:$W13)*100,0)</f>
        <v>0</v>
      </c>
      <c r="BB13" s="131"/>
      <c r="BC13" s="130">
        <f t="shared" ref="BC13:BC15" si="20">IFERROR(BB13/SUM($L13:$W13)*100,0)</f>
        <v>0</v>
      </c>
      <c r="BD13" s="52"/>
      <c r="BE13" s="52"/>
      <c r="BF13" s="52">
        <f t="shared" si="3"/>
        <v>0</v>
      </c>
      <c r="BG13" s="130">
        <f>IFERROR(BF13/SUM($L13:$W13)*100,0)</f>
        <v>0</v>
      </c>
      <c r="BH13" s="52"/>
      <c r="BI13" s="130">
        <f>IFERROR(BH13/SUM($L13:$W13)*100,0)</f>
        <v>0</v>
      </c>
      <c r="BJ13" s="376"/>
      <c r="BK13" s="52"/>
      <c r="BL13" s="52">
        <f t="shared" si="4"/>
        <v>0</v>
      </c>
      <c r="BM13" s="130">
        <f t="shared" ref="BM13:BM16" si="21">IFERROR(BL13/SUM($L13:$W13)*100,0)</f>
        <v>0</v>
      </c>
      <c r="BN13" s="676"/>
      <c r="BO13" s="130">
        <f t="shared" ref="BO13:BO16" si="22">IFERROR(BN13/SUM($L13:$W13)*100,0)</f>
        <v>0</v>
      </c>
      <c r="BP13" s="678"/>
      <c r="BQ13" s="678"/>
      <c r="BR13" s="52">
        <f t="shared" si="5"/>
        <v>0</v>
      </c>
      <c r="BS13" s="130">
        <f t="shared" ref="BS13:BS16" si="23">IFERROR(BR13/SUM($L13:$W13)*100,0)</f>
        <v>0</v>
      </c>
      <c r="BT13" s="131"/>
      <c r="BU13" s="130">
        <f t="shared" ref="BU13:BU16" si="24">IFERROR(BT13/SUM($L13:$W13)*100,0)</f>
        <v>0</v>
      </c>
      <c r="BV13" s="52"/>
      <c r="BW13" s="52"/>
      <c r="BX13" s="52">
        <f t="shared" si="6"/>
        <v>0</v>
      </c>
      <c r="BY13" s="130">
        <f t="shared" ref="BY13:BY16" si="25">IFERROR(BX13/SUM($L13:$W13)*100,0)</f>
        <v>0</v>
      </c>
      <c r="BZ13" s="131"/>
      <c r="CA13" s="130">
        <f t="shared" ref="CA13:CA16" si="26">IFERROR(BZ13/SUM($L13:$W13)*100,0)</f>
        <v>0</v>
      </c>
      <c r="CB13" s="52"/>
      <c r="CC13" s="52"/>
      <c r="CD13" s="52">
        <f t="shared" si="7"/>
        <v>0</v>
      </c>
      <c r="CE13" s="130">
        <f t="shared" ref="CE13:CE16" si="27">IFERROR(CD13/SUM($L13:$W13)*100,0)</f>
        <v>0</v>
      </c>
      <c r="CF13" s="131"/>
      <c r="CG13" s="130">
        <f t="shared" ref="CG13:CG16" si="28">IFERROR(CF13/SUM($L13:$W13)*100,0)</f>
        <v>0</v>
      </c>
      <c r="CH13" s="52"/>
      <c r="CI13" s="52"/>
      <c r="CJ13" s="52">
        <f t="shared" si="8"/>
        <v>0</v>
      </c>
      <c r="CK13" s="130">
        <f t="shared" ref="CK13:CK16" si="29">IFERROR(CJ13/SUM($L13:$W13)*100,0)</f>
        <v>0</v>
      </c>
      <c r="CL13" s="131"/>
      <c r="CM13" s="130">
        <f t="shared" ref="CM13:CM16" si="30">IFERROR(CL13/SUM($L13:$W13)*100,0)</f>
        <v>0</v>
      </c>
      <c r="CN13" s="52"/>
      <c r="CO13" s="52"/>
      <c r="CP13" s="52">
        <f t="shared" si="9"/>
        <v>1</v>
      </c>
      <c r="CQ13" s="130">
        <f t="shared" ref="CQ13:CQ16" si="31">IFERROR(CP13/SUM($L13:$W13)*100,0)</f>
        <v>100</v>
      </c>
      <c r="CR13" s="131"/>
      <c r="CS13" s="130">
        <f t="shared" ref="CS13:CS16" si="32">IFERROR(CR13/SUM($L13:$W13)*100,0)</f>
        <v>0</v>
      </c>
      <c r="CT13" s="52"/>
      <c r="CU13" s="52"/>
      <c r="CV13" s="52">
        <f>SUM(CR13,CL13,CF13,BZ13,BT13,BN13,BH13,BB13,AV13,AP13,AJ13,AD13)</f>
        <v>0</v>
      </c>
      <c r="CW13" s="132">
        <f>SUM(CS13,CM13,CG13,CA13,BU13,BO13,BI13,BC13,AW13,AQ13,AK13,AE13)/100</f>
        <v>0</v>
      </c>
      <c r="CX13" s="135"/>
      <c r="CY13" s="136"/>
      <c r="CZ13" s="128" t="s">
        <v>495</v>
      </c>
      <c r="DA13" s="128" t="s">
        <v>496</v>
      </c>
      <c r="DB13" s="128" t="s">
        <v>497</v>
      </c>
      <c r="DC13" s="367" t="s">
        <v>498</v>
      </c>
      <c r="DD13" s="367" t="s">
        <v>499</v>
      </c>
      <c r="DE13" s="367" t="s">
        <v>500</v>
      </c>
      <c r="DF13" s="100"/>
      <c r="DG13" s="100"/>
      <c r="DH13" s="134"/>
      <c r="DI13" s="134"/>
      <c r="DJ13" s="59"/>
      <c r="DK13" s="59"/>
      <c r="DL13" s="597" t="s">
        <v>501</v>
      </c>
    </row>
    <row r="14" spans="1:116" ht="108.75" customHeight="1">
      <c r="A14" s="124"/>
      <c r="B14" s="362" t="s">
        <v>484</v>
      </c>
      <c r="C14" s="362" t="s">
        <v>485</v>
      </c>
      <c r="D14" s="362" t="s">
        <v>486</v>
      </c>
      <c r="E14" s="362" t="s">
        <v>487</v>
      </c>
      <c r="F14" s="362" t="s">
        <v>488</v>
      </c>
      <c r="G14" s="362" t="s">
        <v>489</v>
      </c>
      <c r="H14" s="362" t="s">
        <v>490</v>
      </c>
      <c r="I14" s="362" t="s">
        <v>489</v>
      </c>
      <c r="J14" s="846" t="s">
        <v>505</v>
      </c>
      <c r="K14" s="846"/>
      <c r="L14" s="90"/>
      <c r="M14" s="90"/>
      <c r="N14" s="90"/>
      <c r="O14" s="90"/>
      <c r="P14" s="90"/>
      <c r="Q14" s="90"/>
      <c r="R14" s="90">
        <v>1</v>
      </c>
      <c r="S14" s="90"/>
      <c r="T14" s="90"/>
      <c r="U14" s="90"/>
      <c r="V14" s="90"/>
      <c r="W14" s="90"/>
      <c r="X14" s="374" t="s">
        <v>492</v>
      </c>
      <c r="Y14" s="375" t="s">
        <v>506</v>
      </c>
      <c r="Z14" s="375" t="s">
        <v>507</v>
      </c>
      <c r="AA14" s="204">
        <v>0.1</v>
      </c>
      <c r="AB14" s="131">
        <f>+L14</f>
        <v>0</v>
      </c>
      <c r="AC14" s="130">
        <f t="shared" si="11"/>
        <v>0</v>
      </c>
      <c r="AD14" s="131"/>
      <c r="AE14" s="130">
        <f t="shared" si="12"/>
        <v>0</v>
      </c>
      <c r="AF14" s="131"/>
      <c r="AG14" s="52"/>
      <c r="AH14" s="128">
        <f t="shared" si="0"/>
        <v>0</v>
      </c>
      <c r="AI14" s="130">
        <f t="shared" si="13"/>
        <v>0</v>
      </c>
      <c r="AJ14" s="131"/>
      <c r="AK14" s="130">
        <f t="shared" si="14"/>
        <v>0</v>
      </c>
      <c r="AL14" s="131"/>
      <c r="AM14" s="52"/>
      <c r="AN14" s="128">
        <f t="shared" si="1"/>
        <v>0</v>
      </c>
      <c r="AO14" s="130">
        <f t="shared" si="15"/>
        <v>0</v>
      </c>
      <c r="AP14" s="131"/>
      <c r="AQ14" s="130">
        <f t="shared" si="16"/>
        <v>0</v>
      </c>
      <c r="AR14" s="131"/>
      <c r="AS14" s="52"/>
      <c r="AT14" s="131">
        <f>+O14</f>
        <v>0</v>
      </c>
      <c r="AU14" s="130">
        <f t="shared" si="17"/>
        <v>0</v>
      </c>
      <c r="AV14" s="131"/>
      <c r="AW14" s="130">
        <f t="shared" si="18"/>
        <v>0</v>
      </c>
      <c r="AX14" s="131"/>
      <c r="AY14" s="52"/>
      <c r="AZ14" s="52">
        <f t="shared" si="2"/>
        <v>0</v>
      </c>
      <c r="BA14" s="130">
        <f t="shared" si="19"/>
        <v>0</v>
      </c>
      <c r="BB14" s="131"/>
      <c r="BC14" s="130">
        <f t="shared" si="20"/>
        <v>0</v>
      </c>
      <c r="BD14" s="52"/>
      <c r="BE14" s="52"/>
      <c r="BF14" s="52">
        <f t="shared" si="3"/>
        <v>0</v>
      </c>
      <c r="BH14" s="131"/>
      <c r="BI14" s="130">
        <f>IFERROR(BH14/SUM($L14:$W14)*100,0)</f>
        <v>0</v>
      </c>
      <c r="BJ14" s="52"/>
      <c r="BK14" s="52"/>
      <c r="BL14" s="52">
        <f t="shared" si="4"/>
        <v>1</v>
      </c>
      <c r="BM14" s="130">
        <f t="shared" si="21"/>
        <v>100</v>
      </c>
      <c r="BN14" s="676"/>
      <c r="BO14" s="130">
        <f t="shared" si="22"/>
        <v>0</v>
      </c>
      <c r="BP14" s="678"/>
      <c r="BQ14" s="678"/>
      <c r="BR14" s="52">
        <f t="shared" si="5"/>
        <v>0</v>
      </c>
      <c r="BS14" s="130">
        <f t="shared" si="23"/>
        <v>0</v>
      </c>
      <c r="BT14" s="131"/>
      <c r="BU14" s="130">
        <f t="shared" si="24"/>
        <v>0</v>
      </c>
      <c r="BV14" s="52"/>
      <c r="BW14" s="52"/>
      <c r="BX14" s="52">
        <f t="shared" si="6"/>
        <v>0</v>
      </c>
      <c r="BY14" s="130">
        <f t="shared" si="25"/>
        <v>0</v>
      </c>
      <c r="BZ14" s="131"/>
      <c r="CA14" s="130">
        <f t="shared" si="26"/>
        <v>0</v>
      </c>
      <c r="CB14" s="52"/>
      <c r="CC14" s="52"/>
      <c r="CD14" s="52">
        <f t="shared" si="7"/>
        <v>0</v>
      </c>
      <c r="CE14" s="130">
        <f t="shared" si="27"/>
        <v>0</v>
      </c>
      <c r="CF14" s="131"/>
      <c r="CG14" s="130">
        <f t="shared" si="28"/>
        <v>0</v>
      </c>
      <c r="CH14" s="52"/>
      <c r="CI14" s="52"/>
      <c r="CJ14" s="52">
        <f t="shared" si="8"/>
        <v>0</v>
      </c>
      <c r="CK14" s="130">
        <f t="shared" si="29"/>
        <v>0</v>
      </c>
      <c r="CL14" s="131"/>
      <c r="CM14" s="130">
        <f t="shared" si="30"/>
        <v>0</v>
      </c>
      <c r="CN14" s="52"/>
      <c r="CO14" s="52"/>
      <c r="CP14" s="52">
        <f t="shared" si="9"/>
        <v>0</v>
      </c>
      <c r="CQ14" s="130">
        <f t="shared" si="31"/>
        <v>0</v>
      </c>
      <c r="CR14" s="131"/>
      <c r="CS14" s="130">
        <f t="shared" si="32"/>
        <v>0</v>
      </c>
      <c r="CT14" s="52"/>
      <c r="CU14" s="52"/>
      <c r="CV14" s="52">
        <f t="shared" si="10"/>
        <v>0</v>
      </c>
      <c r="CW14" s="132">
        <f t="shared" ref="CW14:CW16" si="33">SUM(CS14,CM14,CG14,CA14,BU14,BO14,BI14,BC14,AW14,AQ14,AK14,AE14)/100</f>
        <v>0</v>
      </c>
      <c r="CX14" s="135"/>
      <c r="CY14" s="136"/>
      <c r="CZ14" s="128" t="s">
        <v>495</v>
      </c>
      <c r="DA14" s="128" t="s">
        <v>496</v>
      </c>
      <c r="DB14" s="128" t="s">
        <v>497</v>
      </c>
      <c r="DC14" s="367" t="s">
        <v>498</v>
      </c>
      <c r="DD14" s="367" t="s">
        <v>499</v>
      </c>
      <c r="DE14" s="367" t="s">
        <v>500</v>
      </c>
      <c r="DF14" s="100"/>
      <c r="DG14" s="100"/>
      <c r="DH14" s="134"/>
      <c r="DI14" s="134"/>
      <c r="DJ14" s="59"/>
      <c r="DK14" s="59"/>
      <c r="DL14" s="597" t="s">
        <v>501</v>
      </c>
    </row>
    <row r="15" spans="1:116" ht="167.25" customHeight="1">
      <c r="A15" s="124"/>
      <c r="B15" s="362" t="s">
        <v>484</v>
      </c>
      <c r="C15" s="362" t="s">
        <v>485</v>
      </c>
      <c r="D15" s="362" t="s">
        <v>486</v>
      </c>
      <c r="E15" s="362" t="s">
        <v>487</v>
      </c>
      <c r="F15" s="362" t="s">
        <v>488</v>
      </c>
      <c r="G15" s="362" t="s">
        <v>489</v>
      </c>
      <c r="H15" s="362" t="s">
        <v>490</v>
      </c>
      <c r="I15" s="362" t="s">
        <v>489</v>
      </c>
      <c r="J15" s="846" t="s">
        <v>508</v>
      </c>
      <c r="K15" s="846"/>
      <c r="L15" s="90"/>
      <c r="M15" s="90"/>
      <c r="N15" s="90"/>
      <c r="O15" s="90"/>
      <c r="P15" s="90"/>
      <c r="Q15" s="90"/>
      <c r="R15" s="90"/>
      <c r="S15" s="90"/>
      <c r="T15" s="90"/>
      <c r="U15" s="90"/>
      <c r="V15" s="90"/>
      <c r="W15" s="90">
        <v>1</v>
      </c>
      <c r="X15" s="374" t="s">
        <v>492</v>
      </c>
      <c r="Y15" s="375" t="s">
        <v>509</v>
      </c>
      <c r="Z15" s="375" t="s">
        <v>510</v>
      </c>
      <c r="AA15" s="204">
        <v>0.1</v>
      </c>
      <c r="AB15" s="131">
        <f>+L15</f>
        <v>0</v>
      </c>
      <c r="AC15" s="130">
        <f t="shared" si="11"/>
        <v>0</v>
      </c>
      <c r="AD15" s="131"/>
      <c r="AE15" s="130">
        <f t="shared" si="12"/>
        <v>0</v>
      </c>
      <c r="AF15" s="131"/>
      <c r="AG15" s="52"/>
      <c r="AH15" s="128">
        <f t="shared" si="0"/>
        <v>0</v>
      </c>
      <c r="AI15" s="130">
        <f t="shared" si="13"/>
        <v>0</v>
      </c>
      <c r="AJ15" s="131"/>
      <c r="AK15" s="130">
        <f t="shared" si="14"/>
        <v>0</v>
      </c>
      <c r="AL15" s="131"/>
      <c r="AM15" s="52"/>
      <c r="AN15" s="128">
        <f t="shared" si="1"/>
        <v>0</v>
      </c>
      <c r="AO15" s="130">
        <f t="shared" si="15"/>
        <v>0</v>
      </c>
      <c r="AP15" s="131"/>
      <c r="AQ15" s="130">
        <f t="shared" si="16"/>
        <v>0</v>
      </c>
      <c r="AR15" s="131"/>
      <c r="AS15" s="52"/>
      <c r="AT15" s="131">
        <f>+O15</f>
        <v>0</v>
      </c>
      <c r="AU15" s="130">
        <f t="shared" si="17"/>
        <v>0</v>
      </c>
      <c r="AV15" s="131"/>
      <c r="AW15" s="130">
        <f t="shared" si="18"/>
        <v>0</v>
      </c>
      <c r="AX15" s="131"/>
      <c r="AY15" s="52"/>
      <c r="AZ15" s="52">
        <f t="shared" si="2"/>
        <v>0</v>
      </c>
      <c r="BA15" s="130">
        <f t="shared" si="19"/>
        <v>0</v>
      </c>
      <c r="BB15" s="131"/>
      <c r="BC15" s="130">
        <f t="shared" si="20"/>
        <v>0</v>
      </c>
      <c r="BD15" s="52"/>
      <c r="BE15" s="52"/>
      <c r="BF15" s="52">
        <f t="shared" si="3"/>
        <v>0</v>
      </c>
      <c r="BG15" s="130">
        <f t="shared" ref="BG15" si="34">IFERROR(BF15/SUM($L15:$W15)*100,0)</f>
        <v>0</v>
      </c>
      <c r="BH15" s="131"/>
      <c r="BI15" s="130">
        <f t="shared" ref="BI15" si="35">IFERROR(BH15/SUM($L15:$W15)*100,0)</f>
        <v>0</v>
      </c>
      <c r="BJ15" s="52"/>
      <c r="BK15" s="52"/>
      <c r="BL15" s="52">
        <f t="shared" si="4"/>
        <v>0</v>
      </c>
      <c r="BM15" s="107">
        <f t="shared" si="21"/>
        <v>0</v>
      </c>
      <c r="BN15" s="676"/>
      <c r="BO15" s="130">
        <f t="shared" si="22"/>
        <v>0</v>
      </c>
      <c r="BP15" s="679"/>
      <c r="BQ15" s="679"/>
      <c r="BR15" s="52">
        <f t="shared" si="5"/>
        <v>0</v>
      </c>
      <c r="BS15" s="107">
        <f t="shared" si="23"/>
        <v>0</v>
      </c>
      <c r="BT15" s="131"/>
      <c r="BU15" s="130">
        <f t="shared" si="24"/>
        <v>0</v>
      </c>
      <c r="BV15" s="52"/>
      <c r="BW15" s="52"/>
      <c r="BX15" s="52">
        <f t="shared" si="6"/>
        <v>0</v>
      </c>
      <c r="BY15" s="130">
        <f t="shared" si="25"/>
        <v>0</v>
      </c>
      <c r="BZ15" s="131"/>
      <c r="CA15" s="130">
        <f t="shared" si="26"/>
        <v>0</v>
      </c>
      <c r="CB15" s="52"/>
      <c r="CC15" s="52"/>
      <c r="CD15" s="52">
        <f t="shared" si="7"/>
        <v>0</v>
      </c>
      <c r="CE15" s="130">
        <f t="shared" si="27"/>
        <v>0</v>
      </c>
      <c r="CF15" s="131"/>
      <c r="CG15" s="130">
        <f t="shared" si="28"/>
        <v>0</v>
      </c>
      <c r="CH15" s="52"/>
      <c r="CI15" s="52"/>
      <c r="CJ15" s="52">
        <f t="shared" si="8"/>
        <v>0</v>
      </c>
      <c r="CK15" s="130">
        <f t="shared" si="29"/>
        <v>0</v>
      </c>
      <c r="CL15" s="131"/>
      <c r="CM15" s="130">
        <f t="shared" si="30"/>
        <v>0</v>
      </c>
      <c r="CN15" s="52"/>
      <c r="CO15" s="52"/>
      <c r="CP15" s="52">
        <f t="shared" si="9"/>
        <v>1</v>
      </c>
      <c r="CQ15" s="130">
        <f t="shared" si="31"/>
        <v>100</v>
      </c>
      <c r="CR15" s="131"/>
      <c r="CS15" s="130">
        <f t="shared" si="32"/>
        <v>0</v>
      </c>
      <c r="CT15" s="52"/>
      <c r="CU15" s="52"/>
      <c r="CV15" s="52">
        <f t="shared" si="10"/>
        <v>0</v>
      </c>
      <c r="CW15" s="132">
        <f t="shared" si="33"/>
        <v>0</v>
      </c>
      <c r="CX15" s="135"/>
      <c r="CZ15" s="128" t="s">
        <v>495</v>
      </c>
      <c r="DA15" s="128" t="s">
        <v>496</v>
      </c>
      <c r="DB15" s="128" t="s">
        <v>497</v>
      </c>
      <c r="DC15" s="367" t="s">
        <v>498</v>
      </c>
      <c r="DD15" s="367" t="s">
        <v>499</v>
      </c>
      <c r="DE15" s="367" t="s">
        <v>500</v>
      </c>
      <c r="DF15" s="100"/>
      <c r="DG15" s="100"/>
      <c r="DH15" s="134"/>
      <c r="DI15" s="134"/>
      <c r="DJ15" s="59"/>
      <c r="DK15" s="59"/>
      <c r="DL15" s="597" t="s">
        <v>501</v>
      </c>
    </row>
    <row r="16" spans="1:116" ht="188.25" customHeight="1">
      <c r="A16" s="124"/>
      <c r="B16" s="362" t="s">
        <v>484</v>
      </c>
      <c r="C16" s="362" t="s">
        <v>485</v>
      </c>
      <c r="D16" s="362" t="s">
        <v>486</v>
      </c>
      <c r="E16" s="362" t="s">
        <v>487</v>
      </c>
      <c r="F16" s="362" t="s">
        <v>488</v>
      </c>
      <c r="G16" s="362" t="s">
        <v>489</v>
      </c>
      <c r="H16" s="362" t="s">
        <v>490</v>
      </c>
      <c r="I16" s="362" t="s">
        <v>489</v>
      </c>
      <c r="J16" s="846" t="s">
        <v>511</v>
      </c>
      <c r="K16" s="846"/>
      <c r="L16" s="90"/>
      <c r="M16" s="90"/>
      <c r="N16" s="90">
        <v>12</v>
      </c>
      <c r="O16" s="90"/>
      <c r="P16" s="90"/>
      <c r="Q16" s="90">
        <v>12</v>
      </c>
      <c r="R16" s="90"/>
      <c r="S16" s="90"/>
      <c r="T16" s="90">
        <v>12</v>
      </c>
      <c r="U16" s="90"/>
      <c r="V16" s="90"/>
      <c r="W16" s="90">
        <v>12</v>
      </c>
      <c r="X16" s="374" t="s">
        <v>492</v>
      </c>
      <c r="Y16" s="375" t="s">
        <v>512</v>
      </c>
      <c r="Z16" s="375" t="s">
        <v>513</v>
      </c>
      <c r="AA16" s="204">
        <v>0.6</v>
      </c>
      <c r="AB16" s="131">
        <f>+L16</f>
        <v>0</v>
      </c>
      <c r="AC16" s="130">
        <f t="shared" si="11"/>
        <v>0</v>
      </c>
      <c r="AD16" s="131"/>
      <c r="AE16" s="130">
        <f>IFERROR(AD16/SUM($L16:$W16)*100,0)</f>
        <v>0</v>
      </c>
      <c r="AF16" s="131"/>
      <c r="AG16" s="52"/>
      <c r="AH16" s="128">
        <f t="shared" si="0"/>
        <v>0</v>
      </c>
      <c r="AI16" s="130">
        <f t="shared" si="13"/>
        <v>0</v>
      </c>
      <c r="AJ16" s="131"/>
      <c r="AK16" s="130">
        <f t="shared" si="14"/>
        <v>0</v>
      </c>
      <c r="AL16" s="131"/>
      <c r="AM16" s="52"/>
      <c r="AN16" s="128">
        <f t="shared" si="1"/>
        <v>12</v>
      </c>
      <c r="AO16" s="128">
        <f>IFERROR(AN16/SUM($L16:$W16)*100,0)</f>
        <v>25</v>
      </c>
      <c r="AP16" s="130">
        <v>12</v>
      </c>
      <c r="AQ16" s="130">
        <f t="shared" si="16"/>
        <v>25</v>
      </c>
      <c r="AR16" s="130" t="s">
        <v>514</v>
      </c>
      <c r="AS16" s="90" t="s">
        <v>515</v>
      </c>
      <c r="AT16" s="131">
        <f>+O16</f>
        <v>0</v>
      </c>
      <c r="AU16" s="130">
        <f t="shared" si="17"/>
        <v>0</v>
      </c>
      <c r="AV16" s="131"/>
      <c r="AW16" s="130">
        <f t="shared" si="18"/>
        <v>0</v>
      </c>
      <c r="AX16" s="131"/>
      <c r="AY16" s="52"/>
      <c r="AZ16" s="52">
        <f t="shared" si="2"/>
        <v>0</v>
      </c>
      <c r="BA16" s="130">
        <f t="shared" si="19"/>
        <v>0</v>
      </c>
      <c r="BB16" s="131"/>
      <c r="BC16" s="130">
        <f>IFERROR(BB16/SUM($L16:$W16)*100,0)</f>
        <v>0</v>
      </c>
      <c r="BD16" s="52"/>
      <c r="BE16" s="52"/>
      <c r="BF16" s="52">
        <f>+Q16</f>
        <v>12</v>
      </c>
      <c r="BG16" s="130">
        <f>IFERROR(BF16/SUM($L16:$W16)*100,0)</f>
        <v>25</v>
      </c>
      <c r="BH16" s="131">
        <v>12</v>
      </c>
      <c r="BI16" s="130">
        <v>25</v>
      </c>
      <c r="BJ16" s="90" t="s">
        <v>516</v>
      </c>
      <c r="BK16" s="90" t="s">
        <v>517</v>
      </c>
      <c r="BL16" s="52">
        <f t="shared" si="4"/>
        <v>0</v>
      </c>
      <c r="BM16" s="130">
        <f t="shared" si="21"/>
        <v>0</v>
      </c>
      <c r="BN16" s="676"/>
      <c r="BO16" s="130">
        <f t="shared" si="22"/>
        <v>0</v>
      </c>
      <c r="BP16" s="678"/>
      <c r="BQ16" s="678"/>
      <c r="BR16" s="52">
        <f t="shared" si="5"/>
        <v>0</v>
      </c>
      <c r="BS16" s="130">
        <f t="shared" si="23"/>
        <v>0</v>
      </c>
      <c r="BT16" s="131"/>
      <c r="BU16" s="130">
        <f t="shared" si="24"/>
        <v>0</v>
      </c>
      <c r="BV16" s="52"/>
      <c r="BW16" s="52"/>
      <c r="BX16" s="52">
        <f t="shared" si="6"/>
        <v>12</v>
      </c>
      <c r="BY16" s="130">
        <f t="shared" si="25"/>
        <v>25</v>
      </c>
      <c r="BZ16" s="131"/>
      <c r="CA16" s="130">
        <f t="shared" si="26"/>
        <v>0</v>
      </c>
      <c r="CB16" s="52"/>
      <c r="CC16" s="52"/>
      <c r="CD16" s="52">
        <f t="shared" si="7"/>
        <v>0</v>
      </c>
      <c r="CE16" s="130">
        <f t="shared" si="27"/>
        <v>0</v>
      </c>
      <c r="CF16" s="131"/>
      <c r="CG16" s="130">
        <f t="shared" si="28"/>
        <v>0</v>
      </c>
      <c r="CH16" s="52"/>
      <c r="CI16" s="52"/>
      <c r="CJ16" s="52">
        <f t="shared" si="8"/>
        <v>0</v>
      </c>
      <c r="CK16" s="130">
        <f t="shared" si="29"/>
        <v>0</v>
      </c>
      <c r="CL16" s="131"/>
      <c r="CM16" s="130">
        <f t="shared" si="30"/>
        <v>0</v>
      </c>
      <c r="CN16" s="52"/>
      <c r="CO16" s="52"/>
      <c r="CP16" s="52">
        <f t="shared" si="9"/>
        <v>12</v>
      </c>
      <c r="CQ16" s="130">
        <f t="shared" si="31"/>
        <v>25</v>
      </c>
      <c r="CR16" s="131"/>
      <c r="CS16" s="130">
        <f t="shared" si="32"/>
        <v>0</v>
      </c>
      <c r="CT16" s="52"/>
      <c r="CU16" s="52"/>
      <c r="CV16" s="52">
        <f t="shared" si="10"/>
        <v>24</v>
      </c>
      <c r="CW16" s="132">
        <f t="shared" si="33"/>
        <v>0.5</v>
      </c>
      <c r="CX16" s="178"/>
      <c r="CY16" s="377"/>
      <c r="CZ16" s="128" t="s">
        <v>495</v>
      </c>
      <c r="DA16" s="128" t="s">
        <v>496</v>
      </c>
      <c r="DB16" s="128" t="s">
        <v>518</v>
      </c>
      <c r="DC16" s="367" t="s">
        <v>498</v>
      </c>
      <c r="DD16" s="367" t="s">
        <v>499</v>
      </c>
      <c r="DE16" s="128" t="s">
        <v>519</v>
      </c>
      <c r="DF16" s="100"/>
      <c r="DG16" s="100"/>
      <c r="DH16" s="134"/>
      <c r="DI16" s="134"/>
      <c r="DJ16" s="59"/>
      <c r="DK16" s="59"/>
      <c r="DL16" s="597" t="s">
        <v>520</v>
      </c>
    </row>
    <row r="17" spans="2:113">
      <c r="B17" s="176"/>
      <c r="C17" s="378"/>
      <c r="D17" s="378"/>
      <c r="E17" s="378"/>
      <c r="F17" s="378"/>
      <c r="G17" s="378"/>
      <c r="J17" s="830" t="s">
        <v>521</v>
      </c>
      <c r="K17" s="831"/>
      <c r="L17" s="101">
        <f t="shared" ref="L17:W17" si="36">SUM(L12:L16)</f>
        <v>0</v>
      </c>
      <c r="M17" s="101">
        <f t="shared" si="36"/>
        <v>0</v>
      </c>
      <c r="N17" s="101">
        <f t="shared" si="36"/>
        <v>12</v>
      </c>
      <c r="O17" s="101">
        <f t="shared" si="36"/>
        <v>0</v>
      </c>
      <c r="P17" s="101">
        <f t="shared" si="36"/>
        <v>0</v>
      </c>
      <c r="Q17" s="101">
        <f t="shared" si="36"/>
        <v>12</v>
      </c>
      <c r="R17" s="101">
        <f t="shared" si="36"/>
        <v>1</v>
      </c>
      <c r="S17" s="101">
        <f t="shared" si="36"/>
        <v>0</v>
      </c>
      <c r="T17" s="101">
        <f t="shared" si="36"/>
        <v>12</v>
      </c>
      <c r="U17" s="101">
        <f t="shared" si="36"/>
        <v>0</v>
      </c>
      <c r="V17" s="101">
        <f t="shared" si="36"/>
        <v>0</v>
      </c>
      <c r="W17" s="101">
        <f t="shared" si="36"/>
        <v>15</v>
      </c>
      <c r="AA17" s="93" t="s">
        <v>522</v>
      </c>
      <c r="AB17" s="93">
        <f>SUM(AB12:AB16)</f>
        <v>0</v>
      </c>
      <c r="AC17" s="105">
        <f>IFERROR(AB17/SUM($L17:$W17),0)</f>
        <v>0</v>
      </c>
      <c r="AD17" s="93">
        <f>SUM(AD12:AD16)</f>
        <v>0</v>
      </c>
      <c r="AE17" s="94">
        <f>IFERROR(AD17/SUM($L17:$W17),0)</f>
        <v>0</v>
      </c>
      <c r="AF17" s="91"/>
      <c r="AG17" s="91"/>
      <c r="AH17" s="93">
        <f>SUM(AH12:AH16)</f>
        <v>0</v>
      </c>
      <c r="AI17" s="105">
        <f>IFERROR(AH17/SUM($L17:$W17),0)</f>
        <v>0</v>
      </c>
      <c r="AJ17" s="93">
        <f>SUM(AJ12:AJ16)</f>
        <v>0</v>
      </c>
      <c r="AK17" s="94">
        <f>IFERROR(AJ17/SUM($L17:$W17),0)</f>
        <v>0</v>
      </c>
      <c r="AL17" s="91"/>
      <c r="AM17" s="91"/>
      <c r="AN17" s="93">
        <f>SUM(AN12:AN16)</f>
        <v>12</v>
      </c>
      <c r="AO17" s="105">
        <f>IFERROR(AN17/SUM($L17:$W17),0)</f>
        <v>0.23076923076923078</v>
      </c>
      <c r="AP17" s="93">
        <f>SUM(AP12:AP16)</f>
        <v>12</v>
      </c>
      <c r="AQ17" s="94">
        <f>IFERROR(AP17/SUM($L17:$W17),0)</f>
        <v>0.23076923076923078</v>
      </c>
      <c r="AR17" s="91"/>
      <c r="AS17" s="91"/>
      <c r="AT17" s="93">
        <f>SUM(AT12:AT16)</f>
        <v>0</v>
      </c>
      <c r="AU17" s="105">
        <f>IFERROR(AT17/SUM($L17:$W17),0)</f>
        <v>0</v>
      </c>
      <c r="AV17" s="93">
        <f>SUM(AV12:AV16)</f>
        <v>0</v>
      </c>
      <c r="AW17" s="94">
        <f>IFERROR(AV17/SUM($L17:$W17),0)</f>
        <v>0</v>
      </c>
      <c r="AX17" s="91"/>
      <c r="AY17" s="91"/>
      <c r="AZ17" s="93">
        <f>SUM(AZ12:AZ16)</f>
        <v>0</v>
      </c>
      <c r="BA17" s="105">
        <f>IFERROR(AZ17/SUM($L17:$W17),0)</f>
        <v>0</v>
      </c>
      <c r="BB17" s="93">
        <f>SUM(BB12:BB16)</f>
        <v>0</v>
      </c>
      <c r="BC17" s="94">
        <f>IFERROR(BB17/SUM($L17:$W17),0)</f>
        <v>0</v>
      </c>
      <c r="BD17" s="91"/>
      <c r="BE17" s="91"/>
      <c r="BF17" s="93">
        <f>SUM(BF12:BF16)</f>
        <v>12</v>
      </c>
      <c r="BG17" s="105">
        <f>IFERROR(BF17/SUM($L17:$W17),0)</f>
        <v>0.23076923076923078</v>
      </c>
      <c r="BH17" s="93">
        <f>SUM(BH12:BH16)</f>
        <v>12</v>
      </c>
      <c r="BI17" s="94">
        <f>IFERROR(BH17/SUM($L17:$W17),0)</f>
        <v>0.23076923076923078</v>
      </c>
      <c r="BJ17" s="91"/>
      <c r="BK17" s="91"/>
      <c r="BL17" s="93">
        <f>SUM(BL12:BL16)</f>
        <v>1</v>
      </c>
      <c r="BM17" s="105">
        <f>IFERROR(BL17/SUM($L17:$W17),0)</f>
        <v>1.9230769230769232E-2</v>
      </c>
      <c r="BN17" s="93">
        <f>SUM(BN12:BN16)</f>
        <v>0</v>
      </c>
      <c r="BO17" s="94">
        <f>IFERROR(BN17/SUM($L17:$W17),0)</f>
        <v>0</v>
      </c>
      <c r="BP17" s="91"/>
      <c r="BQ17" s="91"/>
      <c r="BR17" s="93">
        <f>SUM(BR12:BR16)</f>
        <v>0</v>
      </c>
      <c r="BS17" s="105">
        <f>IFERROR(BR17/SUM($L17:$W17),0)</f>
        <v>0</v>
      </c>
      <c r="BT17" s="93">
        <f>SUM(BT12:BT16)</f>
        <v>0</v>
      </c>
      <c r="BU17" s="94">
        <f>IFERROR(BT17/SUM($L17:$W17),0)</f>
        <v>0</v>
      </c>
      <c r="BV17" s="91"/>
      <c r="BW17" s="91"/>
      <c r="BX17" s="93">
        <f>SUM(BX12:BX16)</f>
        <v>12</v>
      </c>
      <c r="BY17" s="105">
        <f>IFERROR(BX17/SUM($L17:$W17),0)</f>
        <v>0.23076923076923078</v>
      </c>
      <c r="BZ17" s="93">
        <f>SUM(BZ12:BZ16)</f>
        <v>0</v>
      </c>
      <c r="CA17" s="94">
        <f>IFERROR(BZ17/SUM($L17:$W17),0)</f>
        <v>0</v>
      </c>
      <c r="CB17" s="91"/>
      <c r="CC17" s="91"/>
      <c r="CD17" s="93">
        <f>SUM(CD12:CD16)</f>
        <v>0</v>
      </c>
      <c r="CE17" s="105">
        <f>IFERROR(CD17/SUM($L17:$W17),0)</f>
        <v>0</v>
      </c>
      <c r="CF17" s="93">
        <f>SUM(CF12:CF16)</f>
        <v>0</v>
      </c>
      <c r="CG17" s="94">
        <f>IFERROR(CF17/SUM($L17:$W17),0)</f>
        <v>0</v>
      </c>
      <c r="CH17" s="91"/>
      <c r="CI17" s="91"/>
      <c r="CJ17" s="93">
        <f>SUM(CJ12:CJ16)</f>
        <v>0</v>
      </c>
      <c r="CK17" s="105">
        <f>IFERROR(CJ17/SUM($L17:$W17),0)</f>
        <v>0</v>
      </c>
      <c r="CL17" s="93">
        <f>SUM(CL12:CL16)</f>
        <v>0</v>
      </c>
      <c r="CM17" s="94">
        <f>IFERROR(CL17/SUM($L17:$W17),0)</f>
        <v>0</v>
      </c>
      <c r="CN17" s="91"/>
      <c r="CO17" s="91"/>
      <c r="CP17" s="93">
        <f>SUM(CP12:CP16)</f>
        <v>15</v>
      </c>
      <c r="CQ17" s="105">
        <f>IFERROR(CP17/SUM($L17:$W17),0)</f>
        <v>0.28846153846153844</v>
      </c>
      <c r="CR17" s="93">
        <f>SUM(CR12:CR16)</f>
        <v>0</v>
      </c>
      <c r="CS17" s="94">
        <f>IFERROR(CR17/SUM($L17:$W17),0)</f>
        <v>0</v>
      </c>
      <c r="CT17" s="91"/>
      <c r="CU17" s="91"/>
      <c r="CV17" s="91"/>
      <c r="CW17" s="95">
        <f>SUM(CS17,CM17,CG17,CA17,BU17,BO17,BI17:BI17,BC17,AW17,AQ17,AK17,AE17)</f>
        <v>0.46153846153846156</v>
      </c>
      <c r="CZ17" s="379"/>
      <c r="DE17" s="100"/>
      <c r="DH17" s="134"/>
      <c r="DI17" s="134"/>
    </row>
  </sheetData>
  <sheetProtection algorithmName="SHA-512" hashValue="Yg1/TVqqy2jc1qOlyrVoUNol4G5AE8Tw7xBUv0TnMYr6kiHRPEwu2Hz8UpLVxgh7hcXhUkv9Uicw2LffyuVTzg==" saltValue="PqKYH8PTDFfbnA9AeIvVVQ==" spinCount="100000" sheet="1" objects="1" scenarios="1" sort="0" autoFilter="0"/>
  <mergeCells count="74">
    <mergeCell ref="B1:AE1"/>
    <mergeCell ref="AH1:AK1"/>
    <mergeCell ref="BF1:BZ1"/>
    <mergeCell ref="CB1:CF1"/>
    <mergeCell ref="CH1:CM1"/>
    <mergeCell ref="CK8:CP8"/>
    <mergeCell ref="C3:AE3"/>
    <mergeCell ref="AF3:AL3"/>
    <mergeCell ref="BG3:BZ3"/>
    <mergeCell ref="CA3:CG3"/>
    <mergeCell ref="CJ3:CM3"/>
    <mergeCell ref="CK5:CP5"/>
    <mergeCell ref="CM7:CP7"/>
    <mergeCell ref="B9:B11"/>
    <mergeCell ref="C9:C11"/>
    <mergeCell ref="D9:D11"/>
    <mergeCell ref="E9:E11"/>
    <mergeCell ref="F9:F11"/>
    <mergeCell ref="DL9:DL11"/>
    <mergeCell ref="J16:K16"/>
    <mergeCell ref="DJ10:DJ11"/>
    <mergeCell ref="DK10:DK11"/>
    <mergeCell ref="J12:K12"/>
    <mergeCell ref="J13:K13"/>
    <mergeCell ref="BR10:BW10"/>
    <mergeCell ref="Y9:Y11"/>
    <mergeCell ref="Z9:Z11"/>
    <mergeCell ref="AA9:AA11"/>
    <mergeCell ref="AB9:CW9"/>
    <mergeCell ref="AB10:AG10"/>
    <mergeCell ref="AH10:AM10"/>
    <mergeCell ref="AN10:AS10"/>
    <mergeCell ref="AT10:AY10"/>
    <mergeCell ref="BF10:BK10"/>
    <mergeCell ref="DH10:DH11"/>
    <mergeCell ref="J14:K14"/>
    <mergeCell ref="J15:K15"/>
    <mergeCell ref="AZ10:BE10"/>
    <mergeCell ref="CX9:CX11"/>
    <mergeCell ref="CY9:CY11"/>
    <mergeCell ref="BX10:CC10"/>
    <mergeCell ref="CD10:CI10"/>
    <mergeCell ref="CJ10:CO10"/>
    <mergeCell ref="CP10:CT10"/>
    <mergeCell ref="CZ9:DK9"/>
    <mergeCell ref="DI10:DI11"/>
    <mergeCell ref="CV10:CV11"/>
    <mergeCell ref="J9:K11"/>
    <mergeCell ref="L9:W10"/>
    <mergeCell ref="X9:X11"/>
    <mergeCell ref="CW10:CW11"/>
    <mergeCell ref="CZ10:CZ11"/>
    <mergeCell ref="DG10:DG11"/>
    <mergeCell ref="DD10:DD11"/>
    <mergeCell ref="DE10:DE11"/>
    <mergeCell ref="DF10:DF11"/>
    <mergeCell ref="DA10:DA11"/>
    <mergeCell ref="DB10:DB11"/>
    <mergeCell ref="DC10:DC11"/>
    <mergeCell ref="J17:K17"/>
    <mergeCell ref="C5:AH5"/>
    <mergeCell ref="AK5:AN5"/>
    <mergeCell ref="BI5:CC5"/>
    <mergeCell ref="CE5:CI5"/>
    <mergeCell ref="C8:AO8"/>
    <mergeCell ref="BI8:CJ8"/>
    <mergeCell ref="BL10:BP10"/>
    <mergeCell ref="G9:G11"/>
    <mergeCell ref="H9:H11"/>
    <mergeCell ref="I9:I11"/>
    <mergeCell ref="D7:AH7"/>
    <mergeCell ref="AI7:AO7"/>
    <mergeCell ref="BJ7:CC7"/>
    <mergeCell ref="CD7:CJ7"/>
  </mergeCells>
  <conditionalFormatting sqref="CW12:CX16">
    <cfRule type="cellIs" dxfId="20" priority="1" operator="equal">
      <formula>1</formula>
    </cfRule>
    <cfRule type="colorScale" priority="2">
      <colorScale>
        <cfvo type="num" val="0"/>
        <cfvo type="num" val="0.6"/>
        <cfvo type="num" val="0.99"/>
        <color rgb="FFC00000"/>
        <color rgb="FFFFEB84"/>
        <color rgb="FF1DA275"/>
      </colorScale>
    </cfRule>
  </conditionalFormatting>
  <dataValidations count="9">
    <dataValidation type="whole" showInputMessage="1" showErrorMessage="1" error="SUPERA LA META PROGRAMADA" sqref="AD12:AD14 AD16 AJ12:AJ14 AJ16 AP12:AP14 BH14 AV12:AV14 AV16 BB12:BB14 BB16 CR16 BH12 BN12:BN14 BN16 BT12:BT14 BT16 BZ12:BZ14 BZ16 CF12:CF14 CF16 CL12:CL14 CL16 CR12:CR14" xr:uid="{00000000-0002-0000-0400-000000000000}">
      <formula1>0</formula1>
      <formula2>#REF!-AB12</formula2>
    </dataValidation>
    <dataValidation showInputMessage="1" showErrorMessage="1" error="SUPERA LA META PROGRAMADA" sqref="AP16" xr:uid="{47084461-5A9B-40EB-8A16-53F3FDC2A14B}"/>
    <dataValidation type="list" allowBlank="1" showInputMessage="1" showErrorMessage="1" sqref="B17:G17" xr:uid="{00000000-0002-0000-0400-000001000000}">
      <formula1>#REF!</formula1>
    </dataValidation>
    <dataValidation type="list" allowBlank="1" showInputMessage="1" showErrorMessage="1" sqref="I12:I16 G12:G16" xr:uid="{1A4D472B-A253-4C08-85BE-685922CE33B6}">
      <formula1>$G$17:$G$17</formula1>
    </dataValidation>
    <dataValidation type="list" allowBlank="1" showInputMessage="1" showErrorMessage="1" sqref="B12:B16" xr:uid="{3BECC353-A7D6-444E-94D8-30A41E618229}">
      <formula1>$B$17:$B$17</formula1>
    </dataValidation>
    <dataValidation type="list" allowBlank="1" showInputMessage="1" showErrorMessage="1" sqref="C12:C16" xr:uid="{29BBF79B-9B68-4F47-BE53-EAF009ECD6F3}">
      <formula1>$C$17:$C$17</formula1>
    </dataValidation>
    <dataValidation type="list" allowBlank="1" showInputMessage="1" showErrorMessage="1" sqref="D12:D16" xr:uid="{F55C078F-A61F-42E8-8BDE-31D9112766E1}">
      <formula1>$D$17:$D$17</formula1>
    </dataValidation>
    <dataValidation type="list" allowBlank="1" showInputMessage="1" showErrorMessage="1" sqref="E12:E16" xr:uid="{F7EB2480-8F49-449F-A616-79DCF9925430}">
      <formula1>$E$17:$E$17</formula1>
    </dataValidation>
    <dataValidation type="list" allowBlank="1" showInputMessage="1" showErrorMessage="1" sqref="F12:F16" xr:uid="{8875BAE6-C2B1-41F0-A61D-1D746D29BCDE}">
      <formula1>$F$17:$F$17</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91731-1D4B-4EFA-96B7-574EDE5F9FAA}">
  <sheetPr>
    <tabColor rgb="FF92D050"/>
  </sheetPr>
  <dimension ref="A1:DL9"/>
  <sheetViews>
    <sheetView topLeftCell="DG7" zoomScale="70" zoomScaleNormal="70" zoomScaleSheetLayoutView="55" zoomScalePageLayoutView="60" workbookViewId="0">
      <selection activeCell="DL9" sqref="DL9"/>
    </sheetView>
  </sheetViews>
  <sheetFormatPr baseColWidth="10" defaultColWidth="11.453125" defaultRowHeight="15.5"/>
  <cols>
    <col min="1" max="1" width="5.453125" style="48" customWidth="1"/>
    <col min="2" max="8" width="18.54296875" style="48" customWidth="1"/>
    <col min="9" max="9" width="21.54296875" style="48" customWidth="1"/>
    <col min="10" max="15" width="18.54296875" style="48" customWidth="1"/>
    <col min="16" max="21" width="12.453125" style="48" customWidth="1"/>
    <col min="22" max="22" width="14.453125" style="48" customWidth="1"/>
    <col min="23" max="23" width="12.453125" style="48" customWidth="1"/>
    <col min="24" max="24" width="16.54296875" style="48" customWidth="1"/>
    <col min="25" max="25" width="25.54296875" style="48" customWidth="1"/>
    <col min="26" max="26" width="20.453125" style="48" customWidth="1"/>
    <col min="27" max="27" width="23" style="48" customWidth="1"/>
    <col min="28" max="28" width="17.453125" style="48" customWidth="1"/>
    <col min="29" max="29" width="25" style="48" customWidth="1"/>
    <col min="30" max="31" width="12.453125" style="48" customWidth="1"/>
    <col min="32" max="32" width="19.54296875" style="48" customWidth="1"/>
    <col min="33" max="33" width="20.453125" style="48" customWidth="1"/>
    <col min="34" max="34" width="18.453125" style="48" customWidth="1"/>
    <col min="35" max="35" width="21" style="48" customWidth="1"/>
    <col min="36" max="37" width="12.453125" style="48" customWidth="1"/>
    <col min="38" max="38" width="19.54296875" style="48" customWidth="1"/>
    <col min="39" max="39" width="20.453125" style="48"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48" customWidth="1"/>
    <col min="46" max="46" width="17.453125" style="48" customWidth="1"/>
    <col min="47" max="47" width="21.54296875" style="48" customWidth="1"/>
    <col min="48" max="49" width="12.453125" style="48" customWidth="1"/>
    <col min="50" max="50" width="19.453125" style="48" customWidth="1"/>
    <col min="51" max="51" width="20.453125" style="48" customWidth="1"/>
    <col min="52" max="52" width="18.453125" style="48" customWidth="1"/>
    <col min="53" max="53" width="23.453125" style="48" customWidth="1"/>
    <col min="54" max="55" width="12.453125" style="48" customWidth="1"/>
    <col min="56" max="56" width="20.54296875" style="48" customWidth="1"/>
    <col min="57" max="57" width="20.453125" style="48" customWidth="1"/>
    <col min="58" max="58" width="16.54296875" style="48" customWidth="1"/>
    <col min="59" max="59" width="17" style="48" customWidth="1"/>
    <col min="60" max="61" width="12.453125" style="48" customWidth="1"/>
    <col min="62" max="62" width="26.45312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18.54296875" style="48" customWidth="1"/>
    <col min="105" max="105" width="20.54296875" style="48" customWidth="1"/>
    <col min="106" max="107" width="17.453125" style="48" customWidth="1"/>
    <col min="108" max="108" width="22" style="48" customWidth="1"/>
    <col min="109" max="111" width="18.453125" style="48" customWidth="1"/>
    <col min="112" max="112" width="20.54296875" style="48" customWidth="1"/>
    <col min="113" max="113" width="17.453125" style="48" customWidth="1"/>
    <col min="114" max="114" width="18.453125" style="48" customWidth="1"/>
    <col min="115" max="115" width="18" style="48" customWidth="1"/>
    <col min="116" max="116" width="41.453125" style="48" customWidth="1"/>
    <col min="117" max="16384" width="11.453125" style="48"/>
  </cols>
  <sheetData>
    <row r="1" spans="1:116" s="108" customFormat="1" ht="69.75" customHeight="1" thickBot="1">
      <c r="C1" s="832" t="s">
        <v>523</v>
      </c>
      <c r="D1" s="833"/>
      <c r="E1" s="833"/>
      <c r="F1" s="833"/>
      <c r="G1" s="833"/>
      <c r="H1" s="833"/>
      <c r="I1" s="833"/>
      <c r="J1" s="833"/>
      <c r="K1" s="833"/>
      <c r="L1" s="833"/>
      <c r="M1" s="833"/>
      <c r="N1" s="833"/>
      <c r="O1" s="833"/>
      <c r="P1" s="833"/>
      <c r="Q1" s="833"/>
      <c r="R1" s="833"/>
      <c r="S1" s="833"/>
      <c r="T1" s="833"/>
      <c r="U1" s="833"/>
      <c r="V1" s="833"/>
      <c r="W1" s="833"/>
      <c r="X1" s="833"/>
      <c r="Y1" s="833"/>
      <c r="Z1" s="833"/>
      <c r="AA1" s="833"/>
      <c r="AB1" s="833"/>
      <c r="AC1" s="833"/>
      <c r="AD1" s="833"/>
      <c r="AE1" s="833"/>
      <c r="AF1" s="833"/>
      <c r="AG1" s="833"/>
      <c r="AH1" s="834"/>
      <c r="AI1" s="109"/>
      <c r="AK1" s="835"/>
      <c r="AL1" s="835"/>
      <c r="AM1" s="835"/>
      <c r="AN1" s="835"/>
      <c r="AO1" s="109"/>
      <c r="BI1" s="836"/>
      <c r="BJ1" s="836"/>
      <c r="BK1" s="836"/>
      <c r="BL1" s="836"/>
      <c r="BM1" s="836"/>
      <c r="BN1" s="836"/>
      <c r="BO1" s="836"/>
      <c r="BP1" s="836"/>
      <c r="BQ1" s="836"/>
      <c r="BR1" s="836"/>
      <c r="BS1" s="836"/>
      <c r="BT1" s="836"/>
      <c r="BU1" s="836"/>
      <c r="BV1" s="836"/>
      <c r="BW1" s="836"/>
      <c r="BX1" s="836"/>
      <c r="BY1" s="836"/>
      <c r="BZ1" s="836"/>
      <c r="CA1" s="836"/>
      <c r="CB1" s="836"/>
      <c r="CC1" s="836"/>
      <c r="CD1" s="109"/>
      <c r="CE1" s="835"/>
      <c r="CF1" s="835"/>
      <c r="CG1" s="835"/>
      <c r="CH1" s="835"/>
      <c r="CI1" s="835"/>
      <c r="CJ1" s="109"/>
      <c r="CK1" s="836"/>
      <c r="CL1" s="836"/>
      <c r="CM1" s="836"/>
      <c r="CN1" s="836"/>
      <c r="CO1" s="836"/>
      <c r="CP1" s="836"/>
    </row>
    <row r="2" spans="1:116" s="108" customFormat="1" ht="18" thickBot="1">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row>
    <row r="3" spans="1:116" s="108" customFormat="1" ht="47.25" customHeight="1" thickBot="1">
      <c r="C3" s="50" t="s">
        <v>180</v>
      </c>
      <c r="D3" s="840"/>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1"/>
      <c r="AF3" s="841"/>
      <c r="AG3" s="841"/>
      <c r="AH3" s="842"/>
      <c r="AI3" s="843"/>
      <c r="AJ3" s="843"/>
      <c r="AK3" s="843"/>
      <c r="AL3" s="843"/>
      <c r="AM3" s="843"/>
      <c r="AN3" s="843"/>
      <c r="AO3" s="843"/>
      <c r="BI3" s="111"/>
      <c r="BJ3" s="844"/>
      <c r="BK3" s="844"/>
      <c r="BL3" s="844"/>
      <c r="BM3" s="844"/>
      <c r="BN3" s="844"/>
      <c r="BO3" s="844"/>
      <c r="BP3" s="844"/>
      <c r="BQ3" s="844"/>
      <c r="BR3" s="844"/>
      <c r="BS3" s="844"/>
      <c r="BT3" s="844"/>
      <c r="BU3" s="844"/>
      <c r="BV3" s="844"/>
      <c r="BW3" s="844"/>
      <c r="BX3" s="844"/>
      <c r="BY3" s="844"/>
      <c r="BZ3" s="844"/>
      <c r="CA3" s="844"/>
      <c r="CB3" s="844"/>
      <c r="CC3" s="844"/>
      <c r="CD3" s="843"/>
      <c r="CE3" s="843"/>
      <c r="CF3" s="843"/>
      <c r="CG3" s="843"/>
      <c r="CH3" s="843"/>
      <c r="CI3" s="843"/>
      <c r="CJ3" s="843"/>
      <c r="CK3" s="111"/>
      <c r="CM3" s="844"/>
      <c r="CN3" s="844"/>
      <c r="CO3" s="844"/>
      <c r="CP3" s="844"/>
    </row>
    <row r="4" spans="1:116" s="108" customFormat="1" ht="24.75" customHeight="1">
      <c r="C4" s="837"/>
      <c r="D4" s="837"/>
      <c r="E4" s="837"/>
      <c r="F4" s="837"/>
      <c r="G4" s="837"/>
      <c r="H4" s="837"/>
      <c r="I4" s="837"/>
      <c r="J4" s="837"/>
      <c r="K4" s="837"/>
      <c r="L4" s="837"/>
      <c r="M4" s="837"/>
      <c r="N4" s="837"/>
      <c r="O4" s="837"/>
      <c r="P4" s="837"/>
      <c r="Q4" s="837"/>
      <c r="R4" s="837"/>
      <c r="S4" s="837"/>
      <c r="T4" s="837"/>
      <c r="U4" s="837"/>
      <c r="V4" s="837"/>
      <c r="W4" s="837"/>
      <c r="X4" s="837"/>
      <c r="Y4" s="837"/>
      <c r="Z4" s="837"/>
      <c r="AA4" s="837"/>
      <c r="AB4" s="837"/>
      <c r="AC4" s="837"/>
      <c r="AD4" s="837"/>
      <c r="AE4" s="837"/>
      <c r="AF4" s="837"/>
      <c r="AG4" s="837"/>
      <c r="AH4" s="837"/>
      <c r="AI4" s="837"/>
      <c r="AJ4" s="837"/>
      <c r="AK4" s="837"/>
      <c r="AL4" s="837"/>
      <c r="AM4" s="837"/>
      <c r="AN4" s="837"/>
      <c r="AO4" s="837"/>
      <c r="BI4" s="837"/>
      <c r="BJ4" s="837"/>
      <c r="BK4" s="837"/>
      <c r="BL4" s="837"/>
      <c r="BM4" s="837"/>
      <c r="BN4" s="837"/>
      <c r="BO4" s="837"/>
      <c r="BP4" s="837"/>
      <c r="BQ4" s="837"/>
      <c r="BR4" s="837"/>
      <c r="BS4" s="837"/>
      <c r="BT4" s="837"/>
      <c r="BU4" s="837"/>
      <c r="BV4" s="837"/>
      <c r="BW4" s="837"/>
      <c r="BX4" s="837"/>
      <c r="BY4" s="837"/>
      <c r="BZ4" s="837"/>
      <c r="CA4" s="837"/>
      <c r="CB4" s="837"/>
      <c r="CC4" s="837"/>
      <c r="CD4" s="837"/>
      <c r="CE4" s="837"/>
      <c r="CF4" s="837"/>
      <c r="CG4" s="837"/>
      <c r="CH4" s="837"/>
      <c r="CI4" s="837"/>
      <c r="CJ4" s="837"/>
      <c r="CK4" s="837"/>
      <c r="CL4" s="837"/>
      <c r="CM4" s="837"/>
      <c r="CN4" s="837"/>
      <c r="CO4" s="837"/>
      <c r="CP4" s="837"/>
    </row>
    <row r="5" spans="1:116" ht="15" customHeight="1">
      <c r="A5" s="51"/>
      <c r="B5" s="839" t="s">
        <v>455</v>
      </c>
      <c r="C5" s="839" t="s">
        <v>456</v>
      </c>
      <c r="D5" s="839" t="s">
        <v>457</v>
      </c>
      <c r="E5" s="839" t="s">
        <v>68</v>
      </c>
      <c r="F5" s="839" t="s">
        <v>524</v>
      </c>
      <c r="G5" s="839" t="s">
        <v>525</v>
      </c>
      <c r="H5" s="839" t="s">
        <v>460</v>
      </c>
      <c r="I5" s="839" t="s">
        <v>72</v>
      </c>
      <c r="J5" s="847" t="s">
        <v>461</v>
      </c>
      <c r="K5" s="847"/>
      <c r="L5" s="848" t="s">
        <v>462</v>
      </c>
      <c r="M5" s="848"/>
      <c r="N5" s="848"/>
      <c r="O5" s="848"/>
      <c r="P5" s="848"/>
      <c r="Q5" s="848"/>
      <c r="R5" s="848"/>
      <c r="S5" s="848"/>
      <c r="T5" s="848"/>
      <c r="U5" s="848"/>
      <c r="V5" s="848"/>
      <c r="W5" s="848"/>
      <c r="X5" s="848" t="s">
        <v>463</v>
      </c>
      <c r="Y5" s="847" t="s">
        <v>464</v>
      </c>
      <c r="Z5" s="847" t="s">
        <v>465</v>
      </c>
      <c r="AA5" s="847" t="s">
        <v>466</v>
      </c>
      <c r="AB5" s="838" t="s">
        <v>467</v>
      </c>
      <c r="AC5" s="838"/>
      <c r="AD5" s="838"/>
      <c r="AE5" s="838"/>
      <c r="AF5" s="838"/>
      <c r="AG5" s="838"/>
      <c r="AH5" s="838"/>
      <c r="AI5" s="838"/>
      <c r="AJ5" s="838"/>
      <c r="AK5" s="838"/>
      <c r="AL5" s="838"/>
      <c r="AM5" s="838"/>
      <c r="AN5" s="838"/>
      <c r="AO5" s="838"/>
      <c r="AP5" s="838"/>
      <c r="AQ5" s="838"/>
      <c r="AR5" s="838"/>
      <c r="AS5" s="838"/>
      <c r="AT5" s="838"/>
      <c r="AU5" s="838"/>
      <c r="AV5" s="838"/>
      <c r="AW5" s="838"/>
      <c r="AX5" s="838"/>
      <c r="AY5" s="838"/>
      <c r="AZ5" s="838"/>
      <c r="BA5" s="838"/>
      <c r="BB5" s="838"/>
      <c r="BC5" s="838"/>
      <c r="BD5" s="838"/>
      <c r="BE5" s="838"/>
      <c r="BF5" s="838"/>
      <c r="BG5" s="838"/>
      <c r="BH5" s="838"/>
      <c r="BI5" s="838"/>
      <c r="BJ5" s="838"/>
      <c r="BK5" s="838"/>
      <c r="BL5" s="838"/>
      <c r="BM5" s="838"/>
      <c r="BN5" s="838"/>
      <c r="BO5" s="838"/>
      <c r="BP5" s="838"/>
      <c r="BQ5" s="838"/>
      <c r="BR5" s="838"/>
      <c r="BS5" s="838"/>
      <c r="BT5" s="838"/>
      <c r="BU5" s="838"/>
      <c r="BV5" s="838"/>
      <c r="BW5" s="838"/>
      <c r="BX5" s="838"/>
      <c r="BY5" s="838"/>
      <c r="BZ5" s="838"/>
      <c r="CA5" s="838"/>
      <c r="CB5" s="838"/>
      <c r="CC5" s="838"/>
      <c r="CD5" s="838"/>
      <c r="CE5" s="838"/>
      <c r="CF5" s="838"/>
      <c r="CG5" s="838"/>
      <c r="CH5" s="838"/>
      <c r="CI5" s="838"/>
      <c r="CJ5" s="838"/>
      <c r="CK5" s="838"/>
      <c r="CL5" s="838"/>
      <c r="CM5" s="838"/>
      <c r="CN5" s="838"/>
      <c r="CO5" s="838"/>
      <c r="CP5" s="838"/>
      <c r="CQ5" s="838"/>
      <c r="CR5" s="838"/>
      <c r="CS5" s="838"/>
      <c r="CT5" s="838"/>
      <c r="CU5" s="838"/>
      <c r="CV5" s="838"/>
      <c r="CW5" s="838"/>
      <c r="CX5" s="838"/>
      <c r="CY5" s="838"/>
      <c r="CZ5" s="845" t="s">
        <v>194</v>
      </c>
      <c r="DA5" s="845"/>
      <c r="DB5" s="845"/>
      <c r="DC5" s="845"/>
      <c r="DD5" s="845"/>
      <c r="DE5" s="845"/>
      <c r="DF5" s="845"/>
      <c r="DG5" s="845"/>
      <c r="DH5" s="845"/>
      <c r="DI5" s="845"/>
      <c r="DJ5" s="845"/>
      <c r="DK5" s="845"/>
      <c r="DL5" s="845" t="s">
        <v>470</v>
      </c>
    </row>
    <row r="6" spans="1:116" ht="15" customHeight="1">
      <c r="A6" s="51"/>
      <c r="B6" s="839"/>
      <c r="C6" s="839"/>
      <c r="D6" s="839"/>
      <c r="E6" s="839"/>
      <c r="F6" s="839"/>
      <c r="G6" s="839"/>
      <c r="H6" s="839"/>
      <c r="I6" s="839"/>
      <c r="J6" s="847"/>
      <c r="K6" s="847"/>
      <c r="L6" s="848"/>
      <c r="M6" s="848"/>
      <c r="N6" s="848"/>
      <c r="O6" s="848"/>
      <c r="P6" s="848"/>
      <c r="Q6" s="848"/>
      <c r="R6" s="848"/>
      <c r="S6" s="848"/>
      <c r="T6" s="848"/>
      <c r="U6" s="848"/>
      <c r="V6" s="848"/>
      <c r="W6" s="848"/>
      <c r="X6" s="848"/>
      <c r="Y6" s="847"/>
      <c r="Z6" s="847"/>
      <c r="AA6" s="847"/>
      <c r="AB6" s="838" t="s">
        <v>200</v>
      </c>
      <c r="AC6" s="838"/>
      <c r="AD6" s="838"/>
      <c r="AE6" s="838"/>
      <c r="AF6" s="838"/>
      <c r="AG6" s="838"/>
      <c r="AH6" s="838" t="s">
        <v>201</v>
      </c>
      <c r="AI6" s="838"/>
      <c r="AJ6" s="838"/>
      <c r="AK6" s="838"/>
      <c r="AL6" s="838"/>
      <c r="AM6" s="838"/>
      <c r="AN6" s="838" t="s">
        <v>202</v>
      </c>
      <c r="AO6" s="838"/>
      <c r="AP6" s="838"/>
      <c r="AQ6" s="838"/>
      <c r="AR6" s="838"/>
      <c r="AS6" s="838"/>
      <c r="AT6" s="838" t="s">
        <v>203</v>
      </c>
      <c r="AU6" s="838"/>
      <c r="AV6" s="838"/>
      <c r="AW6" s="838"/>
      <c r="AX6" s="838"/>
      <c r="AY6" s="838"/>
      <c r="AZ6" s="838" t="s">
        <v>204</v>
      </c>
      <c r="BA6" s="838"/>
      <c r="BB6" s="838"/>
      <c r="BC6" s="838"/>
      <c r="BD6" s="838"/>
      <c r="BE6" s="838"/>
      <c r="BF6" s="838" t="s">
        <v>205</v>
      </c>
      <c r="BG6" s="838"/>
      <c r="BH6" s="838"/>
      <c r="BI6" s="838"/>
      <c r="BJ6" s="838"/>
      <c r="BK6" s="838"/>
      <c r="BL6" s="838" t="s">
        <v>206</v>
      </c>
      <c r="BM6" s="838"/>
      <c r="BN6" s="838"/>
      <c r="BO6" s="838"/>
      <c r="BP6" s="838"/>
      <c r="BQ6" s="360"/>
      <c r="BR6" s="838" t="s">
        <v>207</v>
      </c>
      <c r="BS6" s="838"/>
      <c r="BT6" s="838"/>
      <c r="BU6" s="838"/>
      <c r="BV6" s="838"/>
      <c r="BW6" s="838"/>
      <c r="BX6" s="838" t="s">
        <v>208</v>
      </c>
      <c r="BY6" s="838"/>
      <c r="BZ6" s="838"/>
      <c r="CA6" s="838"/>
      <c r="CB6" s="838"/>
      <c r="CC6" s="838"/>
      <c r="CD6" s="838" t="s">
        <v>209</v>
      </c>
      <c r="CE6" s="838"/>
      <c r="CF6" s="838"/>
      <c r="CG6" s="838"/>
      <c r="CH6" s="838"/>
      <c r="CI6" s="838"/>
      <c r="CJ6" s="838" t="s">
        <v>210</v>
      </c>
      <c r="CK6" s="838"/>
      <c r="CL6" s="838"/>
      <c r="CM6" s="838"/>
      <c r="CN6" s="838"/>
      <c r="CO6" s="838"/>
      <c r="CP6" s="838" t="s">
        <v>211</v>
      </c>
      <c r="CQ6" s="838"/>
      <c r="CR6" s="838"/>
      <c r="CS6" s="838"/>
      <c r="CT6" s="838"/>
      <c r="CU6" s="360"/>
      <c r="CV6" s="838" t="s">
        <v>471</v>
      </c>
      <c r="CW6" s="838" t="s">
        <v>472</v>
      </c>
      <c r="CX6" s="838"/>
      <c r="CY6" s="838"/>
      <c r="CZ6" s="845" t="s">
        <v>200</v>
      </c>
      <c r="DA6" s="845" t="s">
        <v>201</v>
      </c>
      <c r="DB6" s="845" t="s">
        <v>202</v>
      </c>
      <c r="DC6" s="845" t="s">
        <v>203</v>
      </c>
      <c r="DD6" s="845" t="s">
        <v>204</v>
      </c>
      <c r="DE6" s="845" t="s">
        <v>205</v>
      </c>
      <c r="DF6" s="845" t="s">
        <v>206</v>
      </c>
      <c r="DG6" s="845" t="s">
        <v>207</v>
      </c>
      <c r="DH6" s="845" t="s">
        <v>208</v>
      </c>
      <c r="DI6" s="845" t="s">
        <v>209</v>
      </c>
      <c r="DJ6" s="845" t="s">
        <v>210</v>
      </c>
      <c r="DK6" s="845" t="s">
        <v>211</v>
      </c>
      <c r="DL6" s="845"/>
    </row>
    <row r="7" spans="1:116" ht="93">
      <c r="A7" s="51"/>
      <c r="B7" s="839"/>
      <c r="C7" s="839"/>
      <c r="D7" s="839"/>
      <c r="E7" s="839"/>
      <c r="F7" s="839"/>
      <c r="G7" s="839"/>
      <c r="H7" s="839"/>
      <c r="I7" s="839"/>
      <c r="J7" s="847"/>
      <c r="K7" s="847"/>
      <c r="L7" s="361" t="s">
        <v>187</v>
      </c>
      <c r="M7" s="361" t="s">
        <v>188</v>
      </c>
      <c r="N7" s="361" t="s">
        <v>189</v>
      </c>
      <c r="O7" s="361" t="s">
        <v>190</v>
      </c>
      <c r="P7" s="361" t="s">
        <v>191</v>
      </c>
      <c r="Q7" s="361" t="s">
        <v>192</v>
      </c>
      <c r="R7" s="361" t="s">
        <v>193</v>
      </c>
      <c r="S7" s="361" t="s">
        <v>473</v>
      </c>
      <c r="T7" s="361" t="s">
        <v>474</v>
      </c>
      <c r="U7" s="361" t="s">
        <v>475</v>
      </c>
      <c r="V7" s="361" t="s">
        <v>476</v>
      </c>
      <c r="W7" s="361" t="s">
        <v>477</v>
      </c>
      <c r="X7" s="848"/>
      <c r="Y7" s="847"/>
      <c r="Z7" s="847"/>
      <c r="AA7" s="847"/>
      <c r="AB7" s="360" t="s">
        <v>526</v>
      </c>
      <c r="AC7" s="360" t="s">
        <v>479</v>
      </c>
      <c r="AD7" s="360" t="s">
        <v>480</v>
      </c>
      <c r="AE7" s="360" t="s">
        <v>481</v>
      </c>
      <c r="AF7" s="360" t="s">
        <v>482</v>
      </c>
      <c r="AG7" s="360" t="s">
        <v>483</v>
      </c>
      <c r="AH7" s="360" t="s">
        <v>478</v>
      </c>
      <c r="AI7" s="360" t="s">
        <v>479</v>
      </c>
      <c r="AJ7" s="360" t="s">
        <v>480</v>
      </c>
      <c r="AK7" s="360" t="s">
        <v>481</v>
      </c>
      <c r="AL7" s="360" t="s">
        <v>482</v>
      </c>
      <c r="AM7" s="360" t="s">
        <v>483</v>
      </c>
      <c r="AN7" s="360" t="s">
        <v>478</v>
      </c>
      <c r="AO7" s="360" t="s">
        <v>479</v>
      </c>
      <c r="AP7" s="360" t="s">
        <v>480</v>
      </c>
      <c r="AQ7" s="360" t="s">
        <v>481</v>
      </c>
      <c r="AR7" s="360" t="s">
        <v>482</v>
      </c>
      <c r="AS7" s="360" t="s">
        <v>483</v>
      </c>
      <c r="AT7" s="360" t="s">
        <v>478</v>
      </c>
      <c r="AU7" s="360" t="s">
        <v>479</v>
      </c>
      <c r="AV7" s="360" t="s">
        <v>480</v>
      </c>
      <c r="AW7" s="360" t="s">
        <v>481</v>
      </c>
      <c r="AX7" s="360" t="s">
        <v>482</v>
      </c>
      <c r="AY7" s="360" t="s">
        <v>483</v>
      </c>
      <c r="AZ7" s="360" t="s">
        <v>478</v>
      </c>
      <c r="BA7" s="360" t="s">
        <v>479</v>
      </c>
      <c r="BB7" s="360" t="s">
        <v>480</v>
      </c>
      <c r="BC7" s="360" t="s">
        <v>481</v>
      </c>
      <c r="BD7" s="360" t="s">
        <v>482</v>
      </c>
      <c r="BE7" s="360" t="s">
        <v>483</v>
      </c>
      <c r="BF7" s="360" t="s">
        <v>478</v>
      </c>
      <c r="BG7" s="360" t="s">
        <v>479</v>
      </c>
      <c r="BH7" s="360" t="s">
        <v>480</v>
      </c>
      <c r="BI7" s="360" t="s">
        <v>481</v>
      </c>
      <c r="BJ7" s="360" t="s">
        <v>482</v>
      </c>
      <c r="BK7" s="360" t="s">
        <v>483</v>
      </c>
      <c r="BL7" s="360" t="s">
        <v>478</v>
      </c>
      <c r="BM7" s="360" t="s">
        <v>479</v>
      </c>
      <c r="BN7" s="360" t="s">
        <v>480</v>
      </c>
      <c r="BO7" s="360" t="s">
        <v>481</v>
      </c>
      <c r="BP7" s="360" t="s">
        <v>482</v>
      </c>
      <c r="BQ7" s="360" t="s">
        <v>483</v>
      </c>
      <c r="BR7" s="360" t="s">
        <v>478</v>
      </c>
      <c r="BS7" s="177" t="s">
        <v>479</v>
      </c>
      <c r="BT7" s="360" t="s">
        <v>480</v>
      </c>
      <c r="BU7" s="360" t="s">
        <v>481</v>
      </c>
      <c r="BV7" s="360" t="s">
        <v>482</v>
      </c>
      <c r="BW7" s="360" t="s">
        <v>483</v>
      </c>
      <c r="BX7" s="360" t="s">
        <v>478</v>
      </c>
      <c r="BY7" s="360" t="s">
        <v>479</v>
      </c>
      <c r="BZ7" s="360" t="s">
        <v>480</v>
      </c>
      <c r="CA7" s="177" t="s">
        <v>481</v>
      </c>
      <c r="CB7" s="360" t="s">
        <v>482</v>
      </c>
      <c r="CC7" s="360" t="s">
        <v>483</v>
      </c>
      <c r="CD7" s="360" t="s">
        <v>478</v>
      </c>
      <c r="CE7" s="360" t="s">
        <v>479</v>
      </c>
      <c r="CF7" s="360" t="s">
        <v>480</v>
      </c>
      <c r="CG7" s="360" t="s">
        <v>481</v>
      </c>
      <c r="CH7" s="360" t="s">
        <v>482</v>
      </c>
      <c r="CI7" s="360" t="s">
        <v>483</v>
      </c>
      <c r="CJ7" s="360" t="s">
        <v>478</v>
      </c>
      <c r="CK7" s="360" t="s">
        <v>479</v>
      </c>
      <c r="CL7" s="360" t="s">
        <v>480</v>
      </c>
      <c r="CM7" s="360" t="s">
        <v>481</v>
      </c>
      <c r="CN7" s="360" t="s">
        <v>482</v>
      </c>
      <c r="CO7" s="360" t="s">
        <v>483</v>
      </c>
      <c r="CP7" s="360" t="s">
        <v>478</v>
      </c>
      <c r="CQ7" s="360" t="s">
        <v>479</v>
      </c>
      <c r="CR7" s="360" t="s">
        <v>480</v>
      </c>
      <c r="CS7" s="360" t="s">
        <v>481</v>
      </c>
      <c r="CT7" s="360" t="s">
        <v>482</v>
      </c>
      <c r="CU7" s="360" t="s">
        <v>483</v>
      </c>
      <c r="CV7" s="838"/>
      <c r="CW7" s="838"/>
      <c r="CX7" s="360" t="s">
        <v>527</v>
      </c>
      <c r="CY7" s="360" t="s">
        <v>528</v>
      </c>
      <c r="CZ7" s="845"/>
      <c r="DA7" s="845"/>
      <c r="DB7" s="845"/>
      <c r="DC7" s="845"/>
      <c r="DD7" s="845"/>
      <c r="DE7" s="845"/>
      <c r="DF7" s="845"/>
      <c r="DG7" s="845"/>
      <c r="DH7" s="845"/>
      <c r="DI7" s="845"/>
      <c r="DJ7" s="845"/>
      <c r="DK7" s="845"/>
      <c r="DL7" s="845"/>
    </row>
    <row r="8" spans="1:116" ht="125.25" customHeight="1">
      <c r="A8" s="51"/>
      <c r="B8" s="363" t="s">
        <v>484</v>
      </c>
      <c r="C8" s="363" t="s">
        <v>485</v>
      </c>
      <c r="D8" s="363" t="s">
        <v>486</v>
      </c>
      <c r="E8" s="363" t="s">
        <v>529</v>
      </c>
      <c r="F8" s="363" t="s">
        <v>488</v>
      </c>
      <c r="G8" s="363" t="s">
        <v>489</v>
      </c>
      <c r="H8" s="363" t="s">
        <v>530</v>
      </c>
      <c r="I8" s="363" t="s">
        <v>489</v>
      </c>
      <c r="J8" s="855" t="s">
        <v>531</v>
      </c>
      <c r="K8" s="856"/>
      <c r="L8" s="385"/>
      <c r="M8" s="385"/>
      <c r="N8" s="385"/>
      <c r="O8" s="385">
        <v>1</v>
      </c>
      <c r="P8" s="385"/>
      <c r="Q8" s="385"/>
      <c r="R8" s="385"/>
      <c r="S8" s="385">
        <v>1</v>
      </c>
      <c r="T8" s="385"/>
      <c r="U8" s="385"/>
      <c r="V8" s="385"/>
      <c r="W8" s="385">
        <v>1</v>
      </c>
      <c r="X8" s="365" t="s">
        <v>532</v>
      </c>
      <c r="Y8" s="366" t="s">
        <v>533</v>
      </c>
      <c r="Z8" s="366" t="s">
        <v>534</v>
      </c>
      <c r="AA8" s="203">
        <v>1</v>
      </c>
      <c r="AB8" s="367">
        <f>+L8</f>
        <v>0</v>
      </c>
      <c r="AC8" s="173">
        <f>IFERROR(AB8/SUM($L8:$W8)*100,0)</f>
        <v>0</v>
      </c>
      <c r="AD8" s="173"/>
      <c r="AE8" s="173">
        <f>IFERROR(AD8/SUM($L8:$W8)*100,0)</f>
        <v>0</v>
      </c>
      <c r="AF8" s="368"/>
      <c r="AG8" s="369"/>
      <c r="AH8" s="367">
        <f t="shared" ref="AH8" si="0">+M8</f>
        <v>0</v>
      </c>
      <c r="AI8" s="173">
        <f>IFERROR(AH8/SUM($L8:$W8)*100,0)</f>
        <v>0</v>
      </c>
      <c r="AJ8" s="173"/>
      <c r="AK8" s="173">
        <f>IFERROR(AJ8/SUM($L8:$W8)*100,0)</f>
        <v>0</v>
      </c>
      <c r="AL8" s="368"/>
      <c r="AM8" s="369"/>
      <c r="AN8" s="367">
        <f t="shared" ref="AN8" si="1">+N8</f>
        <v>0</v>
      </c>
      <c r="AO8" s="173">
        <f>IFERROR(AN8/SUM($L8:$W8)*100,0)</f>
        <v>0</v>
      </c>
      <c r="AP8" s="173"/>
      <c r="AQ8" s="173">
        <f>IFERROR(AP8/SUM($L8:$W8)*100,0)</f>
        <v>0</v>
      </c>
      <c r="AR8" s="368"/>
      <c r="AS8" s="369"/>
      <c r="AT8" s="368">
        <f>+O8</f>
        <v>1</v>
      </c>
      <c r="AU8" s="180">
        <f>IFERROR(AT8/SUM($L8:$W8)*100,0)</f>
        <v>33.333333333333329</v>
      </c>
      <c r="AV8" s="180">
        <v>1</v>
      </c>
      <c r="AW8" s="180">
        <f>IFERROR(AV8/SUM($L8:$W8)*100,0)</f>
        <v>33.333333333333329</v>
      </c>
      <c r="AX8" s="368">
        <v>1</v>
      </c>
      <c r="AY8" s="364" t="s">
        <v>535</v>
      </c>
      <c r="AZ8" s="369">
        <f t="shared" ref="AZ8" si="2">+P8</f>
        <v>0</v>
      </c>
      <c r="BA8" s="173">
        <f>IFERROR(AZ8/SUM($L8:$W8)*100,0)</f>
        <v>0</v>
      </c>
      <c r="BB8" s="173"/>
      <c r="BC8" s="173">
        <f>IFERROR(BB8/SUM($L8:$W8)*100,0)</f>
        <v>0</v>
      </c>
      <c r="BD8" s="369"/>
      <c r="BE8" s="369"/>
      <c r="BF8" s="369">
        <f t="shared" ref="BF8" si="3">+Q8</f>
        <v>0</v>
      </c>
      <c r="BG8" s="173">
        <f>IFERROR(BF8/SUM($L8:$W8)*100,0)</f>
        <v>0</v>
      </c>
      <c r="BH8" s="173"/>
      <c r="BI8" s="173">
        <f>IFERROR(BH8/SUM($L8:$W8)*100,0)</f>
        <v>0</v>
      </c>
      <c r="BJ8" s="369"/>
      <c r="BK8" s="369"/>
      <c r="BL8" s="369">
        <f t="shared" ref="BL8" si="4">+R8</f>
        <v>0</v>
      </c>
      <c r="BM8" s="173">
        <f>IFERROR(BL8/SUM($L8:$W8)*100,0)</f>
        <v>0</v>
      </c>
      <c r="BN8" s="173"/>
      <c r="BO8" s="173">
        <f>IFERROR(BN8/SUM($L8:$W8)*100,0)</f>
        <v>0</v>
      </c>
      <c r="BP8" s="369"/>
      <c r="BQ8" s="369"/>
      <c r="BR8" s="369">
        <f t="shared" ref="BR8" si="5">+S8</f>
        <v>1</v>
      </c>
      <c r="BS8" s="173">
        <f>IFERROR(BR8/SUM($L8:$W8)*100,0)</f>
        <v>33.333333333333329</v>
      </c>
      <c r="BT8" s="173"/>
      <c r="BU8" s="173">
        <f>IFERROR(BT8/SUM($L8:$W8)*100,0)</f>
        <v>0</v>
      </c>
      <c r="BV8" s="369"/>
      <c r="BW8" s="369"/>
      <c r="BX8" s="369">
        <f t="shared" ref="BX8" si="6">+T8</f>
        <v>0</v>
      </c>
      <c r="BY8" s="173">
        <f>IFERROR(BX8/SUM($L8:$W8)*100,0)</f>
        <v>0</v>
      </c>
      <c r="BZ8" s="173"/>
      <c r="CA8" s="173">
        <f>IFERROR(BZ8/SUM($L8:$W8)*100,0)</f>
        <v>0</v>
      </c>
      <c r="CB8" s="369"/>
      <c r="CC8" s="369"/>
      <c r="CD8" s="369">
        <f t="shared" ref="CD8" si="7">+U8</f>
        <v>0</v>
      </c>
      <c r="CE8" s="173">
        <f>IFERROR(CD8/SUM($L8:$W8)*100,0)</f>
        <v>0</v>
      </c>
      <c r="CF8" s="173"/>
      <c r="CG8" s="173">
        <f>IFERROR(CF8/SUM($L8:$W8)*100,0)</f>
        <v>0</v>
      </c>
      <c r="CH8" s="369"/>
      <c r="CI8" s="369"/>
      <c r="CJ8" s="369">
        <f t="shared" ref="CJ8" si="8">+V8</f>
        <v>0</v>
      </c>
      <c r="CK8" s="173">
        <f>IFERROR(CJ8/SUM($L8:$W8)*100,0)</f>
        <v>0</v>
      </c>
      <c r="CL8" s="173"/>
      <c r="CM8" s="173">
        <f>IFERROR(CL8/SUM($L8:$W8)*100,0)</f>
        <v>0</v>
      </c>
      <c r="CN8" s="369"/>
      <c r="CO8" s="369"/>
      <c r="CP8" s="369">
        <f t="shared" ref="CP8" si="9">+W8</f>
        <v>1</v>
      </c>
      <c r="CQ8" s="173">
        <f>IFERROR(CP8/SUM($L8:$W8)*100,0)</f>
        <v>33.333333333333329</v>
      </c>
      <c r="CR8" s="173"/>
      <c r="CS8" s="173">
        <f>IFERROR(CR8/SUM($L8:$W8)*100,0)</f>
        <v>0</v>
      </c>
      <c r="CT8" s="369"/>
      <c r="CU8" s="369"/>
      <c r="CV8" s="369">
        <f t="shared" ref="CV8" si="10">SUM(CR8,CL8,CF8,BZ8,BT8,BN8,BH8,BB8,AV8,AP8,AJ8,AD8)</f>
        <v>1</v>
      </c>
      <c r="CW8" s="174">
        <f>SUM(CS8,CM8,CG8,CA8,BU8,BO8,BI8,BC8,AW8,AQ8,AK8,AE8)/100</f>
        <v>0.33333333333333326</v>
      </c>
      <c r="CX8" s="133"/>
      <c r="CY8" s="370"/>
      <c r="CZ8" s="364" t="s">
        <v>536</v>
      </c>
      <c r="DA8" s="364" t="s">
        <v>537</v>
      </c>
      <c r="DB8" s="364" t="s">
        <v>538</v>
      </c>
      <c r="DC8" s="364" t="s">
        <v>539</v>
      </c>
      <c r="DD8" s="364" t="s">
        <v>540</v>
      </c>
      <c r="DE8" s="364" t="s">
        <v>541</v>
      </c>
      <c r="DF8" s="371"/>
      <c r="DG8" s="371"/>
      <c r="DH8" s="372"/>
      <c r="DI8" s="372"/>
      <c r="DJ8" s="373"/>
      <c r="DK8" s="373"/>
      <c r="DL8" s="598" t="s">
        <v>542</v>
      </c>
    </row>
    <row r="9" spans="1:116">
      <c r="B9" s="176"/>
      <c r="C9" s="378"/>
      <c r="D9" s="378"/>
      <c r="E9" s="378"/>
      <c r="F9" s="378"/>
      <c r="G9" s="378"/>
      <c r="J9" s="830" t="s">
        <v>521</v>
      </c>
      <c r="K9" s="831"/>
      <c r="L9" s="101">
        <f t="shared" ref="L9:W9" si="11">SUM(L8:L8)</f>
        <v>0</v>
      </c>
      <c r="M9" s="101">
        <f t="shared" si="11"/>
        <v>0</v>
      </c>
      <c r="N9" s="101">
        <f t="shared" si="11"/>
        <v>0</v>
      </c>
      <c r="O9" s="101">
        <f t="shared" si="11"/>
        <v>1</v>
      </c>
      <c r="P9" s="101">
        <f t="shared" si="11"/>
        <v>0</v>
      </c>
      <c r="Q9" s="101">
        <f t="shared" si="11"/>
        <v>0</v>
      </c>
      <c r="R9" s="101">
        <f t="shared" si="11"/>
        <v>0</v>
      </c>
      <c r="S9" s="101">
        <f t="shared" si="11"/>
        <v>1</v>
      </c>
      <c r="T9" s="101">
        <f t="shared" si="11"/>
        <v>0</v>
      </c>
      <c r="U9" s="101">
        <f t="shared" si="11"/>
        <v>0</v>
      </c>
      <c r="V9" s="101">
        <f t="shared" si="11"/>
        <v>0</v>
      </c>
      <c r="W9" s="101">
        <f t="shared" si="11"/>
        <v>1</v>
      </c>
      <c r="AA9" s="93" t="s">
        <v>522</v>
      </c>
      <c r="AB9" s="93">
        <f>SUM(AB8:AB8)</f>
        <v>0</v>
      </c>
      <c r="AC9" s="105">
        <f>IFERROR(AB9/SUM($L9:$W9),0)</f>
        <v>0</v>
      </c>
      <c r="AD9" s="93">
        <f>SUM(AD8:AD8)</f>
        <v>0</v>
      </c>
      <c r="AE9" s="94">
        <f>IFERROR(AD9/SUM($L9:$W9),0)</f>
        <v>0</v>
      </c>
      <c r="AF9" s="91"/>
      <c r="AG9" s="91"/>
      <c r="AH9" s="93">
        <f>SUM(AH8:AH8)</f>
        <v>0</v>
      </c>
      <c r="AI9" s="105">
        <f>IFERROR(AH9/SUM($L9:$W9),0)</f>
        <v>0</v>
      </c>
      <c r="AJ9" s="93">
        <f>SUM(AJ8:AJ8)</f>
        <v>0</v>
      </c>
      <c r="AK9" s="94">
        <f>IFERROR(AJ9/SUM($L9:$W9),0)</f>
        <v>0</v>
      </c>
      <c r="AL9" s="91"/>
      <c r="AM9" s="91"/>
      <c r="AN9" s="93">
        <f>SUM(AN8:AN8)</f>
        <v>0</v>
      </c>
      <c r="AO9" s="105">
        <f>IFERROR(AN9/SUM($L9:$W9),0)</f>
        <v>0</v>
      </c>
      <c r="AP9" s="93">
        <f>SUM(AP8:AP8)</f>
        <v>0</v>
      </c>
      <c r="AQ9" s="94">
        <f>IFERROR(AP9/SUM($L9:$W9),0)</f>
        <v>0</v>
      </c>
      <c r="AR9" s="91"/>
      <c r="AS9" s="91"/>
      <c r="AT9" s="93">
        <f>SUM(AT8:AT8)</f>
        <v>1</v>
      </c>
      <c r="AU9" s="105">
        <f>IFERROR(AT9/SUM($L9:$W9),0)</f>
        <v>0.33333333333333331</v>
      </c>
      <c r="AV9" s="93">
        <f>SUM(AV8:AV8)</f>
        <v>1</v>
      </c>
      <c r="AW9" s="94">
        <f>IFERROR(AV9/SUM($L9:$W9),0)</f>
        <v>0.33333333333333331</v>
      </c>
      <c r="AX9" s="91"/>
      <c r="AY9" s="91"/>
      <c r="AZ9" s="93">
        <f>SUM(AZ8:AZ8)</f>
        <v>0</v>
      </c>
      <c r="BA9" s="105">
        <f>IFERROR(AZ9/SUM($L9:$W9),0)</f>
        <v>0</v>
      </c>
      <c r="BB9" s="93">
        <f>SUM(BB8:BB8)</f>
        <v>0</v>
      </c>
      <c r="BC9" s="94">
        <f>IFERROR(BB9/SUM($L9:$W9),0)</f>
        <v>0</v>
      </c>
      <c r="BD9" s="91"/>
      <c r="BE9" s="91"/>
      <c r="BF9" s="93">
        <f>SUM(BF8:BF8)</f>
        <v>0</v>
      </c>
      <c r="BG9" s="105">
        <f>IFERROR(BF9/SUM($L9:$W9),0)</f>
        <v>0</v>
      </c>
      <c r="BH9" s="93">
        <f>SUM(BH8:BH8)</f>
        <v>0</v>
      </c>
      <c r="BI9" s="94">
        <f>IFERROR(BH9/SUM($L9:$W9),0)</f>
        <v>0</v>
      </c>
      <c r="BJ9" s="91"/>
      <c r="BK9" s="91"/>
      <c r="BL9" s="93">
        <f>SUM(BL8:BL8)</f>
        <v>0</v>
      </c>
      <c r="BM9" s="105">
        <f>IFERROR(BL9/SUM($L9:$W9),0)</f>
        <v>0</v>
      </c>
      <c r="BN9" s="93">
        <f>SUM(BN8:BN8)</f>
        <v>0</v>
      </c>
      <c r="BO9" s="94">
        <f>IFERROR(BN9/SUM($L9:$W9),0)</f>
        <v>0</v>
      </c>
      <c r="BP9" s="91"/>
      <c r="BQ9" s="91"/>
      <c r="BR9" s="93">
        <f>SUM(BR8:BR8)</f>
        <v>1</v>
      </c>
      <c r="BS9" s="105">
        <f>IFERROR(BR9/SUM($L9:$W9),0)</f>
        <v>0.33333333333333331</v>
      </c>
      <c r="BT9" s="93">
        <f>SUM(BT8:BT8)</f>
        <v>0</v>
      </c>
      <c r="BU9" s="94">
        <f>IFERROR(BT9/SUM($L9:$W9),0)</f>
        <v>0</v>
      </c>
      <c r="BV9" s="91"/>
      <c r="BW9" s="91"/>
      <c r="BX9" s="93">
        <f>SUM(BX8:BX8)</f>
        <v>0</v>
      </c>
      <c r="BY9" s="105">
        <f>IFERROR(BX9/SUM($L9:$W9),0)</f>
        <v>0</v>
      </c>
      <c r="BZ9" s="93">
        <f>SUM(BZ8:BZ8)</f>
        <v>0</v>
      </c>
      <c r="CA9" s="94">
        <f>IFERROR(BZ9/SUM($L9:$W9),0)</f>
        <v>0</v>
      </c>
      <c r="CB9" s="91"/>
      <c r="CC9" s="91"/>
      <c r="CD9" s="93">
        <f>SUM(CD8:CD8)</f>
        <v>0</v>
      </c>
      <c r="CE9" s="105">
        <f>IFERROR(CD9/SUM($L9:$W9),0)</f>
        <v>0</v>
      </c>
      <c r="CF9" s="93">
        <f>SUM(CF8:CF8)</f>
        <v>0</v>
      </c>
      <c r="CG9" s="94">
        <f>IFERROR(CF9/SUM($L9:$W9),0)</f>
        <v>0</v>
      </c>
      <c r="CH9" s="91"/>
      <c r="CI9" s="91"/>
      <c r="CJ9" s="93">
        <f>SUM(CJ8:CJ8)</f>
        <v>0</v>
      </c>
      <c r="CK9" s="105">
        <f>IFERROR(CJ9/SUM($L9:$W9),0)</f>
        <v>0</v>
      </c>
      <c r="CL9" s="93">
        <f>SUM(CL8:CL8)</f>
        <v>0</v>
      </c>
      <c r="CM9" s="94">
        <f>IFERROR(CL9/SUM($L9:$W9),0)</f>
        <v>0</v>
      </c>
      <c r="CN9" s="91"/>
      <c r="CO9" s="91"/>
      <c r="CP9" s="93">
        <f>SUM(CP8:CP8)</f>
        <v>1</v>
      </c>
      <c r="CQ9" s="105">
        <f>IFERROR(CP9/SUM($L9:$W9),0)</f>
        <v>0.33333333333333331</v>
      </c>
      <c r="CR9" s="93">
        <f>SUM(CR8:CR8)</f>
        <v>0</v>
      </c>
      <c r="CS9" s="94">
        <f>IFERROR(CR9/SUM($L9:$W9),0)</f>
        <v>0</v>
      </c>
      <c r="CT9" s="91"/>
      <c r="CU9" s="91"/>
      <c r="CV9" s="91"/>
      <c r="CW9" s="95">
        <f>SUM(CS9,CM9,CG9,CA9,BU9,BO9,BI9:BI9,BC9,AW9,AQ9,AK9,AE9)</f>
        <v>0.33333333333333331</v>
      </c>
      <c r="CZ9" s="379"/>
      <c r="DE9" s="100"/>
      <c r="DH9" s="134"/>
      <c r="DI9" s="134"/>
    </row>
  </sheetData>
  <sheetProtection algorithmName="SHA-512" hashValue="xEJfYkyGgZxfv552p1Bb3pp3Y3O+lbqB6S8itMO/bS/4agvETDEjtXz1nIPHW9Ta6opQejtCWYFdSOY+TeeXWQ==" saltValue="ZJLQ/Jk8vQ4nAA2dHE7mUw==" spinCount="100000" sheet="1" sort="0" autoFilter="0"/>
  <mergeCells count="60">
    <mergeCell ref="CM3:CP3"/>
    <mergeCell ref="CK1:CP1"/>
    <mergeCell ref="C1:AH1"/>
    <mergeCell ref="AK1:AN1"/>
    <mergeCell ref="BI1:CC1"/>
    <mergeCell ref="CE1:CI1"/>
    <mergeCell ref="D3:AH3"/>
    <mergeCell ref="AI3:AO3"/>
    <mergeCell ref="BJ3:CC3"/>
    <mergeCell ref="CD3:CJ3"/>
    <mergeCell ref="B5:B7"/>
    <mergeCell ref="C5:C7"/>
    <mergeCell ref="D5:D7"/>
    <mergeCell ref="E5:E7"/>
    <mergeCell ref="F5:F7"/>
    <mergeCell ref="C4:AO4"/>
    <mergeCell ref="BI4:CJ4"/>
    <mergeCell ref="CK4:CP4"/>
    <mergeCell ref="G5:G7"/>
    <mergeCell ref="H5:H7"/>
    <mergeCell ref="I5:I7"/>
    <mergeCell ref="J5:K7"/>
    <mergeCell ref="L5:W6"/>
    <mergeCell ref="X5:X7"/>
    <mergeCell ref="Y5:Y7"/>
    <mergeCell ref="DL5:DL7"/>
    <mergeCell ref="AB6:AG6"/>
    <mergeCell ref="AH6:AM6"/>
    <mergeCell ref="AN6:AS6"/>
    <mergeCell ref="AT6:AY6"/>
    <mergeCell ref="DH6:DH7"/>
    <mergeCell ref="DI6:DI7"/>
    <mergeCell ref="DJ6:DJ7"/>
    <mergeCell ref="DK6:DK7"/>
    <mergeCell ref="DB6:DB7"/>
    <mergeCell ref="DC6:DC7"/>
    <mergeCell ref="DD6:DD7"/>
    <mergeCell ref="DE6:DE7"/>
    <mergeCell ref="CX5:CX6"/>
    <mergeCell ref="CY5:CY6"/>
    <mergeCell ref="DF6:DF7"/>
    <mergeCell ref="J9:K9"/>
    <mergeCell ref="J8:K8"/>
    <mergeCell ref="Z5:Z7"/>
    <mergeCell ref="BL6:BP6"/>
    <mergeCell ref="BR6:BW6"/>
    <mergeCell ref="DG6:DG7"/>
    <mergeCell ref="CD6:CI6"/>
    <mergeCell ref="AA5:AA7"/>
    <mergeCell ref="AB5:CW5"/>
    <mergeCell ref="CZ5:DK5"/>
    <mergeCell ref="CW6:CW7"/>
    <mergeCell ref="CZ6:CZ7"/>
    <mergeCell ref="DA6:DA7"/>
    <mergeCell ref="AZ6:BE6"/>
    <mergeCell ref="BF6:BK6"/>
    <mergeCell ref="CJ6:CO6"/>
    <mergeCell ref="CP6:CT6"/>
    <mergeCell ref="CV6:CV7"/>
    <mergeCell ref="BX6:CC6"/>
  </mergeCells>
  <conditionalFormatting sqref="CW8:CX8">
    <cfRule type="cellIs" dxfId="19" priority="1" operator="equal">
      <formula>1</formula>
    </cfRule>
    <cfRule type="colorScale" priority="2">
      <colorScale>
        <cfvo type="num" val="0"/>
        <cfvo type="num" val="0.6"/>
        <cfvo type="num" val="0.99"/>
        <color rgb="FFC00000"/>
        <color rgb="FFFFEB84"/>
        <color rgb="FF1DA275"/>
      </colorScale>
    </cfRule>
  </conditionalFormatting>
  <dataValidations count="5">
    <dataValidation showInputMessage="1" showErrorMessage="1" error="SUPERA LA META PROGRAMADA" sqref="BH8 CR8 CL8 CF8 BZ8 BT8 BN8 BB8 AV8 AP8 AJ8 AD8" xr:uid="{2B7330D3-20AF-4EEF-9386-75E5E4FD4D2B}"/>
    <dataValidation type="list" allowBlank="1" showInputMessage="1" showErrorMessage="1" sqref="B8:D8 B9:G9" xr:uid="{093669DB-8B81-48DD-A539-B7300F660937}">
      <formula1>#REF!</formula1>
    </dataValidation>
    <dataValidation type="list" allowBlank="1" showInputMessage="1" showErrorMessage="1" sqref="G8 I8" xr:uid="{53923A52-0126-4D98-813D-1972688330DD}">
      <formula1>$G$9:$G$9</formula1>
    </dataValidation>
    <dataValidation type="list" allowBlank="1" showInputMessage="1" showErrorMessage="1" sqref="E8" xr:uid="{4D2ABFDA-1F25-4E61-A7AF-2F8DE30F7541}">
      <formula1>$E$9:$E$9</formula1>
    </dataValidation>
    <dataValidation type="list" allowBlank="1" showInputMessage="1" showErrorMessage="1" sqref="F8" xr:uid="{9F243A24-81CB-463A-AB70-0FC5DC02F58B}">
      <formula1>$F$9:$F$9</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drawing r:id="rId2"/>
  <legacyDrawing r:id="rId3"/>
  <legacyDrawingHF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ECC8-DB7F-4F8C-A90B-01F5F5364265}">
  <sheetPr>
    <tabColor rgb="FF92D050"/>
  </sheetPr>
  <dimension ref="A1:DL13"/>
  <sheetViews>
    <sheetView topLeftCell="DG8" zoomScale="70" zoomScaleNormal="70" zoomScaleSheetLayoutView="55" zoomScalePageLayoutView="60" workbookViewId="0">
      <selection activeCell="DH12" sqref="DH12"/>
    </sheetView>
  </sheetViews>
  <sheetFormatPr baseColWidth="10" defaultColWidth="11.453125" defaultRowHeight="15.5"/>
  <cols>
    <col min="1" max="1" width="5.453125" style="48" customWidth="1"/>
    <col min="2" max="8" width="18.54296875" style="48" customWidth="1"/>
    <col min="9" max="9" width="22.453125" style="48" customWidth="1"/>
    <col min="10" max="15" width="18.54296875" style="48" customWidth="1"/>
    <col min="16" max="21" width="12.453125" style="48" customWidth="1"/>
    <col min="22" max="22" width="14.453125" style="48" customWidth="1"/>
    <col min="23" max="23" width="12.453125" style="48" customWidth="1"/>
    <col min="24" max="24" width="16.54296875" style="48" customWidth="1"/>
    <col min="25" max="25" width="25.54296875" style="48" customWidth="1"/>
    <col min="26" max="26" width="22.453125" style="48" customWidth="1"/>
    <col min="27" max="27" width="23" style="48" customWidth="1"/>
    <col min="28" max="28" width="17.453125" style="48" customWidth="1"/>
    <col min="29" max="29" width="25" style="48" customWidth="1"/>
    <col min="30" max="31" width="12.453125" style="48" customWidth="1"/>
    <col min="32" max="32" width="19.54296875" style="48" customWidth="1"/>
    <col min="33" max="33" width="20.453125" style="48" customWidth="1"/>
    <col min="34" max="34" width="18.453125" style="48" customWidth="1"/>
    <col min="35" max="35" width="21" style="48" customWidth="1"/>
    <col min="36" max="37" width="12.453125" style="48" customWidth="1"/>
    <col min="38" max="38" width="19.54296875" style="48" customWidth="1"/>
    <col min="39" max="39" width="20.453125" style="48"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48" customWidth="1"/>
    <col min="46" max="46" width="17.453125" style="48" customWidth="1"/>
    <col min="47" max="47" width="21.54296875" style="48" customWidth="1"/>
    <col min="48" max="48" width="19.453125" style="48" customWidth="1"/>
    <col min="49" max="49" width="12.453125" style="48" customWidth="1"/>
    <col min="50" max="50" width="19.453125" style="48" customWidth="1"/>
    <col min="51" max="51" width="38.453125" style="48" customWidth="1"/>
    <col min="52" max="52" width="18.453125" style="48" customWidth="1"/>
    <col min="53" max="53" width="23.453125" style="48" customWidth="1"/>
    <col min="54" max="55" width="12.453125" style="48" customWidth="1"/>
    <col min="56" max="56" width="20.54296875" style="48" customWidth="1"/>
    <col min="57" max="57" width="20.453125" style="48" customWidth="1"/>
    <col min="58" max="58" width="16.54296875" style="48" customWidth="1"/>
    <col min="59" max="59" width="17" style="48" customWidth="1"/>
    <col min="60" max="61" width="12.453125" style="48" customWidth="1"/>
    <col min="62" max="62" width="28.45312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18.54296875" style="48" customWidth="1"/>
    <col min="105" max="105" width="20.54296875" style="48" customWidth="1"/>
    <col min="106" max="107" width="17.453125" style="48" customWidth="1"/>
    <col min="108" max="108" width="22" style="48" customWidth="1"/>
    <col min="109" max="109" width="22.81640625" style="48" customWidth="1"/>
    <col min="110" max="111" width="18.453125" style="48" customWidth="1"/>
    <col min="112" max="112" width="20.54296875" style="48" customWidth="1"/>
    <col min="113" max="113" width="17.453125" style="48" customWidth="1"/>
    <col min="114" max="114" width="18.453125" style="48" customWidth="1"/>
    <col min="115" max="115" width="18" style="48" customWidth="1"/>
    <col min="116" max="116" width="42.453125" style="48" customWidth="1"/>
    <col min="117" max="16384" width="11.453125" style="48"/>
  </cols>
  <sheetData>
    <row r="1" spans="1:116" ht="69.75" customHeight="1">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H1" s="854"/>
      <c r="AI1" s="854"/>
      <c r="AJ1" s="854"/>
      <c r="AK1" s="854"/>
      <c r="AL1" s="49"/>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row r="3" spans="1:116" ht="47.25" customHeight="1" thickBot="1">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08" customFormat="1" ht="69.75" customHeight="1" thickBot="1">
      <c r="C5" s="832" t="s">
        <v>543</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K5" s="835"/>
      <c r="AL5" s="835"/>
      <c r="AM5" s="835"/>
      <c r="AN5" s="835"/>
      <c r="AO5" s="109"/>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08" customFormat="1" ht="18" thickBot="1">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row>
    <row r="7" spans="1:116" s="108" customFormat="1" ht="47.25" customHeight="1" thickBot="1">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08" customFormat="1" ht="24.75" customHeight="1">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c r="A9" s="51"/>
      <c r="B9" s="839" t="s">
        <v>455</v>
      </c>
      <c r="C9" s="839" t="s">
        <v>456</v>
      </c>
      <c r="D9" s="839" t="s">
        <v>457</v>
      </c>
      <c r="E9" s="839" t="s">
        <v>68</v>
      </c>
      <c r="F9" s="839" t="s">
        <v>458</v>
      </c>
      <c r="G9" s="839" t="s">
        <v>459</v>
      </c>
      <c r="H9" s="839" t="s">
        <v>460</v>
      </c>
      <c r="I9" s="839" t="s">
        <v>72</v>
      </c>
      <c r="J9" s="839" t="s">
        <v>461</v>
      </c>
      <c r="K9" s="839"/>
      <c r="L9" s="848" t="s">
        <v>462</v>
      </c>
      <c r="M9" s="848"/>
      <c r="N9" s="848"/>
      <c r="O9" s="848"/>
      <c r="P9" s="848"/>
      <c r="Q9" s="848"/>
      <c r="R9" s="848"/>
      <c r="S9" s="848"/>
      <c r="T9" s="848"/>
      <c r="U9" s="848"/>
      <c r="V9" s="848"/>
      <c r="W9" s="848"/>
      <c r="X9" s="848" t="s">
        <v>463</v>
      </c>
      <c r="Y9" s="847" t="s">
        <v>464</v>
      </c>
      <c r="Z9" s="847" t="s">
        <v>465</v>
      </c>
      <c r="AA9" s="847" t="s">
        <v>466</v>
      </c>
      <c r="AB9" s="838" t="s">
        <v>544</v>
      </c>
      <c r="AC9" s="838"/>
      <c r="AD9" s="838"/>
      <c r="AE9" s="838"/>
      <c r="AF9" s="838"/>
      <c r="AG9" s="838"/>
      <c r="AH9" s="838"/>
      <c r="AI9" s="838"/>
      <c r="AJ9" s="838"/>
      <c r="AK9" s="838"/>
      <c r="AL9" s="838"/>
      <c r="AM9" s="838"/>
      <c r="AN9" s="838"/>
      <c r="AO9" s="838"/>
      <c r="AP9" s="838"/>
      <c r="AQ9" s="838"/>
      <c r="AR9" s="838"/>
      <c r="AS9" s="838"/>
      <c r="AT9" s="838"/>
      <c r="AU9" s="838"/>
      <c r="AV9" s="838"/>
      <c r="AW9" s="838"/>
      <c r="AX9" s="838"/>
      <c r="AY9" s="838"/>
      <c r="AZ9" s="838"/>
      <c r="BA9" s="838"/>
      <c r="BB9" s="838"/>
      <c r="BC9" s="838"/>
      <c r="BD9" s="838"/>
      <c r="BE9" s="838"/>
      <c r="BF9" s="838"/>
      <c r="BG9" s="838"/>
      <c r="BH9" s="838"/>
      <c r="BI9" s="838"/>
      <c r="BJ9" s="838"/>
      <c r="BK9" s="838"/>
      <c r="BL9" s="838"/>
      <c r="BM9" s="838"/>
      <c r="BN9" s="838"/>
      <c r="BO9" s="838"/>
      <c r="BP9" s="838"/>
      <c r="BQ9" s="838"/>
      <c r="BR9" s="838"/>
      <c r="BS9" s="838"/>
      <c r="BT9" s="838"/>
      <c r="BU9" s="838"/>
      <c r="BV9" s="838"/>
      <c r="BW9" s="838"/>
      <c r="BX9" s="838"/>
      <c r="BY9" s="838"/>
      <c r="BZ9" s="838"/>
      <c r="CA9" s="838"/>
      <c r="CB9" s="838"/>
      <c r="CC9" s="838"/>
      <c r="CD9" s="838"/>
      <c r="CE9" s="838"/>
      <c r="CF9" s="838"/>
      <c r="CG9" s="838"/>
      <c r="CH9" s="838"/>
      <c r="CI9" s="838"/>
      <c r="CJ9" s="838"/>
      <c r="CK9" s="838"/>
      <c r="CL9" s="838"/>
      <c r="CM9" s="838"/>
      <c r="CN9" s="838"/>
      <c r="CO9" s="838"/>
      <c r="CP9" s="838"/>
      <c r="CQ9" s="838"/>
      <c r="CR9" s="838"/>
      <c r="CS9" s="838"/>
      <c r="CT9" s="838"/>
      <c r="CU9" s="838"/>
      <c r="CV9" s="838"/>
      <c r="CW9" s="838"/>
      <c r="CX9" s="838" t="s">
        <v>468</v>
      </c>
      <c r="CY9" s="845" t="s">
        <v>469</v>
      </c>
      <c r="CZ9" s="845" t="s">
        <v>194</v>
      </c>
      <c r="DA9" s="845"/>
      <c r="DB9" s="845"/>
      <c r="DC9" s="845"/>
      <c r="DD9" s="845"/>
      <c r="DE9" s="845"/>
      <c r="DF9" s="845"/>
      <c r="DG9" s="845"/>
      <c r="DH9" s="845"/>
      <c r="DI9" s="845"/>
      <c r="DJ9" s="845"/>
      <c r="DK9" s="845"/>
      <c r="DL9" s="845" t="s">
        <v>470</v>
      </c>
    </row>
    <row r="10" spans="1:116" ht="15" customHeight="1">
      <c r="A10" s="51"/>
      <c r="B10" s="839"/>
      <c r="C10" s="839"/>
      <c r="D10" s="839"/>
      <c r="E10" s="839"/>
      <c r="F10" s="839"/>
      <c r="G10" s="839"/>
      <c r="H10" s="839"/>
      <c r="I10" s="839"/>
      <c r="J10" s="839"/>
      <c r="K10" s="839"/>
      <c r="L10" s="848"/>
      <c r="M10" s="848"/>
      <c r="N10" s="848"/>
      <c r="O10" s="848"/>
      <c r="P10" s="848"/>
      <c r="Q10" s="848"/>
      <c r="R10" s="848"/>
      <c r="S10" s="848"/>
      <c r="T10" s="848"/>
      <c r="U10" s="848"/>
      <c r="V10" s="848"/>
      <c r="W10" s="848"/>
      <c r="X10" s="848"/>
      <c r="Y10" s="847"/>
      <c r="Z10" s="847"/>
      <c r="AA10" s="847"/>
      <c r="AB10" s="838" t="s">
        <v>200</v>
      </c>
      <c r="AC10" s="838"/>
      <c r="AD10" s="838"/>
      <c r="AE10" s="838"/>
      <c r="AF10" s="838"/>
      <c r="AG10" s="838"/>
      <c r="AH10" s="838" t="s">
        <v>201</v>
      </c>
      <c r="AI10" s="838"/>
      <c r="AJ10" s="838"/>
      <c r="AK10" s="838"/>
      <c r="AL10" s="838"/>
      <c r="AM10" s="838"/>
      <c r="AN10" s="838" t="s">
        <v>202</v>
      </c>
      <c r="AO10" s="838"/>
      <c r="AP10" s="838"/>
      <c r="AQ10" s="838"/>
      <c r="AR10" s="838"/>
      <c r="AS10" s="838"/>
      <c r="AT10" s="838" t="s">
        <v>203</v>
      </c>
      <c r="AU10" s="838"/>
      <c r="AV10" s="838"/>
      <c r="AW10" s="838"/>
      <c r="AX10" s="838"/>
      <c r="AY10" s="838"/>
      <c r="AZ10" s="838" t="s">
        <v>204</v>
      </c>
      <c r="BA10" s="838"/>
      <c r="BB10" s="838"/>
      <c r="BC10" s="838"/>
      <c r="BD10" s="838"/>
      <c r="BE10" s="838"/>
      <c r="BF10" s="838" t="s">
        <v>205</v>
      </c>
      <c r="BG10" s="838"/>
      <c r="BH10" s="838"/>
      <c r="BI10" s="838"/>
      <c r="BJ10" s="838"/>
      <c r="BK10" s="838"/>
      <c r="BL10" s="838" t="s">
        <v>206</v>
      </c>
      <c r="BM10" s="838"/>
      <c r="BN10" s="838"/>
      <c r="BO10" s="838"/>
      <c r="BP10" s="838"/>
      <c r="BQ10" s="360"/>
      <c r="BR10" s="838" t="s">
        <v>207</v>
      </c>
      <c r="BS10" s="838"/>
      <c r="BT10" s="838"/>
      <c r="BU10" s="838"/>
      <c r="BV10" s="838"/>
      <c r="BW10" s="838"/>
      <c r="BX10" s="838" t="s">
        <v>208</v>
      </c>
      <c r="BY10" s="838"/>
      <c r="BZ10" s="838"/>
      <c r="CA10" s="838"/>
      <c r="CB10" s="838"/>
      <c r="CC10" s="838"/>
      <c r="CD10" s="838" t="s">
        <v>209</v>
      </c>
      <c r="CE10" s="838"/>
      <c r="CF10" s="838"/>
      <c r="CG10" s="838"/>
      <c r="CH10" s="838"/>
      <c r="CI10" s="838"/>
      <c r="CJ10" s="838" t="s">
        <v>210</v>
      </c>
      <c r="CK10" s="838"/>
      <c r="CL10" s="838"/>
      <c r="CM10" s="838"/>
      <c r="CN10" s="838"/>
      <c r="CO10" s="838"/>
      <c r="CP10" s="838" t="s">
        <v>211</v>
      </c>
      <c r="CQ10" s="838"/>
      <c r="CR10" s="838"/>
      <c r="CS10" s="838"/>
      <c r="CT10" s="838"/>
      <c r="CU10" s="360"/>
      <c r="CV10" s="838" t="s">
        <v>471</v>
      </c>
      <c r="CW10" s="838" t="s">
        <v>472</v>
      </c>
      <c r="CX10" s="838"/>
      <c r="CY10" s="845"/>
      <c r="CZ10" s="845" t="s">
        <v>200</v>
      </c>
      <c r="DA10" s="845" t="s">
        <v>201</v>
      </c>
      <c r="DB10" s="845" t="s">
        <v>202</v>
      </c>
      <c r="DC10" s="845" t="s">
        <v>203</v>
      </c>
      <c r="DD10" s="845" t="s">
        <v>204</v>
      </c>
      <c r="DE10" s="845" t="s">
        <v>205</v>
      </c>
      <c r="DF10" s="845" t="s">
        <v>206</v>
      </c>
      <c r="DG10" s="845" t="s">
        <v>207</v>
      </c>
      <c r="DH10" s="845" t="s">
        <v>208</v>
      </c>
      <c r="DI10" s="845" t="s">
        <v>209</v>
      </c>
      <c r="DJ10" s="845" t="s">
        <v>210</v>
      </c>
      <c r="DK10" s="845" t="s">
        <v>211</v>
      </c>
      <c r="DL10" s="845"/>
    </row>
    <row r="11" spans="1:116" ht="94.4" customHeight="1">
      <c r="A11" s="51"/>
      <c r="B11" s="839"/>
      <c r="C11" s="839"/>
      <c r="D11" s="839"/>
      <c r="E11" s="839"/>
      <c r="F11" s="839"/>
      <c r="G11" s="839"/>
      <c r="H11" s="839"/>
      <c r="I11" s="839"/>
      <c r="J11" s="839"/>
      <c r="K11" s="839"/>
      <c r="L11" s="361" t="s">
        <v>187</v>
      </c>
      <c r="M11" s="361" t="s">
        <v>188</v>
      </c>
      <c r="N11" s="361" t="s">
        <v>189</v>
      </c>
      <c r="O11" s="361" t="s">
        <v>190</v>
      </c>
      <c r="P11" s="361" t="s">
        <v>191</v>
      </c>
      <c r="Q11" s="361" t="s">
        <v>192</v>
      </c>
      <c r="R11" s="361" t="s">
        <v>193</v>
      </c>
      <c r="S11" s="361" t="s">
        <v>473</v>
      </c>
      <c r="T11" s="361" t="s">
        <v>474</v>
      </c>
      <c r="U11" s="361" t="s">
        <v>475</v>
      </c>
      <c r="V11" s="361" t="s">
        <v>476</v>
      </c>
      <c r="W11" s="361" t="s">
        <v>477</v>
      </c>
      <c r="X11" s="848"/>
      <c r="Y11" s="847"/>
      <c r="Z11" s="847"/>
      <c r="AA11" s="847"/>
      <c r="AB11" s="360" t="s">
        <v>478</v>
      </c>
      <c r="AC11" s="360" t="s">
        <v>479</v>
      </c>
      <c r="AD11" s="360" t="s">
        <v>480</v>
      </c>
      <c r="AE11" s="360" t="s">
        <v>481</v>
      </c>
      <c r="AF11" s="360" t="s">
        <v>482</v>
      </c>
      <c r="AG11" s="360" t="s">
        <v>483</v>
      </c>
      <c r="AH11" s="360" t="s">
        <v>478</v>
      </c>
      <c r="AI11" s="360" t="s">
        <v>479</v>
      </c>
      <c r="AJ11" s="360" t="s">
        <v>480</v>
      </c>
      <c r="AK11" s="360" t="s">
        <v>481</v>
      </c>
      <c r="AL11" s="360" t="s">
        <v>482</v>
      </c>
      <c r="AM11" s="360" t="s">
        <v>483</v>
      </c>
      <c r="AN11" s="360" t="s">
        <v>478</v>
      </c>
      <c r="AO11" s="360" t="s">
        <v>479</v>
      </c>
      <c r="AP11" s="360" t="s">
        <v>480</v>
      </c>
      <c r="AQ11" s="360" t="s">
        <v>481</v>
      </c>
      <c r="AR11" s="360" t="s">
        <v>482</v>
      </c>
      <c r="AS11" s="360" t="s">
        <v>483</v>
      </c>
      <c r="AT11" s="360" t="s">
        <v>478</v>
      </c>
      <c r="AU11" s="360" t="s">
        <v>479</v>
      </c>
      <c r="AV11" s="360" t="s">
        <v>480</v>
      </c>
      <c r="AW11" s="360" t="s">
        <v>481</v>
      </c>
      <c r="AX11" s="360" t="s">
        <v>482</v>
      </c>
      <c r="AY11" s="360" t="s">
        <v>483</v>
      </c>
      <c r="AZ11" s="360" t="s">
        <v>478</v>
      </c>
      <c r="BA11" s="360" t="s">
        <v>479</v>
      </c>
      <c r="BB11" s="360" t="s">
        <v>480</v>
      </c>
      <c r="BC11" s="360" t="s">
        <v>481</v>
      </c>
      <c r="BD11" s="360" t="s">
        <v>482</v>
      </c>
      <c r="BE11" s="360" t="s">
        <v>483</v>
      </c>
      <c r="BF11" s="360" t="s">
        <v>478</v>
      </c>
      <c r="BG11" s="360" t="s">
        <v>479</v>
      </c>
      <c r="BH11" s="360" t="s">
        <v>480</v>
      </c>
      <c r="BI11" s="360" t="s">
        <v>481</v>
      </c>
      <c r="BJ11" s="360" t="s">
        <v>482</v>
      </c>
      <c r="BK11" s="360" t="s">
        <v>483</v>
      </c>
      <c r="BL11" s="360" t="s">
        <v>478</v>
      </c>
      <c r="BM11" s="360" t="s">
        <v>479</v>
      </c>
      <c r="BN11" s="360" t="s">
        <v>480</v>
      </c>
      <c r="BO11" s="360" t="s">
        <v>481</v>
      </c>
      <c r="BP11" s="360" t="s">
        <v>482</v>
      </c>
      <c r="BQ11" s="360" t="s">
        <v>483</v>
      </c>
      <c r="BR11" s="360" t="s">
        <v>478</v>
      </c>
      <c r="BS11" s="177" t="s">
        <v>479</v>
      </c>
      <c r="BT11" s="360" t="s">
        <v>480</v>
      </c>
      <c r="BU11" s="360" t="s">
        <v>481</v>
      </c>
      <c r="BV11" s="360" t="s">
        <v>482</v>
      </c>
      <c r="BW11" s="360" t="s">
        <v>483</v>
      </c>
      <c r="BX11" s="360" t="s">
        <v>478</v>
      </c>
      <c r="BY11" s="360" t="s">
        <v>479</v>
      </c>
      <c r="BZ11" s="360" t="s">
        <v>480</v>
      </c>
      <c r="CA11" s="177" t="s">
        <v>481</v>
      </c>
      <c r="CB11" s="360" t="s">
        <v>482</v>
      </c>
      <c r="CC11" s="360" t="s">
        <v>483</v>
      </c>
      <c r="CD11" s="360" t="s">
        <v>478</v>
      </c>
      <c r="CE11" s="360" t="s">
        <v>479</v>
      </c>
      <c r="CF11" s="360" t="s">
        <v>480</v>
      </c>
      <c r="CG11" s="360" t="s">
        <v>481</v>
      </c>
      <c r="CH11" s="360" t="s">
        <v>482</v>
      </c>
      <c r="CI11" s="360" t="s">
        <v>483</v>
      </c>
      <c r="CJ11" s="360" t="s">
        <v>478</v>
      </c>
      <c r="CK11" s="360" t="s">
        <v>479</v>
      </c>
      <c r="CL11" s="360" t="s">
        <v>480</v>
      </c>
      <c r="CM11" s="360" t="s">
        <v>481</v>
      </c>
      <c r="CN11" s="360" t="s">
        <v>482</v>
      </c>
      <c r="CO11" s="360" t="s">
        <v>483</v>
      </c>
      <c r="CP11" s="360" t="s">
        <v>478</v>
      </c>
      <c r="CQ11" s="360" t="s">
        <v>479</v>
      </c>
      <c r="CR11" s="360" t="s">
        <v>480</v>
      </c>
      <c r="CS11" s="360" t="s">
        <v>481</v>
      </c>
      <c r="CT11" s="360" t="s">
        <v>482</v>
      </c>
      <c r="CU11" s="360" t="s">
        <v>483</v>
      </c>
      <c r="CV11" s="838"/>
      <c r="CW11" s="838"/>
      <c r="CX11" s="838"/>
      <c r="CY11" s="845"/>
      <c r="CZ11" s="845"/>
      <c r="DA11" s="845"/>
      <c r="DB11" s="845"/>
      <c r="DC11" s="845"/>
      <c r="DD11" s="845"/>
      <c r="DE11" s="845"/>
      <c r="DF11" s="845"/>
      <c r="DG11" s="845"/>
      <c r="DH11" s="845"/>
      <c r="DI11" s="845"/>
      <c r="DJ11" s="845"/>
      <c r="DK11" s="845"/>
      <c r="DL11" s="845"/>
    </row>
    <row r="12" spans="1:116" ht="126.75" customHeight="1">
      <c r="A12" s="51"/>
      <c r="B12" s="363" t="s">
        <v>484</v>
      </c>
      <c r="C12" s="363" t="s">
        <v>485</v>
      </c>
      <c r="D12" s="363" t="s">
        <v>486</v>
      </c>
      <c r="E12" s="363" t="s">
        <v>529</v>
      </c>
      <c r="F12" s="363" t="s">
        <v>488</v>
      </c>
      <c r="G12" s="363" t="s">
        <v>489</v>
      </c>
      <c r="H12" s="363" t="s">
        <v>530</v>
      </c>
      <c r="I12" s="363" t="s">
        <v>489</v>
      </c>
      <c r="J12" s="855" t="s">
        <v>545</v>
      </c>
      <c r="K12" s="856"/>
      <c r="L12" s="385"/>
      <c r="M12" s="385"/>
      <c r="N12" s="385"/>
      <c r="O12" s="385">
        <v>1</v>
      </c>
      <c r="P12" s="385"/>
      <c r="Q12" s="385"/>
      <c r="R12" s="385"/>
      <c r="S12" s="385">
        <v>1</v>
      </c>
      <c r="T12" s="385"/>
      <c r="U12" s="385"/>
      <c r="V12" s="385"/>
      <c r="W12" s="385">
        <v>1</v>
      </c>
      <c r="X12" s="386" t="s">
        <v>532</v>
      </c>
      <c r="Y12" s="387" t="s">
        <v>533</v>
      </c>
      <c r="Z12" s="366" t="s">
        <v>546</v>
      </c>
      <c r="AA12" s="203">
        <v>1</v>
      </c>
      <c r="AB12" s="367">
        <f>+L12</f>
        <v>0</v>
      </c>
      <c r="AC12" s="173">
        <f>IFERROR(AB12/SUM($L12:$W12)*100,0)</f>
        <v>0</v>
      </c>
      <c r="AD12" s="173"/>
      <c r="AE12" s="173">
        <f>IFERROR(AD12/SUM($L12:$W12)*100,0)</f>
        <v>0</v>
      </c>
      <c r="AF12" s="368"/>
      <c r="AG12" s="369"/>
      <c r="AH12" s="367">
        <f t="shared" ref="AH12" si="0">+M12</f>
        <v>0</v>
      </c>
      <c r="AI12" s="173">
        <f>IFERROR(AH12/SUM($L12:$W12)*100,0)</f>
        <v>0</v>
      </c>
      <c r="AJ12" s="173"/>
      <c r="AK12" s="173">
        <f>IFERROR(AJ12/SUM($L12:$W12)*100,0)</f>
        <v>0</v>
      </c>
      <c r="AL12" s="368"/>
      <c r="AM12" s="369"/>
      <c r="AN12" s="367">
        <f t="shared" ref="AN12" si="1">+N12</f>
        <v>0</v>
      </c>
      <c r="AO12" s="173">
        <f>IFERROR(AN12/SUM($L12:$W12)*100,0)</f>
        <v>0</v>
      </c>
      <c r="AP12" s="173"/>
      <c r="AQ12" s="173">
        <f>IFERROR(AP12/SUM($L12:$W12)*100,0)</f>
        <v>0</v>
      </c>
      <c r="AR12" s="368"/>
      <c r="AS12" s="369"/>
      <c r="AT12" s="369">
        <v>1</v>
      </c>
      <c r="AU12" s="388">
        <f>IFERROR(AT12/SUM($L12:$W12)*100,0)</f>
        <v>33.333333333333329</v>
      </c>
      <c r="AV12" s="173">
        <v>1</v>
      </c>
      <c r="AW12" s="172">
        <f>IFERROR(AV12/SUM($L12:$W12)*100,0)</f>
        <v>33.333333333333329</v>
      </c>
      <c r="AX12" s="368">
        <v>1</v>
      </c>
      <c r="AY12" s="389" t="s">
        <v>547</v>
      </c>
      <c r="AZ12" s="369"/>
      <c r="BA12" s="173">
        <f>IFERROR(AZ12/SUM($L12:$W12)*100,0)</f>
        <v>0</v>
      </c>
      <c r="BB12" s="173"/>
      <c r="BC12" s="173">
        <f>IFERROR(BB12/SUM($L12:$W12)*100,0)</f>
        <v>0</v>
      </c>
      <c r="BD12" s="369"/>
      <c r="BE12" s="369"/>
      <c r="BF12" s="369">
        <f t="shared" ref="BF12" si="2">+Q12</f>
        <v>0</v>
      </c>
      <c r="BG12" s="173">
        <f>IFERROR(BF12/SUM($L12:$W12)*100,0)</f>
        <v>0</v>
      </c>
      <c r="BH12" s="173"/>
      <c r="BI12" s="173">
        <f>IFERROR(BH12/SUM($L12:$W12)*100,0)</f>
        <v>0</v>
      </c>
      <c r="BJ12" s="369"/>
      <c r="BK12" s="369"/>
      <c r="BL12" s="369">
        <f t="shared" ref="BL12" si="3">+R12</f>
        <v>0</v>
      </c>
      <c r="BM12" s="173">
        <f>IFERROR(BL12/SUM($L12:$W12)*100,0)</f>
        <v>0</v>
      </c>
      <c r="BN12" s="173"/>
      <c r="BO12" s="173">
        <f>IFERROR(BN12/SUM($L12:$W12)*100,0)</f>
        <v>0</v>
      </c>
      <c r="BP12" s="369"/>
      <c r="BQ12" s="369"/>
      <c r="BR12" s="369">
        <f t="shared" ref="BR12" si="4">+S12</f>
        <v>1</v>
      </c>
      <c r="BS12" s="173">
        <f>IFERROR(BR12/SUM($L12:$W12)*100,0)</f>
        <v>33.333333333333329</v>
      </c>
      <c r="BT12" s="173"/>
      <c r="BU12" s="172">
        <f>IFERROR(BT12/SUM($L12:$W12)*100,0)</f>
        <v>0</v>
      </c>
      <c r="BV12" s="369"/>
      <c r="BW12" s="369"/>
      <c r="BX12" s="369">
        <f t="shared" ref="BX12" si="5">+T12</f>
        <v>0</v>
      </c>
      <c r="BY12" s="173">
        <f>IFERROR(BX12/SUM($L12:$W12)*100,0)</f>
        <v>0</v>
      </c>
      <c r="BZ12" s="173"/>
      <c r="CA12" s="173">
        <f>IFERROR(BZ12/SUM($L12:$W12)*100,0)</f>
        <v>0</v>
      </c>
      <c r="CB12" s="369"/>
      <c r="CC12" s="369"/>
      <c r="CD12" s="369">
        <f t="shared" ref="CD12" si="6">+U12</f>
        <v>0</v>
      </c>
      <c r="CE12" s="173">
        <f>IFERROR(CD12/SUM($L12:$W12)*100,0)</f>
        <v>0</v>
      </c>
      <c r="CF12" s="173"/>
      <c r="CG12" s="173">
        <f>IFERROR(CF12/SUM($L12:$W12)*100,0)</f>
        <v>0</v>
      </c>
      <c r="CH12" s="369"/>
      <c r="CI12" s="369"/>
      <c r="CJ12" s="369">
        <f t="shared" ref="CJ12" si="7">+V12</f>
        <v>0</v>
      </c>
      <c r="CK12" s="173">
        <f>IFERROR(CJ12/SUM($L12:$W12)*100,0)</f>
        <v>0</v>
      </c>
      <c r="CL12" s="173"/>
      <c r="CM12" s="173">
        <f>IFERROR(CL12/SUM($L12:$W12)*100,0)</f>
        <v>0</v>
      </c>
      <c r="CN12" s="369"/>
      <c r="CO12" s="369"/>
      <c r="CP12" s="369">
        <f t="shared" ref="CP12" si="8">+W12</f>
        <v>1</v>
      </c>
      <c r="CQ12" s="173">
        <f>IFERROR(CP12/SUM($L12:$W12)*100,0)</f>
        <v>33.333333333333329</v>
      </c>
      <c r="CR12" s="173"/>
      <c r="CS12" s="173">
        <f>IFERROR(CR12/SUM($L12:$W12)*100,0)</f>
        <v>0</v>
      </c>
      <c r="CT12" s="369"/>
      <c r="CU12" s="369"/>
      <c r="CV12" s="369">
        <f t="shared" ref="CV12" si="9">SUM(CR12,CL12,CF12,BZ12,BT12,BN12,BH12,BB12,AV12,AP12,AJ12,AD12)</f>
        <v>1</v>
      </c>
      <c r="CW12" s="174">
        <f>SUM(CS12,CM12,CG12,CA12,BU12,BO12,BI12,BC12,AW12,AQ12,AK12,AE12)/100</f>
        <v>0.33333333333333326</v>
      </c>
      <c r="CX12" s="133"/>
      <c r="CY12" s="370"/>
      <c r="CZ12" s="367" t="s">
        <v>495</v>
      </c>
      <c r="DA12" s="367" t="s">
        <v>496</v>
      </c>
      <c r="DB12" s="367" t="s">
        <v>497</v>
      </c>
      <c r="DC12" s="390" t="s">
        <v>548</v>
      </c>
      <c r="DD12" s="367" t="s">
        <v>499</v>
      </c>
      <c r="DE12" s="367" t="s">
        <v>500</v>
      </c>
      <c r="DF12" s="371"/>
      <c r="DG12" s="371"/>
      <c r="DH12" s="372"/>
      <c r="DI12" s="372"/>
      <c r="DJ12" s="373"/>
      <c r="DK12" s="373"/>
      <c r="DL12" s="599" t="s">
        <v>549</v>
      </c>
    </row>
    <row r="13" spans="1:116">
      <c r="B13" s="176"/>
      <c r="C13" s="378"/>
      <c r="D13" s="378"/>
      <c r="E13" s="378"/>
      <c r="F13" s="378"/>
      <c r="G13" s="378"/>
      <c r="J13" s="830" t="s">
        <v>521</v>
      </c>
      <c r="K13" s="831"/>
      <c r="L13" s="101">
        <f t="shared" ref="L13:W13" si="10">SUM(L12:L12)</f>
        <v>0</v>
      </c>
      <c r="M13" s="101">
        <f t="shared" si="10"/>
        <v>0</v>
      </c>
      <c r="N13" s="101">
        <f t="shared" si="10"/>
        <v>0</v>
      </c>
      <c r="O13" s="101">
        <f t="shared" si="10"/>
        <v>1</v>
      </c>
      <c r="P13" s="101">
        <f t="shared" si="10"/>
        <v>0</v>
      </c>
      <c r="Q13" s="101">
        <f t="shared" si="10"/>
        <v>0</v>
      </c>
      <c r="R13" s="101">
        <f t="shared" si="10"/>
        <v>0</v>
      </c>
      <c r="S13" s="101">
        <f t="shared" si="10"/>
        <v>1</v>
      </c>
      <c r="T13" s="101">
        <f t="shared" si="10"/>
        <v>0</v>
      </c>
      <c r="U13" s="101">
        <f t="shared" si="10"/>
        <v>0</v>
      </c>
      <c r="V13" s="101">
        <f t="shared" si="10"/>
        <v>0</v>
      </c>
      <c r="W13" s="101">
        <f t="shared" si="10"/>
        <v>1</v>
      </c>
      <c r="AA13" s="93" t="s">
        <v>522</v>
      </c>
      <c r="AB13" s="93">
        <f>SUM(AB12:AB12)</f>
        <v>0</v>
      </c>
      <c r="AC13" s="105">
        <f>IFERROR(AB13/SUM($L13:$W13),0)</f>
        <v>0</v>
      </c>
      <c r="AD13" s="93">
        <f>SUM(AD12:AD12)</f>
        <v>0</v>
      </c>
      <c r="AE13" s="94">
        <f>IFERROR(AD13/SUM($L13:$W13),0)</f>
        <v>0</v>
      </c>
      <c r="AF13" s="91"/>
      <c r="AG13" s="91"/>
      <c r="AH13" s="93">
        <f>SUM(AH12:AH12)</f>
        <v>0</v>
      </c>
      <c r="AI13" s="105">
        <f>IFERROR(AH13/SUM($L13:$W13),0)</f>
        <v>0</v>
      </c>
      <c r="AJ13" s="93">
        <f>SUM(AJ12:AJ12)</f>
        <v>0</v>
      </c>
      <c r="AK13" s="94">
        <f>IFERROR(AJ13/SUM($L13:$W13),0)</f>
        <v>0</v>
      </c>
      <c r="AL13" s="91"/>
      <c r="AM13" s="91"/>
      <c r="AN13" s="93">
        <f>SUM(AN12:AN12)</f>
        <v>0</v>
      </c>
      <c r="AO13" s="105">
        <f>IFERROR(AN13/SUM($L13:$W13),0)</f>
        <v>0</v>
      </c>
      <c r="AP13" s="93">
        <f>SUM(AP12:AP12)</f>
        <v>0</v>
      </c>
      <c r="AQ13" s="94">
        <f>IFERROR(AP13/SUM($L13:$W13),0)</f>
        <v>0</v>
      </c>
      <c r="AR13" s="91"/>
      <c r="AS13" s="91"/>
      <c r="AT13" s="93">
        <f>SUM(AT12:AT12)</f>
        <v>1</v>
      </c>
      <c r="AU13" s="105">
        <f>IFERROR(AT13/SUM($L13:$W13),0)</f>
        <v>0.33333333333333331</v>
      </c>
      <c r="AV13" s="93">
        <f>SUM(AV12:AV12)</f>
        <v>1</v>
      </c>
      <c r="AW13" s="94">
        <f>IFERROR(AV13/SUM($L13:$W13),0)</f>
        <v>0.33333333333333331</v>
      </c>
      <c r="AX13" s="91"/>
      <c r="AY13" s="91"/>
      <c r="AZ13" s="93">
        <f>SUM(AZ12:AZ12)</f>
        <v>0</v>
      </c>
      <c r="BA13" s="105">
        <f>IFERROR(AZ13/SUM($L13:$W13),0)</f>
        <v>0</v>
      </c>
      <c r="BB13" s="93">
        <f>SUM(BB12:BB12)</f>
        <v>0</v>
      </c>
      <c r="BC13" s="94">
        <f>IFERROR(BB13/SUM($L13:$W13),0)</f>
        <v>0</v>
      </c>
      <c r="BD13" s="91"/>
      <c r="BE13" s="91"/>
      <c r="BF13" s="93">
        <f>SUM(BF12:BF12)</f>
        <v>0</v>
      </c>
      <c r="BG13" s="105">
        <f>IFERROR(BF13/SUM($L13:$W13),0)</f>
        <v>0</v>
      </c>
      <c r="BH13" s="93">
        <f>SUM(BH12:BH12)</f>
        <v>0</v>
      </c>
      <c r="BI13" s="94">
        <f>IFERROR(BH13/SUM($L13:$W13),0)</f>
        <v>0</v>
      </c>
      <c r="BJ13" s="91"/>
      <c r="BK13" s="91"/>
      <c r="BL13" s="93">
        <f>SUM(BL12:BL12)</f>
        <v>0</v>
      </c>
      <c r="BM13" s="105">
        <f>IFERROR(BL13/SUM($L13:$W13),0)</f>
        <v>0</v>
      </c>
      <c r="BN13" s="93">
        <f>SUM(BN12:BN12)</f>
        <v>0</v>
      </c>
      <c r="BO13" s="94">
        <f>IFERROR(BN13/SUM($L13:$W13),0)</f>
        <v>0</v>
      </c>
      <c r="BP13" s="91"/>
      <c r="BQ13" s="91"/>
      <c r="BR13" s="93">
        <f>SUM(BR12:BR12)</f>
        <v>1</v>
      </c>
      <c r="BS13" s="105">
        <f>IFERROR(BR13/SUM($L13:$W13),0)</f>
        <v>0.33333333333333331</v>
      </c>
      <c r="BT13" s="93">
        <f>SUM(BT12:BT12)</f>
        <v>0</v>
      </c>
      <c r="BU13" s="94">
        <f>IFERROR(BT13/SUM($L13:$W13),0)</f>
        <v>0</v>
      </c>
      <c r="BV13" s="91"/>
      <c r="BW13" s="91"/>
      <c r="BX13" s="93">
        <f>SUM(BX12:BX12)</f>
        <v>0</v>
      </c>
      <c r="BY13" s="105">
        <f>IFERROR(BX13/SUM($L13:$W13),0)</f>
        <v>0</v>
      </c>
      <c r="BZ13" s="93">
        <f>SUM(BZ12:BZ12)</f>
        <v>0</v>
      </c>
      <c r="CA13" s="94">
        <f>IFERROR(BZ13/SUM($L13:$W13),0)</f>
        <v>0</v>
      </c>
      <c r="CB13" s="91"/>
      <c r="CC13" s="91"/>
      <c r="CD13" s="93">
        <f>SUM(CD12:CD12)</f>
        <v>0</v>
      </c>
      <c r="CE13" s="105">
        <f>IFERROR(CD13/SUM($L13:$W13),0)</f>
        <v>0</v>
      </c>
      <c r="CF13" s="93">
        <f>SUM(CF12:CF12)</f>
        <v>0</v>
      </c>
      <c r="CG13" s="94">
        <f>IFERROR(CF13/SUM($L13:$W13),0)</f>
        <v>0</v>
      </c>
      <c r="CH13" s="91"/>
      <c r="CI13" s="91"/>
      <c r="CJ13" s="93">
        <f>SUM(CJ12:CJ12)</f>
        <v>0</v>
      </c>
      <c r="CK13" s="105">
        <f>IFERROR(CJ13/SUM($L13:$W13),0)</f>
        <v>0</v>
      </c>
      <c r="CL13" s="93">
        <f>SUM(CL12:CL12)</f>
        <v>0</v>
      </c>
      <c r="CM13" s="94">
        <f>IFERROR(CL13/SUM($L13:$W13),0)</f>
        <v>0</v>
      </c>
      <c r="CN13" s="91"/>
      <c r="CO13" s="91"/>
      <c r="CP13" s="93">
        <f>SUM(CP12:CP12)</f>
        <v>1</v>
      </c>
      <c r="CQ13" s="105">
        <f>IFERROR(CP13/SUM($L13:$W13),0)</f>
        <v>0.33333333333333331</v>
      </c>
      <c r="CR13" s="93">
        <f>SUM(CR12:CR12)</f>
        <v>0</v>
      </c>
      <c r="CS13" s="94">
        <f>IFERROR(CR13/SUM($L13:$W13),0)</f>
        <v>0</v>
      </c>
      <c r="CT13" s="91"/>
      <c r="CU13" s="91"/>
      <c r="CV13" s="91"/>
      <c r="CW13" s="95">
        <f>SUM(CS13,CM13,CG13,CA13,BU13,BO13,BI13:BI13,BC13,AW13,AQ13,AK13,AE13)</f>
        <v>0.33333333333333331</v>
      </c>
      <c r="CZ13" s="379"/>
      <c r="DE13" s="100"/>
      <c r="DH13" s="134"/>
      <c r="DI13" s="134"/>
    </row>
  </sheetData>
  <sheetProtection algorithmName="SHA-512" hashValue="53RSo3xXNNta4OYI0QydnaX/aDwHTjo1LXfohU6KtUCC77X7UXB8la3G+Q92lJ8exMHDU347rqGNA+SiVFpZ5Q==" saltValue="ioRoS1TB+bex/lbJ7WGuZA==" spinCount="100000" sheet="1" sort="0" autoFilter="0"/>
  <mergeCells count="70">
    <mergeCell ref="DF10:DF11"/>
    <mergeCell ref="DG10:DG11"/>
    <mergeCell ref="CD10:CI10"/>
    <mergeCell ref="AA9:AA11"/>
    <mergeCell ref="AB9:CW9"/>
    <mergeCell ref="CX9:CX11"/>
    <mergeCell ref="CY9:CY11"/>
    <mergeCell ref="CZ9:DK9"/>
    <mergeCell ref="DB10:DB11"/>
    <mergeCell ref="DC10:DC11"/>
    <mergeCell ref="DD10:DD11"/>
    <mergeCell ref="DE10:DE11"/>
    <mergeCell ref="CJ10:CO10"/>
    <mergeCell ref="CW10:CW11"/>
    <mergeCell ref="CZ10:CZ11"/>
    <mergeCell ref="DA10:DA11"/>
    <mergeCell ref="J13:K13"/>
    <mergeCell ref="J12:K12"/>
    <mergeCell ref="Z9:Z11"/>
    <mergeCell ref="DL9:DL11"/>
    <mergeCell ref="AB10:AG10"/>
    <mergeCell ref="AH10:AM10"/>
    <mergeCell ref="AN10:AS10"/>
    <mergeCell ref="AT10:AY10"/>
    <mergeCell ref="DH10:DH11"/>
    <mergeCell ref="DI10:DI11"/>
    <mergeCell ref="DJ10:DJ11"/>
    <mergeCell ref="DK10:DK11"/>
    <mergeCell ref="AZ10:BE10"/>
    <mergeCell ref="BF10:BK10"/>
    <mergeCell ref="BL10:BP10"/>
    <mergeCell ref="BR10:BW10"/>
    <mergeCell ref="BX10:CC10"/>
    <mergeCell ref="CP10:CT10"/>
    <mergeCell ref="CV10:CV11"/>
    <mergeCell ref="C8:AO8"/>
    <mergeCell ref="BI8:CJ8"/>
    <mergeCell ref="CK8:CP8"/>
    <mergeCell ref="G9:G11"/>
    <mergeCell ref="H9:H11"/>
    <mergeCell ref="I9:I11"/>
    <mergeCell ref="J9:K11"/>
    <mergeCell ref="L9:W10"/>
    <mergeCell ref="X9:X11"/>
    <mergeCell ref="Y9:Y11"/>
    <mergeCell ref="B9:B11"/>
    <mergeCell ref="C9:C11"/>
    <mergeCell ref="D9:D11"/>
    <mergeCell ref="E9:E11"/>
    <mergeCell ref="F9:F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2">
    <cfRule type="cellIs" dxfId="18" priority="1" operator="equal">
      <formula>1</formula>
    </cfRule>
    <cfRule type="colorScale" priority="2">
      <colorScale>
        <cfvo type="num" val="0"/>
        <cfvo type="num" val="0.6"/>
        <cfvo type="num" val="0.99"/>
        <color rgb="FFC00000"/>
        <color rgb="FFFFEB84"/>
        <color rgb="FF1DA275"/>
      </colorScale>
    </cfRule>
  </conditionalFormatting>
  <dataValidations count="5">
    <dataValidation showInputMessage="1" showErrorMessage="1" error="SUPERA LA META PROGRAMADA" sqref="BH12 CR12 CL12 CF12 BZ12 BT12 BN12 BB12 AD12 AP12 AJ12 AV12" xr:uid="{DA42EAD7-18F8-43DA-8A9B-271E79CE423B}"/>
    <dataValidation type="list" allowBlank="1" showInputMessage="1" showErrorMessage="1" sqref="B12:D12 B13:G13" xr:uid="{4A1520FF-EF91-4497-BC4D-DC56641A7A55}">
      <formula1>#REF!</formula1>
    </dataValidation>
    <dataValidation type="list" allowBlank="1" showInputMessage="1" showErrorMessage="1" sqref="F12" xr:uid="{AC6AF89A-8CB2-4E6C-8978-22F3E7BE5468}">
      <formula1>$F$13:$F$13</formula1>
    </dataValidation>
    <dataValidation type="list" allowBlank="1" showInputMessage="1" showErrorMessage="1" sqref="E12" xr:uid="{38DD76C4-8A2F-48C1-ACC0-56E3B11EAF2B}">
      <formula1>$E$13:$E$13</formula1>
    </dataValidation>
    <dataValidation type="list" allowBlank="1" showInputMessage="1" showErrorMessage="1" sqref="I12 G12" xr:uid="{9480BE54-03F1-407B-9693-1C8D3941BC1E}">
      <formula1>$G$13:$G$13</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DN14"/>
  <sheetViews>
    <sheetView topLeftCell="DH4" zoomScale="70" zoomScaleNormal="70" zoomScaleSheetLayoutView="90" zoomScalePageLayoutView="60" workbookViewId="0">
      <selection activeCell="BP9" sqref="BP9:BQ12"/>
    </sheetView>
  </sheetViews>
  <sheetFormatPr baseColWidth="10" defaultColWidth="11.453125" defaultRowHeight="15.5"/>
  <cols>
    <col min="1" max="1" width="5.453125" style="48" customWidth="1"/>
    <col min="2" max="2" width="21.453125" style="48" customWidth="1"/>
    <col min="3" max="3" width="36" style="48" customWidth="1"/>
    <col min="4" max="4" width="23.453125" style="48" customWidth="1"/>
    <col min="5" max="5" width="31.54296875" style="48" customWidth="1"/>
    <col min="6" max="6" width="21" style="48" customWidth="1"/>
    <col min="7" max="7" width="20.453125" style="48" customWidth="1"/>
    <col min="8" max="8" width="19.54296875" style="48" customWidth="1"/>
    <col min="9" max="10" width="25.54296875" style="48" customWidth="1"/>
    <col min="11" max="11" width="33" style="48" customWidth="1"/>
    <col min="12" max="21" width="12.453125" style="48" customWidth="1"/>
    <col min="22" max="22" width="14.453125" style="48" customWidth="1"/>
    <col min="23" max="23" width="12.453125" style="48" customWidth="1"/>
    <col min="24" max="24" width="16.54296875" style="48" customWidth="1"/>
    <col min="25" max="25" width="25.54296875" style="48" customWidth="1"/>
    <col min="26" max="26" width="16.54296875" style="48" customWidth="1"/>
    <col min="27" max="27" width="23" style="48" customWidth="1"/>
    <col min="28" max="28" width="17.453125" style="48" customWidth="1"/>
    <col min="29" max="29" width="25" style="48" customWidth="1"/>
    <col min="30" max="31" width="12.453125" style="48" customWidth="1"/>
    <col min="32" max="32" width="44" style="48" customWidth="1"/>
    <col min="33" max="33" width="20.453125" style="48" customWidth="1"/>
    <col min="34" max="34" width="18.453125" style="48" customWidth="1"/>
    <col min="35" max="35" width="21" style="48" customWidth="1"/>
    <col min="36" max="37" width="12.453125" style="48" customWidth="1"/>
    <col min="38" max="38" width="45" style="48" customWidth="1"/>
    <col min="39" max="39" width="20.453125" style="48" customWidth="1"/>
    <col min="40" max="40" width="18.54296875" style="48" customWidth="1"/>
    <col min="41" max="41" width="22.453125" style="48" customWidth="1"/>
    <col min="42" max="43" width="12.453125" style="48" customWidth="1"/>
    <col min="44" max="44" width="35.54296875" style="48" customWidth="1"/>
    <col min="45" max="45" width="20.453125" style="48" customWidth="1"/>
    <col min="46" max="46" width="17.453125" style="48" customWidth="1"/>
    <col min="47" max="47" width="21.54296875" style="48" customWidth="1"/>
    <col min="48" max="49" width="12.453125" style="48" customWidth="1"/>
    <col min="50" max="50" width="42.54296875" style="48" customWidth="1"/>
    <col min="51" max="51" width="20.453125" style="48" customWidth="1"/>
    <col min="52" max="52" width="18.453125" style="48" customWidth="1"/>
    <col min="53" max="53" width="23.453125" style="48" customWidth="1"/>
    <col min="54" max="55" width="12.453125" style="48" customWidth="1"/>
    <col min="56" max="56" width="35.453125" style="48" customWidth="1"/>
    <col min="57" max="57" width="20.453125" style="48" customWidth="1"/>
    <col min="58" max="58" width="16.54296875" style="48" customWidth="1"/>
    <col min="59" max="59" width="17" style="48" customWidth="1"/>
    <col min="60" max="61" width="12.453125" style="48" customWidth="1"/>
    <col min="62" max="62" width="40.179687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27.54296875" style="48" customWidth="1"/>
    <col min="105" max="105" width="30.453125" style="48" customWidth="1"/>
    <col min="106" max="106" width="32.1796875" style="48" customWidth="1"/>
    <col min="107" max="107" width="38" style="48" customWidth="1"/>
    <col min="108" max="108" width="34.453125" style="48" customWidth="1"/>
    <col min="109" max="109" width="37" style="48" customWidth="1"/>
    <col min="110" max="111" width="18.453125" style="48" customWidth="1"/>
    <col min="112" max="112" width="20.54296875" style="48" customWidth="1"/>
    <col min="113" max="113" width="17.453125" style="48" customWidth="1"/>
    <col min="114" max="114" width="18.453125" style="48" customWidth="1"/>
    <col min="115" max="115" width="18" style="48" customWidth="1"/>
    <col min="116" max="116" width="50" style="48" customWidth="1"/>
    <col min="117" max="16384" width="11.453125" style="48"/>
  </cols>
  <sheetData>
    <row r="1" spans="1:118" ht="69.75" customHeight="1">
      <c r="B1" s="853" t="s">
        <v>550</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H1" s="854"/>
      <c r="AI1" s="854"/>
      <c r="AJ1" s="854"/>
      <c r="AK1" s="854"/>
      <c r="AL1" s="49"/>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8" ht="16" thickBot="1"/>
    <row r="3" spans="1:118" ht="47.25" customHeight="1">
      <c r="B3" s="50" t="s">
        <v>180</v>
      </c>
      <c r="C3" s="840" t="s">
        <v>551</v>
      </c>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8" ht="24.75" customHeight="1">
      <c r="B4" s="857"/>
      <c r="C4" s="857"/>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857"/>
      <c r="BF4" s="857"/>
      <c r="BG4" s="857"/>
      <c r="BH4" s="857"/>
      <c r="BI4" s="857"/>
      <c r="BJ4" s="857"/>
      <c r="BK4" s="857"/>
      <c r="BL4" s="857"/>
      <c r="BM4" s="857"/>
      <c r="BN4" s="857"/>
      <c r="BO4" s="857"/>
      <c r="BP4" s="857"/>
      <c r="BQ4" s="857"/>
      <c r="BR4" s="857"/>
      <c r="BS4" s="857"/>
      <c r="BT4" s="857"/>
      <c r="BU4" s="857"/>
      <c r="BV4" s="857"/>
      <c r="BW4" s="857"/>
      <c r="BX4" s="857"/>
      <c r="BY4" s="857"/>
      <c r="BZ4" s="857"/>
      <c r="CA4" s="857"/>
      <c r="CB4" s="857"/>
      <c r="CC4" s="857"/>
      <c r="CD4" s="857"/>
      <c r="CE4" s="857"/>
      <c r="CF4" s="857"/>
      <c r="CG4" s="857"/>
      <c r="CH4" s="857"/>
      <c r="CI4" s="857"/>
      <c r="CJ4" s="857"/>
      <c r="CK4" s="857"/>
      <c r="CL4" s="857"/>
      <c r="CM4" s="857"/>
    </row>
    <row r="5" spans="1:118">
      <c r="B5" s="51"/>
      <c r="C5" s="51"/>
      <c r="BF5" s="853"/>
      <c r="BG5" s="853"/>
      <c r="BH5" s="853"/>
      <c r="BI5" s="853"/>
      <c r="BJ5" s="853"/>
      <c r="BK5" s="853"/>
      <c r="BL5" s="853"/>
      <c r="BM5" s="853"/>
      <c r="BN5" s="853"/>
      <c r="BO5" s="853"/>
      <c r="BP5" s="853"/>
      <c r="BQ5" s="853"/>
      <c r="BR5" s="853"/>
      <c r="BS5" s="853"/>
      <c r="BT5" s="853"/>
      <c r="BU5" s="853"/>
      <c r="BV5" s="853"/>
      <c r="BW5" s="853"/>
      <c r="BX5" s="853"/>
      <c r="BY5" s="853"/>
      <c r="BZ5" s="853"/>
      <c r="CA5" s="49"/>
      <c r="CB5" s="854"/>
      <c r="CC5" s="854"/>
      <c r="CD5" s="854"/>
      <c r="CE5" s="854"/>
      <c r="CF5" s="854"/>
      <c r="CG5" s="49"/>
      <c r="CH5" s="853"/>
      <c r="CI5" s="853"/>
      <c r="CJ5" s="853"/>
      <c r="CK5" s="853"/>
      <c r="CL5" s="853"/>
      <c r="CM5" s="853"/>
    </row>
    <row r="6" spans="1:118" ht="15" customHeight="1">
      <c r="A6" s="51"/>
      <c r="B6" s="839" t="s">
        <v>455</v>
      </c>
      <c r="C6" s="839" t="s">
        <v>552</v>
      </c>
      <c r="D6" s="839" t="s">
        <v>457</v>
      </c>
      <c r="E6" s="839" t="s">
        <v>68</v>
      </c>
      <c r="F6" s="839" t="s">
        <v>553</v>
      </c>
      <c r="G6" s="839" t="s">
        <v>554</v>
      </c>
      <c r="H6" s="839" t="s">
        <v>460</v>
      </c>
      <c r="I6" s="839" t="s">
        <v>72</v>
      </c>
      <c r="J6" s="847" t="s">
        <v>555</v>
      </c>
      <c r="K6" s="847" t="s">
        <v>461</v>
      </c>
      <c r="L6" s="848" t="s">
        <v>462</v>
      </c>
      <c r="M6" s="848"/>
      <c r="N6" s="848"/>
      <c r="O6" s="848"/>
      <c r="P6" s="848"/>
      <c r="Q6" s="848"/>
      <c r="R6" s="848"/>
      <c r="S6" s="848"/>
      <c r="T6" s="848"/>
      <c r="U6" s="848"/>
      <c r="V6" s="848"/>
      <c r="W6" s="848"/>
      <c r="X6" s="848" t="s">
        <v>463</v>
      </c>
      <c r="Y6" s="847" t="s">
        <v>464</v>
      </c>
      <c r="Z6" s="847" t="s">
        <v>465</v>
      </c>
      <c r="AA6" s="847" t="s">
        <v>466</v>
      </c>
      <c r="AB6" s="838" t="s">
        <v>467</v>
      </c>
      <c r="AC6" s="838"/>
      <c r="AD6" s="838"/>
      <c r="AE6" s="838"/>
      <c r="AF6" s="838"/>
      <c r="AG6" s="838"/>
      <c r="AH6" s="838"/>
      <c r="AI6" s="838"/>
      <c r="AJ6" s="838"/>
      <c r="AK6" s="838"/>
      <c r="AL6" s="838"/>
      <c r="AM6" s="838"/>
      <c r="AN6" s="838"/>
      <c r="AO6" s="838"/>
      <c r="AP6" s="838"/>
      <c r="AQ6" s="838"/>
      <c r="AR6" s="838"/>
      <c r="AS6" s="838"/>
      <c r="AT6" s="838"/>
      <c r="AU6" s="838"/>
      <c r="AV6" s="838"/>
      <c r="AW6" s="838"/>
      <c r="AX6" s="838"/>
      <c r="AY6" s="838"/>
      <c r="AZ6" s="838"/>
      <c r="BA6" s="838"/>
      <c r="BB6" s="838"/>
      <c r="BC6" s="838"/>
      <c r="BD6" s="838"/>
      <c r="BE6" s="838"/>
      <c r="BF6" s="838"/>
      <c r="BG6" s="838"/>
      <c r="BH6" s="838"/>
      <c r="BI6" s="838"/>
      <c r="BJ6" s="838"/>
      <c r="BK6" s="838"/>
      <c r="BL6" s="838"/>
      <c r="BM6" s="838"/>
      <c r="BN6" s="838"/>
      <c r="BO6" s="838"/>
      <c r="BP6" s="838"/>
      <c r="BQ6" s="838"/>
      <c r="BR6" s="838"/>
      <c r="BS6" s="838"/>
      <c r="BT6" s="838"/>
      <c r="BU6" s="838"/>
      <c r="BV6" s="838"/>
      <c r="BW6" s="838"/>
      <c r="BX6" s="838"/>
      <c r="BY6" s="838"/>
      <c r="BZ6" s="838"/>
      <c r="CA6" s="838"/>
      <c r="CB6" s="838"/>
      <c r="CC6" s="838"/>
      <c r="CD6" s="838"/>
      <c r="CE6" s="838"/>
      <c r="CF6" s="838"/>
      <c r="CG6" s="838"/>
      <c r="CH6" s="838"/>
      <c r="CI6" s="838"/>
      <c r="CJ6" s="838"/>
      <c r="CK6" s="838"/>
      <c r="CL6" s="838"/>
      <c r="CM6" s="838"/>
      <c r="CN6" s="838"/>
      <c r="CO6" s="838"/>
      <c r="CP6" s="838"/>
      <c r="CQ6" s="838"/>
      <c r="CR6" s="838"/>
      <c r="CS6" s="838"/>
      <c r="CT6" s="838"/>
      <c r="CU6" s="838"/>
      <c r="CV6" s="838"/>
      <c r="CW6" s="838"/>
      <c r="CX6" s="838" t="s">
        <v>468</v>
      </c>
      <c r="CY6" s="845" t="s">
        <v>469</v>
      </c>
      <c r="CZ6" s="845" t="s">
        <v>194</v>
      </c>
      <c r="DA6" s="845"/>
      <c r="DB6" s="845"/>
      <c r="DC6" s="845"/>
      <c r="DD6" s="845"/>
      <c r="DE6" s="845"/>
      <c r="DF6" s="845"/>
      <c r="DG6" s="845"/>
      <c r="DH6" s="845"/>
      <c r="DI6" s="845"/>
      <c r="DJ6" s="845"/>
      <c r="DK6" s="845"/>
      <c r="DL6" s="845" t="s">
        <v>470</v>
      </c>
    </row>
    <row r="7" spans="1:118" ht="15" customHeight="1">
      <c r="A7" s="51"/>
      <c r="B7" s="839"/>
      <c r="C7" s="839"/>
      <c r="D7" s="839"/>
      <c r="E7" s="839"/>
      <c r="F7" s="839"/>
      <c r="G7" s="839"/>
      <c r="H7" s="839"/>
      <c r="I7" s="839"/>
      <c r="J7" s="847"/>
      <c r="K7" s="847"/>
      <c r="L7" s="848"/>
      <c r="M7" s="848"/>
      <c r="N7" s="848"/>
      <c r="O7" s="848"/>
      <c r="P7" s="848"/>
      <c r="Q7" s="848"/>
      <c r="R7" s="848"/>
      <c r="S7" s="848"/>
      <c r="T7" s="848"/>
      <c r="U7" s="848"/>
      <c r="V7" s="848"/>
      <c r="W7" s="848"/>
      <c r="X7" s="848"/>
      <c r="Y7" s="847"/>
      <c r="Z7" s="847"/>
      <c r="AA7" s="847"/>
      <c r="AB7" s="838" t="s">
        <v>200</v>
      </c>
      <c r="AC7" s="838"/>
      <c r="AD7" s="838"/>
      <c r="AE7" s="838"/>
      <c r="AF7" s="838"/>
      <c r="AG7" s="838"/>
      <c r="AH7" s="838" t="s">
        <v>201</v>
      </c>
      <c r="AI7" s="838"/>
      <c r="AJ7" s="838"/>
      <c r="AK7" s="838"/>
      <c r="AL7" s="838"/>
      <c r="AM7" s="838"/>
      <c r="AN7" s="838" t="s">
        <v>202</v>
      </c>
      <c r="AO7" s="838"/>
      <c r="AP7" s="838"/>
      <c r="AQ7" s="838"/>
      <c r="AR7" s="838"/>
      <c r="AS7" s="838"/>
      <c r="AT7" s="838" t="s">
        <v>203</v>
      </c>
      <c r="AU7" s="838"/>
      <c r="AV7" s="838"/>
      <c r="AW7" s="838"/>
      <c r="AX7" s="838"/>
      <c r="AY7" s="838"/>
      <c r="AZ7" s="838" t="s">
        <v>204</v>
      </c>
      <c r="BA7" s="838"/>
      <c r="BB7" s="838"/>
      <c r="BC7" s="838"/>
      <c r="BD7" s="838"/>
      <c r="BE7" s="838"/>
      <c r="BF7" s="838" t="s">
        <v>205</v>
      </c>
      <c r="BG7" s="838"/>
      <c r="BH7" s="838"/>
      <c r="BI7" s="838"/>
      <c r="BJ7" s="838"/>
      <c r="BK7" s="838"/>
      <c r="BL7" s="838" t="s">
        <v>206</v>
      </c>
      <c r="BM7" s="838"/>
      <c r="BN7" s="838"/>
      <c r="BO7" s="838"/>
      <c r="BP7" s="838"/>
      <c r="BQ7" s="360"/>
      <c r="BR7" s="838" t="s">
        <v>207</v>
      </c>
      <c r="BS7" s="838"/>
      <c r="BT7" s="838"/>
      <c r="BU7" s="838"/>
      <c r="BV7" s="838"/>
      <c r="BW7" s="838"/>
      <c r="BX7" s="838" t="s">
        <v>208</v>
      </c>
      <c r="BY7" s="838"/>
      <c r="BZ7" s="838"/>
      <c r="CA7" s="838"/>
      <c r="CB7" s="838"/>
      <c r="CC7" s="838"/>
      <c r="CD7" s="838" t="s">
        <v>209</v>
      </c>
      <c r="CE7" s="838"/>
      <c r="CF7" s="838"/>
      <c r="CG7" s="838"/>
      <c r="CH7" s="838"/>
      <c r="CI7" s="838"/>
      <c r="CJ7" s="838" t="s">
        <v>210</v>
      </c>
      <c r="CK7" s="838"/>
      <c r="CL7" s="838"/>
      <c r="CM7" s="838"/>
      <c r="CN7" s="838"/>
      <c r="CO7" s="838"/>
      <c r="CP7" s="838" t="s">
        <v>211</v>
      </c>
      <c r="CQ7" s="838"/>
      <c r="CR7" s="838"/>
      <c r="CS7" s="838"/>
      <c r="CT7" s="838"/>
      <c r="CU7" s="360"/>
      <c r="CV7" s="838" t="s">
        <v>471</v>
      </c>
      <c r="CW7" s="838" t="s">
        <v>472</v>
      </c>
      <c r="CX7" s="838"/>
      <c r="CY7" s="845"/>
      <c r="CZ7" s="845" t="s">
        <v>200</v>
      </c>
      <c r="DA7" s="845" t="s">
        <v>201</v>
      </c>
      <c r="DB7" s="845" t="s">
        <v>202</v>
      </c>
      <c r="DC7" s="845" t="s">
        <v>203</v>
      </c>
      <c r="DD7" s="845" t="s">
        <v>204</v>
      </c>
      <c r="DE7" s="845" t="s">
        <v>205</v>
      </c>
      <c r="DF7" s="845" t="s">
        <v>206</v>
      </c>
      <c r="DG7" s="845" t="s">
        <v>207</v>
      </c>
      <c r="DH7" s="845" t="s">
        <v>208</v>
      </c>
      <c r="DI7" s="845" t="s">
        <v>209</v>
      </c>
      <c r="DJ7" s="845" t="s">
        <v>210</v>
      </c>
      <c r="DK7" s="845" t="s">
        <v>211</v>
      </c>
      <c r="DL7" s="845"/>
    </row>
    <row r="8" spans="1:118" ht="93">
      <c r="A8" s="51"/>
      <c r="B8" s="839"/>
      <c r="C8" s="839"/>
      <c r="D8" s="839"/>
      <c r="E8" s="839"/>
      <c r="F8" s="839"/>
      <c r="G8" s="839"/>
      <c r="H8" s="839"/>
      <c r="I8" s="839"/>
      <c r="J8" s="847"/>
      <c r="K8" s="847"/>
      <c r="L8" s="361" t="s">
        <v>187</v>
      </c>
      <c r="M8" s="361" t="s">
        <v>188</v>
      </c>
      <c r="N8" s="361" t="s">
        <v>189</v>
      </c>
      <c r="O8" s="361" t="s">
        <v>190</v>
      </c>
      <c r="P8" s="361" t="s">
        <v>191</v>
      </c>
      <c r="Q8" s="361" t="s">
        <v>192</v>
      </c>
      <c r="R8" s="361" t="s">
        <v>193</v>
      </c>
      <c r="S8" s="361" t="s">
        <v>473</v>
      </c>
      <c r="T8" s="361" t="s">
        <v>474</v>
      </c>
      <c r="U8" s="361" t="s">
        <v>475</v>
      </c>
      <c r="V8" s="361" t="s">
        <v>476</v>
      </c>
      <c r="W8" s="361" t="s">
        <v>477</v>
      </c>
      <c r="X8" s="848"/>
      <c r="Y8" s="847"/>
      <c r="Z8" s="847"/>
      <c r="AA8" s="847"/>
      <c r="AB8" s="360" t="s">
        <v>478</v>
      </c>
      <c r="AC8" s="360" t="s">
        <v>479</v>
      </c>
      <c r="AD8" s="360" t="s">
        <v>480</v>
      </c>
      <c r="AE8" s="360" t="s">
        <v>481</v>
      </c>
      <c r="AF8" s="360" t="s">
        <v>482</v>
      </c>
      <c r="AG8" s="360" t="s">
        <v>483</v>
      </c>
      <c r="AH8" s="360" t="s">
        <v>478</v>
      </c>
      <c r="AI8" s="360" t="s">
        <v>479</v>
      </c>
      <c r="AJ8" s="360" t="s">
        <v>480</v>
      </c>
      <c r="AK8" s="360" t="s">
        <v>481</v>
      </c>
      <c r="AL8" s="360" t="s">
        <v>482</v>
      </c>
      <c r="AM8" s="360" t="s">
        <v>483</v>
      </c>
      <c r="AN8" s="360" t="s">
        <v>478</v>
      </c>
      <c r="AO8" s="360" t="s">
        <v>479</v>
      </c>
      <c r="AP8" s="360" t="s">
        <v>480</v>
      </c>
      <c r="AQ8" s="360" t="s">
        <v>481</v>
      </c>
      <c r="AR8" s="360" t="s">
        <v>482</v>
      </c>
      <c r="AS8" s="360" t="s">
        <v>483</v>
      </c>
      <c r="AT8" s="360" t="s">
        <v>478</v>
      </c>
      <c r="AU8" s="360" t="s">
        <v>479</v>
      </c>
      <c r="AV8" s="360" t="s">
        <v>480</v>
      </c>
      <c r="AW8" s="360" t="s">
        <v>481</v>
      </c>
      <c r="AX8" s="360" t="s">
        <v>482</v>
      </c>
      <c r="AY8" s="360" t="s">
        <v>483</v>
      </c>
      <c r="AZ8" s="360" t="s">
        <v>478</v>
      </c>
      <c r="BA8" s="360" t="s">
        <v>479</v>
      </c>
      <c r="BB8" s="360" t="s">
        <v>480</v>
      </c>
      <c r="BC8" s="360" t="s">
        <v>481</v>
      </c>
      <c r="BD8" s="360" t="s">
        <v>482</v>
      </c>
      <c r="BE8" s="360" t="s">
        <v>483</v>
      </c>
      <c r="BF8" s="360" t="s">
        <v>478</v>
      </c>
      <c r="BG8" s="360" t="s">
        <v>479</v>
      </c>
      <c r="BH8" s="360" t="s">
        <v>480</v>
      </c>
      <c r="BI8" s="360" t="s">
        <v>481</v>
      </c>
      <c r="BJ8" s="360" t="s">
        <v>482</v>
      </c>
      <c r="BK8" s="360" t="s">
        <v>483</v>
      </c>
      <c r="BL8" s="360" t="s">
        <v>478</v>
      </c>
      <c r="BM8" s="360" t="s">
        <v>479</v>
      </c>
      <c r="BN8" s="360" t="s">
        <v>480</v>
      </c>
      <c r="BO8" s="360" t="s">
        <v>481</v>
      </c>
      <c r="BP8" s="360" t="s">
        <v>482</v>
      </c>
      <c r="BQ8" s="360" t="s">
        <v>483</v>
      </c>
      <c r="BR8" s="360" t="s">
        <v>478</v>
      </c>
      <c r="BS8" s="177" t="s">
        <v>479</v>
      </c>
      <c r="BT8" s="360" t="s">
        <v>480</v>
      </c>
      <c r="BU8" s="360" t="s">
        <v>481</v>
      </c>
      <c r="BV8" s="360" t="s">
        <v>482</v>
      </c>
      <c r="BW8" s="360" t="s">
        <v>483</v>
      </c>
      <c r="BX8" s="360" t="s">
        <v>478</v>
      </c>
      <c r="BY8" s="360" t="s">
        <v>479</v>
      </c>
      <c r="BZ8" s="360" t="s">
        <v>480</v>
      </c>
      <c r="CA8" s="177" t="s">
        <v>481</v>
      </c>
      <c r="CB8" s="360" t="s">
        <v>482</v>
      </c>
      <c r="CC8" s="360" t="s">
        <v>483</v>
      </c>
      <c r="CD8" s="360" t="s">
        <v>478</v>
      </c>
      <c r="CE8" s="360" t="s">
        <v>479</v>
      </c>
      <c r="CF8" s="360" t="s">
        <v>480</v>
      </c>
      <c r="CG8" s="360" t="s">
        <v>481</v>
      </c>
      <c r="CH8" s="360" t="s">
        <v>482</v>
      </c>
      <c r="CI8" s="360" t="s">
        <v>483</v>
      </c>
      <c r="CJ8" s="360" t="s">
        <v>478</v>
      </c>
      <c r="CK8" s="360" t="s">
        <v>479</v>
      </c>
      <c r="CL8" s="360" t="s">
        <v>480</v>
      </c>
      <c r="CM8" s="360" t="s">
        <v>481</v>
      </c>
      <c r="CN8" s="360" t="s">
        <v>482</v>
      </c>
      <c r="CO8" s="360" t="s">
        <v>483</v>
      </c>
      <c r="CP8" s="360" t="s">
        <v>478</v>
      </c>
      <c r="CQ8" s="360" t="s">
        <v>479</v>
      </c>
      <c r="CR8" s="360" t="s">
        <v>480</v>
      </c>
      <c r="CS8" s="360" t="s">
        <v>481</v>
      </c>
      <c r="CT8" s="360" t="s">
        <v>482</v>
      </c>
      <c r="CU8" s="360" t="s">
        <v>483</v>
      </c>
      <c r="CV8" s="838"/>
      <c r="CW8" s="838"/>
      <c r="CX8" s="838"/>
      <c r="CY8" s="845"/>
      <c r="CZ8" s="845"/>
      <c r="DA8" s="845"/>
      <c r="DB8" s="845"/>
      <c r="DC8" s="845"/>
      <c r="DD8" s="845"/>
      <c r="DE8" s="845"/>
      <c r="DF8" s="845"/>
      <c r="DG8" s="845"/>
      <c r="DH8" s="845"/>
      <c r="DI8" s="845"/>
      <c r="DJ8" s="845"/>
      <c r="DK8" s="845"/>
      <c r="DL8" s="845"/>
    </row>
    <row r="9" spans="1:118" ht="173.9" customHeight="1">
      <c r="A9" s="51"/>
      <c r="B9" s="363" t="s">
        <v>484</v>
      </c>
      <c r="C9" s="363" t="s">
        <v>485</v>
      </c>
      <c r="D9" s="363" t="s">
        <v>486</v>
      </c>
      <c r="E9" s="363" t="s">
        <v>487</v>
      </c>
      <c r="F9" s="363" t="s">
        <v>488</v>
      </c>
      <c r="G9" s="363" t="s">
        <v>489</v>
      </c>
      <c r="H9" s="363" t="s">
        <v>530</v>
      </c>
      <c r="I9" s="363" t="s">
        <v>556</v>
      </c>
      <c r="J9" s="363" t="s">
        <v>557</v>
      </c>
      <c r="K9" s="391" t="s">
        <v>558</v>
      </c>
      <c r="L9" s="369">
        <v>1</v>
      </c>
      <c r="M9" s="364"/>
      <c r="N9" s="364"/>
      <c r="O9" s="364"/>
      <c r="P9" s="364"/>
      <c r="Q9" s="364"/>
      <c r="R9" s="364"/>
      <c r="S9" s="364"/>
      <c r="T9" s="364"/>
      <c r="U9" s="364">
        <v>1</v>
      </c>
      <c r="V9" s="392"/>
      <c r="W9" s="393"/>
      <c r="X9" s="394" t="s">
        <v>559</v>
      </c>
      <c r="Y9" s="395" t="s">
        <v>560</v>
      </c>
      <c r="Z9" s="396" t="s">
        <v>561</v>
      </c>
      <c r="AA9" s="200">
        <v>0.25</v>
      </c>
      <c r="AB9" s="368">
        <f>+L9</f>
        <v>1</v>
      </c>
      <c r="AC9" s="180">
        <f>IFERROR(AB9/SUM($L9:$W9)*100,0)</f>
        <v>50</v>
      </c>
      <c r="AD9" s="368">
        <v>1</v>
      </c>
      <c r="AE9" s="173">
        <f>IFERROR(AD9/SUM($L9:$W9)*100,0)</f>
        <v>50</v>
      </c>
      <c r="AF9" s="397" t="s">
        <v>562</v>
      </c>
      <c r="AG9" s="389" t="s">
        <v>563</v>
      </c>
      <c r="AH9" s="398">
        <f>+M9</f>
        <v>0</v>
      </c>
      <c r="AI9" s="201">
        <f>IFERROR(AH9/SUM($L9:$W9)*100,0)</f>
        <v>0</v>
      </c>
      <c r="AJ9" s="398"/>
      <c r="AK9" s="180">
        <f>IFERROR(AJ9/SUM($L9:$W9)*100,0)</f>
        <v>0</v>
      </c>
      <c r="AL9" s="368"/>
      <c r="AM9" s="364"/>
      <c r="AN9" s="368">
        <f>+N9</f>
        <v>0</v>
      </c>
      <c r="AO9" s="201">
        <f>IFERROR(AN9/SUM($L9:$W9)*100,0)</f>
        <v>0</v>
      </c>
      <c r="AP9" s="398"/>
      <c r="AQ9" s="180">
        <f>IFERROR(AP9/SUM($L9:$W9)*100,0)</f>
        <v>0</v>
      </c>
      <c r="AR9" s="397"/>
      <c r="AS9" s="399"/>
      <c r="AT9" s="368">
        <f>+O9</f>
        <v>0</v>
      </c>
      <c r="AU9" s="201">
        <f>IFERROR(AT9/SUM($L9:$W9)*100,0)</f>
        <v>0</v>
      </c>
      <c r="AV9" s="398"/>
      <c r="AW9" s="180">
        <f>IFERROR(AV9/SUM($L9:$W9)*100,0)</f>
        <v>0</v>
      </c>
      <c r="AX9" s="368"/>
      <c r="AY9" s="369"/>
      <c r="AZ9" s="369">
        <f>+P9</f>
        <v>0</v>
      </c>
      <c r="BA9" s="201">
        <f>IFERROR(AZ9/SUM($L9:$W9)*100,0)</f>
        <v>0</v>
      </c>
      <c r="BB9" s="398"/>
      <c r="BC9" s="180">
        <f>IFERROR(BB9/SUM($L9:$W9)*100,0)</f>
        <v>0</v>
      </c>
      <c r="BD9" s="369"/>
      <c r="BE9" s="369"/>
      <c r="BF9" s="369">
        <f>+Q9</f>
        <v>0</v>
      </c>
      <c r="BG9" s="201">
        <f>IFERROR(BF9/SUM($L9:$W9)*100,0)</f>
        <v>0</v>
      </c>
      <c r="BH9" s="398"/>
      <c r="BI9" s="180">
        <f>IFERROR(BH9/SUM($L9:$W9)*100,0)</f>
        <v>0</v>
      </c>
      <c r="BJ9" s="369"/>
      <c r="BK9" s="369"/>
      <c r="BL9" s="369">
        <f>+R9</f>
        <v>0</v>
      </c>
      <c r="BM9" s="201">
        <f>IFERROR(BL9/SUM($L9:$W9)*100,0)</f>
        <v>0</v>
      </c>
      <c r="BN9" s="680"/>
      <c r="BO9" s="180">
        <f>IFERROR(BN9/SUM($L9:$W9)*100,0)</f>
        <v>0</v>
      </c>
      <c r="BP9" s="677"/>
      <c r="BQ9" s="677"/>
      <c r="BR9" s="369">
        <f>+S9</f>
        <v>0</v>
      </c>
      <c r="BS9" s="201">
        <f>IFERROR(BR9/SUM($L9:$W9)*100,0)</f>
        <v>0</v>
      </c>
      <c r="BT9" s="398"/>
      <c r="BU9" s="180">
        <f>IFERROR(BT9/SUM($L9:$W9)*100,0)</f>
        <v>0</v>
      </c>
      <c r="BV9" s="369"/>
      <c r="BW9" s="369"/>
      <c r="BX9" s="369">
        <f>+T9</f>
        <v>0</v>
      </c>
      <c r="BY9" s="201">
        <f>IFERROR(BX9/SUM($L9:$W9)*100,0)</f>
        <v>0</v>
      </c>
      <c r="BZ9" s="398"/>
      <c r="CA9" s="180">
        <f>IFERROR(BZ9/SUM($L9:$W9)*100,0)</f>
        <v>0</v>
      </c>
      <c r="CB9" s="369"/>
      <c r="CC9" s="369"/>
      <c r="CD9" s="369">
        <f>+U9</f>
        <v>1</v>
      </c>
      <c r="CE9" s="201">
        <f>IFERROR(CD9/SUM($L9:$W9)*100,0)</f>
        <v>50</v>
      </c>
      <c r="CF9" s="398"/>
      <c r="CG9" s="180">
        <f>IFERROR(CF9/SUM($L9:$W9)*100,0)</f>
        <v>0</v>
      </c>
      <c r="CH9" s="369"/>
      <c r="CI9" s="369"/>
      <c r="CJ9" s="201">
        <f>+V9</f>
        <v>0</v>
      </c>
      <c r="CK9" s="201">
        <f>IFERROR(CJ9/SUM($L9:$W9)*100,0)</f>
        <v>0</v>
      </c>
      <c r="CL9" s="398"/>
      <c r="CM9" s="180">
        <f>IFERROR(CL9/SUM($L9:$W9)*100,0)</f>
        <v>0</v>
      </c>
      <c r="CN9" s="369"/>
      <c r="CO9" s="369"/>
      <c r="CP9" s="369">
        <f>+W9</f>
        <v>0</v>
      </c>
      <c r="CQ9" s="201">
        <f>IFERROR(CP9/SUM($L9:$W9)*100,0)</f>
        <v>0</v>
      </c>
      <c r="CR9" s="398"/>
      <c r="CS9" s="180">
        <f>IFERROR(CR9/SUM($L9:$W9)*100,0)</f>
        <v>0</v>
      </c>
      <c r="CT9" s="369"/>
      <c r="CU9" s="369"/>
      <c r="CV9" s="369">
        <f t="shared" ref="CV9:CW13" si="0">SUM(CR9,CL9,CF9,BZ9,BT9,BN9,BH9,BB9,AV9,AP9,AJ9,AD9)</f>
        <v>1</v>
      </c>
      <c r="CW9" s="183">
        <f>SUM(CS9,CM9,CG9,CA9,BU9,BO9,BI9,BC9,AW9,AQ9,AK9,AE9)/100</f>
        <v>0.5</v>
      </c>
      <c r="CX9" s="174"/>
      <c r="CY9" s="370"/>
      <c r="CZ9" s="385" t="s">
        <v>564</v>
      </c>
      <c r="DA9" s="385" t="s">
        <v>565</v>
      </c>
      <c r="DB9" s="385" t="s">
        <v>566</v>
      </c>
      <c r="DC9" s="385" t="s">
        <v>567</v>
      </c>
      <c r="DD9" s="385" t="s">
        <v>499</v>
      </c>
      <c r="DE9" s="385" t="s">
        <v>568</v>
      </c>
      <c r="DF9" s="371"/>
      <c r="DG9" s="371"/>
      <c r="DH9" s="372"/>
      <c r="DI9" s="372"/>
      <c r="DJ9" s="373"/>
      <c r="DK9" s="373"/>
      <c r="DL9" s="597" t="s">
        <v>569</v>
      </c>
    </row>
    <row r="10" spans="1:118" ht="158.25" customHeight="1">
      <c r="A10" s="51"/>
      <c r="B10" s="362" t="s">
        <v>484</v>
      </c>
      <c r="C10" s="362" t="s">
        <v>485</v>
      </c>
      <c r="D10" s="362" t="s">
        <v>486</v>
      </c>
      <c r="E10" s="362" t="s">
        <v>487</v>
      </c>
      <c r="F10" s="362" t="s">
        <v>488</v>
      </c>
      <c r="G10" s="362" t="s">
        <v>489</v>
      </c>
      <c r="H10" s="362" t="s">
        <v>530</v>
      </c>
      <c r="I10" s="362" t="s">
        <v>556</v>
      </c>
      <c r="J10" s="362" t="s">
        <v>570</v>
      </c>
      <c r="K10" s="400" t="s">
        <v>571</v>
      </c>
      <c r="L10" s="90">
        <v>1</v>
      </c>
      <c r="M10" s="90">
        <v>1</v>
      </c>
      <c r="N10" s="90">
        <v>1</v>
      </c>
      <c r="O10" s="90">
        <v>1</v>
      </c>
      <c r="P10" s="90">
        <v>1</v>
      </c>
      <c r="Q10" s="90">
        <v>1</v>
      </c>
      <c r="R10" s="90">
        <v>1</v>
      </c>
      <c r="S10" s="90">
        <v>1</v>
      </c>
      <c r="T10" s="90">
        <v>1</v>
      </c>
      <c r="U10" s="90">
        <v>1</v>
      </c>
      <c r="V10" s="90">
        <v>1</v>
      </c>
      <c r="W10" s="90">
        <v>1</v>
      </c>
      <c r="X10" s="401" t="s">
        <v>559</v>
      </c>
      <c r="Y10" s="402" t="s">
        <v>572</v>
      </c>
      <c r="Z10" s="403" t="s">
        <v>573</v>
      </c>
      <c r="AA10" s="181">
        <v>0.25</v>
      </c>
      <c r="AB10" s="131">
        <f t="shared" ref="AB10:AB12" si="1">+L10</f>
        <v>1</v>
      </c>
      <c r="AC10" s="107">
        <f t="shared" ref="AC10:AC12" si="2">IFERROR(AB10/SUM($L10:$W10)*100,0)</f>
        <v>8.3333333333333321</v>
      </c>
      <c r="AD10" s="130">
        <v>1</v>
      </c>
      <c r="AE10" s="107">
        <f>IFERROR(AD10/SUM($L10:$W10)*100,0)</f>
        <v>8.3333333333333321</v>
      </c>
      <c r="AF10" s="179" t="s">
        <v>574</v>
      </c>
      <c r="AG10" s="202" t="s">
        <v>575</v>
      </c>
      <c r="AH10" s="182">
        <f t="shared" ref="AH10:AH12" si="3">+M10</f>
        <v>1</v>
      </c>
      <c r="AI10" s="152">
        <f t="shared" ref="AI10:AI12" si="4">IFERROR(AH10/SUM($L10:$W10)*100,0)</f>
        <v>8.3333333333333321</v>
      </c>
      <c r="AJ10" s="182">
        <v>1</v>
      </c>
      <c r="AK10" s="107">
        <f t="shared" ref="AK10:AK12" si="5">IFERROR(AJ10/SUM($L10:$W10)*100,0)</f>
        <v>8.3333333333333321</v>
      </c>
      <c r="AL10" s="358" t="s">
        <v>576</v>
      </c>
      <c r="AM10" s="202" t="s">
        <v>577</v>
      </c>
      <c r="AN10" s="131">
        <f>+N10</f>
        <v>1</v>
      </c>
      <c r="AO10" s="152">
        <f>IFERROR(AN10/SUM($L10:$W10)*100,0)</f>
        <v>8.3333333333333321</v>
      </c>
      <c r="AP10" s="182">
        <v>1.22</v>
      </c>
      <c r="AQ10" s="107">
        <v>8</v>
      </c>
      <c r="AR10" s="179" t="s">
        <v>578</v>
      </c>
      <c r="AS10" s="202" t="s">
        <v>579</v>
      </c>
      <c r="AT10" s="131">
        <v>1</v>
      </c>
      <c r="AU10" s="201">
        <f>IFERROR(AT10/SUM($L10:$W10)*100,0)</f>
        <v>8.3333333333333321</v>
      </c>
      <c r="AV10" s="182">
        <v>1.42</v>
      </c>
      <c r="AW10" s="107">
        <v>8</v>
      </c>
      <c r="AX10" s="404" t="s">
        <v>580</v>
      </c>
      <c r="AY10" s="202" t="s">
        <v>581</v>
      </c>
      <c r="AZ10" s="90">
        <v>1</v>
      </c>
      <c r="BA10" s="152">
        <v>8</v>
      </c>
      <c r="BB10" s="182">
        <v>1.08</v>
      </c>
      <c r="BC10" s="107">
        <v>8</v>
      </c>
      <c r="BD10" s="358" t="s">
        <v>582</v>
      </c>
      <c r="BE10" s="202" t="s">
        <v>583</v>
      </c>
      <c r="BF10" s="369">
        <f t="shared" ref="BF10:BF12" si="6">+Q10</f>
        <v>1</v>
      </c>
      <c r="BG10" s="201">
        <f t="shared" ref="BG10:BG12" si="7">IFERROR(BF10/SUM($L10:$W10)*100,0)</f>
        <v>8.3333333333333321</v>
      </c>
      <c r="BH10" s="398">
        <v>1.33</v>
      </c>
      <c r="BI10" s="180">
        <v>8</v>
      </c>
      <c r="BJ10" s="358" t="s">
        <v>584</v>
      </c>
      <c r="BK10" s="202" t="s">
        <v>585</v>
      </c>
      <c r="BL10" s="369">
        <f t="shared" ref="BL10:BL12" si="8">+R10</f>
        <v>1</v>
      </c>
      <c r="BM10" s="201">
        <f t="shared" ref="BM10:BM12" si="9">IFERROR(BL10/SUM($L10:$W10)*100,0)</f>
        <v>8.3333333333333321</v>
      </c>
      <c r="BN10" s="680"/>
      <c r="BO10" s="180">
        <f t="shared" ref="BO10:BO12" si="10">IFERROR(BN10/SUM($L10:$W10)*100,0)</f>
        <v>0</v>
      </c>
      <c r="BP10" s="678"/>
      <c r="BQ10" s="678"/>
      <c r="BR10" s="52"/>
      <c r="BS10" s="152"/>
      <c r="BT10" s="182"/>
      <c r="BU10" s="107"/>
      <c r="BV10" s="52"/>
      <c r="BW10" s="52"/>
      <c r="BX10" s="52"/>
      <c r="BY10" s="152"/>
      <c r="BZ10" s="182"/>
      <c r="CA10" s="107"/>
      <c r="CB10" s="52"/>
      <c r="CC10" s="52"/>
      <c r="CD10" s="52"/>
      <c r="CE10" s="152"/>
      <c r="CF10" s="182"/>
      <c r="CG10" s="107"/>
      <c r="CH10" s="52"/>
      <c r="CI10" s="52"/>
      <c r="CJ10" s="152"/>
      <c r="CK10" s="152"/>
      <c r="CL10" s="182"/>
      <c r="CM10" s="107"/>
      <c r="CN10" s="52"/>
      <c r="CO10" s="52"/>
      <c r="CP10" s="52"/>
      <c r="CQ10" s="152"/>
      <c r="CR10" s="182"/>
      <c r="CS10" s="107"/>
      <c r="CT10" s="52"/>
      <c r="CU10" s="52"/>
      <c r="CV10" s="52">
        <f t="shared" ref="CV10:CV12" si="11">SUM(CR10,CL10,CF10,BZ10,BT10,BN10,BH10,BB10,AV10,AP10,AJ10,AD10)</f>
        <v>7.05</v>
      </c>
      <c r="CW10" s="183">
        <f t="shared" ref="CW10:CW12" si="12">SUM(CS10,CM10,CG10,CA10,BU10,BO10,BI10,BC10,AW10,AQ10,AK10,AE10)/100</f>
        <v>0.48666666666666658</v>
      </c>
      <c r="CX10" s="174"/>
      <c r="CY10" s="136"/>
      <c r="CZ10" s="405" t="s">
        <v>586</v>
      </c>
      <c r="DA10" s="358" t="s">
        <v>587</v>
      </c>
      <c r="DB10" s="358" t="s">
        <v>588</v>
      </c>
      <c r="DC10" s="405" t="s">
        <v>589</v>
      </c>
      <c r="DD10" s="405" t="s">
        <v>590</v>
      </c>
      <c r="DE10" s="405" t="s">
        <v>591</v>
      </c>
      <c r="DF10" s="100"/>
      <c r="DG10" s="100"/>
      <c r="DH10" s="134"/>
      <c r="DI10" s="134"/>
      <c r="DJ10" s="59"/>
      <c r="DK10" s="59"/>
      <c r="DL10" s="597" t="s">
        <v>592</v>
      </c>
    </row>
    <row r="11" spans="1:118" ht="162" customHeight="1">
      <c r="A11" s="51"/>
      <c r="B11" s="362" t="s">
        <v>484</v>
      </c>
      <c r="C11" s="362" t="s">
        <v>485</v>
      </c>
      <c r="D11" s="362" t="s">
        <v>486</v>
      </c>
      <c r="E11" s="362" t="s">
        <v>487</v>
      </c>
      <c r="F11" s="362" t="s">
        <v>488</v>
      </c>
      <c r="G11" s="362" t="s">
        <v>489</v>
      </c>
      <c r="H11" s="362" t="s">
        <v>530</v>
      </c>
      <c r="I11" s="362" t="s">
        <v>556</v>
      </c>
      <c r="J11" s="362" t="s">
        <v>593</v>
      </c>
      <c r="K11" s="400" t="s">
        <v>594</v>
      </c>
      <c r="L11" s="59"/>
      <c r="M11" s="90">
        <v>1</v>
      </c>
      <c r="N11" s="90"/>
      <c r="O11" s="90"/>
      <c r="P11" s="90">
        <v>1</v>
      </c>
      <c r="Q11" s="90"/>
      <c r="R11" s="90"/>
      <c r="S11" s="90"/>
      <c r="T11" s="90"/>
      <c r="U11" s="90"/>
      <c r="V11" s="213"/>
      <c r="W11" s="214"/>
      <c r="X11" s="401" t="s">
        <v>559</v>
      </c>
      <c r="Y11" s="402" t="s">
        <v>595</v>
      </c>
      <c r="Z11" s="403" t="s">
        <v>596</v>
      </c>
      <c r="AA11" s="181">
        <v>0.25</v>
      </c>
      <c r="AB11" s="131">
        <f t="shared" si="1"/>
        <v>0</v>
      </c>
      <c r="AC11" s="107">
        <f t="shared" si="2"/>
        <v>0</v>
      </c>
      <c r="AD11" s="130"/>
      <c r="AE11" s="107">
        <f t="shared" ref="AE11:AE12" si="13">IFERROR(AD11/SUM($L11:$W11)*100,0)</f>
        <v>0</v>
      </c>
      <c r="AF11" s="179"/>
      <c r="AG11" s="406"/>
      <c r="AH11" s="182">
        <f t="shared" si="3"/>
        <v>1</v>
      </c>
      <c r="AI11" s="152">
        <f t="shared" si="4"/>
        <v>50</v>
      </c>
      <c r="AJ11" s="182"/>
      <c r="AK11" s="107">
        <f t="shared" si="5"/>
        <v>0</v>
      </c>
      <c r="AL11" s="179" t="s">
        <v>597</v>
      </c>
      <c r="AM11" s="202" t="s">
        <v>598</v>
      </c>
      <c r="AN11" s="131">
        <f>+N11</f>
        <v>0</v>
      </c>
      <c r="AO11" s="152">
        <f>IFERROR(AN11/SUM($L11:$W11)*100,0)</f>
        <v>0</v>
      </c>
      <c r="AP11" s="182"/>
      <c r="AQ11" s="107">
        <f>IFERROR(AP11/SUM($L11:$W11)*100,0)</f>
        <v>0</v>
      </c>
      <c r="AR11" s="179"/>
      <c r="AS11" s="406"/>
      <c r="AT11" s="131"/>
      <c r="AU11" s="152"/>
      <c r="AV11" s="182"/>
      <c r="AW11" s="107"/>
      <c r="AX11" s="131"/>
      <c r="AY11" s="52"/>
      <c r="AZ11" s="90">
        <v>1</v>
      </c>
      <c r="BA11" s="152">
        <v>50</v>
      </c>
      <c r="BB11" s="182">
        <v>1</v>
      </c>
      <c r="BC11" s="107">
        <v>50</v>
      </c>
      <c r="BD11" s="202" t="s">
        <v>599</v>
      </c>
      <c r="BE11" s="202" t="s">
        <v>600</v>
      </c>
      <c r="BF11" s="369">
        <f t="shared" si="6"/>
        <v>0</v>
      </c>
      <c r="BG11" s="201">
        <f t="shared" si="7"/>
        <v>0</v>
      </c>
      <c r="BH11" s="398"/>
      <c r="BI11" s="180">
        <f t="shared" ref="BI11:BI12" si="14">IFERROR(BH11/SUM($L11:$W11)*100,0)</f>
        <v>0</v>
      </c>
      <c r="BJ11" s="52"/>
      <c r="BK11" s="52"/>
      <c r="BL11" s="369">
        <f t="shared" si="8"/>
        <v>0</v>
      </c>
      <c r="BM11" s="201">
        <f t="shared" si="9"/>
        <v>0</v>
      </c>
      <c r="BN11" s="680"/>
      <c r="BO11" s="180">
        <f t="shared" si="10"/>
        <v>0</v>
      </c>
      <c r="BP11" s="678"/>
      <c r="BQ11" s="678"/>
      <c r="BR11" s="52"/>
      <c r="BS11" s="152"/>
      <c r="BT11" s="182"/>
      <c r="BU11" s="107"/>
      <c r="BV11" s="52"/>
      <c r="BW11" s="52"/>
      <c r="BX11" s="52"/>
      <c r="BY11" s="152"/>
      <c r="BZ11" s="182"/>
      <c r="CA11" s="107"/>
      <c r="CB11" s="52"/>
      <c r="CC11" s="52"/>
      <c r="CD11" s="52"/>
      <c r="CE11" s="152"/>
      <c r="CF11" s="182"/>
      <c r="CG11" s="107"/>
      <c r="CH11" s="52"/>
      <c r="CI11" s="52"/>
      <c r="CJ11" s="152"/>
      <c r="CK11" s="152"/>
      <c r="CL11" s="182"/>
      <c r="CM11" s="107"/>
      <c r="CN11" s="52"/>
      <c r="CO11" s="52"/>
      <c r="CP11" s="52"/>
      <c r="CQ11" s="152"/>
      <c r="CR11" s="182"/>
      <c r="CS11" s="107"/>
      <c r="CT11" s="52"/>
      <c r="CU11" s="52"/>
      <c r="CV11" s="52">
        <f t="shared" si="11"/>
        <v>1</v>
      </c>
      <c r="CW11" s="183">
        <f t="shared" si="12"/>
        <v>0.5</v>
      </c>
      <c r="CX11" s="174"/>
      <c r="CY11" s="136"/>
      <c r="CZ11" s="390" t="s">
        <v>601</v>
      </c>
      <c r="DA11" s="390" t="s">
        <v>602</v>
      </c>
      <c r="DB11" s="390" t="s">
        <v>566</v>
      </c>
      <c r="DC11" s="385" t="s">
        <v>567</v>
      </c>
      <c r="DD11" s="390" t="s">
        <v>603</v>
      </c>
      <c r="DE11" s="385" t="s">
        <v>568</v>
      </c>
      <c r="DF11" s="100"/>
      <c r="DG11" s="100"/>
      <c r="DH11" s="134"/>
      <c r="DI11" s="134"/>
      <c r="DJ11" s="59"/>
      <c r="DK11" s="59"/>
      <c r="DL11" s="597" t="s">
        <v>604</v>
      </c>
    </row>
    <row r="12" spans="1:118" ht="173.9" customHeight="1">
      <c r="A12" s="51"/>
      <c r="B12" s="362" t="s">
        <v>484</v>
      </c>
      <c r="C12" s="362" t="s">
        <v>485</v>
      </c>
      <c r="D12" s="362" t="s">
        <v>486</v>
      </c>
      <c r="E12" s="362" t="s">
        <v>487</v>
      </c>
      <c r="F12" s="362" t="s">
        <v>488</v>
      </c>
      <c r="G12" s="362" t="s">
        <v>489</v>
      </c>
      <c r="H12" s="362" t="s">
        <v>530</v>
      </c>
      <c r="I12" s="362" t="s">
        <v>556</v>
      </c>
      <c r="J12" s="362" t="s">
        <v>605</v>
      </c>
      <c r="K12" s="400" t="s">
        <v>606</v>
      </c>
      <c r="L12" s="59"/>
      <c r="M12" s="90"/>
      <c r="N12" s="90"/>
      <c r="O12" s="90">
        <v>1</v>
      </c>
      <c r="P12" s="90"/>
      <c r="Q12" s="90"/>
      <c r="R12" s="90">
        <v>1</v>
      </c>
      <c r="S12" s="90"/>
      <c r="T12" s="90"/>
      <c r="U12" s="90">
        <v>1</v>
      </c>
      <c r="V12" s="213"/>
      <c r="W12" s="214"/>
      <c r="X12" s="401" t="s">
        <v>559</v>
      </c>
      <c r="Y12" s="402" t="s">
        <v>607</v>
      </c>
      <c r="Z12" s="403" t="s">
        <v>608</v>
      </c>
      <c r="AA12" s="181">
        <v>0.25</v>
      </c>
      <c r="AB12" s="131">
        <f t="shared" si="1"/>
        <v>0</v>
      </c>
      <c r="AC12" s="107">
        <f t="shared" si="2"/>
        <v>0</v>
      </c>
      <c r="AD12" s="130"/>
      <c r="AE12" s="107">
        <f t="shared" si="13"/>
        <v>0</v>
      </c>
      <c r="AF12" s="179"/>
      <c r="AG12" s="406"/>
      <c r="AH12" s="182">
        <f t="shared" si="3"/>
        <v>0</v>
      </c>
      <c r="AI12" s="152">
        <f t="shared" si="4"/>
        <v>0</v>
      </c>
      <c r="AJ12" s="182"/>
      <c r="AK12" s="107">
        <f t="shared" si="5"/>
        <v>0</v>
      </c>
      <c r="AL12" s="179"/>
      <c r="AM12" s="202"/>
      <c r="AN12" s="131">
        <f>+N12</f>
        <v>0</v>
      </c>
      <c r="AO12" s="152">
        <f>IFERROR(AN12/SUM($L12:$W12)*100,0)</f>
        <v>0</v>
      </c>
      <c r="AP12" s="182"/>
      <c r="AQ12" s="107">
        <f>IFERROR(AP12/SUM($L12:$W12)*100,0)</f>
        <v>0</v>
      </c>
      <c r="AR12" s="179"/>
      <c r="AS12" s="406"/>
      <c r="AT12" s="131">
        <v>1</v>
      </c>
      <c r="AU12" s="180">
        <f>IFERROR(AT12/SUM($L12:$W12)*100,0)</f>
        <v>33.333333333333329</v>
      </c>
      <c r="AV12" s="182">
        <v>1</v>
      </c>
      <c r="AW12" s="107">
        <f>IFERROR(AV12/SUM($L12:$W12)*100,0)</f>
        <v>33.333333333333329</v>
      </c>
      <c r="AX12" s="179" t="s">
        <v>609</v>
      </c>
      <c r="AY12" s="202" t="s">
        <v>610</v>
      </c>
      <c r="AZ12" s="52"/>
      <c r="BA12" s="152"/>
      <c r="BB12" s="182"/>
      <c r="BC12" s="107"/>
      <c r="BD12" s="52"/>
      <c r="BE12" s="52"/>
      <c r="BF12" s="369">
        <f t="shared" si="6"/>
        <v>0</v>
      </c>
      <c r="BG12" s="201">
        <f t="shared" si="7"/>
        <v>0</v>
      </c>
      <c r="BH12" s="398"/>
      <c r="BI12" s="180">
        <f t="shared" si="14"/>
        <v>0</v>
      </c>
      <c r="BJ12" s="52"/>
      <c r="BK12" s="52"/>
      <c r="BL12" s="369">
        <f t="shared" si="8"/>
        <v>1</v>
      </c>
      <c r="BM12" s="201">
        <f t="shared" si="9"/>
        <v>33.333333333333329</v>
      </c>
      <c r="BN12" s="680"/>
      <c r="BO12" s="180">
        <f t="shared" si="10"/>
        <v>0</v>
      </c>
      <c r="BP12" s="678"/>
      <c r="BQ12" s="678"/>
      <c r="BR12" s="52"/>
      <c r="BS12" s="152"/>
      <c r="BT12" s="182"/>
      <c r="BU12" s="107"/>
      <c r="BV12" s="52"/>
      <c r="BW12" s="52"/>
      <c r="BX12" s="52"/>
      <c r="BY12" s="152"/>
      <c r="BZ12" s="182"/>
      <c r="CA12" s="107"/>
      <c r="CB12" s="52"/>
      <c r="CC12" s="52"/>
      <c r="CD12" s="52"/>
      <c r="CE12" s="152"/>
      <c r="CF12" s="182"/>
      <c r="CG12" s="107"/>
      <c r="CH12" s="52"/>
      <c r="CI12" s="52"/>
      <c r="CJ12" s="152"/>
      <c r="CK12" s="152"/>
      <c r="CL12" s="182"/>
      <c r="CM12" s="107"/>
      <c r="CN12" s="52"/>
      <c r="CO12" s="52"/>
      <c r="CP12" s="52"/>
      <c r="CQ12" s="152"/>
      <c r="CR12" s="182"/>
      <c r="CS12" s="107"/>
      <c r="CT12" s="52"/>
      <c r="CU12" s="52"/>
      <c r="CV12" s="52">
        <f t="shared" si="11"/>
        <v>1</v>
      </c>
      <c r="CW12" s="183">
        <f t="shared" si="12"/>
        <v>0.33333333333333326</v>
      </c>
      <c r="CX12" s="174"/>
      <c r="CY12" s="136"/>
      <c r="CZ12" s="390" t="s">
        <v>601</v>
      </c>
      <c r="DA12" s="390" t="s">
        <v>565</v>
      </c>
      <c r="DB12" s="390" t="s">
        <v>566</v>
      </c>
      <c r="DC12" s="390" t="s">
        <v>611</v>
      </c>
      <c r="DD12" s="385" t="s">
        <v>499</v>
      </c>
      <c r="DE12" s="385" t="s">
        <v>568</v>
      </c>
      <c r="DF12" s="100"/>
      <c r="DG12" s="100"/>
      <c r="DH12" s="134"/>
      <c r="DI12" s="134"/>
      <c r="DJ12" s="59"/>
      <c r="DK12" s="59"/>
      <c r="DL12" s="597" t="s">
        <v>612</v>
      </c>
    </row>
    <row r="13" spans="1:118" s="108" customFormat="1" ht="18" thickBot="1">
      <c r="C13" s="407"/>
      <c r="D13" s="408"/>
      <c r="E13" s="408"/>
      <c r="F13" s="408"/>
      <c r="G13" s="408"/>
      <c r="H13" s="409"/>
      <c r="I13" s="59"/>
      <c r="J13" s="355" t="s">
        <v>521</v>
      </c>
      <c r="K13" s="356"/>
      <c r="L13" s="101">
        <f>SUM(L9:L12)</f>
        <v>2</v>
      </c>
      <c r="M13" s="101">
        <f t="shared" ref="M13:W13" si="15">SUM(M9:M12)</f>
        <v>2</v>
      </c>
      <c r="N13" s="101">
        <f t="shared" si="15"/>
        <v>1</v>
      </c>
      <c r="O13" s="101">
        <f t="shared" si="15"/>
        <v>2</v>
      </c>
      <c r="P13" s="101">
        <f t="shared" si="15"/>
        <v>2</v>
      </c>
      <c r="Q13" s="101">
        <f t="shared" si="15"/>
        <v>1</v>
      </c>
      <c r="R13" s="101">
        <f t="shared" si="15"/>
        <v>2</v>
      </c>
      <c r="S13" s="101">
        <f t="shared" si="15"/>
        <v>1</v>
      </c>
      <c r="T13" s="101">
        <f t="shared" si="15"/>
        <v>1</v>
      </c>
      <c r="U13" s="101">
        <f t="shared" si="15"/>
        <v>3</v>
      </c>
      <c r="V13" s="101">
        <f t="shared" si="15"/>
        <v>1</v>
      </c>
      <c r="W13" s="101">
        <f t="shared" si="15"/>
        <v>1</v>
      </c>
      <c r="X13" s="59"/>
      <c r="Y13" s="59"/>
      <c r="Z13" s="52" t="s">
        <v>437</v>
      </c>
      <c r="AA13" s="410">
        <f>SUM(AA9:AA12)</f>
        <v>1</v>
      </c>
      <c r="AB13" s="52">
        <f>SUM(AB9:AB12)</f>
        <v>2</v>
      </c>
      <c r="AC13" s="105">
        <f>IFERROR(AB13/SUM($L13:$W13),0)</f>
        <v>0.10526315789473684</v>
      </c>
      <c r="AD13" s="52">
        <f>SUM(AD9:AD12)</f>
        <v>2</v>
      </c>
      <c r="AE13" s="94">
        <f>IFERROR(AD13/SUM($L13:$W13),0)</f>
        <v>0.10526315789473684</v>
      </c>
      <c r="AF13" s="52"/>
      <c r="AG13" s="52"/>
      <c r="AH13" s="52">
        <f>SUM(AH9:AH12)</f>
        <v>2</v>
      </c>
      <c r="AI13" s="105">
        <f>IFERROR(AH13/SUM($L13:$W13),0)</f>
        <v>0.10526315789473684</v>
      </c>
      <c r="AJ13" s="52">
        <f>SUM(AJ9:AJ12)</f>
        <v>1</v>
      </c>
      <c r="AK13" s="94">
        <f>IFERROR(AJ13/SUM($L13:$W13),0)</f>
        <v>5.2631578947368418E-2</v>
      </c>
      <c r="AL13" s="184"/>
      <c r="AM13" s="52"/>
      <c r="AN13" s="52">
        <f>SUM(AN9:AN12)</f>
        <v>1</v>
      </c>
      <c r="AO13" s="105">
        <f>IFERROR(AN13/SUM($L13:$W13),0)</f>
        <v>5.2631578947368418E-2</v>
      </c>
      <c r="AP13" s="52">
        <v>1</v>
      </c>
      <c r="AQ13" s="94">
        <f>IFERROR(AP13/SUM($L13:$W13),0)</f>
        <v>5.2631578947368418E-2</v>
      </c>
      <c r="AR13" s="52"/>
      <c r="AS13" s="52"/>
      <c r="AT13" s="52">
        <f>SUM(AT9:AT12)</f>
        <v>2</v>
      </c>
      <c r="AU13" s="105">
        <f>IFERROR(AT13/SUM($L13:$W13),0)</f>
        <v>0.10526315789473684</v>
      </c>
      <c r="AV13" s="52">
        <v>2</v>
      </c>
      <c r="AW13" s="94">
        <f>IFERROR(AV13/SUM($L13:$W13),0)</f>
        <v>0.10526315789473684</v>
      </c>
      <c r="AX13" s="52"/>
      <c r="AY13" s="52"/>
      <c r="AZ13" s="52">
        <f>SUM(AZ9:AZ12)</f>
        <v>2</v>
      </c>
      <c r="BA13" s="105">
        <f>IFERROR(AZ13/SUM($L13:$W13),0)</f>
        <v>0.10526315789473684</v>
      </c>
      <c r="BB13" s="52">
        <v>2</v>
      </c>
      <c r="BC13" s="94">
        <f>IFERROR(BB13/SUM($L13:$W13),0)</f>
        <v>0.10526315789473684</v>
      </c>
      <c r="BD13" s="52"/>
      <c r="BE13" s="52"/>
      <c r="BF13" s="52">
        <f>SUM(BF9:BF12)</f>
        <v>1</v>
      </c>
      <c r="BG13" s="105">
        <f>IFERROR(BF13/SUM($N13:$X13),0)</f>
        <v>6.6666666666666666E-2</v>
      </c>
      <c r="BH13" s="52">
        <v>1</v>
      </c>
      <c r="BI13" s="94">
        <f>IFERROR(BH13/SUM($N13:$X13),0)</f>
        <v>6.6666666666666666E-2</v>
      </c>
      <c r="BJ13" s="52"/>
      <c r="BK13" s="52"/>
      <c r="BL13" s="52">
        <f>SUM(BL9:BL12)</f>
        <v>2</v>
      </c>
      <c r="BM13" s="105">
        <f>IFERROR(BL13/SUM($N13:$X13),0)</f>
        <v>0.13333333333333333</v>
      </c>
      <c r="BN13" s="52">
        <f>SUM(BN9:BN12)</f>
        <v>0</v>
      </c>
      <c r="BO13" s="94">
        <f>IFERROR(BN13/SUM($N13:$X13),0)</f>
        <v>0</v>
      </c>
      <c r="BP13" s="52"/>
      <c r="BQ13" s="52"/>
      <c r="BR13" s="52">
        <f>SUM(BR9:BR12)</f>
        <v>0</v>
      </c>
      <c r="BS13" s="105">
        <f>IFERROR(BR13/SUM($N13:$X13),0)</f>
        <v>0</v>
      </c>
      <c r="BT13" s="52">
        <f>SUM(BT9:BT12)</f>
        <v>0</v>
      </c>
      <c r="BU13" s="94">
        <f>IFERROR(BT13/SUM($N13:$X13),0)</f>
        <v>0</v>
      </c>
      <c r="BV13" s="52"/>
      <c r="BW13" s="52"/>
      <c r="BX13" s="52">
        <f>SUM(BX9:BX12)</f>
        <v>0</v>
      </c>
      <c r="BY13" s="105">
        <f>IFERROR(BX13/SUM($N13:$X13),0)</f>
        <v>0</v>
      </c>
      <c r="BZ13" s="52">
        <f>SUM(BZ9:BZ12)</f>
        <v>0</v>
      </c>
      <c r="CA13" s="94">
        <f>IFERROR(BZ13/SUM($N13:$X13),0)</f>
        <v>0</v>
      </c>
      <c r="CB13" s="52"/>
      <c r="CC13" s="52"/>
      <c r="CD13" s="52">
        <f>SUM(CD9:CD12)</f>
        <v>1</v>
      </c>
      <c r="CE13" s="105">
        <f>IFERROR(CD13/SUM($N13:$X13),0)</f>
        <v>6.6666666666666666E-2</v>
      </c>
      <c r="CF13" s="52">
        <f>SUM(CF9:CF12)</f>
        <v>0</v>
      </c>
      <c r="CG13" s="94">
        <f>IFERROR(CF13/SUM($N13:$X13),0)</f>
        <v>0</v>
      </c>
      <c r="CH13" s="52"/>
      <c r="CI13" s="52"/>
      <c r="CJ13" s="52">
        <f>SUM(CJ9:CJ12)</f>
        <v>0</v>
      </c>
      <c r="CK13" s="105">
        <f>IFERROR(CJ13/SUM($N13:$X13),0)</f>
        <v>0</v>
      </c>
      <c r="CL13" s="52">
        <f>SUM(CL9:CL12)</f>
        <v>0</v>
      </c>
      <c r="CM13" s="94">
        <f>IFERROR(CL13/SUM($N13:$X13),0)</f>
        <v>0</v>
      </c>
      <c r="CN13" s="52"/>
      <c r="CO13" s="52"/>
      <c r="CP13" s="52">
        <f>SUM(CP9:CP12)</f>
        <v>0</v>
      </c>
      <c r="CQ13" s="105">
        <f>IFERROR(CP13/SUM($N13:$X13),0)</f>
        <v>0</v>
      </c>
      <c r="CR13" s="52">
        <f>SUM(CR9:CR12)</f>
        <v>0</v>
      </c>
      <c r="CS13" s="94">
        <f>IFERROR(CR13/SUM($N13:$X13),0)</f>
        <v>0</v>
      </c>
      <c r="CT13" s="52"/>
      <c r="CU13" s="52"/>
      <c r="CV13" s="52">
        <f t="shared" si="0"/>
        <v>9</v>
      </c>
      <c r="CW13" s="185">
        <f t="shared" si="0"/>
        <v>0.487719298245614</v>
      </c>
      <c r="CZ13" s="186"/>
      <c r="DA13" s="48"/>
      <c r="DB13" s="48"/>
      <c r="DC13" s="48"/>
      <c r="DD13" s="48"/>
      <c r="DE13" s="48"/>
      <c r="DF13" s="48"/>
      <c r="DG13" s="48"/>
      <c r="DH13" s="48"/>
      <c r="DI13" s="48"/>
      <c r="DJ13" s="48"/>
      <c r="DK13" s="48"/>
      <c r="DL13" s="48"/>
      <c r="DM13" s="48"/>
      <c r="DN13" s="48"/>
    </row>
    <row r="14" spans="1:118">
      <c r="A14" s="51"/>
      <c r="B14" s="176"/>
      <c r="C14" s="176"/>
      <c r="D14" s="176"/>
      <c r="E14" s="176"/>
      <c r="F14" s="176"/>
      <c r="G14" s="176"/>
      <c r="H14" s="176"/>
      <c r="I14" s="176"/>
      <c r="J14" s="176"/>
      <c r="K14" s="176"/>
      <c r="M14" s="187"/>
      <c r="N14" s="187"/>
      <c r="O14" s="187"/>
      <c r="P14" s="187"/>
      <c r="Q14" s="187"/>
      <c r="R14" s="187"/>
      <c r="S14" s="187"/>
      <c r="T14" s="187"/>
      <c r="U14" s="187"/>
      <c r="V14" s="187"/>
      <c r="W14" s="187"/>
      <c r="X14" s="176"/>
      <c r="Y14" s="188"/>
      <c r="Z14" s="176"/>
      <c r="AA14" s="189"/>
      <c r="AB14" s="115"/>
      <c r="AC14" s="122"/>
      <c r="AD14" s="115"/>
      <c r="AE14" s="190"/>
      <c r="AF14" s="115"/>
      <c r="AG14" s="120"/>
      <c r="AH14" s="191"/>
      <c r="AI14" s="192"/>
      <c r="AJ14" s="191"/>
      <c r="AK14" s="122"/>
      <c r="AL14" s="115"/>
      <c r="AM14" s="120"/>
      <c r="AN14" s="115"/>
      <c r="AO14" s="192"/>
      <c r="AP14" s="191"/>
      <c r="AQ14" s="122"/>
      <c r="AR14" s="115"/>
      <c r="AS14" s="120"/>
      <c r="AT14" s="115"/>
      <c r="AU14" s="192"/>
      <c r="AV14" s="191"/>
      <c r="AW14" s="122"/>
      <c r="AX14" s="115"/>
      <c r="AY14" s="187"/>
      <c r="AZ14" s="120"/>
      <c r="BA14" s="192"/>
      <c r="BB14" s="191"/>
      <c r="BC14" s="122"/>
      <c r="BD14" s="120"/>
      <c r="BE14" s="120"/>
      <c r="BF14" s="120"/>
      <c r="BG14" s="192"/>
      <c r="BH14" s="191"/>
      <c r="BI14" s="122"/>
      <c r="BJ14" s="120"/>
      <c r="BK14" s="120"/>
      <c r="BL14" s="120"/>
      <c r="BM14" s="192"/>
      <c r="BN14" s="191"/>
      <c r="BO14" s="122"/>
      <c r="BP14" s="187"/>
      <c r="BQ14" s="120"/>
      <c r="BR14" s="120"/>
      <c r="BS14" s="192"/>
      <c r="BT14" s="191"/>
      <c r="BU14" s="122"/>
      <c r="BV14" s="120"/>
      <c r="BW14" s="120"/>
      <c r="BX14" s="120"/>
      <c r="BY14" s="192"/>
      <c r="BZ14" s="191"/>
      <c r="CA14" s="192"/>
      <c r="CB14" s="120"/>
      <c r="CC14" s="120"/>
      <c r="CD14" s="120"/>
      <c r="CE14" s="192"/>
      <c r="CF14" s="191"/>
      <c r="CG14" s="122"/>
      <c r="CH14" s="187"/>
      <c r="CI14" s="187"/>
      <c r="CJ14" s="192"/>
      <c r="CK14" s="192"/>
      <c r="CL14" s="191"/>
      <c r="CM14" s="192"/>
      <c r="CN14" s="120"/>
      <c r="CO14" s="120"/>
      <c r="CP14" s="120"/>
      <c r="CQ14" s="192"/>
      <c r="CR14" s="191"/>
      <c r="CS14" s="192"/>
      <c r="CT14" s="120"/>
      <c r="CU14" s="120"/>
      <c r="CV14" s="120"/>
      <c r="CW14" s="196"/>
      <c r="CX14" s="196"/>
      <c r="CZ14" s="197"/>
      <c r="DA14" s="197"/>
      <c r="DB14" s="197"/>
      <c r="DC14" s="197"/>
      <c r="DD14" s="197"/>
      <c r="DE14" s="197"/>
      <c r="DF14" s="197"/>
      <c r="DG14" s="197"/>
      <c r="DH14" s="198"/>
      <c r="DI14" s="199"/>
      <c r="DL14" s="199"/>
    </row>
  </sheetData>
  <sheetProtection algorithmName="SHA-512" hashValue="fgblrJKTQVFX5/o5TliuY2khzk/h8IczUQl1uxB4DCf1BBqj7+Fpqd9dFGgtXiM3IyJzn1EQe631ZNdAiHawxg==" saltValue="JjKSZnwHEUKn0NQDkFv62Q==" spinCount="100000" sheet="1" formatCells="0" formatColumns="0" formatRows="0" insertColumns="0" insertRows="0" insertHyperlinks="0" deleteColumns="0" deleteRows="0" sort="0" autoFilter="0"/>
  <mergeCells count="62">
    <mergeCell ref="L6:W7"/>
    <mergeCell ref="Y6:Y8"/>
    <mergeCell ref="Z6:Z8"/>
    <mergeCell ref="AA6:AA8"/>
    <mergeCell ref="K6:K8"/>
    <mergeCell ref="DJ7:DJ8"/>
    <mergeCell ref="DK7:DK8"/>
    <mergeCell ref="DC7:DC8"/>
    <mergeCell ref="DD7:DD8"/>
    <mergeCell ref="DE7:DE8"/>
    <mergeCell ref="DF7:DF8"/>
    <mergeCell ref="DG7:DG8"/>
    <mergeCell ref="DH7:DH8"/>
    <mergeCell ref="DL6:DL8"/>
    <mergeCell ref="AB7:AG7"/>
    <mergeCell ref="AH7:AM7"/>
    <mergeCell ref="AN7:AS7"/>
    <mergeCell ref="AT7:AY7"/>
    <mergeCell ref="AZ7:BE7"/>
    <mergeCell ref="BF7:BK7"/>
    <mergeCell ref="BL7:BP7"/>
    <mergeCell ref="CX6:CX8"/>
    <mergeCell ref="CW7:CW8"/>
    <mergeCell ref="CZ7:CZ8"/>
    <mergeCell ref="DA7:DA8"/>
    <mergeCell ref="DB7:DB8"/>
    <mergeCell ref="CY6:CY8"/>
    <mergeCell ref="CZ6:DK6"/>
    <mergeCell ref="DI7:DI8"/>
    <mergeCell ref="CH4:CM4"/>
    <mergeCell ref="BF5:BZ5"/>
    <mergeCell ref="CB5:CF5"/>
    <mergeCell ref="CH5:CM5"/>
    <mergeCell ref="X6:X8"/>
    <mergeCell ref="AB6:CW6"/>
    <mergeCell ref="BR7:BW7"/>
    <mergeCell ref="BX7:CC7"/>
    <mergeCell ref="CD7:CI7"/>
    <mergeCell ref="CJ7:CO7"/>
    <mergeCell ref="CP7:CT7"/>
    <mergeCell ref="CV7:CV8"/>
    <mergeCell ref="B4:AL4"/>
    <mergeCell ref="BF4:CG4"/>
    <mergeCell ref="B6:B8"/>
    <mergeCell ref="C6:C8"/>
    <mergeCell ref="CA3:CG3"/>
    <mergeCell ref="CJ3:CM3"/>
    <mergeCell ref="B1:AE1"/>
    <mergeCell ref="AH1:AK1"/>
    <mergeCell ref="BF1:BZ1"/>
    <mergeCell ref="CB1:CF1"/>
    <mergeCell ref="CH1:CM1"/>
    <mergeCell ref="C3:AE3"/>
    <mergeCell ref="AF3:AL3"/>
    <mergeCell ref="BG3:BZ3"/>
    <mergeCell ref="I6:I8"/>
    <mergeCell ref="J6:J8"/>
    <mergeCell ref="D6:D8"/>
    <mergeCell ref="E6:E8"/>
    <mergeCell ref="F6:F8"/>
    <mergeCell ref="G6:G8"/>
    <mergeCell ref="H6:H8"/>
  </mergeCells>
  <phoneticPr fontId="26" type="noConversion"/>
  <conditionalFormatting sqref="CW13">
    <cfRule type="cellIs" dxfId="17" priority="1" operator="equal">
      <formula>1</formula>
    </cfRule>
    <cfRule type="colorScale" priority="2">
      <colorScale>
        <cfvo type="num" val="0"/>
        <cfvo type="num" val="0.6"/>
        <cfvo type="num" val="0.99"/>
        <color rgb="FFC00000"/>
        <color rgb="FFFFEB84"/>
        <color rgb="FF1DA275"/>
      </colorScale>
    </cfRule>
  </conditionalFormatting>
  <conditionalFormatting sqref="CW9:CX12 CZ13 CW14:CX14">
    <cfRule type="cellIs" dxfId="16" priority="13" operator="equal">
      <formula>1</formula>
    </cfRule>
  </conditionalFormatting>
  <conditionalFormatting sqref="CW14:CX14 CZ13 CW9:CX12">
    <cfRule type="colorScale" priority="14">
      <colorScale>
        <cfvo type="num" val="0"/>
        <cfvo type="num" val="0.6"/>
        <cfvo type="num" val="0.99"/>
        <color rgb="FFC00000"/>
        <color rgb="FFFFEB84"/>
        <color rgb="FF1DA275"/>
      </colorScale>
    </cfRule>
  </conditionalFormatting>
  <dataValidations count="7">
    <dataValidation showInputMessage="1" showErrorMessage="1" error="SUPERA LA META PROGRAMADA" sqref="AD14 AD9:AD12" xr:uid="{00000000-0002-0000-0800-000000000000}"/>
    <dataValidation type="list" allowBlank="1" showInputMessage="1" showErrorMessage="1" sqref="B14:G14" xr:uid="{00000000-0002-0000-0800-000001000000}">
      <formula1>#REF!</formula1>
    </dataValidation>
    <dataValidation type="list" allowBlank="1" showInputMessage="1" showErrorMessage="1" sqref="G13" xr:uid="{F05C99C1-9201-45F1-872D-10CC0EAFEE51}">
      <formula1>$G$13:$G$14</formula1>
    </dataValidation>
    <dataValidation type="list" allowBlank="1" showInputMessage="1" showErrorMessage="1" sqref="F13" xr:uid="{A9002234-F719-4736-B2F0-2B8DE41E5845}">
      <formula1>$F$13:$F$14</formula1>
    </dataValidation>
    <dataValidation type="list" allowBlank="1" showInputMessage="1" showErrorMessage="1" sqref="E13" xr:uid="{D99FDB16-73A6-466E-8B73-13F5DBBA6CA9}">
      <formula1>$E$13:$E$14</formula1>
    </dataValidation>
    <dataValidation type="list" allowBlank="1" showInputMessage="1" showErrorMessage="1" sqref="H13 D13" xr:uid="{49C78855-814D-4433-86D3-4E96B9CFD06D}">
      <formula1>$D$13:$D$14</formula1>
    </dataValidation>
    <dataValidation type="list" allowBlank="1" showInputMessage="1" showErrorMessage="1" sqref="C13" xr:uid="{90CC72EF-7200-4640-A6FB-F228532F988F}">
      <formula1>$C$13:$C$14</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A4FEA-BE3D-4295-9886-0E4D7DD3A157}">
  <sheetPr>
    <tabColor rgb="FF92D050"/>
  </sheetPr>
  <dimension ref="A1:DN14"/>
  <sheetViews>
    <sheetView topLeftCell="DG11" zoomScale="70" zoomScaleNormal="70" zoomScaleSheetLayoutView="90" zoomScalePageLayoutView="60" workbookViewId="0">
      <selection activeCell="DI12" sqref="DI12"/>
    </sheetView>
  </sheetViews>
  <sheetFormatPr baseColWidth="10" defaultColWidth="11.453125" defaultRowHeight="15.5"/>
  <cols>
    <col min="1" max="1" width="5.453125" style="48" customWidth="1"/>
    <col min="2" max="2" width="21.453125" style="48" customWidth="1"/>
    <col min="3" max="3" width="36" style="48" customWidth="1"/>
    <col min="4" max="4" width="23.453125" style="48" customWidth="1"/>
    <col min="5" max="5" width="31.54296875" style="48" customWidth="1"/>
    <col min="6" max="6" width="21" style="48" customWidth="1"/>
    <col min="7" max="7" width="20.453125" style="48" customWidth="1"/>
    <col min="8" max="8" width="19.54296875" style="48" customWidth="1"/>
    <col min="9" max="10" width="25.54296875" style="48" customWidth="1"/>
    <col min="11" max="11" width="33" style="48" customWidth="1"/>
    <col min="12" max="21" width="12.453125" style="48" customWidth="1"/>
    <col min="22" max="22" width="14.453125" style="48" customWidth="1"/>
    <col min="23" max="23" width="12.453125" style="48" customWidth="1"/>
    <col min="24" max="24" width="16.54296875" style="48" customWidth="1"/>
    <col min="25" max="25" width="25.54296875" style="48" customWidth="1"/>
    <col min="26" max="26" width="16.54296875" style="48" customWidth="1"/>
    <col min="27" max="27" width="23" style="48" customWidth="1"/>
    <col min="28" max="28" width="17.453125" style="48" customWidth="1"/>
    <col min="29" max="29" width="25" style="48" customWidth="1"/>
    <col min="30" max="31" width="12.453125" style="48" customWidth="1"/>
    <col min="32" max="32" width="27.54296875" style="48" customWidth="1"/>
    <col min="33" max="33" width="20.453125" style="48" customWidth="1"/>
    <col min="34" max="34" width="18.453125" style="48" customWidth="1"/>
    <col min="35" max="35" width="21" style="48" customWidth="1"/>
    <col min="36" max="37" width="12.453125" style="48" customWidth="1"/>
    <col min="38" max="38" width="30.81640625" style="48" customWidth="1"/>
    <col min="39" max="39" width="20.453125" style="48" customWidth="1"/>
    <col min="40" max="40" width="18.54296875" style="48" customWidth="1"/>
    <col min="41" max="41" width="22.453125" style="48" customWidth="1"/>
    <col min="42" max="43" width="12.453125" style="48" customWidth="1"/>
    <col min="44" max="44" width="35.453125" style="48" customWidth="1"/>
    <col min="45" max="45" width="20.453125" style="48" customWidth="1"/>
    <col min="46" max="46" width="17.453125" style="48" customWidth="1"/>
    <col min="47" max="47" width="21.54296875" style="48" customWidth="1"/>
    <col min="48" max="49" width="12.453125" style="48" customWidth="1"/>
    <col min="50" max="50" width="29.81640625" style="48" customWidth="1"/>
    <col min="51" max="51" width="20.453125" style="48" customWidth="1"/>
    <col min="52" max="52" width="18.453125" style="48" customWidth="1"/>
    <col min="53" max="53" width="23.453125" style="48" customWidth="1"/>
    <col min="54" max="55" width="12.453125" style="48" customWidth="1"/>
    <col min="56" max="56" width="36.54296875" style="48" customWidth="1"/>
    <col min="57" max="57" width="20.453125" style="48" customWidth="1"/>
    <col min="58" max="58" width="16.54296875" style="48" customWidth="1"/>
    <col min="59" max="59" width="17" style="48" customWidth="1"/>
    <col min="60" max="61" width="12.453125" style="48" customWidth="1"/>
    <col min="62" max="62" width="16.5429687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27" style="48" customWidth="1"/>
    <col min="105" max="105" width="26.453125" style="48" customWidth="1"/>
    <col min="106" max="106" width="28.453125" style="48" customWidth="1"/>
    <col min="107" max="107" width="17.453125" style="48" customWidth="1"/>
    <col min="108" max="108" width="22" style="48" customWidth="1"/>
    <col min="109" max="111" width="18.453125" style="48" customWidth="1"/>
    <col min="112" max="112" width="20.54296875" style="48" customWidth="1"/>
    <col min="113" max="113" width="17.453125" style="48" customWidth="1"/>
    <col min="114" max="114" width="18.453125" style="48" customWidth="1"/>
    <col min="115" max="115" width="18" style="48" customWidth="1"/>
    <col min="116" max="116" width="45" style="48" customWidth="1"/>
    <col min="117" max="16384" width="11.453125" style="48"/>
  </cols>
  <sheetData>
    <row r="1" spans="1:118" ht="69.75" customHeight="1">
      <c r="B1" s="853" t="s">
        <v>613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H1" s="854"/>
      <c r="AI1" s="854"/>
      <c r="AJ1" s="854"/>
      <c r="AK1" s="854"/>
      <c r="AL1" s="49"/>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8" ht="16" thickBot="1"/>
    <row r="3" spans="1:118" ht="47.25" customHeight="1" thickBot="1">
      <c r="B3" s="50" t="s">
        <v>180</v>
      </c>
      <c r="C3" s="840" t="s">
        <v>179</v>
      </c>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8" ht="24.75" customHeight="1">
      <c r="B4" s="857"/>
      <c r="C4" s="857"/>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857"/>
      <c r="BF4" s="857"/>
      <c r="BG4" s="857"/>
      <c r="BH4" s="857"/>
      <c r="BI4" s="857"/>
      <c r="BJ4" s="857"/>
      <c r="BK4" s="857"/>
      <c r="BL4" s="857"/>
      <c r="BM4" s="857"/>
      <c r="BN4" s="857"/>
      <c r="BO4" s="857"/>
      <c r="BP4" s="857"/>
      <c r="BQ4" s="857"/>
      <c r="BR4" s="857"/>
      <c r="BS4" s="857"/>
      <c r="BT4" s="857"/>
      <c r="BU4" s="857"/>
      <c r="BV4" s="857"/>
      <c r="BW4" s="857"/>
      <c r="BX4" s="857"/>
      <c r="BY4" s="857"/>
      <c r="BZ4" s="857"/>
      <c r="CA4" s="857"/>
      <c r="CB4" s="857"/>
      <c r="CC4" s="857"/>
      <c r="CD4" s="857"/>
      <c r="CE4" s="857"/>
      <c r="CF4" s="857"/>
      <c r="CG4" s="857"/>
      <c r="CH4" s="857"/>
      <c r="CI4" s="857"/>
      <c r="CJ4" s="857"/>
      <c r="CK4" s="857"/>
      <c r="CL4" s="857"/>
      <c r="CM4" s="857"/>
    </row>
    <row r="5" spans="1:118">
      <c r="B5" s="51"/>
      <c r="C5" s="51"/>
      <c r="BF5" s="853"/>
      <c r="BG5" s="853"/>
      <c r="BH5" s="853"/>
      <c r="BI5" s="853"/>
      <c r="BJ5" s="853"/>
      <c r="BK5" s="853"/>
      <c r="BL5" s="853"/>
      <c r="BM5" s="853"/>
      <c r="BN5" s="853"/>
      <c r="BO5" s="853"/>
      <c r="BP5" s="853"/>
      <c r="BQ5" s="853"/>
      <c r="BR5" s="853"/>
      <c r="BS5" s="853"/>
      <c r="BT5" s="853"/>
      <c r="BU5" s="853"/>
      <c r="BV5" s="853"/>
      <c r="BW5" s="853"/>
      <c r="BX5" s="853"/>
      <c r="BY5" s="853"/>
      <c r="BZ5" s="853"/>
      <c r="CA5" s="49"/>
      <c r="CB5" s="854"/>
      <c r="CC5" s="854"/>
      <c r="CD5" s="854"/>
      <c r="CE5" s="854"/>
      <c r="CF5" s="854"/>
      <c r="CG5" s="49"/>
      <c r="CH5" s="853"/>
      <c r="CI5" s="853"/>
      <c r="CJ5" s="853"/>
      <c r="CK5" s="853"/>
      <c r="CL5" s="853"/>
      <c r="CM5" s="853"/>
    </row>
    <row r="6" spans="1:118" ht="15" customHeight="1">
      <c r="A6" s="51"/>
      <c r="B6" s="839" t="s">
        <v>455</v>
      </c>
      <c r="C6" s="858" t="s">
        <v>552</v>
      </c>
      <c r="D6" s="839" t="s">
        <v>457</v>
      </c>
      <c r="E6" s="839" t="s">
        <v>68</v>
      </c>
      <c r="F6" s="839" t="s">
        <v>553</v>
      </c>
      <c r="G6" s="839" t="s">
        <v>554</v>
      </c>
      <c r="H6" s="839" t="s">
        <v>460</v>
      </c>
      <c r="I6" s="839" t="s">
        <v>72</v>
      </c>
      <c r="J6" s="847" t="s">
        <v>555</v>
      </c>
      <c r="K6" s="847" t="s">
        <v>614</v>
      </c>
      <c r="L6" s="848" t="s">
        <v>462</v>
      </c>
      <c r="M6" s="848"/>
      <c r="N6" s="848"/>
      <c r="O6" s="848"/>
      <c r="P6" s="848"/>
      <c r="Q6" s="848"/>
      <c r="R6" s="848"/>
      <c r="S6" s="848"/>
      <c r="T6" s="848"/>
      <c r="U6" s="848"/>
      <c r="V6" s="848"/>
      <c r="W6" s="848"/>
      <c r="X6" s="848" t="s">
        <v>463</v>
      </c>
      <c r="Y6" s="847" t="s">
        <v>464</v>
      </c>
      <c r="Z6" s="847" t="s">
        <v>465</v>
      </c>
      <c r="AA6" s="847" t="s">
        <v>466</v>
      </c>
      <c r="AB6" s="859" t="s">
        <v>467</v>
      </c>
      <c r="AC6" s="860"/>
      <c r="AD6" s="860"/>
      <c r="AE6" s="860"/>
      <c r="AF6" s="860"/>
      <c r="AG6" s="860"/>
      <c r="AH6" s="860"/>
      <c r="AI6" s="860"/>
      <c r="AJ6" s="860"/>
      <c r="AK6" s="860"/>
      <c r="AL6" s="860"/>
      <c r="AM6" s="860"/>
      <c r="AN6" s="860"/>
      <c r="AO6" s="860"/>
      <c r="AP6" s="860"/>
      <c r="AQ6" s="860"/>
      <c r="AR6" s="860"/>
      <c r="AS6" s="860"/>
      <c r="AT6" s="860"/>
      <c r="AU6" s="860"/>
      <c r="AV6" s="860"/>
      <c r="AW6" s="860"/>
      <c r="AX6" s="860"/>
      <c r="AY6" s="860"/>
      <c r="AZ6" s="860"/>
      <c r="BA6" s="860"/>
      <c r="BB6" s="860"/>
      <c r="BC6" s="860"/>
      <c r="BD6" s="860"/>
      <c r="BE6" s="860"/>
      <c r="BF6" s="860"/>
      <c r="BG6" s="860"/>
      <c r="BH6" s="860"/>
      <c r="BI6" s="860"/>
      <c r="BJ6" s="860"/>
      <c r="BK6" s="860"/>
      <c r="BL6" s="860"/>
      <c r="BM6" s="860"/>
      <c r="BN6" s="860"/>
      <c r="BO6" s="860"/>
      <c r="BP6" s="860"/>
      <c r="BQ6" s="860"/>
      <c r="BR6" s="860"/>
      <c r="BS6" s="860"/>
      <c r="BT6" s="860"/>
      <c r="BU6" s="860"/>
      <c r="BV6" s="860"/>
      <c r="BW6" s="860"/>
      <c r="BX6" s="860"/>
      <c r="BY6" s="860"/>
      <c r="BZ6" s="860"/>
      <c r="CA6" s="860"/>
      <c r="CB6" s="860"/>
      <c r="CC6" s="860"/>
      <c r="CD6" s="860"/>
      <c r="CE6" s="860"/>
      <c r="CF6" s="860"/>
      <c r="CG6" s="860"/>
      <c r="CH6" s="860"/>
      <c r="CI6" s="860"/>
      <c r="CJ6" s="860"/>
      <c r="CK6" s="860"/>
      <c r="CL6" s="860"/>
      <c r="CM6" s="860"/>
      <c r="CN6" s="860"/>
      <c r="CO6" s="860"/>
      <c r="CP6" s="860"/>
      <c r="CQ6" s="860"/>
      <c r="CR6" s="860"/>
      <c r="CS6" s="860"/>
      <c r="CT6" s="860"/>
      <c r="CU6" s="860"/>
      <c r="CV6" s="860"/>
      <c r="CW6" s="861"/>
      <c r="CX6" s="862" t="s">
        <v>468</v>
      </c>
      <c r="CY6" s="865" t="s">
        <v>469</v>
      </c>
      <c r="CZ6" s="868" t="s">
        <v>194</v>
      </c>
      <c r="DA6" s="869"/>
      <c r="DB6" s="869"/>
      <c r="DC6" s="869"/>
      <c r="DD6" s="869"/>
      <c r="DE6" s="869"/>
      <c r="DF6" s="869"/>
      <c r="DG6" s="869"/>
      <c r="DH6" s="869"/>
      <c r="DI6" s="869"/>
      <c r="DJ6" s="869"/>
      <c r="DK6" s="870"/>
      <c r="DL6" s="845" t="s">
        <v>470</v>
      </c>
    </row>
    <row r="7" spans="1:118" ht="15" customHeight="1">
      <c r="A7" s="51"/>
      <c r="B7" s="839"/>
      <c r="C7" s="858"/>
      <c r="D7" s="839"/>
      <c r="E7" s="839"/>
      <c r="F7" s="839"/>
      <c r="G7" s="839"/>
      <c r="H7" s="839"/>
      <c r="I7" s="839"/>
      <c r="J7" s="847"/>
      <c r="K7" s="847"/>
      <c r="L7" s="848"/>
      <c r="M7" s="848"/>
      <c r="N7" s="848"/>
      <c r="O7" s="848"/>
      <c r="P7" s="848"/>
      <c r="Q7" s="848"/>
      <c r="R7" s="848"/>
      <c r="S7" s="848"/>
      <c r="T7" s="848"/>
      <c r="U7" s="848"/>
      <c r="V7" s="848"/>
      <c r="W7" s="848"/>
      <c r="X7" s="848"/>
      <c r="Y7" s="847"/>
      <c r="Z7" s="847"/>
      <c r="AA7" s="847"/>
      <c r="AB7" s="859" t="s">
        <v>200</v>
      </c>
      <c r="AC7" s="860"/>
      <c r="AD7" s="860"/>
      <c r="AE7" s="860"/>
      <c r="AF7" s="860"/>
      <c r="AG7" s="861"/>
      <c r="AH7" s="859" t="s">
        <v>201</v>
      </c>
      <c r="AI7" s="860"/>
      <c r="AJ7" s="860"/>
      <c r="AK7" s="860"/>
      <c r="AL7" s="860"/>
      <c r="AM7" s="861"/>
      <c r="AN7" s="859" t="s">
        <v>202</v>
      </c>
      <c r="AO7" s="860"/>
      <c r="AP7" s="860"/>
      <c r="AQ7" s="860"/>
      <c r="AR7" s="860"/>
      <c r="AS7" s="861"/>
      <c r="AT7" s="859" t="s">
        <v>203</v>
      </c>
      <c r="AU7" s="860"/>
      <c r="AV7" s="860"/>
      <c r="AW7" s="860"/>
      <c r="AX7" s="860"/>
      <c r="AY7" s="861"/>
      <c r="AZ7" s="859" t="s">
        <v>204</v>
      </c>
      <c r="BA7" s="860"/>
      <c r="BB7" s="860"/>
      <c r="BC7" s="860"/>
      <c r="BD7" s="860"/>
      <c r="BE7" s="861"/>
      <c r="BF7" s="859" t="s">
        <v>205</v>
      </c>
      <c r="BG7" s="860"/>
      <c r="BH7" s="860"/>
      <c r="BI7" s="860"/>
      <c r="BJ7" s="860"/>
      <c r="BK7" s="861"/>
      <c r="BL7" s="859" t="s">
        <v>206</v>
      </c>
      <c r="BM7" s="860"/>
      <c r="BN7" s="860"/>
      <c r="BO7" s="860"/>
      <c r="BP7" s="861"/>
      <c r="BQ7" s="360"/>
      <c r="BR7" s="859" t="s">
        <v>207</v>
      </c>
      <c r="BS7" s="860"/>
      <c r="BT7" s="860"/>
      <c r="BU7" s="860"/>
      <c r="BV7" s="860"/>
      <c r="BW7" s="861"/>
      <c r="BX7" s="859" t="s">
        <v>208</v>
      </c>
      <c r="BY7" s="860"/>
      <c r="BZ7" s="860"/>
      <c r="CA7" s="860"/>
      <c r="CB7" s="860"/>
      <c r="CC7" s="861"/>
      <c r="CD7" s="859" t="s">
        <v>209</v>
      </c>
      <c r="CE7" s="860"/>
      <c r="CF7" s="860"/>
      <c r="CG7" s="860"/>
      <c r="CH7" s="860"/>
      <c r="CI7" s="861"/>
      <c r="CJ7" s="859" t="s">
        <v>210</v>
      </c>
      <c r="CK7" s="860"/>
      <c r="CL7" s="860"/>
      <c r="CM7" s="860"/>
      <c r="CN7" s="860"/>
      <c r="CO7" s="861"/>
      <c r="CP7" s="859" t="s">
        <v>211</v>
      </c>
      <c r="CQ7" s="860"/>
      <c r="CR7" s="860"/>
      <c r="CS7" s="860"/>
      <c r="CT7" s="861"/>
      <c r="CU7" s="360"/>
      <c r="CV7" s="862" t="s">
        <v>471</v>
      </c>
      <c r="CW7" s="862" t="s">
        <v>472</v>
      </c>
      <c r="CX7" s="863"/>
      <c r="CY7" s="867"/>
      <c r="CZ7" s="865" t="s">
        <v>200</v>
      </c>
      <c r="DA7" s="865" t="s">
        <v>201</v>
      </c>
      <c r="DB7" s="865" t="s">
        <v>202</v>
      </c>
      <c r="DC7" s="865" t="s">
        <v>203</v>
      </c>
      <c r="DD7" s="865" t="s">
        <v>204</v>
      </c>
      <c r="DE7" s="865" t="s">
        <v>205</v>
      </c>
      <c r="DF7" s="865" t="s">
        <v>206</v>
      </c>
      <c r="DG7" s="865" t="s">
        <v>207</v>
      </c>
      <c r="DH7" s="865" t="s">
        <v>208</v>
      </c>
      <c r="DI7" s="865" t="s">
        <v>209</v>
      </c>
      <c r="DJ7" s="865" t="s">
        <v>210</v>
      </c>
      <c r="DK7" s="865" t="s">
        <v>211</v>
      </c>
      <c r="DL7" s="845"/>
    </row>
    <row r="8" spans="1:118" ht="93">
      <c r="A8" s="51"/>
      <c r="B8" s="839"/>
      <c r="C8" s="858"/>
      <c r="D8" s="839"/>
      <c r="E8" s="839"/>
      <c r="F8" s="839"/>
      <c r="G8" s="839"/>
      <c r="H8" s="839"/>
      <c r="I8" s="839"/>
      <c r="J8" s="847"/>
      <c r="K8" s="847"/>
      <c r="L8" s="361" t="s">
        <v>187</v>
      </c>
      <c r="M8" s="361" t="s">
        <v>188</v>
      </c>
      <c r="N8" s="361" t="s">
        <v>189</v>
      </c>
      <c r="O8" s="361" t="s">
        <v>190</v>
      </c>
      <c r="P8" s="361" t="s">
        <v>191</v>
      </c>
      <c r="Q8" s="361" t="s">
        <v>192</v>
      </c>
      <c r="R8" s="361" t="s">
        <v>193</v>
      </c>
      <c r="S8" s="361" t="s">
        <v>473</v>
      </c>
      <c r="T8" s="361" t="s">
        <v>474</v>
      </c>
      <c r="U8" s="361" t="s">
        <v>475</v>
      </c>
      <c r="V8" s="361" t="s">
        <v>476</v>
      </c>
      <c r="W8" s="361" t="s">
        <v>477</v>
      </c>
      <c r="X8" s="848"/>
      <c r="Y8" s="847"/>
      <c r="Z8" s="847"/>
      <c r="AA8" s="847"/>
      <c r="AB8" s="360" t="s">
        <v>478</v>
      </c>
      <c r="AC8" s="360" t="s">
        <v>479</v>
      </c>
      <c r="AD8" s="360" t="s">
        <v>480</v>
      </c>
      <c r="AE8" s="360" t="s">
        <v>481</v>
      </c>
      <c r="AF8" s="360" t="s">
        <v>482</v>
      </c>
      <c r="AG8" s="360" t="s">
        <v>483</v>
      </c>
      <c r="AH8" s="360" t="s">
        <v>478</v>
      </c>
      <c r="AI8" s="360" t="s">
        <v>479</v>
      </c>
      <c r="AJ8" s="360" t="s">
        <v>480</v>
      </c>
      <c r="AK8" s="360" t="s">
        <v>481</v>
      </c>
      <c r="AL8" s="360" t="s">
        <v>482</v>
      </c>
      <c r="AM8" s="360" t="s">
        <v>483</v>
      </c>
      <c r="AN8" s="360" t="s">
        <v>478</v>
      </c>
      <c r="AO8" s="360" t="s">
        <v>479</v>
      </c>
      <c r="AP8" s="360" t="s">
        <v>480</v>
      </c>
      <c r="AQ8" s="360" t="s">
        <v>481</v>
      </c>
      <c r="AR8" s="360" t="s">
        <v>482</v>
      </c>
      <c r="AS8" s="360" t="s">
        <v>483</v>
      </c>
      <c r="AT8" s="360" t="s">
        <v>478</v>
      </c>
      <c r="AU8" s="360" t="s">
        <v>479</v>
      </c>
      <c r="AV8" s="360" t="s">
        <v>480</v>
      </c>
      <c r="AW8" s="360" t="s">
        <v>481</v>
      </c>
      <c r="AX8" s="360" t="s">
        <v>482</v>
      </c>
      <c r="AY8" s="360" t="s">
        <v>483</v>
      </c>
      <c r="AZ8" s="360" t="s">
        <v>478</v>
      </c>
      <c r="BA8" s="360" t="s">
        <v>479</v>
      </c>
      <c r="BB8" s="360" t="s">
        <v>480</v>
      </c>
      <c r="BC8" s="360" t="s">
        <v>481</v>
      </c>
      <c r="BD8" s="360" t="s">
        <v>482</v>
      </c>
      <c r="BE8" s="360" t="s">
        <v>483</v>
      </c>
      <c r="BF8" s="360" t="s">
        <v>478</v>
      </c>
      <c r="BG8" s="360" t="s">
        <v>479</v>
      </c>
      <c r="BH8" s="360" t="s">
        <v>480</v>
      </c>
      <c r="BI8" s="360" t="s">
        <v>481</v>
      </c>
      <c r="BJ8" s="360" t="s">
        <v>482</v>
      </c>
      <c r="BK8" s="360" t="s">
        <v>483</v>
      </c>
      <c r="BL8" s="360" t="s">
        <v>478</v>
      </c>
      <c r="BM8" s="360" t="s">
        <v>479</v>
      </c>
      <c r="BN8" s="360" t="s">
        <v>480</v>
      </c>
      <c r="BO8" s="360" t="s">
        <v>481</v>
      </c>
      <c r="BP8" s="360" t="s">
        <v>482</v>
      </c>
      <c r="BQ8" s="360" t="s">
        <v>483</v>
      </c>
      <c r="BR8" s="360" t="s">
        <v>478</v>
      </c>
      <c r="BS8" s="177" t="s">
        <v>479</v>
      </c>
      <c r="BT8" s="360" t="s">
        <v>480</v>
      </c>
      <c r="BU8" s="360" t="s">
        <v>481</v>
      </c>
      <c r="BV8" s="360" t="s">
        <v>482</v>
      </c>
      <c r="BW8" s="360" t="s">
        <v>483</v>
      </c>
      <c r="BX8" s="360" t="s">
        <v>478</v>
      </c>
      <c r="BY8" s="360" t="s">
        <v>479</v>
      </c>
      <c r="BZ8" s="360" t="s">
        <v>480</v>
      </c>
      <c r="CA8" s="177" t="s">
        <v>481</v>
      </c>
      <c r="CB8" s="360" t="s">
        <v>482</v>
      </c>
      <c r="CC8" s="360" t="s">
        <v>483</v>
      </c>
      <c r="CD8" s="360" t="s">
        <v>478</v>
      </c>
      <c r="CE8" s="360" t="s">
        <v>479</v>
      </c>
      <c r="CF8" s="360" t="s">
        <v>480</v>
      </c>
      <c r="CG8" s="360" t="s">
        <v>481</v>
      </c>
      <c r="CH8" s="360" t="s">
        <v>482</v>
      </c>
      <c r="CI8" s="360" t="s">
        <v>483</v>
      </c>
      <c r="CJ8" s="360" t="s">
        <v>478</v>
      </c>
      <c r="CK8" s="360" t="s">
        <v>479</v>
      </c>
      <c r="CL8" s="360" t="s">
        <v>480</v>
      </c>
      <c r="CM8" s="360" t="s">
        <v>481</v>
      </c>
      <c r="CN8" s="360" t="s">
        <v>482</v>
      </c>
      <c r="CO8" s="360" t="s">
        <v>483</v>
      </c>
      <c r="CP8" s="360" t="s">
        <v>478</v>
      </c>
      <c r="CQ8" s="360" t="s">
        <v>479</v>
      </c>
      <c r="CR8" s="360" t="s">
        <v>480</v>
      </c>
      <c r="CS8" s="360" t="s">
        <v>481</v>
      </c>
      <c r="CT8" s="360" t="s">
        <v>482</v>
      </c>
      <c r="CU8" s="360" t="s">
        <v>483</v>
      </c>
      <c r="CV8" s="864"/>
      <c r="CW8" s="864"/>
      <c r="CX8" s="864"/>
      <c r="CY8" s="866"/>
      <c r="CZ8" s="866"/>
      <c r="DA8" s="866"/>
      <c r="DB8" s="866"/>
      <c r="DC8" s="866"/>
      <c r="DD8" s="866"/>
      <c r="DE8" s="866"/>
      <c r="DF8" s="866"/>
      <c r="DG8" s="866"/>
      <c r="DH8" s="866"/>
      <c r="DI8" s="866"/>
      <c r="DJ8" s="866"/>
      <c r="DK8" s="866"/>
      <c r="DL8" s="845"/>
    </row>
    <row r="9" spans="1:118" ht="173.9" customHeight="1">
      <c r="A9" s="51"/>
      <c r="B9" s="363" t="s">
        <v>484</v>
      </c>
      <c r="C9" s="363" t="s">
        <v>485</v>
      </c>
      <c r="D9" s="363" t="s">
        <v>486</v>
      </c>
      <c r="E9" s="363" t="s">
        <v>529</v>
      </c>
      <c r="F9" s="363" t="s">
        <v>488</v>
      </c>
      <c r="G9" s="363" t="s">
        <v>489</v>
      </c>
      <c r="H9" s="60" t="s">
        <v>530</v>
      </c>
      <c r="I9" s="60" t="s">
        <v>489</v>
      </c>
      <c r="J9" s="60" t="s">
        <v>615</v>
      </c>
      <c r="K9" s="411" t="s">
        <v>616</v>
      </c>
      <c r="L9" s="369">
        <v>1</v>
      </c>
      <c r="M9" s="364"/>
      <c r="N9" s="364"/>
      <c r="O9" s="364"/>
      <c r="P9" s="364"/>
      <c r="Q9" s="364"/>
      <c r="R9" s="364"/>
      <c r="S9" s="364"/>
      <c r="T9" s="364"/>
      <c r="U9" s="364">
        <v>1</v>
      </c>
      <c r="V9" s="392"/>
      <c r="W9" s="393"/>
      <c r="X9" s="394" t="s">
        <v>559</v>
      </c>
      <c r="Y9" s="395" t="s">
        <v>617</v>
      </c>
      <c r="Z9" s="396" t="s">
        <v>561</v>
      </c>
      <c r="AA9" s="200">
        <v>0.25</v>
      </c>
      <c r="AB9" s="368">
        <f>+L9</f>
        <v>1</v>
      </c>
      <c r="AC9" s="180">
        <f>IFERROR(AB9/SUM($L9:$W9)*100,0)</f>
        <v>50</v>
      </c>
      <c r="AD9" s="173">
        <v>1</v>
      </c>
      <c r="AE9" s="173">
        <f>IFERROR(AD9/SUM($L9:$W9)*100,0)</f>
        <v>50</v>
      </c>
      <c r="AF9" s="397" t="s">
        <v>618</v>
      </c>
      <c r="AG9" s="389" t="s">
        <v>563</v>
      </c>
      <c r="AH9" s="398">
        <f>+M9</f>
        <v>0</v>
      </c>
      <c r="AI9" s="201">
        <f>IFERROR(AH9/SUM($L9:$W9)*100,0)</f>
        <v>0</v>
      </c>
      <c r="AJ9" s="398">
        <v>0</v>
      </c>
      <c r="AK9" s="180">
        <f>IFERROR(AJ9/SUM($L9:$W9)*100,0)</f>
        <v>0</v>
      </c>
      <c r="AL9" s="389" t="s">
        <v>619</v>
      </c>
      <c r="AM9" s="389" t="s">
        <v>619</v>
      </c>
      <c r="AN9" s="368">
        <f>+N9</f>
        <v>0</v>
      </c>
      <c r="AO9" s="201">
        <f>IFERROR(AN9/SUM($L9:$W9)*100,0)</f>
        <v>0</v>
      </c>
      <c r="AP9" s="398">
        <v>0</v>
      </c>
      <c r="AQ9" s="180">
        <f>IFERROR(AP9/SUM($L9:$W9)*100,0)</f>
        <v>0</v>
      </c>
      <c r="AR9" s="389" t="s">
        <v>619</v>
      </c>
      <c r="AS9" s="389" t="s">
        <v>619</v>
      </c>
      <c r="AT9" s="368">
        <f>+O9</f>
        <v>0</v>
      </c>
      <c r="AU9" s="201">
        <f>IFERROR(AT9/SUM($L9:$W9)*100,0)</f>
        <v>0</v>
      </c>
      <c r="AV9" s="398">
        <v>0</v>
      </c>
      <c r="AW9" s="180">
        <f>IFERROR(AV9/SUM($L9:$W9)*100,0)</f>
        <v>0</v>
      </c>
      <c r="AX9" s="389" t="s">
        <v>619</v>
      </c>
      <c r="AY9" s="389" t="s">
        <v>619</v>
      </c>
      <c r="AZ9" s="369">
        <f>+P9</f>
        <v>0</v>
      </c>
      <c r="BA9" s="201">
        <f>IFERROR(AZ9/SUM($L9:$W9)*100,0)</f>
        <v>0</v>
      </c>
      <c r="BB9" s="398">
        <v>0</v>
      </c>
      <c r="BC9" s="180">
        <f>IFERROR(BB9/SUM($L9:$W9)*100,0)</f>
        <v>0</v>
      </c>
      <c r="BD9" s="369"/>
      <c r="BE9" s="369"/>
      <c r="BF9" s="369">
        <f>+Q9</f>
        <v>0</v>
      </c>
      <c r="BG9" s="201">
        <f>IFERROR(BF9/SUM($L9:$W9)*100,0)</f>
        <v>0</v>
      </c>
      <c r="BH9" s="398">
        <v>0</v>
      </c>
      <c r="BI9" s="180">
        <f>IFERROR(BH9/SUM($L9:$W9)*100,0)</f>
        <v>0</v>
      </c>
      <c r="BJ9" s="389" t="s">
        <v>619</v>
      </c>
      <c r="BK9" s="202" t="s">
        <v>619</v>
      </c>
      <c r="BL9" s="369">
        <f>+R9</f>
        <v>0</v>
      </c>
      <c r="BM9" s="201">
        <f>IFERROR(BL9/SUM($L9:$W9)*100,0)</f>
        <v>0</v>
      </c>
      <c r="BN9" s="680"/>
      <c r="BO9" s="180">
        <f>IFERROR(BN9/SUM($L9:$W9)*100,0)</f>
        <v>0</v>
      </c>
      <c r="BP9" s="677"/>
      <c r="BQ9" s="677"/>
      <c r="BR9" s="369">
        <f>+S9</f>
        <v>0</v>
      </c>
      <c r="BS9" s="201">
        <f>IFERROR(BR9/SUM($L9:$W9)*100,0)</f>
        <v>0</v>
      </c>
      <c r="BT9" s="398"/>
      <c r="BU9" s="180">
        <f>IFERROR(BT9/SUM($L9:$W9)*100,0)</f>
        <v>0</v>
      </c>
      <c r="BV9" s="369"/>
      <c r="BW9" s="369"/>
      <c r="BX9" s="369">
        <f>+T9</f>
        <v>0</v>
      </c>
      <c r="BY9" s="201">
        <f>IFERROR(BX9/SUM($L9:$W9)*100,0)</f>
        <v>0</v>
      </c>
      <c r="BZ9" s="398"/>
      <c r="CA9" s="180">
        <f>IFERROR(BZ9/SUM($L9:$W9)*100,0)</f>
        <v>0</v>
      </c>
      <c r="CB9" s="369"/>
      <c r="CC9" s="369"/>
      <c r="CD9" s="369">
        <f>+U9</f>
        <v>1</v>
      </c>
      <c r="CE9" s="201">
        <f>IFERROR(CD9/SUM($L9:$W9)*100,0)</f>
        <v>50</v>
      </c>
      <c r="CF9" s="398"/>
      <c r="CG9" s="180">
        <f>IFERROR(CF9/SUM($L9:$W9)*100,0)</f>
        <v>0</v>
      </c>
      <c r="CH9" s="369"/>
      <c r="CI9" s="369"/>
      <c r="CJ9" s="201">
        <f>+V9</f>
        <v>0</v>
      </c>
      <c r="CK9" s="201">
        <f>IFERROR(CJ9/SUM($L9:$W9)*100,0)</f>
        <v>0</v>
      </c>
      <c r="CL9" s="398"/>
      <c r="CM9" s="180">
        <f>IFERROR(CL9/SUM($L9:$W9)*100,0)</f>
        <v>0</v>
      </c>
      <c r="CN9" s="369"/>
      <c r="CO9" s="369"/>
      <c r="CP9" s="369">
        <f>+W9</f>
        <v>0</v>
      </c>
      <c r="CQ9" s="201">
        <f>IFERROR(CP9/SUM($L9:$W9)*100,0)</f>
        <v>0</v>
      </c>
      <c r="CR9" s="398"/>
      <c r="CS9" s="180">
        <f>IFERROR(CR9/SUM($L9:$W9)*100,0)</f>
        <v>0</v>
      </c>
      <c r="CT9" s="369"/>
      <c r="CU9" s="369"/>
      <c r="CV9" s="369">
        <f t="shared" ref="CV9:CW13" si="0">SUM(CR9,CL9,CF9,BZ9,BT9,BN9,BH9,BB9,AV9,AP9,AJ9,AD9)</f>
        <v>1</v>
      </c>
      <c r="CW9" s="183">
        <f>SUM(CS9,CM9,CG9,CA9,BU9,BO9,BI9,BC9,AW9,AQ9,AK9,AE9)/100</f>
        <v>0.5</v>
      </c>
      <c r="CX9" s="174"/>
      <c r="CY9" s="370"/>
      <c r="CZ9" s="389" t="s">
        <v>620</v>
      </c>
      <c r="DA9" s="389" t="s">
        <v>621</v>
      </c>
      <c r="DB9" s="389" t="s">
        <v>622</v>
      </c>
      <c r="DC9" s="389" t="s">
        <v>623</v>
      </c>
      <c r="DD9" s="389" t="s">
        <v>624</v>
      </c>
      <c r="DE9" s="389" t="s">
        <v>625</v>
      </c>
      <c r="DF9" s="371"/>
      <c r="DG9" s="371"/>
      <c r="DH9" s="372"/>
      <c r="DI9" s="372"/>
      <c r="DJ9" s="373"/>
      <c r="DK9" s="373"/>
      <c r="DL9" s="598" t="s">
        <v>626</v>
      </c>
    </row>
    <row r="10" spans="1:118" ht="147" customHeight="1">
      <c r="A10" s="51"/>
      <c r="B10" s="362" t="s">
        <v>484</v>
      </c>
      <c r="C10" s="362" t="s">
        <v>485</v>
      </c>
      <c r="D10" s="362" t="s">
        <v>486</v>
      </c>
      <c r="E10" s="362" t="s">
        <v>529</v>
      </c>
      <c r="F10" s="362" t="s">
        <v>488</v>
      </c>
      <c r="G10" s="362" t="s">
        <v>489</v>
      </c>
      <c r="H10" s="412" t="s">
        <v>530</v>
      </c>
      <c r="I10" s="412" t="s">
        <v>489</v>
      </c>
      <c r="J10" s="412" t="s">
        <v>627</v>
      </c>
      <c r="K10" s="413" t="s">
        <v>628</v>
      </c>
      <c r="L10" s="90">
        <v>1</v>
      </c>
      <c r="M10" s="90">
        <v>1</v>
      </c>
      <c r="N10" s="90">
        <v>1</v>
      </c>
      <c r="O10" s="90">
        <v>1</v>
      </c>
      <c r="P10" s="90">
        <v>1</v>
      </c>
      <c r="Q10" s="90">
        <v>1</v>
      </c>
      <c r="R10" s="90">
        <v>1</v>
      </c>
      <c r="S10" s="90">
        <v>1</v>
      </c>
      <c r="T10" s="90">
        <v>1</v>
      </c>
      <c r="U10" s="90">
        <v>1</v>
      </c>
      <c r="V10" s="90">
        <v>1</v>
      </c>
      <c r="W10" s="90">
        <v>1</v>
      </c>
      <c r="X10" s="401" t="s">
        <v>559</v>
      </c>
      <c r="Y10" s="402" t="s">
        <v>629</v>
      </c>
      <c r="Z10" s="403" t="s">
        <v>573</v>
      </c>
      <c r="AA10" s="181">
        <v>0.25</v>
      </c>
      <c r="AB10" s="131">
        <f>+L10</f>
        <v>1</v>
      </c>
      <c r="AC10" s="107">
        <f t="shared" ref="AC10:AC12" si="1">IFERROR(AB10/SUM($L10:$W10)*100,0)</f>
        <v>8.3333333333333321</v>
      </c>
      <c r="AD10" s="131">
        <v>1</v>
      </c>
      <c r="AE10" s="130">
        <f t="shared" ref="AE10:AE12" si="2">IFERROR(AD10/SUM($L10:$W10)*100,0)</f>
        <v>8.3333333333333321</v>
      </c>
      <c r="AF10" s="179" t="s">
        <v>630</v>
      </c>
      <c r="AG10" s="202" t="s">
        <v>631</v>
      </c>
      <c r="AH10" s="182">
        <f>+M10</f>
        <v>1</v>
      </c>
      <c r="AI10" s="152">
        <f t="shared" ref="AI10:AI12" si="3">IFERROR(AH10/SUM($L10:$W10)*100,0)</f>
        <v>8.3333333333333321</v>
      </c>
      <c r="AJ10" s="182">
        <v>1</v>
      </c>
      <c r="AK10" s="107">
        <f t="shared" ref="AK10:AK12" si="4">IFERROR(AJ10/SUM($L10:$W10)*100,0)</f>
        <v>8.3333333333333321</v>
      </c>
      <c r="AL10" s="179" t="s">
        <v>632</v>
      </c>
      <c r="AM10" s="202" t="s">
        <v>633</v>
      </c>
      <c r="AN10" s="131">
        <f>+N10</f>
        <v>1</v>
      </c>
      <c r="AO10" s="152">
        <f t="shared" ref="AO10:AO12" si="5">IFERROR(AN10/SUM($L10:$W10)*100,0)</f>
        <v>8.3333333333333321</v>
      </c>
      <c r="AP10" s="182">
        <v>0.75</v>
      </c>
      <c r="AQ10" s="107">
        <f t="shared" ref="AQ10:AQ12" si="6">IFERROR(AP10/SUM($L10:$W10)*100,0)</f>
        <v>6.25</v>
      </c>
      <c r="AR10" s="179" t="s">
        <v>634</v>
      </c>
      <c r="AS10" s="202" t="s">
        <v>633</v>
      </c>
      <c r="AT10" s="131">
        <f>+O10</f>
        <v>1</v>
      </c>
      <c r="AU10" s="152">
        <f t="shared" ref="AU10:AU12" si="7">IFERROR(AT10/SUM($L10:$W10)*100,0)</f>
        <v>8.3333333333333321</v>
      </c>
      <c r="AV10" s="182">
        <v>1</v>
      </c>
      <c r="AW10" s="107">
        <f t="shared" ref="AW10:AW11" si="8">IFERROR(AV10/SUM($L10:$W10)*100,0)</f>
        <v>8.3333333333333321</v>
      </c>
      <c r="AX10" s="202" t="s">
        <v>635</v>
      </c>
      <c r="AY10" s="202" t="s">
        <v>633</v>
      </c>
      <c r="AZ10" s="52">
        <f>+P10</f>
        <v>1</v>
      </c>
      <c r="BA10" s="152">
        <f t="shared" ref="BA10:BA12" si="9">IFERROR(AZ10/SUM($L10:$W10)*100,0)</f>
        <v>8.3333333333333321</v>
      </c>
      <c r="BB10" s="182">
        <v>1</v>
      </c>
      <c r="BC10" s="107">
        <f t="shared" ref="BC10:BC12" si="10">IFERROR(BB10/SUM($L10:$W10)*100,0)</f>
        <v>8.3333333333333321</v>
      </c>
      <c r="BD10" s="202" t="s">
        <v>636</v>
      </c>
      <c r="BE10" s="90"/>
      <c r="BF10" s="52">
        <f>+Q10</f>
        <v>1</v>
      </c>
      <c r="BG10" s="152">
        <f t="shared" ref="BG10:BG11" si="11">IFERROR(BF10/SUM($L10:$W10)*100,0)</f>
        <v>8.3333333333333321</v>
      </c>
      <c r="BH10" s="182">
        <v>1</v>
      </c>
      <c r="BI10" s="107">
        <f t="shared" ref="BI10:BI11" si="12">IFERROR(BH10/SUM($L10:$W10)*100,0)</f>
        <v>8.3333333333333321</v>
      </c>
      <c r="BJ10" s="202" t="s">
        <v>637</v>
      </c>
      <c r="BK10" s="202" t="s">
        <v>633</v>
      </c>
      <c r="BL10" s="52">
        <f>+R10</f>
        <v>1</v>
      </c>
      <c r="BM10" s="152">
        <f t="shared" ref="BM10:BM12" si="13">IFERROR(BL10/SUM($L10:$W10)*100,0)</f>
        <v>8.3333333333333321</v>
      </c>
      <c r="BN10" s="681"/>
      <c r="BO10" s="107">
        <f>IFERROR(BN10/SUM($L10:$W10)*100,0)</f>
        <v>0</v>
      </c>
      <c r="BP10" s="679"/>
      <c r="BQ10" s="679"/>
      <c r="BR10" s="52">
        <f>+S10</f>
        <v>1</v>
      </c>
      <c r="BS10" s="152">
        <f t="shared" ref="BS10:BS12" si="14">IFERROR(BR10/SUM($L10:$W10)*100,0)</f>
        <v>8.3333333333333321</v>
      </c>
      <c r="BT10" s="182"/>
      <c r="BU10" s="107">
        <f t="shared" ref="BU10:BU12" si="15">IFERROR(BT10/SUM($L10:$W10)*100,0)</f>
        <v>0</v>
      </c>
      <c r="BV10" s="90"/>
      <c r="BW10" s="90"/>
      <c r="BX10" s="52">
        <f>+T10</f>
        <v>1</v>
      </c>
      <c r="BY10" s="152">
        <f t="shared" ref="BY10:BY12" si="16">IFERROR(BX10/SUM($L10:$W10)*100,0)</f>
        <v>8.3333333333333321</v>
      </c>
      <c r="BZ10" s="182"/>
      <c r="CA10" s="152">
        <f>IFERROR(BZ10/#REF!,0)</f>
        <v>0</v>
      </c>
      <c r="CB10" s="52"/>
      <c r="CC10" s="52"/>
      <c r="CD10" s="52">
        <f>+U10</f>
        <v>1</v>
      </c>
      <c r="CE10" s="152">
        <f t="shared" ref="CE10:CE12" si="17">IFERROR(CD10/SUM($L10:$W10)*100,0)</f>
        <v>8.3333333333333321</v>
      </c>
      <c r="CF10" s="182"/>
      <c r="CG10" s="107">
        <f>IFERROR(CF10/SUM($L10:$W10)*100,0)</f>
        <v>0</v>
      </c>
      <c r="CH10" s="90"/>
      <c r="CI10" s="90"/>
      <c r="CJ10" s="152">
        <f>+V10</f>
        <v>1</v>
      </c>
      <c r="CK10" s="152">
        <f>IFERROR(CJ10/SUM($L10:$W10)*100,0)</f>
        <v>8.3333333333333321</v>
      </c>
      <c r="CL10" s="182"/>
      <c r="CM10" s="152">
        <f>IFERROR(CL10/#REF!,0)</f>
        <v>0</v>
      </c>
      <c r="CN10" s="52"/>
      <c r="CO10" s="52"/>
      <c r="CP10" s="52">
        <f>+W10</f>
        <v>1</v>
      </c>
      <c r="CQ10" s="152">
        <f t="shared" ref="CQ10:CQ12" si="18">IFERROR(CP10/SUM($L10:$W10)*100,0)</f>
        <v>8.3333333333333321</v>
      </c>
      <c r="CR10" s="182"/>
      <c r="CS10" s="152">
        <f>IFERROR(CR10/#REF!,0)</f>
        <v>0</v>
      </c>
      <c r="CT10" s="52"/>
      <c r="CU10" s="52"/>
      <c r="CV10" s="52">
        <f t="shared" si="0"/>
        <v>5.75</v>
      </c>
      <c r="CW10" s="183">
        <f t="shared" ref="CW10:CW12" si="19">SUM(CS10,CM10,CG10,CA10,BU10,BO10,BI10,BC10,AW10,AQ10,AK10,AE10)/100</f>
        <v>0.47916666666666657</v>
      </c>
      <c r="CX10" s="132"/>
      <c r="CY10" s="136"/>
      <c r="CZ10" s="202" t="s">
        <v>638</v>
      </c>
      <c r="DA10" s="202" t="s">
        <v>639</v>
      </c>
      <c r="DB10" s="202" t="s">
        <v>640</v>
      </c>
      <c r="DC10" s="202" t="s">
        <v>641</v>
      </c>
      <c r="DD10" s="202" t="s">
        <v>642</v>
      </c>
      <c r="DE10" s="202" t="s">
        <v>643</v>
      </c>
      <c r="DF10" s="100"/>
      <c r="DG10" s="100"/>
      <c r="DH10" s="134"/>
      <c r="DI10" s="134"/>
      <c r="DJ10" s="59"/>
      <c r="DK10" s="59"/>
      <c r="DL10" s="600" t="s">
        <v>644</v>
      </c>
    </row>
    <row r="11" spans="1:118" ht="144.75" customHeight="1">
      <c r="A11" s="51"/>
      <c r="B11" s="362" t="s">
        <v>484</v>
      </c>
      <c r="C11" s="362" t="s">
        <v>485</v>
      </c>
      <c r="D11" s="362" t="s">
        <v>486</v>
      </c>
      <c r="E11" s="362" t="s">
        <v>529</v>
      </c>
      <c r="F11" s="362" t="s">
        <v>488</v>
      </c>
      <c r="G11" s="362" t="s">
        <v>489</v>
      </c>
      <c r="H11" s="412" t="s">
        <v>530</v>
      </c>
      <c r="I11" s="412" t="s">
        <v>489</v>
      </c>
      <c r="J11" s="412" t="s">
        <v>645</v>
      </c>
      <c r="K11" s="412" t="s">
        <v>646</v>
      </c>
      <c r="L11" s="90"/>
      <c r="M11" s="90"/>
      <c r="N11" s="90"/>
      <c r="O11" s="90"/>
      <c r="P11" s="90"/>
      <c r="Q11" s="90">
        <v>1</v>
      </c>
      <c r="R11" s="90"/>
      <c r="S11" s="90"/>
      <c r="T11" s="90"/>
      <c r="U11" s="90"/>
      <c r="V11" s="90"/>
      <c r="W11" s="90">
        <v>1</v>
      </c>
      <c r="X11" s="401" t="s">
        <v>559</v>
      </c>
      <c r="Y11" s="402" t="s">
        <v>647</v>
      </c>
      <c r="Z11" s="403" t="s">
        <v>648</v>
      </c>
      <c r="AA11" s="181">
        <v>0.25</v>
      </c>
      <c r="AB11" s="131">
        <f>+L11</f>
        <v>0</v>
      </c>
      <c r="AC11" s="107">
        <f t="shared" si="1"/>
        <v>0</v>
      </c>
      <c r="AD11" s="131"/>
      <c r="AE11" s="130">
        <f t="shared" si="2"/>
        <v>0</v>
      </c>
      <c r="AF11" s="179"/>
      <c r="AG11" s="406"/>
      <c r="AH11" s="182">
        <f>+M11</f>
        <v>0</v>
      </c>
      <c r="AI11" s="152">
        <f t="shared" si="3"/>
        <v>0</v>
      </c>
      <c r="AJ11" s="182">
        <v>0</v>
      </c>
      <c r="AK11" s="107">
        <f t="shared" si="4"/>
        <v>0</v>
      </c>
      <c r="AL11" s="179"/>
      <c r="AM11" s="202" t="s">
        <v>619</v>
      </c>
      <c r="AN11" s="131">
        <f>+N11</f>
        <v>0</v>
      </c>
      <c r="AO11" s="152">
        <f t="shared" si="5"/>
        <v>0</v>
      </c>
      <c r="AP11" s="182">
        <v>0</v>
      </c>
      <c r="AQ11" s="107">
        <f t="shared" si="6"/>
        <v>0</v>
      </c>
      <c r="AR11" s="202" t="s">
        <v>619</v>
      </c>
      <c r="AS11" s="202" t="s">
        <v>619</v>
      </c>
      <c r="AT11" s="131">
        <f>+O11</f>
        <v>0</v>
      </c>
      <c r="AU11" s="152">
        <f t="shared" si="7"/>
        <v>0</v>
      </c>
      <c r="AV11" s="182">
        <v>0</v>
      </c>
      <c r="AW11" s="107">
        <f t="shared" si="8"/>
        <v>0</v>
      </c>
      <c r="AX11" s="202" t="s">
        <v>619</v>
      </c>
      <c r="AY11" s="202" t="s">
        <v>619</v>
      </c>
      <c r="AZ11" s="52">
        <f>+P11</f>
        <v>0</v>
      </c>
      <c r="BA11" s="152">
        <f t="shared" si="9"/>
        <v>0</v>
      </c>
      <c r="BB11" s="182">
        <v>0</v>
      </c>
      <c r="BC11" s="107">
        <f t="shared" si="10"/>
        <v>0</v>
      </c>
      <c r="BD11" s="52"/>
      <c r="BE11" s="52"/>
      <c r="BF11" s="52">
        <f>+Q11</f>
        <v>1</v>
      </c>
      <c r="BG11" s="152">
        <f t="shared" si="11"/>
        <v>50</v>
      </c>
      <c r="BH11" s="182">
        <v>1</v>
      </c>
      <c r="BI11" s="107">
        <f t="shared" si="12"/>
        <v>50</v>
      </c>
      <c r="BJ11" s="202" t="s">
        <v>649</v>
      </c>
      <c r="BK11" s="202" t="s">
        <v>633</v>
      </c>
      <c r="BL11" s="52">
        <f>+R11</f>
        <v>0</v>
      </c>
      <c r="BM11" s="152">
        <f t="shared" si="13"/>
        <v>0</v>
      </c>
      <c r="BN11" s="681"/>
      <c r="BO11" s="107">
        <f t="shared" ref="BO11:BO12" si="20">IFERROR(BN11/SUM($L11:$W11)*100,0)</f>
        <v>0</v>
      </c>
      <c r="BP11" s="678"/>
      <c r="BQ11" s="678"/>
      <c r="BR11" s="52">
        <f>+S11</f>
        <v>0</v>
      </c>
      <c r="BS11" s="152">
        <f t="shared" si="14"/>
        <v>0</v>
      </c>
      <c r="BT11" s="182"/>
      <c r="BU11" s="107">
        <f t="shared" si="15"/>
        <v>0</v>
      </c>
      <c r="BV11" s="90"/>
      <c r="BW11" s="90"/>
      <c r="BX11" s="52">
        <f>+T11</f>
        <v>0</v>
      </c>
      <c r="BY11" s="152">
        <f t="shared" si="16"/>
        <v>0</v>
      </c>
      <c r="BZ11" s="182"/>
      <c r="CA11" s="152">
        <f>IFERROR(BZ11/#REF!,0)</f>
        <v>0</v>
      </c>
      <c r="CB11" s="90"/>
      <c r="CC11" s="52"/>
      <c r="CD11" s="52">
        <f>+U11</f>
        <v>0</v>
      </c>
      <c r="CE11" s="152">
        <f t="shared" si="17"/>
        <v>0</v>
      </c>
      <c r="CF11" s="182"/>
      <c r="CG11" s="107">
        <f>IFERROR(CF11/SUM($L11:$W11)*100,0)</f>
        <v>0</v>
      </c>
      <c r="CH11" s="90"/>
      <c r="CI11" s="90"/>
      <c r="CJ11" s="152">
        <f>+V11</f>
        <v>0</v>
      </c>
      <c r="CK11" s="152">
        <f>IFERROR(CJ11/SUM($L11:$W11)*100,0)</f>
        <v>0</v>
      </c>
      <c r="CL11" s="182"/>
      <c r="CM11" s="152">
        <f>IFERROR(CL11/#REF!,0)</f>
        <v>0</v>
      </c>
      <c r="CN11" s="52"/>
      <c r="CO11" s="52"/>
      <c r="CP11" s="52">
        <f>+W11</f>
        <v>1</v>
      </c>
      <c r="CQ11" s="152">
        <f t="shared" si="18"/>
        <v>50</v>
      </c>
      <c r="CR11" s="182"/>
      <c r="CS11" s="152">
        <f>IFERROR(CR11/#REF!,0)</f>
        <v>0</v>
      </c>
      <c r="CT11" s="52"/>
      <c r="CU11" s="52"/>
      <c r="CV11" s="52">
        <f t="shared" si="0"/>
        <v>1</v>
      </c>
      <c r="CW11" s="183">
        <f t="shared" si="19"/>
        <v>0.5</v>
      </c>
      <c r="CX11" s="132"/>
      <c r="CY11" s="136"/>
      <c r="CZ11" s="202" t="s">
        <v>650</v>
      </c>
      <c r="DA11" s="202" t="s">
        <v>621</v>
      </c>
      <c r="DB11" s="202" t="s">
        <v>622</v>
      </c>
      <c r="DC11" s="389" t="s">
        <v>623</v>
      </c>
      <c r="DD11" s="389" t="s">
        <v>624</v>
      </c>
      <c r="DE11" s="202" t="s">
        <v>651</v>
      </c>
      <c r="DF11" s="100"/>
      <c r="DG11" s="134"/>
      <c r="DH11" s="134"/>
      <c r="DI11" s="99"/>
      <c r="DJ11" s="59"/>
      <c r="DK11" s="59"/>
      <c r="DL11" s="600" t="s">
        <v>652</v>
      </c>
    </row>
    <row r="12" spans="1:118" ht="109.5" customHeight="1">
      <c r="A12" s="51"/>
      <c r="B12" s="362" t="s">
        <v>484</v>
      </c>
      <c r="C12" s="362" t="s">
        <v>485</v>
      </c>
      <c r="D12" s="362" t="s">
        <v>486</v>
      </c>
      <c r="E12" s="362" t="s">
        <v>529</v>
      </c>
      <c r="F12" s="362" t="s">
        <v>488</v>
      </c>
      <c r="G12" s="362" t="s">
        <v>489</v>
      </c>
      <c r="H12" s="412" t="s">
        <v>530</v>
      </c>
      <c r="I12" s="412" t="s">
        <v>489</v>
      </c>
      <c r="J12" s="412" t="s">
        <v>605</v>
      </c>
      <c r="K12" s="413" t="s">
        <v>653</v>
      </c>
      <c r="L12" s="59"/>
      <c r="M12" s="90"/>
      <c r="N12" s="90"/>
      <c r="O12" s="90">
        <v>1</v>
      </c>
      <c r="P12" s="90"/>
      <c r="Q12" s="90"/>
      <c r="R12" s="90">
        <v>1</v>
      </c>
      <c r="S12" s="90"/>
      <c r="T12" s="90"/>
      <c r="U12" s="90">
        <v>1</v>
      </c>
      <c r="V12" s="213"/>
      <c r="W12" s="214"/>
      <c r="X12" s="401" t="s">
        <v>559</v>
      </c>
      <c r="Y12" s="402" t="s">
        <v>654</v>
      </c>
      <c r="Z12" s="403" t="s">
        <v>608</v>
      </c>
      <c r="AA12" s="181">
        <v>0.25</v>
      </c>
      <c r="AB12" s="131">
        <f>+L12</f>
        <v>0</v>
      </c>
      <c r="AC12" s="107">
        <f t="shared" si="1"/>
        <v>0</v>
      </c>
      <c r="AD12" s="131"/>
      <c r="AE12" s="130">
        <f t="shared" si="2"/>
        <v>0</v>
      </c>
      <c r="AF12" s="131"/>
      <c r="AG12" s="52"/>
      <c r="AH12" s="182">
        <f>+M12</f>
        <v>0</v>
      </c>
      <c r="AI12" s="152">
        <f t="shared" si="3"/>
        <v>0</v>
      </c>
      <c r="AJ12" s="182">
        <v>0</v>
      </c>
      <c r="AK12" s="107">
        <f t="shared" si="4"/>
        <v>0</v>
      </c>
      <c r="AL12" s="179"/>
      <c r="AM12" s="202" t="s">
        <v>619</v>
      </c>
      <c r="AN12" s="131">
        <f>+N12</f>
        <v>0</v>
      </c>
      <c r="AO12" s="152">
        <f t="shared" si="5"/>
        <v>0</v>
      </c>
      <c r="AP12" s="414">
        <v>0</v>
      </c>
      <c r="AQ12" s="107">
        <f t="shared" si="6"/>
        <v>0</v>
      </c>
      <c r="AR12" s="202" t="s">
        <v>619</v>
      </c>
      <c r="AS12" s="202" t="s">
        <v>619</v>
      </c>
      <c r="AT12" s="131">
        <f>+O12</f>
        <v>1</v>
      </c>
      <c r="AU12" s="152">
        <f t="shared" si="7"/>
        <v>33.333333333333329</v>
      </c>
      <c r="AV12" s="182">
        <v>1</v>
      </c>
      <c r="AW12" s="107">
        <f>IFERROR(AV12/SUM($L12:$W12)*100,0)</f>
        <v>33.333333333333329</v>
      </c>
      <c r="AX12" s="415" t="s">
        <v>655</v>
      </c>
      <c r="AY12" s="202" t="s">
        <v>656</v>
      </c>
      <c r="AZ12" s="52">
        <f>+P12</f>
        <v>0</v>
      </c>
      <c r="BA12" s="152">
        <f t="shared" si="9"/>
        <v>0</v>
      </c>
      <c r="BB12" s="182">
        <v>0</v>
      </c>
      <c r="BC12" s="107">
        <f t="shared" si="10"/>
        <v>0</v>
      </c>
      <c r="BD12" s="90"/>
      <c r="BE12" s="90"/>
      <c r="BF12" s="52">
        <f>+Q12</f>
        <v>0</v>
      </c>
      <c r="BG12" s="152">
        <f>IFERROR(BF12/SUM($L12:$W12)*100,0)</f>
        <v>0</v>
      </c>
      <c r="BH12" s="182">
        <v>0</v>
      </c>
      <c r="BI12" s="107">
        <f>IFERROR(BH12/SUM($L12:$W12)*100,0)</f>
        <v>0</v>
      </c>
      <c r="BJ12" s="202" t="s">
        <v>619</v>
      </c>
      <c r="BK12" s="202" t="s">
        <v>619</v>
      </c>
      <c r="BL12" s="52">
        <f>+R12</f>
        <v>1</v>
      </c>
      <c r="BM12" s="152">
        <f t="shared" si="13"/>
        <v>33.333333333333329</v>
      </c>
      <c r="BN12" s="681"/>
      <c r="BO12" s="107">
        <f t="shared" si="20"/>
        <v>0</v>
      </c>
      <c r="BP12" s="679"/>
      <c r="BQ12" s="679"/>
      <c r="BR12" s="52">
        <f>+S12</f>
        <v>0</v>
      </c>
      <c r="BS12" s="152">
        <f t="shared" si="14"/>
        <v>0</v>
      </c>
      <c r="BT12" s="182"/>
      <c r="BU12" s="107">
        <f t="shared" si="15"/>
        <v>0</v>
      </c>
      <c r="BV12" s="90"/>
      <c r="BW12" s="90"/>
      <c r="BX12" s="52">
        <f>+T12</f>
        <v>0</v>
      </c>
      <c r="BY12" s="152">
        <f t="shared" si="16"/>
        <v>0</v>
      </c>
      <c r="BZ12" s="182"/>
      <c r="CA12" s="107">
        <f t="shared" ref="CA12" si="21">IFERROR(BZ12/SUM($L12:$W12)*100,0)</f>
        <v>0</v>
      </c>
      <c r="CB12" s="90"/>
      <c r="CC12" s="90"/>
      <c r="CD12" s="52">
        <f>+U12</f>
        <v>1</v>
      </c>
      <c r="CE12" s="152">
        <f t="shared" si="17"/>
        <v>33.333333333333329</v>
      </c>
      <c r="CF12" s="182"/>
      <c r="CG12" s="107">
        <f>IFERROR(CF12/SUM($L12:$W12)*100,0)</f>
        <v>0</v>
      </c>
      <c r="CH12" s="90"/>
      <c r="CI12" s="90"/>
      <c r="CJ12" s="152">
        <f>+V12</f>
        <v>0</v>
      </c>
      <c r="CK12" s="152">
        <f>IFERROR(CJ12/SUM($L12:$W12)*100,0)</f>
        <v>0</v>
      </c>
      <c r="CL12" s="182"/>
      <c r="CM12" s="152">
        <f>IFERROR(CL12/#REF!,0)</f>
        <v>0</v>
      </c>
      <c r="CN12" s="52"/>
      <c r="CO12" s="52"/>
      <c r="CP12" s="52">
        <f>+W12</f>
        <v>0</v>
      </c>
      <c r="CQ12" s="152">
        <f t="shared" si="18"/>
        <v>0</v>
      </c>
      <c r="CR12" s="182"/>
      <c r="CS12" s="152">
        <f>IFERROR(CR12/#REF!,0)</f>
        <v>0</v>
      </c>
      <c r="CT12" s="52"/>
      <c r="CU12" s="52"/>
      <c r="CV12" s="52">
        <f t="shared" si="0"/>
        <v>1</v>
      </c>
      <c r="CW12" s="183">
        <f t="shared" si="19"/>
        <v>0.33333333333333326</v>
      </c>
      <c r="CX12" s="132"/>
      <c r="CY12" s="136"/>
      <c r="CZ12" s="202" t="s">
        <v>650</v>
      </c>
      <c r="DA12" s="202" t="s">
        <v>621</v>
      </c>
      <c r="DB12" s="202" t="s">
        <v>622</v>
      </c>
      <c r="DC12" s="202" t="s">
        <v>657</v>
      </c>
      <c r="DD12" s="389" t="s">
        <v>624</v>
      </c>
      <c r="DE12" s="389" t="s">
        <v>625</v>
      </c>
      <c r="DF12" s="134"/>
      <c r="DG12" s="134"/>
      <c r="DH12" s="134"/>
      <c r="DI12" s="134"/>
      <c r="DJ12" s="59"/>
      <c r="DK12" s="59"/>
      <c r="DL12" s="600" t="s">
        <v>658</v>
      </c>
    </row>
    <row r="13" spans="1:118" s="108" customFormat="1" ht="17.5">
      <c r="B13" s="416"/>
      <c r="C13" s="357"/>
      <c r="D13" s="417"/>
      <c r="E13" s="417"/>
      <c r="F13" s="417"/>
      <c r="G13" s="417"/>
      <c r="H13" s="409"/>
      <c r="I13" s="59"/>
      <c r="J13" s="355" t="s">
        <v>521</v>
      </c>
      <c r="K13" s="356"/>
      <c r="L13" s="101">
        <f>SUM(L9:L12)</f>
        <v>2</v>
      </c>
      <c r="M13" s="101">
        <f t="shared" ref="M13:W13" si="22">SUM(M9:M12)</f>
        <v>1</v>
      </c>
      <c r="N13" s="101">
        <f t="shared" si="22"/>
        <v>1</v>
      </c>
      <c r="O13" s="101">
        <f t="shared" si="22"/>
        <v>2</v>
      </c>
      <c r="P13" s="101">
        <f t="shared" si="22"/>
        <v>1</v>
      </c>
      <c r="Q13" s="101">
        <f t="shared" si="22"/>
        <v>2</v>
      </c>
      <c r="R13" s="101">
        <f t="shared" si="22"/>
        <v>2</v>
      </c>
      <c r="S13" s="101">
        <f t="shared" si="22"/>
        <v>1</v>
      </c>
      <c r="T13" s="101">
        <f t="shared" si="22"/>
        <v>1</v>
      </c>
      <c r="U13" s="101">
        <f t="shared" si="22"/>
        <v>3</v>
      </c>
      <c r="V13" s="101">
        <f t="shared" si="22"/>
        <v>1</v>
      </c>
      <c r="W13" s="101">
        <f t="shared" si="22"/>
        <v>2</v>
      </c>
      <c r="X13" s="59"/>
      <c r="Y13" s="59"/>
      <c r="Z13" s="52" t="s">
        <v>437</v>
      </c>
      <c r="AA13" s="410">
        <f>SUM(AA9:AA12)</f>
        <v>1</v>
      </c>
      <c r="AB13" s="52">
        <f>SUM(AB9:AB12)</f>
        <v>2</v>
      </c>
      <c r="AC13" s="105">
        <f>IFERROR(AB13/SUM($N13:$X13),0)</f>
        <v>0.125</v>
      </c>
      <c r="AD13" s="52">
        <f>SUM(AD9:AD12)</f>
        <v>2</v>
      </c>
      <c r="AE13" s="94">
        <f>IFERROR(AD13/SUM($N13:$X13),0)</f>
        <v>0.125</v>
      </c>
      <c r="AF13" s="52"/>
      <c r="AG13" s="52"/>
      <c r="AH13" s="52">
        <f>SUM(AH9:AH12)</f>
        <v>1</v>
      </c>
      <c r="AI13" s="105">
        <f>IFERROR(AH13/SUM($N13:$X13),0)</f>
        <v>6.25E-2</v>
      </c>
      <c r="AJ13" s="52">
        <f>SUM(AJ9:AJ12)</f>
        <v>1</v>
      </c>
      <c r="AK13" s="94">
        <f>IFERROR(AJ13/SUM($N13:$X13),0)</f>
        <v>6.25E-2</v>
      </c>
      <c r="AL13" s="184"/>
      <c r="AM13" s="52"/>
      <c r="AN13" s="52">
        <f>SUM(AN9:AN12)</f>
        <v>1</v>
      </c>
      <c r="AO13" s="105">
        <f>IFERROR(AN13/SUM($N13:$X13),0)</f>
        <v>6.25E-2</v>
      </c>
      <c r="AP13" s="52">
        <f>SUM(AP9:AP12)</f>
        <v>0.75</v>
      </c>
      <c r="AQ13" s="94">
        <f>IFERROR(AP13/SUM($N13:$X13),0)</f>
        <v>4.6875E-2</v>
      </c>
      <c r="AR13" s="52"/>
      <c r="AS13" s="52"/>
      <c r="AT13" s="52">
        <f>SUM(AT9:AT12)</f>
        <v>2</v>
      </c>
      <c r="AU13" s="105">
        <f>IFERROR(AT13/SUM($N13:$X13),0)</f>
        <v>0.125</v>
      </c>
      <c r="AV13" s="52">
        <f>SUM(AV9:AV12)</f>
        <v>2</v>
      </c>
      <c r="AW13" s="94">
        <f>IFERROR(AV13/SUM($N13:$X13),0)</f>
        <v>0.125</v>
      </c>
      <c r="AX13" s="52"/>
      <c r="AY13" s="52"/>
      <c r="AZ13" s="52">
        <f>SUM(AZ9:AZ12)</f>
        <v>1</v>
      </c>
      <c r="BA13" s="105">
        <f>IFERROR(AZ13/SUM($N13:$X13),0)</f>
        <v>6.25E-2</v>
      </c>
      <c r="BB13" s="52">
        <f>SUM(BB9:BB12)</f>
        <v>1</v>
      </c>
      <c r="BC13" s="94">
        <f>IFERROR(BB13/SUM($N13:$X13),0)</f>
        <v>6.25E-2</v>
      </c>
      <c r="BD13" s="52"/>
      <c r="BE13" s="52"/>
      <c r="BF13" s="52">
        <f>SUM(BF9:BF12)</f>
        <v>2</v>
      </c>
      <c r="BG13" s="105">
        <f>IFERROR(BF13/SUM($N13:$X13),0)</f>
        <v>0.125</v>
      </c>
      <c r="BH13" s="52">
        <f>SUM(BH9:BH12)</f>
        <v>2</v>
      </c>
      <c r="BI13" s="94">
        <f>IFERROR(BH13/SUM($N13:$X13),0)</f>
        <v>0.125</v>
      </c>
      <c r="BJ13" s="52"/>
      <c r="BK13" s="52"/>
      <c r="BL13" s="52">
        <f>SUM(BL9:BL12)</f>
        <v>2</v>
      </c>
      <c r="BM13" s="105">
        <f>IFERROR(BL13/SUM($N13:$X13),0)</f>
        <v>0.125</v>
      </c>
      <c r="BN13" s="52">
        <f>SUM(BN9:BN12)</f>
        <v>0</v>
      </c>
      <c r="BO13" s="94">
        <f>IFERROR(BN13/SUM($N13:$X13),0)</f>
        <v>0</v>
      </c>
      <c r="BP13" s="52"/>
      <c r="BQ13" s="52"/>
      <c r="BR13" s="52">
        <f>SUM(BR9:BR12)</f>
        <v>1</v>
      </c>
      <c r="BS13" s="105">
        <f>IFERROR(BR13/SUM($N13:$X13),0)</f>
        <v>6.25E-2</v>
      </c>
      <c r="BT13" s="52">
        <f>SUM(BT9:BT12)</f>
        <v>0</v>
      </c>
      <c r="BU13" s="94">
        <f>IFERROR(BT13/SUM($N13:$X13),0)</f>
        <v>0</v>
      </c>
      <c r="BV13" s="52"/>
      <c r="BW13" s="52"/>
      <c r="BX13" s="52">
        <f>SUM(BX9:BX12)</f>
        <v>1</v>
      </c>
      <c r="BY13" s="105">
        <f>IFERROR(BX13/SUM($N13:$X13),0)</f>
        <v>6.25E-2</v>
      </c>
      <c r="BZ13" s="52">
        <f>SUM(BZ9:BZ12)</f>
        <v>0</v>
      </c>
      <c r="CA13" s="94">
        <f>IFERROR(BZ13/SUM($N13:$X13),0)</f>
        <v>0</v>
      </c>
      <c r="CB13" s="52"/>
      <c r="CC13" s="52"/>
      <c r="CD13" s="52">
        <f>SUM(CD9:CD12)</f>
        <v>3</v>
      </c>
      <c r="CE13" s="105">
        <f>IFERROR(CD13/SUM($N13:$X13),0)</f>
        <v>0.1875</v>
      </c>
      <c r="CF13" s="52">
        <f>SUM(CF9:CF12)</f>
        <v>0</v>
      </c>
      <c r="CG13" s="94">
        <f>IFERROR(CF13/SUM($N13:$X13),0)</f>
        <v>0</v>
      </c>
      <c r="CH13" s="52"/>
      <c r="CI13" s="52"/>
      <c r="CJ13" s="52">
        <f>SUM(CJ9:CJ12)</f>
        <v>1</v>
      </c>
      <c r="CK13" s="105">
        <f>IFERROR(CJ13/SUM($N13:$X13),0)</f>
        <v>6.25E-2</v>
      </c>
      <c r="CL13" s="52">
        <f>SUM(CL9:CL12)</f>
        <v>0</v>
      </c>
      <c r="CM13" s="94">
        <f>IFERROR(CL13/SUM($N13:$X13),0)</f>
        <v>0</v>
      </c>
      <c r="CN13" s="52"/>
      <c r="CO13" s="52"/>
      <c r="CP13" s="52">
        <f>SUM(CP9:CP12)</f>
        <v>2</v>
      </c>
      <c r="CQ13" s="105">
        <f>IFERROR(CP13/SUM($N13:$X13),0)</f>
        <v>0.125</v>
      </c>
      <c r="CR13" s="52">
        <f>SUM(CR9:CR12)</f>
        <v>0</v>
      </c>
      <c r="CS13" s="94">
        <f>IFERROR(CR13/SUM($N13:$X13),0)</f>
        <v>0</v>
      </c>
      <c r="CT13" s="52"/>
      <c r="CU13" s="52"/>
      <c r="CV13" s="52">
        <f t="shared" si="0"/>
        <v>8.75</v>
      </c>
      <c r="CW13" s="185">
        <f t="shared" si="0"/>
        <v>0.546875</v>
      </c>
      <c r="CZ13" s="186"/>
      <c r="DA13" s="48"/>
      <c r="DB13" s="48"/>
      <c r="DC13" s="48"/>
      <c r="DD13" s="48"/>
      <c r="DE13" s="48"/>
      <c r="DF13" s="48"/>
      <c r="DG13" s="48"/>
      <c r="DH13" s="48"/>
      <c r="DI13" s="48"/>
      <c r="DJ13" s="48"/>
      <c r="DK13" s="48"/>
      <c r="DL13" s="48"/>
      <c r="DM13" s="48"/>
      <c r="DN13" s="48"/>
    </row>
    <row r="14" spans="1:118">
      <c r="A14" s="51"/>
      <c r="B14" s="215"/>
      <c r="C14" s="215"/>
      <c r="D14" s="215"/>
      <c r="E14" s="215"/>
      <c r="F14" s="215"/>
      <c r="G14" s="215"/>
      <c r="H14" s="176"/>
      <c r="I14" s="176"/>
      <c r="J14" s="176"/>
      <c r="K14" s="176"/>
      <c r="M14" s="187"/>
      <c r="N14" s="187"/>
      <c r="O14" s="187"/>
      <c r="P14" s="187"/>
      <c r="Q14" s="187"/>
      <c r="R14" s="187"/>
      <c r="S14" s="187"/>
      <c r="T14" s="187"/>
      <c r="U14" s="187"/>
      <c r="V14" s="187"/>
      <c r="W14" s="187"/>
      <c r="X14" s="176"/>
      <c r="Y14" s="188"/>
      <c r="Z14" s="176"/>
      <c r="AA14" s="189"/>
      <c r="AB14" s="115"/>
      <c r="AC14" s="122"/>
      <c r="AD14" s="115"/>
      <c r="AE14" s="190"/>
      <c r="AF14" s="115"/>
      <c r="AG14" s="120"/>
      <c r="AH14" s="191"/>
      <c r="AI14" s="192"/>
      <c r="AJ14" s="191"/>
      <c r="AK14" s="122"/>
      <c r="AL14" s="115"/>
      <c r="AM14" s="120"/>
      <c r="AN14" s="115"/>
      <c r="AO14" s="192"/>
      <c r="AP14" s="191"/>
      <c r="AQ14" s="122"/>
      <c r="AR14" s="115"/>
      <c r="AS14" s="120"/>
      <c r="AT14" s="115"/>
      <c r="AU14" s="192"/>
      <c r="AV14" s="191"/>
      <c r="AW14" s="122"/>
      <c r="AX14" s="115"/>
      <c r="AY14" s="187"/>
      <c r="AZ14" s="120"/>
      <c r="BA14" s="192"/>
      <c r="BB14" s="191"/>
      <c r="BC14" s="122"/>
      <c r="BD14" s="120"/>
      <c r="BE14" s="120"/>
      <c r="BF14" s="120"/>
      <c r="BG14" s="192"/>
      <c r="BH14" s="191"/>
      <c r="BI14" s="122"/>
      <c r="BJ14" s="120"/>
      <c r="BK14" s="120"/>
      <c r="BL14" s="120"/>
      <c r="BM14" s="192"/>
      <c r="BN14" s="191"/>
      <c r="BO14" s="122"/>
      <c r="BP14" s="187"/>
      <c r="BQ14" s="120"/>
      <c r="BR14" s="120"/>
      <c r="BS14" s="192"/>
      <c r="BT14" s="191"/>
      <c r="BU14" s="122"/>
      <c r="BV14" s="120"/>
      <c r="BW14" s="120"/>
      <c r="BX14" s="120"/>
      <c r="BY14" s="192"/>
      <c r="BZ14" s="191"/>
      <c r="CA14" s="192"/>
      <c r="CB14" s="120"/>
      <c r="CC14" s="120"/>
      <c r="CD14" s="120"/>
      <c r="CE14" s="192"/>
      <c r="CF14" s="191"/>
      <c r="CG14" s="122"/>
      <c r="CH14" s="187"/>
      <c r="CI14" s="187"/>
      <c r="CJ14" s="192"/>
      <c r="CK14" s="192"/>
      <c r="CL14" s="191"/>
      <c r="CM14" s="192"/>
      <c r="CN14" s="120"/>
      <c r="CO14" s="120"/>
      <c r="CP14" s="120"/>
      <c r="CQ14" s="192"/>
      <c r="CR14" s="191"/>
      <c r="CS14" s="192"/>
      <c r="CT14" s="120"/>
      <c r="CU14" s="120"/>
      <c r="CV14" s="120"/>
      <c r="CW14" s="196"/>
      <c r="CX14" s="196"/>
      <c r="CZ14" s="197"/>
      <c r="DA14" s="197"/>
      <c r="DB14" s="197"/>
      <c r="DC14" s="197"/>
      <c r="DD14" s="197"/>
      <c r="DE14" s="197"/>
      <c r="DF14" s="197"/>
      <c r="DG14" s="197"/>
      <c r="DH14" s="198"/>
      <c r="DI14" s="199"/>
      <c r="DL14" s="199"/>
    </row>
  </sheetData>
  <sheetProtection algorithmName="SHA-512" hashValue="MYxTSXs3WNImGubMr0wPgdoHtMGiuR8daCKOCgwnxUpygeHhkvddwXE2zpJACzcblK5Sl2Eae09xOoPcdBKpSg==" saltValue="OV6ir721NK6+UZe3LarJqg==" spinCount="100000" sheet="1" objects="1" scenarios="1" formatCells="0" formatColumns="0" formatRows="0" insertColumns="0" insertRows="0" insertHyperlinks="0" deleteColumns="0" deleteRows="0" sort="0" autoFilter="0"/>
  <mergeCells count="62">
    <mergeCell ref="DF7:DF8"/>
    <mergeCell ref="CP7:CT7"/>
    <mergeCell ref="CV7:CV8"/>
    <mergeCell ref="CW7:CW8"/>
    <mergeCell ref="CZ7:CZ8"/>
    <mergeCell ref="DA7:DA8"/>
    <mergeCell ref="DB7:DB8"/>
    <mergeCell ref="CY6:CY8"/>
    <mergeCell ref="CZ6:DK6"/>
    <mergeCell ref="DH7:DH8"/>
    <mergeCell ref="AB6:CW6"/>
    <mergeCell ref="BR7:BW7"/>
    <mergeCell ref="BX7:CC7"/>
    <mergeCell ref="CD7:CI7"/>
    <mergeCell ref="CJ7:CO7"/>
    <mergeCell ref="DL6:DL8"/>
    <mergeCell ref="AB7:AG7"/>
    <mergeCell ref="AH7:AM7"/>
    <mergeCell ref="AN7:AS7"/>
    <mergeCell ref="AT7:AY7"/>
    <mergeCell ref="AZ7:BE7"/>
    <mergeCell ref="BF7:BK7"/>
    <mergeCell ref="BL7:BP7"/>
    <mergeCell ref="CX6:CX8"/>
    <mergeCell ref="DI7:DI8"/>
    <mergeCell ref="DJ7:DJ8"/>
    <mergeCell ref="DK7:DK8"/>
    <mergeCell ref="DG7:DG8"/>
    <mergeCell ref="DC7:DC8"/>
    <mergeCell ref="DD7:DD8"/>
    <mergeCell ref="DE7:DE8"/>
    <mergeCell ref="CH4:CM4"/>
    <mergeCell ref="BF5:BZ5"/>
    <mergeCell ref="CB5:CF5"/>
    <mergeCell ref="CH5:CM5"/>
    <mergeCell ref="I6:I8"/>
    <mergeCell ref="J6:J8"/>
    <mergeCell ref="K6:K8"/>
    <mergeCell ref="L6:W7"/>
    <mergeCell ref="AA6:AA8"/>
    <mergeCell ref="Y6:Y8"/>
    <mergeCell ref="Z6:Z8"/>
    <mergeCell ref="X6:X8"/>
    <mergeCell ref="G6:G8"/>
    <mergeCell ref="H6:H8"/>
    <mergeCell ref="B1:AE1"/>
    <mergeCell ref="AH1:AK1"/>
    <mergeCell ref="BF1:BZ1"/>
    <mergeCell ref="B6:B8"/>
    <mergeCell ref="C6:C8"/>
    <mergeCell ref="D6:D8"/>
    <mergeCell ref="E6:E8"/>
    <mergeCell ref="F6:F8"/>
    <mergeCell ref="B4:AL4"/>
    <mergeCell ref="BF4:CG4"/>
    <mergeCell ref="CB1:CF1"/>
    <mergeCell ref="CH1:CM1"/>
    <mergeCell ref="C3:AE3"/>
    <mergeCell ref="AF3:AL3"/>
    <mergeCell ref="BG3:BZ3"/>
    <mergeCell ref="CA3:CG3"/>
    <mergeCell ref="CJ3:CM3"/>
  </mergeCells>
  <conditionalFormatting sqref="CW13">
    <cfRule type="cellIs" dxfId="15" priority="1" operator="equal">
      <formula>1</formula>
    </cfRule>
    <cfRule type="colorScale" priority="2">
      <colorScale>
        <cfvo type="num" val="0"/>
        <cfvo type="num" val="0.6"/>
        <cfvo type="num" val="0.99"/>
        <color rgb="FFC00000"/>
        <color rgb="FFFFEB84"/>
        <color rgb="FF1DA275"/>
      </colorScale>
    </cfRule>
  </conditionalFormatting>
  <conditionalFormatting sqref="CW9:CX12 CW14:CX14 CZ13">
    <cfRule type="colorScale" priority="4">
      <colorScale>
        <cfvo type="num" val="0"/>
        <cfvo type="num" val="0.6"/>
        <cfvo type="num" val="0.99"/>
        <color rgb="FFC00000"/>
        <color rgb="FFFFEB84"/>
        <color rgb="FF1DA275"/>
      </colorScale>
    </cfRule>
  </conditionalFormatting>
  <conditionalFormatting sqref="CW9:CX12 CZ13 CW14:CX14">
    <cfRule type="cellIs" dxfId="14" priority="3" operator="equal">
      <formula>1</formula>
    </cfRule>
  </conditionalFormatting>
  <dataValidations count="7">
    <dataValidation type="list" allowBlank="1" showInputMessage="1" showErrorMessage="1" sqref="B14:G14 I9:I12 B9:G12" xr:uid="{C4C2942D-E6D0-4D43-9BD0-489816BCB9BF}">
      <formula1>#REF!</formula1>
    </dataValidation>
    <dataValidation showInputMessage="1" showErrorMessage="1" error="SUPERA LA META PROGRAMADA" sqref="AD9:AD11 AD14" xr:uid="{E451B4F3-9707-442E-B7C6-9C23C1703047}"/>
    <dataValidation type="list" allowBlank="1" showInputMessage="1" showErrorMessage="1" sqref="C13" xr:uid="{AB565840-317F-4F56-AC23-2B7EF0940379}">
      <formula1>$C$13:$C$14</formula1>
    </dataValidation>
    <dataValidation type="list" allowBlank="1" showInputMessage="1" showErrorMessage="1" sqref="H13 D13" xr:uid="{1A9AEC6C-191F-4324-9881-3692FB7315A8}">
      <formula1>$D$13:$D$14</formula1>
    </dataValidation>
    <dataValidation type="list" allowBlank="1" showInputMessage="1" showErrorMessage="1" sqref="E13" xr:uid="{582700AA-BB4B-491A-AC13-4995C0BE88BA}">
      <formula1>$E$13:$E$14</formula1>
    </dataValidation>
    <dataValidation type="list" allowBlank="1" showInputMessage="1" showErrorMessage="1" sqref="F13" xr:uid="{5D5104F2-DB59-415F-AE51-EEAE9B87ED4C}">
      <formula1>$F$13:$F$14</formula1>
    </dataValidation>
    <dataValidation type="list" allowBlank="1" showInputMessage="1" showErrorMessage="1" sqref="G13" xr:uid="{4C84364F-52F2-4CA7-A79B-DEC32B06649E}">
      <formula1>$G$13:$G$14</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E8EF5-8A68-4234-AE6B-5092ED6B4954}">
  <sheetPr>
    <tabColor rgb="FF92D050"/>
  </sheetPr>
  <dimension ref="A1:DN15"/>
  <sheetViews>
    <sheetView topLeftCell="DG11" zoomScale="70" zoomScaleNormal="70" zoomScaleSheetLayoutView="90" zoomScalePageLayoutView="60" workbookViewId="0">
      <selection activeCell="BP9" sqref="BP9:BQ13"/>
    </sheetView>
  </sheetViews>
  <sheetFormatPr baseColWidth="10" defaultColWidth="11.453125" defaultRowHeight="15.5"/>
  <cols>
    <col min="1" max="1" width="5.453125" style="48" customWidth="1"/>
    <col min="2" max="2" width="21.453125" style="48" customWidth="1"/>
    <col min="3" max="3" width="36" style="48" customWidth="1"/>
    <col min="4" max="4" width="23.453125" style="48" customWidth="1"/>
    <col min="5" max="5" width="31.54296875" style="48" customWidth="1"/>
    <col min="6" max="6" width="21" style="48" customWidth="1"/>
    <col min="7" max="7" width="20.453125" style="48" customWidth="1"/>
    <col min="8" max="8" width="19.54296875" style="48" customWidth="1"/>
    <col min="9" max="10" width="25.54296875" style="48" customWidth="1"/>
    <col min="11" max="11" width="33" style="48" customWidth="1"/>
    <col min="12" max="21" width="12.453125" style="48" customWidth="1"/>
    <col min="22" max="22" width="14.453125" style="48" customWidth="1"/>
    <col min="23" max="23" width="12.453125" style="48" customWidth="1"/>
    <col min="24" max="24" width="16.54296875" style="48" customWidth="1"/>
    <col min="25" max="25" width="25.54296875" style="48" customWidth="1"/>
    <col min="26" max="26" width="16.54296875" style="48" customWidth="1"/>
    <col min="27" max="27" width="23" style="48" customWidth="1"/>
    <col min="28" max="28" width="17.453125" style="48" customWidth="1"/>
    <col min="29" max="29" width="25" style="48" customWidth="1"/>
    <col min="30" max="31" width="12.453125" style="48" customWidth="1"/>
    <col min="32" max="32" width="19.54296875" style="48" customWidth="1"/>
    <col min="33" max="33" width="20.453125" style="48" customWidth="1"/>
    <col min="34" max="34" width="18.453125" style="48" customWidth="1"/>
    <col min="35" max="35" width="21" style="48" customWidth="1"/>
    <col min="36" max="37" width="12.453125" style="48" customWidth="1"/>
    <col min="38" max="38" width="19.54296875" style="48" customWidth="1"/>
    <col min="39" max="39" width="20.453125" style="48" customWidth="1"/>
    <col min="40" max="40" width="18.54296875" style="48" customWidth="1"/>
    <col min="41" max="41" width="22.453125" style="48" customWidth="1"/>
    <col min="42" max="43" width="12.453125" style="48" customWidth="1"/>
    <col min="44" max="44" width="19.54296875" style="48" customWidth="1"/>
    <col min="45" max="45" width="20.453125" style="48" customWidth="1"/>
    <col min="46" max="46" width="17.453125" style="48" customWidth="1"/>
    <col min="47" max="47" width="21.54296875" style="48" customWidth="1"/>
    <col min="48" max="49" width="12.453125" style="48" customWidth="1"/>
    <col min="50" max="50" width="26.453125" style="48" customWidth="1"/>
    <col min="51" max="51" width="20.453125" style="48" customWidth="1"/>
    <col min="52" max="52" width="18.453125" style="48" customWidth="1"/>
    <col min="53" max="53" width="23.453125" style="48" customWidth="1"/>
    <col min="54" max="55" width="12.453125" style="48" customWidth="1"/>
    <col min="56" max="56" width="29.453125" style="48" customWidth="1"/>
    <col min="57" max="57" width="20.453125" style="48" customWidth="1"/>
    <col min="58" max="58" width="16.54296875" style="48" customWidth="1"/>
    <col min="59" max="59" width="17" style="48" customWidth="1"/>
    <col min="60" max="61" width="12.453125" style="48" customWidth="1"/>
    <col min="62" max="62" width="36.54296875" style="48" customWidth="1"/>
    <col min="63" max="63" width="20.453125" style="48" customWidth="1"/>
    <col min="64" max="64" width="15.54296875" style="48" customWidth="1"/>
    <col min="65" max="65" width="21.453125" style="48" customWidth="1"/>
    <col min="66" max="67" width="12.453125" style="48" customWidth="1"/>
    <col min="68" max="68" width="17.453125" style="48" customWidth="1"/>
    <col min="69" max="69" width="20.453125" style="48" customWidth="1"/>
    <col min="70" max="70" width="15.453125" style="48" customWidth="1"/>
    <col min="71" max="71" width="21" style="48" customWidth="1"/>
    <col min="72" max="73" width="12.453125" style="48" customWidth="1"/>
    <col min="74" max="74" width="18.453125" style="48" customWidth="1"/>
    <col min="75" max="75" width="20.453125" style="48" customWidth="1"/>
    <col min="76" max="76" width="15.453125" style="48" customWidth="1"/>
    <col min="77" max="77" width="18.54296875" style="48" customWidth="1"/>
    <col min="78" max="79" width="12.453125" style="48" customWidth="1"/>
    <col min="80" max="80" width="17" style="48" customWidth="1"/>
    <col min="81" max="81" width="20.453125" style="48" customWidth="1"/>
    <col min="82" max="82" width="14.54296875" style="48" customWidth="1"/>
    <col min="83" max="83" width="18.453125" style="48" customWidth="1"/>
    <col min="84" max="85" width="12.453125" style="48" customWidth="1"/>
    <col min="86" max="86" width="17.54296875" style="48" customWidth="1"/>
    <col min="87" max="87" width="20.453125" style="48" customWidth="1"/>
    <col min="88" max="88" width="15" style="48" customWidth="1"/>
    <col min="89" max="91" width="18.453125" style="48" customWidth="1"/>
    <col min="92" max="92" width="23.453125" style="48" customWidth="1"/>
    <col min="93" max="93" width="20.453125" style="48" customWidth="1"/>
    <col min="94" max="94" width="16" style="48" customWidth="1"/>
    <col min="95" max="95" width="27.54296875" style="48" customWidth="1"/>
    <col min="96" max="96" width="29" style="48" customWidth="1"/>
    <col min="97" max="97" width="26.54296875" style="48" customWidth="1"/>
    <col min="98" max="99" width="20.453125" style="48" customWidth="1"/>
    <col min="100" max="100" width="17.453125" style="48" customWidth="1"/>
    <col min="101" max="102" width="21.453125" style="48" customWidth="1"/>
    <col min="103" max="103" width="19.453125" style="48" customWidth="1"/>
    <col min="104" max="104" width="18.54296875" style="48" customWidth="1"/>
    <col min="105" max="105" width="18.453125" style="48" customWidth="1"/>
    <col min="106" max="107" width="17.453125" style="48" customWidth="1"/>
    <col min="108" max="108" width="22" style="48" customWidth="1"/>
    <col min="109" max="111" width="18.453125" style="48" customWidth="1"/>
    <col min="112" max="112" width="20.54296875" style="48" customWidth="1"/>
    <col min="113" max="113" width="17.453125" style="48" customWidth="1"/>
    <col min="114" max="114" width="18.453125" style="48" customWidth="1"/>
    <col min="115" max="115" width="18" style="48" customWidth="1"/>
    <col min="116" max="116" width="38.7265625" style="48" customWidth="1"/>
    <col min="117" max="16384" width="11.453125" style="48"/>
  </cols>
  <sheetData>
    <row r="1" spans="1:118" ht="69.75" customHeight="1">
      <c r="B1" s="853" t="s">
        <v>659</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H1" s="854"/>
      <c r="AI1" s="854"/>
      <c r="AJ1" s="854"/>
      <c r="AK1" s="854"/>
      <c r="AL1" s="49"/>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8" ht="16" thickBot="1"/>
    <row r="3" spans="1:118" ht="47.25" customHeight="1" thickBot="1">
      <c r="B3" s="50" t="s">
        <v>180</v>
      </c>
      <c r="C3" s="840" t="s">
        <v>179</v>
      </c>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8" ht="24.75" customHeight="1">
      <c r="B4" s="857"/>
      <c r="C4" s="857"/>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857"/>
      <c r="BF4" s="857"/>
      <c r="BG4" s="857"/>
      <c r="BH4" s="857"/>
      <c r="BI4" s="857"/>
      <c r="BJ4" s="857"/>
      <c r="BK4" s="857"/>
      <c r="BL4" s="857"/>
      <c r="BM4" s="857"/>
      <c r="BN4" s="857"/>
      <c r="BO4" s="857"/>
      <c r="BP4" s="857"/>
      <c r="BQ4" s="857"/>
      <c r="BR4" s="857"/>
      <c r="BS4" s="857"/>
      <c r="BT4" s="857"/>
      <c r="BU4" s="857"/>
      <c r="BV4" s="857"/>
      <c r="BW4" s="857"/>
      <c r="BX4" s="857"/>
      <c r="BY4" s="857"/>
      <c r="BZ4" s="857"/>
      <c r="CA4" s="857"/>
      <c r="CB4" s="857"/>
      <c r="CC4" s="857"/>
      <c r="CD4" s="857"/>
      <c r="CE4" s="857"/>
      <c r="CF4" s="857"/>
      <c r="CG4" s="857"/>
      <c r="CH4" s="857"/>
      <c r="CI4" s="857"/>
      <c r="CJ4" s="857"/>
      <c r="CK4" s="857"/>
      <c r="CL4" s="857"/>
      <c r="CM4" s="857"/>
    </row>
    <row r="5" spans="1:118">
      <c r="B5" s="51"/>
      <c r="C5" s="51"/>
      <c r="BF5" s="853"/>
      <c r="BG5" s="853"/>
      <c r="BH5" s="853"/>
      <c r="BI5" s="853"/>
      <c r="BJ5" s="853"/>
      <c r="BK5" s="853"/>
      <c r="BL5" s="853"/>
      <c r="BM5" s="853"/>
      <c r="BN5" s="853"/>
      <c r="BO5" s="853"/>
      <c r="BP5" s="853"/>
      <c r="BQ5" s="853"/>
      <c r="BR5" s="853"/>
      <c r="BS5" s="853"/>
      <c r="BT5" s="853"/>
      <c r="BU5" s="853"/>
      <c r="BV5" s="853"/>
      <c r="BW5" s="853"/>
      <c r="BX5" s="853"/>
      <c r="BY5" s="853"/>
      <c r="BZ5" s="853"/>
      <c r="CA5" s="49"/>
      <c r="CB5" s="854"/>
      <c r="CC5" s="854"/>
      <c r="CD5" s="854"/>
      <c r="CE5" s="854"/>
      <c r="CF5" s="854"/>
      <c r="CG5" s="49"/>
      <c r="CH5" s="853"/>
      <c r="CI5" s="853"/>
      <c r="CJ5" s="853"/>
      <c r="CK5" s="853"/>
      <c r="CL5" s="853"/>
      <c r="CM5" s="853"/>
    </row>
    <row r="6" spans="1:118" ht="15" customHeight="1">
      <c r="A6" s="51"/>
      <c r="B6" s="839" t="s">
        <v>455</v>
      </c>
      <c r="C6" s="839" t="s">
        <v>552</v>
      </c>
      <c r="D6" s="839" t="s">
        <v>457</v>
      </c>
      <c r="E6" s="839" t="s">
        <v>68</v>
      </c>
      <c r="F6" s="839" t="s">
        <v>553</v>
      </c>
      <c r="G6" s="839" t="s">
        <v>554</v>
      </c>
      <c r="H6" s="839" t="s">
        <v>460</v>
      </c>
      <c r="I6" s="839" t="s">
        <v>72</v>
      </c>
      <c r="J6" s="847" t="s">
        <v>660</v>
      </c>
      <c r="K6" s="847" t="s">
        <v>661</v>
      </c>
      <c r="L6" s="848" t="s">
        <v>462</v>
      </c>
      <c r="M6" s="848"/>
      <c r="N6" s="848"/>
      <c r="O6" s="848"/>
      <c r="P6" s="848"/>
      <c r="Q6" s="848"/>
      <c r="R6" s="848"/>
      <c r="S6" s="848"/>
      <c r="T6" s="848"/>
      <c r="U6" s="848"/>
      <c r="V6" s="848"/>
      <c r="W6" s="848"/>
      <c r="X6" s="848" t="s">
        <v>463</v>
      </c>
      <c r="Y6" s="847" t="s">
        <v>464</v>
      </c>
      <c r="Z6" s="847" t="s">
        <v>465</v>
      </c>
      <c r="AA6" s="847" t="s">
        <v>466</v>
      </c>
      <c r="AB6" s="838" t="s">
        <v>544</v>
      </c>
      <c r="AC6" s="838"/>
      <c r="AD6" s="838"/>
      <c r="AE6" s="838"/>
      <c r="AF6" s="838"/>
      <c r="AG6" s="838"/>
      <c r="AH6" s="838"/>
      <c r="AI6" s="838"/>
      <c r="AJ6" s="838"/>
      <c r="AK6" s="838"/>
      <c r="AL6" s="838"/>
      <c r="AM6" s="838"/>
      <c r="AN6" s="838"/>
      <c r="AO6" s="838"/>
      <c r="AP6" s="838"/>
      <c r="AQ6" s="838"/>
      <c r="AR6" s="838"/>
      <c r="AS6" s="838"/>
      <c r="AT6" s="838"/>
      <c r="AU6" s="838"/>
      <c r="AV6" s="838"/>
      <c r="AW6" s="838"/>
      <c r="AX6" s="838"/>
      <c r="AY6" s="838"/>
      <c r="AZ6" s="838"/>
      <c r="BA6" s="838"/>
      <c r="BB6" s="838"/>
      <c r="BC6" s="838"/>
      <c r="BD6" s="838"/>
      <c r="BE6" s="838"/>
      <c r="BF6" s="838"/>
      <c r="BG6" s="838"/>
      <c r="BH6" s="838"/>
      <c r="BI6" s="838"/>
      <c r="BJ6" s="838"/>
      <c r="BK6" s="838"/>
      <c r="BL6" s="838"/>
      <c r="BM6" s="838"/>
      <c r="BN6" s="838"/>
      <c r="BO6" s="838"/>
      <c r="BP6" s="838"/>
      <c r="BQ6" s="838"/>
      <c r="BR6" s="838"/>
      <c r="BS6" s="838"/>
      <c r="BT6" s="838"/>
      <c r="BU6" s="838"/>
      <c r="BV6" s="838"/>
      <c r="BW6" s="838"/>
      <c r="BX6" s="838"/>
      <c r="BY6" s="838"/>
      <c r="BZ6" s="838"/>
      <c r="CA6" s="838"/>
      <c r="CB6" s="838"/>
      <c r="CC6" s="838"/>
      <c r="CD6" s="838"/>
      <c r="CE6" s="838"/>
      <c r="CF6" s="838"/>
      <c r="CG6" s="838"/>
      <c r="CH6" s="838"/>
      <c r="CI6" s="838"/>
      <c r="CJ6" s="838"/>
      <c r="CK6" s="838"/>
      <c r="CL6" s="838"/>
      <c r="CM6" s="838"/>
      <c r="CN6" s="838"/>
      <c r="CO6" s="838"/>
      <c r="CP6" s="838"/>
      <c r="CQ6" s="838"/>
      <c r="CR6" s="838"/>
      <c r="CS6" s="838"/>
      <c r="CT6" s="838"/>
      <c r="CU6" s="838"/>
      <c r="CV6" s="838"/>
      <c r="CW6" s="838"/>
      <c r="CX6" s="838" t="s">
        <v>468</v>
      </c>
      <c r="CY6" s="845" t="s">
        <v>469</v>
      </c>
      <c r="CZ6" s="845" t="s">
        <v>194</v>
      </c>
      <c r="DA6" s="845"/>
      <c r="DB6" s="845"/>
      <c r="DC6" s="845"/>
      <c r="DD6" s="845"/>
      <c r="DE6" s="845"/>
      <c r="DF6" s="845"/>
      <c r="DG6" s="845"/>
      <c r="DH6" s="845"/>
      <c r="DI6" s="845"/>
      <c r="DJ6" s="845"/>
      <c r="DK6" s="845"/>
      <c r="DL6" s="845" t="s">
        <v>470</v>
      </c>
    </row>
    <row r="7" spans="1:118" ht="15" customHeight="1">
      <c r="A7" s="51"/>
      <c r="B7" s="839"/>
      <c r="C7" s="839"/>
      <c r="D7" s="839"/>
      <c r="E7" s="839"/>
      <c r="F7" s="839"/>
      <c r="G7" s="839"/>
      <c r="H7" s="839"/>
      <c r="I7" s="839"/>
      <c r="J7" s="847"/>
      <c r="K7" s="847"/>
      <c r="L7" s="848"/>
      <c r="M7" s="848"/>
      <c r="N7" s="848"/>
      <c r="O7" s="848"/>
      <c r="P7" s="848"/>
      <c r="Q7" s="848"/>
      <c r="R7" s="848"/>
      <c r="S7" s="848"/>
      <c r="T7" s="848"/>
      <c r="U7" s="848"/>
      <c r="V7" s="848"/>
      <c r="W7" s="848"/>
      <c r="X7" s="848"/>
      <c r="Y7" s="847"/>
      <c r="Z7" s="847"/>
      <c r="AA7" s="847"/>
      <c r="AB7" s="838" t="s">
        <v>200</v>
      </c>
      <c r="AC7" s="838"/>
      <c r="AD7" s="838"/>
      <c r="AE7" s="838"/>
      <c r="AF7" s="838"/>
      <c r="AG7" s="838"/>
      <c r="AH7" s="838" t="s">
        <v>201</v>
      </c>
      <c r="AI7" s="838"/>
      <c r="AJ7" s="838"/>
      <c r="AK7" s="838"/>
      <c r="AL7" s="838"/>
      <c r="AM7" s="838"/>
      <c r="AN7" s="838" t="s">
        <v>202</v>
      </c>
      <c r="AO7" s="838"/>
      <c r="AP7" s="838"/>
      <c r="AQ7" s="838"/>
      <c r="AR7" s="838"/>
      <c r="AS7" s="838"/>
      <c r="AT7" s="838" t="s">
        <v>203</v>
      </c>
      <c r="AU7" s="838"/>
      <c r="AV7" s="838"/>
      <c r="AW7" s="838"/>
      <c r="AX7" s="838"/>
      <c r="AY7" s="838"/>
      <c r="AZ7" s="838" t="s">
        <v>204</v>
      </c>
      <c r="BA7" s="838"/>
      <c r="BB7" s="838"/>
      <c r="BC7" s="838"/>
      <c r="BD7" s="838"/>
      <c r="BE7" s="838"/>
      <c r="BF7" s="838" t="s">
        <v>205</v>
      </c>
      <c r="BG7" s="838"/>
      <c r="BH7" s="838"/>
      <c r="BI7" s="838"/>
      <c r="BJ7" s="838"/>
      <c r="BK7" s="838"/>
      <c r="BL7" s="838" t="s">
        <v>206</v>
      </c>
      <c r="BM7" s="838"/>
      <c r="BN7" s="838"/>
      <c r="BO7" s="838"/>
      <c r="BP7" s="838"/>
      <c r="BQ7" s="360"/>
      <c r="BR7" s="838" t="s">
        <v>207</v>
      </c>
      <c r="BS7" s="838"/>
      <c r="BT7" s="838"/>
      <c r="BU7" s="838"/>
      <c r="BV7" s="838"/>
      <c r="BW7" s="838"/>
      <c r="BX7" s="838" t="s">
        <v>208</v>
      </c>
      <c r="BY7" s="838"/>
      <c r="BZ7" s="838"/>
      <c r="CA7" s="838"/>
      <c r="CB7" s="838"/>
      <c r="CC7" s="838"/>
      <c r="CD7" s="838" t="s">
        <v>209</v>
      </c>
      <c r="CE7" s="838"/>
      <c r="CF7" s="838"/>
      <c r="CG7" s="838"/>
      <c r="CH7" s="838"/>
      <c r="CI7" s="838"/>
      <c r="CJ7" s="838" t="s">
        <v>210</v>
      </c>
      <c r="CK7" s="838"/>
      <c r="CL7" s="838"/>
      <c r="CM7" s="838"/>
      <c r="CN7" s="838"/>
      <c r="CO7" s="838"/>
      <c r="CP7" s="838" t="s">
        <v>211</v>
      </c>
      <c r="CQ7" s="838"/>
      <c r="CR7" s="838"/>
      <c r="CS7" s="838"/>
      <c r="CT7" s="838"/>
      <c r="CU7" s="360"/>
      <c r="CV7" s="838" t="s">
        <v>471</v>
      </c>
      <c r="CW7" s="838" t="s">
        <v>472</v>
      </c>
      <c r="CX7" s="838"/>
      <c r="CY7" s="845"/>
      <c r="CZ7" s="845" t="s">
        <v>200</v>
      </c>
      <c r="DA7" s="845" t="s">
        <v>201</v>
      </c>
      <c r="DB7" s="845" t="s">
        <v>202</v>
      </c>
      <c r="DC7" s="845" t="s">
        <v>203</v>
      </c>
      <c r="DD7" s="845" t="s">
        <v>204</v>
      </c>
      <c r="DE7" s="845" t="s">
        <v>205</v>
      </c>
      <c r="DF7" s="845" t="s">
        <v>206</v>
      </c>
      <c r="DG7" s="845" t="s">
        <v>207</v>
      </c>
      <c r="DH7" s="845" t="s">
        <v>208</v>
      </c>
      <c r="DI7" s="845" t="s">
        <v>209</v>
      </c>
      <c r="DJ7" s="845" t="s">
        <v>210</v>
      </c>
      <c r="DK7" s="845" t="s">
        <v>211</v>
      </c>
      <c r="DL7" s="845"/>
    </row>
    <row r="8" spans="1:118" ht="93">
      <c r="A8" s="51"/>
      <c r="B8" s="839"/>
      <c r="C8" s="839"/>
      <c r="D8" s="839"/>
      <c r="E8" s="839"/>
      <c r="F8" s="839"/>
      <c r="G8" s="839"/>
      <c r="H8" s="839"/>
      <c r="I8" s="839"/>
      <c r="J8" s="847"/>
      <c r="K8" s="847"/>
      <c r="L8" s="361" t="s">
        <v>187</v>
      </c>
      <c r="M8" s="361" t="s">
        <v>188</v>
      </c>
      <c r="N8" s="361" t="s">
        <v>189</v>
      </c>
      <c r="O8" s="361" t="s">
        <v>190</v>
      </c>
      <c r="P8" s="361" t="s">
        <v>191</v>
      </c>
      <c r="Q8" s="361" t="s">
        <v>192</v>
      </c>
      <c r="R8" s="361" t="s">
        <v>193</v>
      </c>
      <c r="S8" s="361" t="s">
        <v>473</v>
      </c>
      <c r="T8" s="361" t="s">
        <v>474</v>
      </c>
      <c r="U8" s="361" t="s">
        <v>475</v>
      </c>
      <c r="V8" s="361" t="s">
        <v>476</v>
      </c>
      <c r="W8" s="361" t="s">
        <v>477</v>
      </c>
      <c r="X8" s="848"/>
      <c r="Y8" s="847"/>
      <c r="Z8" s="847"/>
      <c r="AA8" s="847"/>
      <c r="AB8" s="360" t="s">
        <v>478</v>
      </c>
      <c r="AC8" s="360" t="s">
        <v>479</v>
      </c>
      <c r="AD8" s="360" t="s">
        <v>480</v>
      </c>
      <c r="AE8" s="360" t="s">
        <v>481</v>
      </c>
      <c r="AF8" s="360" t="s">
        <v>482</v>
      </c>
      <c r="AG8" s="360" t="s">
        <v>483</v>
      </c>
      <c r="AH8" s="360" t="s">
        <v>478</v>
      </c>
      <c r="AI8" s="360" t="s">
        <v>479</v>
      </c>
      <c r="AJ8" s="360" t="s">
        <v>480</v>
      </c>
      <c r="AK8" s="360" t="s">
        <v>481</v>
      </c>
      <c r="AL8" s="360" t="s">
        <v>482</v>
      </c>
      <c r="AM8" s="360" t="s">
        <v>483</v>
      </c>
      <c r="AN8" s="360" t="s">
        <v>478</v>
      </c>
      <c r="AO8" s="360" t="s">
        <v>479</v>
      </c>
      <c r="AP8" s="360" t="s">
        <v>480</v>
      </c>
      <c r="AQ8" s="360" t="s">
        <v>481</v>
      </c>
      <c r="AR8" s="360" t="s">
        <v>482</v>
      </c>
      <c r="AS8" s="360" t="s">
        <v>483</v>
      </c>
      <c r="AT8" s="360" t="s">
        <v>478</v>
      </c>
      <c r="AU8" s="360" t="s">
        <v>479</v>
      </c>
      <c r="AV8" s="360" t="s">
        <v>480</v>
      </c>
      <c r="AW8" s="360" t="s">
        <v>481</v>
      </c>
      <c r="AX8" s="360" t="s">
        <v>482</v>
      </c>
      <c r="AY8" s="360" t="s">
        <v>483</v>
      </c>
      <c r="AZ8" s="360" t="s">
        <v>478</v>
      </c>
      <c r="BA8" s="360" t="s">
        <v>479</v>
      </c>
      <c r="BB8" s="360" t="s">
        <v>480</v>
      </c>
      <c r="BC8" s="360" t="s">
        <v>481</v>
      </c>
      <c r="BD8" s="360" t="s">
        <v>482</v>
      </c>
      <c r="BE8" s="360" t="s">
        <v>483</v>
      </c>
      <c r="BF8" s="360" t="s">
        <v>478</v>
      </c>
      <c r="BG8" s="360" t="s">
        <v>479</v>
      </c>
      <c r="BH8" s="360" t="s">
        <v>480</v>
      </c>
      <c r="BI8" s="360" t="s">
        <v>481</v>
      </c>
      <c r="BJ8" s="360" t="s">
        <v>482</v>
      </c>
      <c r="BK8" s="360" t="s">
        <v>483</v>
      </c>
      <c r="BL8" s="360" t="s">
        <v>478</v>
      </c>
      <c r="BM8" s="360" t="s">
        <v>479</v>
      </c>
      <c r="BN8" s="360" t="s">
        <v>480</v>
      </c>
      <c r="BO8" s="360" t="s">
        <v>481</v>
      </c>
      <c r="BP8" s="360" t="s">
        <v>482</v>
      </c>
      <c r="BQ8" s="360" t="s">
        <v>483</v>
      </c>
      <c r="BR8" s="360" t="s">
        <v>478</v>
      </c>
      <c r="BS8" s="177" t="s">
        <v>479</v>
      </c>
      <c r="BT8" s="360" t="s">
        <v>480</v>
      </c>
      <c r="BU8" s="360" t="s">
        <v>481</v>
      </c>
      <c r="BV8" s="360" t="s">
        <v>482</v>
      </c>
      <c r="BW8" s="360" t="s">
        <v>483</v>
      </c>
      <c r="BX8" s="360" t="s">
        <v>478</v>
      </c>
      <c r="BY8" s="360" t="s">
        <v>479</v>
      </c>
      <c r="BZ8" s="360" t="s">
        <v>480</v>
      </c>
      <c r="CA8" s="177" t="s">
        <v>481</v>
      </c>
      <c r="CB8" s="360" t="s">
        <v>482</v>
      </c>
      <c r="CC8" s="360" t="s">
        <v>483</v>
      </c>
      <c r="CD8" s="360" t="s">
        <v>478</v>
      </c>
      <c r="CE8" s="360" t="s">
        <v>479</v>
      </c>
      <c r="CF8" s="360" t="s">
        <v>480</v>
      </c>
      <c r="CG8" s="360" t="s">
        <v>481</v>
      </c>
      <c r="CH8" s="360" t="s">
        <v>482</v>
      </c>
      <c r="CI8" s="360" t="s">
        <v>483</v>
      </c>
      <c r="CJ8" s="360" t="s">
        <v>478</v>
      </c>
      <c r="CK8" s="360" t="s">
        <v>479</v>
      </c>
      <c r="CL8" s="360" t="s">
        <v>480</v>
      </c>
      <c r="CM8" s="360" t="s">
        <v>481</v>
      </c>
      <c r="CN8" s="360" t="s">
        <v>482</v>
      </c>
      <c r="CO8" s="360" t="s">
        <v>483</v>
      </c>
      <c r="CP8" s="360" t="s">
        <v>478</v>
      </c>
      <c r="CQ8" s="360" t="s">
        <v>479</v>
      </c>
      <c r="CR8" s="360" t="s">
        <v>480</v>
      </c>
      <c r="CS8" s="360" t="s">
        <v>481</v>
      </c>
      <c r="CT8" s="360" t="s">
        <v>482</v>
      </c>
      <c r="CU8" s="360" t="s">
        <v>483</v>
      </c>
      <c r="CV8" s="838"/>
      <c r="CW8" s="838"/>
      <c r="CX8" s="838"/>
      <c r="CY8" s="845"/>
      <c r="CZ8" s="845"/>
      <c r="DA8" s="845"/>
      <c r="DB8" s="845"/>
      <c r="DC8" s="845"/>
      <c r="DD8" s="845"/>
      <c r="DE8" s="845"/>
      <c r="DF8" s="845"/>
      <c r="DG8" s="845"/>
      <c r="DH8" s="845"/>
      <c r="DI8" s="845"/>
      <c r="DJ8" s="845"/>
      <c r="DK8" s="845"/>
      <c r="DL8" s="845"/>
    </row>
    <row r="9" spans="1:118" ht="304.5" customHeight="1">
      <c r="A9" s="51"/>
      <c r="B9" s="363" t="s">
        <v>484</v>
      </c>
      <c r="C9" s="363" t="s">
        <v>485</v>
      </c>
      <c r="D9" s="363" t="s">
        <v>486</v>
      </c>
      <c r="E9" s="363" t="s">
        <v>529</v>
      </c>
      <c r="F9" s="363" t="s">
        <v>488</v>
      </c>
      <c r="G9" s="363" t="s">
        <v>489</v>
      </c>
      <c r="H9" s="389" t="s">
        <v>530</v>
      </c>
      <c r="I9" s="389" t="s">
        <v>662</v>
      </c>
      <c r="J9" s="389" t="s">
        <v>663</v>
      </c>
      <c r="K9" s="389" t="s">
        <v>664</v>
      </c>
      <c r="L9" s="364">
        <v>3</v>
      </c>
      <c r="M9" s="364">
        <v>4</v>
      </c>
      <c r="N9" s="364">
        <v>3</v>
      </c>
      <c r="O9" s="364">
        <v>4</v>
      </c>
      <c r="P9" s="364">
        <v>5</v>
      </c>
      <c r="Q9" s="364">
        <v>5</v>
      </c>
      <c r="R9" s="364">
        <v>3</v>
      </c>
      <c r="S9" s="364">
        <v>4</v>
      </c>
      <c r="T9" s="364">
        <v>3</v>
      </c>
      <c r="U9" s="364">
        <v>3</v>
      </c>
      <c r="V9" s="364">
        <v>4</v>
      </c>
      <c r="W9" s="364">
        <v>3</v>
      </c>
      <c r="X9" s="389" t="s">
        <v>665</v>
      </c>
      <c r="Y9" s="397" t="s">
        <v>533</v>
      </c>
      <c r="Z9" s="397" t="s">
        <v>666</v>
      </c>
      <c r="AA9" s="205">
        <v>0.2</v>
      </c>
      <c r="AB9" s="368">
        <f>+L9</f>
        <v>3</v>
      </c>
      <c r="AC9" s="180">
        <f>IFERROR(AB9/SUM($L9:$W9)*100,0)</f>
        <v>6.8181818181818175</v>
      </c>
      <c r="AD9" s="173">
        <v>3</v>
      </c>
      <c r="AE9" s="180">
        <f>IFERROR(AD9/SUM($L9:$W9)*100,0)</f>
        <v>6.8181818181818175</v>
      </c>
      <c r="AF9" s="418" t="s">
        <v>667</v>
      </c>
      <c r="AG9" s="419" t="s">
        <v>668</v>
      </c>
      <c r="AH9" s="398">
        <f>+M9</f>
        <v>4</v>
      </c>
      <c r="AI9" s="201">
        <f>IFERROR(AH9/SUM($L9:$W9)*100,0)</f>
        <v>9.0909090909090917</v>
      </c>
      <c r="AJ9" s="398">
        <v>4</v>
      </c>
      <c r="AK9" s="180">
        <f>IFERROR(AJ9/SUM($L9:$W9)*100,0)</f>
        <v>9.0909090909090917</v>
      </c>
      <c r="AL9" s="418" t="s">
        <v>669</v>
      </c>
      <c r="AM9" s="419" t="s">
        <v>670</v>
      </c>
      <c r="AN9" s="368">
        <f>+N9</f>
        <v>3</v>
      </c>
      <c r="AO9" s="201">
        <f>IFERROR(AN9/SUM($L9:$W9)*100,0)</f>
        <v>6.8181818181818175</v>
      </c>
      <c r="AP9" s="398">
        <v>3</v>
      </c>
      <c r="AQ9" s="180">
        <f>IFERROR(AP9/SUM($L9:$W9)*100,0)</f>
        <v>6.8181818181818175</v>
      </c>
      <c r="AR9" s="420" t="s">
        <v>671</v>
      </c>
      <c r="AS9" s="419" t="s">
        <v>668</v>
      </c>
      <c r="AT9" s="368">
        <f>+O9</f>
        <v>4</v>
      </c>
      <c r="AU9" s="201">
        <f>IFERROR(AT9/SUM($L9:$W9)*100,0)</f>
        <v>9.0909090909090917</v>
      </c>
      <c r="AV9" s="398">
        <v>4</v>
      </c>
      <c r="AW9" s="180">
        <f>IFERROR(AV9/SUM($L9:$W9)*100,0)</f>
        <v>9.0909090909090917</v>
      </c>
      <c r="AX9" s="419" t="s">
        <v>672</v>
      </c>
      <c r="AY9" s="419" t="s">
        <v>673</v>
      </c>
      <c r="AZ9" s="369">
        <f>+P9</f>
        <v>5</v>
      </c>
      <c r="BA9" s="201">
        <f>IFERROR(AZ9/SUM($L9:$W9)*100,0)</f>
        <v>11.363636363636363</v>
      </c>
      <c r="BB9" s="398">
        <v>5</v>
      </c>
      <c r="BC9" s="180">
        <f>IFERROR(BB9/SUM($L9:$W9)*100,0)</f>
        <v>11.363636363636363</v>
      </c>
      <c r="BD9" s="419" t="s">
        <v>674</v>
      </c>
      <c r="BE9" s="419" t="s">
        <v>675</v>
      </c>
      <c r="BF9" s="369">
        <f>+Q9</f>
        <v>5</v>
      </c>
      <c r="BG9" s="201">
        <f>IFERROR(BF9/SUM($L9:$W9)*100,0)</f>
        <v>11.363636363636363</v>
      </c>
      <c r="BH9" s="398">
        <v>5</v>
      </c>
      <c r="BI9" s="180">
        <f>IFERROR(BH9/SUM($L9:$W9)*100,0)</f>
        <v>11.363636363636363</v>
      </c>
      <c r="BJ9" s="419" t="s">
        <v>676</v>
      </c>
      <c r="BK9" s="419" t="s">
        <v>677</v>
      </c>
      <c r="BL9" s="369">
        <f>+R9</f>
        <v>3</v>
      </c>
      <c r="BM9" s="201">
        <f>IFERROR(BL9/SUM($L9:$W9)*100,0)</f>
        <v>6.8181818181818175</v>
      </c>
      <c r="BN9" s="680"/>
      <c r="BO9" s="180">
        <f>IFERROR(BN9/SUM($L9:$W9)*100,0)</f>
        <v>0</v>
      </c>
      <c r="BP9" s="677"/>
      <c r="BQ9" s="677"/>
      <c r="BR9" s="369">
        <f>+S9</f>
        <v>4</v>
      </c>
      <c r="BS9" s="201">
        <f>IFERROR(BR9/SUM($L9:$W9)*100,0)</f>
        <v>9.0909090909090917</v>
      </c>
      <c r="BT9" s="398"/>
      <c r="BU9" s="180">
        <f>IFERROR(BT9/SUM($L9:$W9)*100,0)</f>
        <v>0</v>
      </c>
      <c r="BV9" s="369"/>
      <c r="BW9" s="369"/>
      <c r="BX9" s="369">
        <f>+T9</f>
        <v>3</v>
      </c>
      <c r="BY9" s="201">
        <f>IFERROR(BX9/SUM($L9:$W9)*100,0)</f>
        <v>6.8181818181818175</v>
      </c>
      <c r="BZ9" s="398"/>
      <c r="CA9" s="180">
        <f>IFERROR(BZ9/SUM($L9:$W9)*100,0)</f>
        <v>0</v>
      </c>
      <c r="CB9" s="369"/>
      <c r="CC9" s="369"/>
      <c r="CD9" s="369">
        <f>+U9</f>
        <v>3</v>
      </c>
      <c r="CE9" s="201">
        <f>IFERROR(CD9/SUM($L9:$W9)*100,0)</f>
        <v>6.8181818181818175</v>
      </c>
      <c r="CF9" s="398"/>
      <c r="CG9" s="180">
        <f>IFERROR(CF9/SUM($L9:$W9)*100,0)</f>
        <v>0</v>
      </c>
      <c r="CH9" s="369"/>
      <c r="CI9" s="369"/>
      <c r="CJ9" s="201">
        <f>+V9</f>
        <v>4</v>
      </c>
      <c r="CK9" s="201">
        <f>IFERROR(CJ9/SUM($L9:$W9)*100,0)</f>
        <v>9.0909090909090917</v>
      </c>
      <c r="CL9" s="398"/>
      <c r="CM9" s="180">
        <f>IFERROR(CL9/SUM($L9:$W9)*100,0)</f>
        <v>0</v>
      </c>
      <c r="CN9" s="369"/>
      <c r="CO9" s="369"/>
      <c r="CP9" s="369">
        <f>+W9</f>
        <v>3</v>
      </c>
      <c r="CQ9" s="201">
        <f>IFERROR(CP9/SUM($L9:$W9)*100,0)</f>
        <v>6.8181818181818175</v>
      </c>
      <c r="CR9" s="398"/>
      <c r="CS9" s="180">
        <f>IFERROR(CR9/SUM($L9:$W9)*100,0)</f>
        <v>0</v>
      </c>
      <c r="CT9" s="369"/>
      <c r="CU9" s="369"/>
      <c r="CV9" s="369">
        <f t="shared" ref="CV9:CW14" si="0">SUM(CR9,CL9,CF9,BZ9,BT9,BN9,BH9,BB9,AV9,AP9,AJ9,AD9)</f>
        <v>24</v>
      </c>
      <c r="CW9" s="183">
        <f>SUM(CS9,CM9,CG9,CA9,BU9,BO9,BI9,BC9,AW9,AQ9,AK9,AE9)/100</f>
        <v>0.54545454545454553</v>
      </c>
      <c r="CX9" s="174"/>
      <c r="CY9" s="370"/>
      <c r="CZ9" s="364" t="s">
        <v>678</v>
      </c>
      <c r="DA9" s="364" t="s">
        <v>679</v>
      </c>
      <c r="DB9" s="364" t="s">
        <v>680</v>
      </c>
      <c r="DC9" s="364" t="s">
        <v>681</v>
      </c>
      <c r="DD9" s="364" t="s">
        <v>682</v>
      </c>
      <c r="DE9" s="364" t="s">
        <v>683</v>
      </c>
      <c r="DF9" s="371"/>
      <c r="DG9" s="371"/>
      <c r="DH9" s="372"/>
      <c r="DI9" s="372"/>
      <c r="DJ9" s="373"/>
      <c r="DK9" s="373"/>
      <c r="DL9" s="601" t="s">
        <v>684</v>
      </c>
    </row>
    <row r="10" spans="1:118" ht="174" customHeight="1">
      <c r="A10" s="51"/>
      <c r="B10" s="362" t="s">
        <v>484</v>
      </c>
      <c r="C10" s="362" t="s">
        <v>485</v>
      </c>
      <c r="D10" s="362" t="s">
        <v>486</v>
      </c>
      <c r="E10" s="362" t="s">
        <v>529</v>
      </c>
      <c r="F10" s="362" t="s">
        <v>488</v>
      </c>
      <c r="G10" s="362" t="s">
        <v>489</v>
      </c>
      <c r="H10" s="202" t="s">
        <v>530</v>
      </c>
      <c r="I10" s="202" t="s">
        <v>662</v>
      </c>
      <c r="J10" s="202" t="s">
        <v>663</v>
      </c>
      <c r="K10" s="202" t="s">
        <v>685</v>
      </c>
      <c r="L10" s="90">
        <v>1</v>
      </c>
      <c r="M10" s="90">
        <v>1</v>
      </c>
      <c r="N10" s="90">
        <v>1</v>
      </c>
      <c r="O10" s="90">
        <v>1</v>
      </c>
      <c r="P10" s="90">
        <v>3</v>
      </c>
      <c r="Q10" s="90">
        <v>1</v>
      </c>
      <c r="R10" s="90">
        <v>1</v>
      </c>
      <c r="S10" s="90">
        <v>1</v>
      </c>
      <c r="T10" s="90">
        <v>1</v>
      </c>
      <c r="U10" s="90">
        <v>2</v>
      </c>
      <c r="V10" s="90">
        <v>1</v>
      </c>
      <c r="W10" s="90">
        <v>1</v>
      </c>
      <c r="X10" s="202" t="s">
        <v>665</v>
      </c>
      <c r="Y10" s="179" t="s">
        <v>533</v>
      </c>
      <c r="Z10" s="179" t="s">
        <v>666</v>
      </c>
      <c r="AA10" s="206">
        <v>0.1</v>
      </c>
      <c r="AB10" s="131">
        <f>+L10</f>
        <v>1</v>
      </c>
      <c r="AC10" s="107">
        <f t="shared" ref="AC10:AC13" si="1">IFERROR(AB10/SUM($L10:$W10)*100,0)</f>
        <v>6.666666666666667</v>
      </c>
      <c r="AD10" s="131">
        <v>1</v>
      </c>
      <c r="AE10" s="107">
        <f>IFERROR(AD10/SUM($L10:$W10)*100,0)</f>
        <v>6.666666666666667</v>
      </c>
      <c r="AF10" s="358" t="s">
        <v>686</v>
      </c>
      <c r="AG10" s="405" t="s">
        <v>687</v>
      </c>
      <c r="AH10" s="182">
        <f>+M10</f>
        <v>1</v>
      </c>
      <c r="AI10" s="152">
        <f t="shared" ref="AI10:AI13" si="2">IFERROR(AH10/SUM($L10:$W10)*100,0)</f>
        <v>6.666666666666667</v>
      </c>
      <c r="AJ10" s="182">
        <v>1</v>
      </c>
      <c r="AK10" s="107">
        <f t="shared" ref="AK10:AK13" si="3">IFERROR(AJ10/SUM($L10:$W10)*100,0)</f>
        <v>6.666666666666667</v>
      </c>
      <c r="AL10" s="358" t="s">
        <v>686</v>
      </c>
      <c r="AM10" s="405" t="s">
        <v>688</v>
      </c>
      <c r="AN10" s="131">
        <f>+N10</f>
        <v>1</v>
      </c>
      <c r="AO10" s="152">
        <f t="shared" ref="AO10:AO13" si="4">IFERROR(AN10/SUM($L10:$W10)*100,0)</f>
        <v>6.666666666666667</v>
      </c>
      <c r="AP10" s="182">
        <v>1</v>
      </c>
      <c r="AQ10" s="107">
        <f t="shared" ref="AQ10:AQ13" si="5">IFERROR(AP10/SUM($L10:$W10)*100,0)</f>
        <v>6.666666666666667</v>
      </c>
      <c r="AR10" s="358" t="s">
        <v>686</v>
      </c>
      <c r="AS10" s="405" t="s">
        <v>688</v>
      </c>
      <c r="AT10" s="131">
        <f>+O10</f>
        <v>1</v>
      </c>
      <c r="AU10" s="152">
        <f t="shared" ref="AU10:AU13" si="6">IFERROR(AT10/SUM($L10:$W10)*100,0)</f>
        <v>6.666666666666667</v>
      </c>
      <c r="AV10" s="182">
        <v>1</v>
      </c>
      <c r="AW10" s="107">
        <f t="shared" ref="AW10:AW13" si="7">IFERROR(AV10/SUM($L10:$W10)*100,0)</f>
        <v>6.666666666666667</v>
      </c>
      <c r="AX10" s="419" t="s">
        <v>689</v>
      </c>
      <c r="AY10" s="419" t="s">
        <v>690</v>
      </c>
      <c r="AZ10" s="52">
        <f>+P10</f>
        <v>3</v>
      </c>
      <c r="BA10" s="152">
        <f t="shared" ref="BA10:BA13" si="8">IFERROR(AZ10/SUM($L10:$W10)*100,0)</f>
        <v>20</v>
      </c>
      <c r="BB10" s="182">
        <v>3</v>
      </c>
      <c r="BC10" s="107">
        <f t="shared" ref="BC10:BC13" si="9">IFERROR(BB10/SUM($L10:$W10)*100,0)</f>
        <v>20</v>
      </c>
      <c r="BD10" s="405" t="s">
        <v>691</v>
      </c>
      <c r="BE10" s="405" t="s">
        <v>692</v>
      </c>
      <c r="BF10" s="52">
        <f>+Q10</f>
        <v>1</v>
      </c>
      <c r="BG10" s="152">
        <f t="shared" ref="BG10:BG13" si="10">IFERROR(BF10/SUM($L10:$W10)*100,0)</f>
        <v>6.666666666666667</v>
      </c>
      <c r="BH10" s="182">
        <v>1</v>
      </c>
      <c r="BI10" s="107">
        <f t="shared" ref="BI10:BI13" si="11">IFERROR(BH10/SUM($L10:$W10)*100,0)</f>
        <v>6.666666666666667</v>
      </c>
      <c r="BJ10" s="419" t="s">
        <v>686</v>
      </c>
      <c r="BK10" s="419" t="s">
        <v>690</v>
      </c>
      <c r="BL10" s="52">
        <f>+R10</f>
        <v>1</v>
      </c>
      <c r="BM10" s="152">
        <f t="shared" ref="BM10:BM13" si="12">IFERROR(BL10/SUM($L10:$W10)*100,0)</f>
        <v>6.666666666666667</v>
      </c>
      <c r="BN10" s="681"/>
      <c r="BO10" s="107">
        <f>IFERROR(BN10/SUM($L10:$W10)*100,0)</f>
        <v>0</v>
      </c>
      <c r="BP10" s="679"/>
      <c r="BQ10" s="679"/>
      <c r="BR10" s="52">
        <f>+S10</f>
        <v>1</v>
      </c>
      <c r="BS10" s="152">
        <f t="shared" ref="BS10:BS13" si="13">IFERROR(BR10/SUM($L10:$W10)*100,0)</f>
        <v>6.666666666666667</v>
      </c>
      <c r="BT10" s="182"/>
      <c r="BU10" s="107">
        <f t="shared" ref="BU10:BU13" si="14">IFERROR(BT10/SUM($L10:$W10)*100,0)</f>
        <v>0</v>
      </c>
      <c r="BV10" s="90"/>
      <c r="BW10" s="90"/>
      <c r="BX10" s="52">
        <f>+T10</f>
        <v>1</v>
      </c>
      <c r="BY10" s="152">
        <f t="shared" ref="BY10:BY13" si="15">IFERROR(BX10/SUM($L10:$W10)*100,0)</f>
        <v>6.666666666666667</v>
      </c>
      <c r="BZ10" s="182"/>
      <c r="CA10" s="152">
        <f>IFERROR(BZ10/#REF!,0)</f>
        <v>0</v>
      </c>
      <c r="CB10" s="52"/>
      <c r="CC10" s="52"/>
      <c r="CD10" s="52">
        <f>+U10</f>
        <v>2</v>
      </c>
      <c r="CE10" s="152">
        <f t="shared" ref="CE10:CE13" si="16">IFERROR(CD10/SUM($L10:$W10)*100,0)</f>
        <v>13.333333333333334</v>
      </c>
      <c r="CF10" s="182"/>
      <c r="CG10" s="107">
        <f>IFERROR(CF10/SUM($L10:$W10)*100,0)</f>
        <v>0</v>
      </c>
      <c r="CH10" s="90"/>
      <c r="CI10" s="90"/>
      <c r="CJ10" s="152">
        <f>+V10</f>
        <v>1</v>
      </c>
      <c r="CK10" s="152">
        <f>IFERROR(CJ10/SUM($L10:$W10)*100,0)</f>
        <v>6.666666666666667</v>
      </c>
      <c r="CL10" s="182"/>
      <c r="CM10" s="152">
        <f>IFERROR(CL10/#REF!,0)</f>
        <v>0</v>
      </c>
      <c r="CN10" s="52"/>
      <c r="CO10" s="52"/>
      <c r="CP10" s="52">
        <f>+W10</f>
        <v>1</v>
      </c>
      <c r="CQ10" s="152">
        <f t="shared" ref="CQ10:CQ13" si="17">IFERROR(CP10/SUM($L10:$W10)*100,0)</f>
        <v>6.666666666666667</v>
      </c>
      <c r="CR10" s="182"/>
      <c r="CS10" s="152">
        <f>IFERROR(CR10/#REF!,0)</f>
        <v>0</v>
      </c>
      <c r="CT10" s="52"/>
      <c r="CU10" s="52"/>
      <c r="CV10" s="52">
        <f t="shared" si="0"/>
        <v>8</v>
      </c>
      <c r="CW10" s="183">
        <f t="shared" ref="CW10:CW13" si="18">SUM(CS10,CM10,CG10,CA10,BU10,BO10,BI10,BC10,AW10,AQ10,AK10,AE10)/100</f>
        <v>0.53333333333333333</v>
      </c>
      <c r="CX10" s="132"/>
      <c r="CY10" s="136"/>
      <c r="CZ10" s="90" t="s">
        <v>678</v>
      </c>
      <c r="DA10" s="90" t="s">
        <v>679</v>
      </c>
      <c r="DB10" s="90" t="s">
        <v>680</v>
      </c>
      <c r="DC10" s="364" t="s">
        <v>681</v>
      </c>
      <c r="DD10" s="364" t="s">
        <v>682</v>
      </c>
      <c r="DE10" s="364" t="s">
        <v>683</v>
      </c>
      <c r="DF10" s="100"/>
      <c r="DG10" s="100"/>
      <c r="DH10" s="134"/>
      <c r="DI10" s="134"/>
      <c r="DJ10" s="59"/>
      <c r="DK10" s="59"/>
      <c r="DL10" s="175" t="s">
        <v>684</v>
      </c>
    </row>
    <row r="11" spans="1:118" ht="399" customHeight="1">
      <c r="A11" s="51"/>
      <c r="B11" s="362" t="s">
        <v>484</v>
      </c>
      <c r="C11" s="362" t="s">
        <v>485</v>
      </c>
      <c r="D11" s="362" t="s">
        <v>486</v>
      </c>
      <c r="E11" s="362" t="s">
        <v>529</v>
      </c>
      <c r="F11" s="362" t="s">
        <v>488</v>
      </c>
      <c r="G11" s="362" t="s">
        <v>489</v>
      </c>
      <c r="H11" s="202" t="s">
        <v>530</v>
      </c>
      <c r="I11" s="202" t="s">
        <v>662</v>
      </c>
      <c r="J11" s="202" t="s">
        <v>663</v>
      </c>
      <c r="K11" s="202" t="s">
        <v>693</v>
      </c>
      <c r="L11" s="90">
        <v>10</v>
      </c>
      <c r="M11" s="90">
        <v>12</v>
      </c>
      <c r="N11" s="90">
        <v>13</v>
      </c>
      <c r="O11" s="90">
        <v>10</v>
      </c>
      <c r="P11" s="90">
        <v>9</v>
      </c>
      <c r="Q11" s="90">
        <v>12</v>
      </c>
      <c r="R11" s="90">
        <v>11</v>
      </c>
      <c r="S11" s="90">
        <v>10</v>
      </c>
      <c r="T11" s="90">
        <v>12</v>
      </c>
      <c r="U11" s="90">
        <v>10</v>
      </c>
      <c r="V11" s="90">
        <v>13</v>
      </c>
      <c r="W11" s="90">
        <v>14</v>
      </c>
      <c r="X11" s="202" t="s">
        <v>665</v>
      </c>
      <c r="Y11" s="179" t="s">
        <v>533</v>
      </c>
      <c r="Z11" s="179" t="s">
        <v>666</v>
      </c>
      <c r="AA11" s="206">
        <v>0.4</v>
      </c>
      <c r="AB11" s="131">
        <f>+L11</f>
        <v>10</v>
      </c>
      <c r="AC11" s="107">
        <f t="shared" si="1"/>
        <v>7.3529411764705888</v>
      </c>
      <c r="AD11" s="131">
        <v>9</v>
      </c>
      <c r="AE11" s="107">
        <f>IFERROR(AD11/SUM($L11:$W11)*100,0)</f>
        <v>6.6176470588235299</v>
      </c>
      <c r="AF11" s="358" t="s">
        <v>694</v>
      </c>
      <c r="AG11" s="405" t="s">
        <v>695</v>
      </c>
      <c r="AH11" s="182">
        <f>+M11</f>
        <v>12</v>
      </c>
      <c r="AI11" s="152">
        <f t="shared" si="2"/>
        <v>8.8235294117647065</v>
      </c>
      <c r="AJ11" s="182">
        <v>12</v>
      </c>
      <c r="AK11" s="107">
        <f t="shared" si="3"/>
        <v>8.8235294117647065</v>
      </c>
      <c r="AL11" s="405" t="s">
        <v>696</v>
      </c>
      <c r="AM11" s="405" t="s">
        <v>697</v>
      </c>
      <c r="AN11" s="131">
        <f>+N11</f>
        <v>13</v>
      </c>
      <c r="AO11" s="152">
        <f t="shared" si="4"/>
        <v>9.5588235294117645</v>
      </c>
      <c r="AP11" s="182">
        <v>13</v>
      </c>
      <c r="AQ11" s="107">
        <f t="shared" si="5"/>
        <v>9.5588235294117645</v>
      </c>
      <c r="AR11" s="405" t="s">
        <v>698</v>
      </c>
      <c r="AS11" s="405" t="s">
        <v>699</v>
      </c>
      <c r="AT11" s="131">
        <f>+O11</f>
        <v>10</v>
      </c>
      <c r="AU11" s="152">
        <f t="shared" si="6"/>
        <v>7.3529411764705888</v>
      </c>
      <c r="AV11" s="182">
        <v>10</v>
      </c>
      <c r="AW11" s="107">
        <f t="shared" si="7"/>
        <v>7.3529411764705888</v>
      </c>
      <c r="AX11" s="405" t="s">
        <v>700</v>
      </c>
      <c r="AY11" s="405" t="s">
        <v>701</v>
      </c>
      <c r="AZ11" s="52">
        <f>+P11</f>
        <v>9</v>
      </c>
      <c r="BA11" s="152">
        <f t="shared" si="8"/>
        <v>6.6176470588235299</v>
      </c>
      <c r="BB11" s="182">
        <v>9</v>
      </c>
      <c r="BC11" s="107">
        <f t="shared" si="9"/>
        <v>6.6176470588235299</v>
      </c>
      <c r="BD11" s="405" t="s">
        <v>702</v>
      </c>
      <c r="BE11" s="405" t="s">
        <v>703</v>
      </c>
      <c r="BF11" s="52">
        <f>+Q11</f>
        <v>12</v>
      </c>
      <c r="BG11" s="152">
        <f t="shared" si="10"/>
        <v>8.8235294117647065</v>
      </c>
      <c r="BH11" s="182">
        <v>12</v>
      </c>
      <c r="BI11" s="107">
        <f t="shared" si="11"/>
        <v>8.8235294117647065</v>
      </c>
      <c r="BJ11" s="419" t="s">
        <v>704</v>
      </c>
      <c r="BK11" s="419" t="s">
        <v>705</v>
      </c>
      <c r="BL11" s="52">
        <f>+R11</f>
        <v>11</v>
      </c>
      <c r="BM11" s="152">
        <f t="shared" si="12"/>
        <v>8.0882352941176467</v>
      </c>
      <c r="BN11" s="681"/>
      <c r="BO11" s="107">
        <f t="shared" ref="BO11:BO13" si="19">IFERROR(BN11/SUM($L11:$W11)*100,0)</f>
        <v>0</v>
      </c>
      <c r="BP11" s="678"/>
      <c r="BQ11" s="678"/>
      <c r="BR11" s="52">
        <f>+S11</f>
        <v>10</v>
      </c>
      <c r="BS11" s="152">
        <f t="shared" si="13"/>
        <v>7.3529411764705888</v>
      </c>
      <c r="BT11" s="182"/>
      <c r="BU11" s="107">
        <f t="shared" si="14"/>
        <v>0</v>
      </c>
      <c r="BV11" s="90"/>
      <c r="BW11" s="90"/>
      <c r="BX11" s="52">
        <f>+T11</f>
        <v>12</v>
      </c>
      <c r="BY11" s="152">
        <f t="shared" si="15"/>
        <v>8.8235294117647065</v>
      </c>
      <c r="BZ11" s="182"/>
      <c r="CA11" s="152">
        <f>IFERROR(BZ11/#REF!,0)</f>
        <v>0</v>
      </c>
      <c r="CB11" s="90"/>
      <c r="CC11" s="52"/>
      <c r="CD11" s="52">
        <f>+U11</f>
        <v>10</v>
      </c>
      <c r="CE11" s="152">
        <f t="shared" si="16"/>
        <v>7.3529411764705888</v>
      </c>
      <c r="CF11" s="182"/>
      <c r="CG11" s="107">
        <f>IFERROR(CF11/SUM($L11:$W11)*100,0)</f>
        <v>0</v>
      </c>
      <c r="CH11" s="90"/>
      <c r="CI11" s="90"/>
      <c r="CJ11" s="152">
        <f>+V11</f>
        <v>13</v>
      </c>
      <c r="CK11" s="152">
        <f>IFERROR(CJ11/SUM($L11:$W11)*100,0)</f>
        <v>9.5588235294117645</v>
      </c>
      <c r="CL11" s="182"/>
      <c r="CM11" s="152">
        <f>IFERROR(CL11/#REF!,0)</f>
        <v>0</v>
      </c>
      <c r="CN11" s="52"/>
      <c r="CO11" s="52"/>
      <c r="CP11" s="52">
        <f>+W11</f>
        <v>14</v>
      </c>
      <c r="CQ11" s="152">
        <f t="shared" si="17"/>
        <v>10.294117647058822</v>
      </c>
      <c r="CR11" s="182"/>
      <c r="CS11" s="152">
        <f>IFERROR(CR11/#REF!,0)</f>
        <v>0</v>
      </c>
      <c r="CT11" s="52"/>
      <c r="CU11" s="52"/>
      <c r="CV11" s="52">
        <f t="shared" si="0"/>
        <v>65</v>
      </c>
      <c r="CW11" s="183">
        <f t="shared" si="18"/>
        <v>0.47794117647058831</v>
      </c>
      <c r="CX11" s="132"/>
      <c r="CY11" s="136"/>
      <c r="CZ11" s="90" t="s">
        <v>706</v>
      </c>
      <c r="DA11" s="90" t="s">
        <v>679</v>
      </c>
      <c r="DB11" s="90" t="s">
        <v>707</v>
      </c>
      <c r="DC11" s="364" t="s">
        <v>681</v>
      </c>
      <c r="DD11" s="364" t="s">
        <v>682</v>
      </c>
      <c r="DE11" s="364" t="s">
        <v>683</v>
      </c>
      <c r="DF11" s="100"/>
      <c r="DG11" s="134"/>
      <c r="DH11" s="134"/>
      <c r="DI11" s="99"/>
      <c r="DJ11" s="59"/>
      <c r="DK11" s="59"/>
      <c r="DL11" s="175" t="s">
        <v>684</v>
      </c>
    </row>
    <row r="12" spans="1:118" ht="236.25" customHeight="1">
      <c r="A12" s="51"/>
      <c r="B12" s="362" t="s">
        <v>484</v>
      </c>
      <c r="C12" s="362" t="s">
        <v>485</v>
      </c>
      <c r="D12" s="362" t="s">
        <v>486</v>
      </c>
      <c r="E12" s="362" t="s">
        <v>529</v>
      </c>
      <c r="F12" s="362" t="s">
        <v>488</v>
      </c>
      <c r="G12" s="362" t="s">
        <v>489</v>
      </c>
      <c r="H12" s="202" t="s">
        <v>530</v>
      </c>
      <c r="I12" s="202" t="s">
        <v>662</v>
      </c>
      <c r="J12" s="202" t="s">
        <v>663</v>
      </c>
      <c r="K12" s="202" t="s">
        <v>708</v>
      </c>
      <c r="L12" s="90">
        <v>4</v>
      </c>
      <c r="M12" s="90">
        <v>4</v>
      </c>
      <c r="N12" s="90">
        <v>4</v>
      </c>
      <c r="O12" s="90">
        <v>5</v>
      </c>
      <c r="P12" s="90">
        <v>5</v>
      </c>
      <c r="Q12" s="90">
        <v>4</v>
      </c>
      <c r="R12" s="90">
        <v>4</v>
      </c>
      <c r="S12" s="90">
        <v>4</v>
      </c>
      <c r="T12" s="90">
        <v>5</v>
      </c>
      <c r="U12" s="90">
        <v>5</v>
      </c>
      <c r="V12" s="90">
        <v>4</v>
      </c>
      <c r="W12" s="90">
        <v>3</v>
      </c>
      <c r="X12" s="202" t="s">
        <v>665</v>
      </c>
      <c r="Y12" s="179" t="s">
        <v>533</v>
      </c>
      <c r="Z12" s="179" t="s">
        <v>666</v>
      </c>
      <c r="AA12" s="206">
        <v>0.2</v>
      </c>
      <c r="AB12" s="131">
        <f>+L12</f>
        <v>4</v>
      </c>
      <c r="AC12" s="107">
        <f t="shared" si="1"/>
        <v>7.8431372549019605</v>
      </c>
      <c r="AD12" s="131">
        <v>4</v>
      </c>
      <c r="AE12" s="107">
        <f>IFERROR(AD12/SUM($L12:$W12)*100,0)</f>
        <v>7.8431372549019605</v>
      </c>
      <c r="AF12" s="358" t="s">
        <v>709</v>
      </c>
      <c r="AG12" s="405" t="s">
        <v>710</v>
      </c>
      <c r="AH12" s="182">
        <f>+M12</f>
        <v>4</v>
      </c>
      <c r="AI12" s="152">
        <f t="shared" si="2"/>
        <v>7.8431372549019605</v>
      </c>
      <c r="AJ12" s="182">
        <v>4</v>
      </c>
      <c r="AK12" s="107">
        <f t="shared" si="3"/>
        <v>7.8431372549019605</v>
      </c>
      <c r="AL12" s="358" t="s">
        <v>711</v>
      </c>
      <c r="AM12" s="405" t="s">
        <v>712</v>
      </c>
      <c r="AN12" s="131">
        <f>+N12</f>
        <v>4</v>
      </c>
      <c r="AO12" s="152">
        <f t="shared" si="4"/>
        <v>7.8431372549019605</v>
      </c>
      <c r="AP12" s="414">
        <v>4</v>
      </c>
      <c r="AQ12" s="107">
        <f t="shared" si="5"/>
        <v>7.8431372549019605</v>
      </c>
      <c r="AR12" s="358" t="s">
        <v>713</v>
      </c>
      <c r="AS12" s="405" t="s">
        <v>712</v>
      </c>
      <c r="AT12" s="131">
        <f>+O12</f>
        <v>5</v>
      </c>
      <c r="AU12" s="152">
        <f t="shared" si="6"/>
        <v>9.8039215686274517</v>
      </c>
      <c r="AV12" s="182">
        <v>5</v>
      </c>
      <c r="AW12" s="107">
        <f>IFERROR(AV12/SUM($L12:$W12)*100,0)</f>
        <v>9.8039215686274517</v>
      </c>
      <c r="AX12" s="405" t="s">
        <v>714</v>
      </c>
      <c r="AY12" s="405" t="s">
        <v>715</v>
      </c>
      <c r="AZ12" s="52">
        <f>+P12</f>
        <v>5</v>
      </c>
      <c r="BA12" s="152">
        <f t="shared" si="8"/>
        <v>9.8039215686274517</v>
      </c>
      <c r="BB12" s="182">
        <v>5</v>
      </c>
      <c r="BC12" s="107">
        <f t="shared" si="9"/>
        <v>9.8039215686274517</v>
      </c>
      <c r="BD12" s="405" t="s">
        <v>716</v>
      </c>
      <c r="BE12" s="405" t="s">
        <v>717</v>
      </c>
      <c r="BF12" s="52">
        <f>+Q12</f>
        <v>4</v>
      </c>
      <c r="BG12" s="152">
        <f>IFERROR(BF12/SUM($L12:$W12)*100,0)</f>
        <v>7.8431372549019605</v>
      </c>
      <c r="BH12" s="182">
        <v>4</v>
      </c>
      <c r="BI12" s="107">
        <f>IFERROR(BH12/SUM($L12:$W12)*100,0)</f>
        <v>7.8431372549019605</v>
      </c>
      <c r="BJ12" s="419" t="s">
        <v>718</v>
      </c>
      <c r="BK12" s="419" t="s">
        <v>719</v>
      </c>
      <c r="BL12" s="52">
        <f>+R12</f>
        <v>4</v>
      </c>
      <c r="BM12" s="152">
        <f t="shared" si="12"/>
        <v>7.8431372549019605</v>
      </c>
      <c r="BN12" s="681"/>
      <c r="BO12" s="107">
        <f t="shared" si="19"/>
        <v>0</v>
      </c>
      <c r="BP12" s="679"/>
      <c r="BQ12" s="679"/>
      <c r="BR12" s="52">
        <f>+S12</f>
        <v>4</v>
      </c>
      <c r="BS12" s="152">
        <f t="shared" si="13"/>
        <v>7.8431372549019605</v>
      </c>
      <c r="BT12" s="182"/>
      <c r="BU12" s="107">
        <f t="shared" si="14"/>
        <v>0</v>
      </c>
      <c r="BV12" s="90"/>
      <c r="BW12" s="90"/>
      <c r="BX12" s="52">
        <f>+T12</f>
        <v>5</v>
      </c>
      <c r="BY12" s="152">
        <f t="shared" si="15"/>
        <v>9.8039215686274517</v>
      </c>
      <c r="BZ12" s="182"/>
      <c r="CA12" s="107">
        <f t="shared" ref="CA12" si="20">IFERROR(BZ12/SUM($L12:$W12)*100,0)</f>
        <v>0</v>
      </c>
      <c r="CB12" s="90"/>
      <c r="CC12" s="90"/>
      <c r="CD12" s="52">
        <f>+U12</f>
        <v>5</v>
      </c>
      <c r="CE12" s="152">
        <f t="shared" si="16"/>
        <v>9.8039215686274517</v>
      </c>
      <c r="CF12" s="182"/>
      <c r="CG12" s="107">
        <f>IFERROR(CF12/SUM($L12:$W12)*100,0)</f>
        <v>0</v>
      </c>
      <c r="CH12" s="90"/>
      <c r="CI12" s="90"/>
      <c r="CJ12" s="152">
        <f>+V12</f>
        <v>4</v>
      </c>
      <c r="CK12" s="152">
        <f>IFERROR(CJ12/SUM($L12:$W12)*100,0)</f>
        <v>7.8431372549019605</v>
      </c>
      <c r="CL12" s="182"/>
      <c r="CM12" s="152">
        <f>IFERROR(CL12/#REF!,0)</f>
        <v>0</v>
      </c>
      <c r="CN12" s="52"/>
      <c r="CO12" s="52"/>
      <c r="CP12" s="52">
        <f>+W12</f>
        <v>3</v>
      </c>
      <c r="CQ12" s="152">
        <f t="shared" si="17"/>
        <v>5.8823529411764701</v>
      </c>
      <c r="CR12" s="182"/>
      <c r="CS12" s="152">
        <f>IFERROR(CR12/#REF!,0)</f>
        <v>0</v>
      </c>
      <c r="CT12" s="52"/>
      <c r="CU12" s="52"/>
      <c r="CV12" s="52">
        <f t="shared" si="0"/>
        <v>26</v>
      </c>
      <c r="CW12" s="183">
        <f t="shared" si="18"/>
        <v>0.50980392156862753</v>
      </c>
      <c r="CX12" s="132"/>
      <c r="CY12" s="136"/>
      <c r="CZ12" s="90" t="s">
        <v>678</v>
      </c>
      <c r="DA12" s="90" t="s">
        <v>679</v>
      </c>
      <c r="DB12" s="90" t="s">
        <v>680</v>
      </c>
      <c r="DC12" s="364" t="s">
        <v>681</v>
      </c>
      <c r="DD12" s="364" t="s">
        <v>682</v>
      </c>
      <c r="DE12" s="364" t="s">
        <v>683</v>
      </c>
      <c r="DF12" s="134"/>
      <c r="DG12" s="134"/>
      <c r="DH12" s="134"/>
      <c r="DI12" s="134"/>
      <c r="DJ12" s="59"/>
      <c r="DK12" s="59"/>
      <c r="DL12" s="175" t="s">
        <v>684</v>
      </c>
    </row>
    <row r="13" spans="1:118" ht="217">
      <c r="A13" s="51"/>
      <c r="B13" s="421" t="s">
        <v>484</v>
      </c>
      <c r="C13" s="421" t="s">
        <v>485</v>
      </c>
      <c r="D13" s="421" t="s">
        <v>486</v>
      </c>
      <c r="E13" s="421" t="s">
        <v>529</v>
      </c>
      <c r="F13" s="421" t="s">
        <v>488</v>
      </c>
      <c r="G13" s="421" t="s">
        <v>489</v>
      </c>
      <c r="H13" s="422" t="s">
        <v>530</v>
      </c>
      <c r="I13" s="422" t="s">
        <v>662</v>
      </c>
      <c r="J13" s="422" t="s">
        <v>663</v>
      </c>
      <c r="K13" s="422" t="s">
        <v>720</v>
      </c>
      <c r="L13" s="423">
        <v>2</v>
      </c>
      <c r="M13" s="423">
        <v>2</v>
      </c>
      <c r="N13" s="423">
        <v>2</v>
      </c>
      <c r="O13" s="423">
        <v>1</v>
      </c>
      <c r="P13" s="423">
        <v>1</v>
      </c>
      <c r="Q13" s="423">
        <v>1</v>
      </c>
      <c r="R13" s="423">
        <v>1</v>
      </c>
      <c r="S13" s="423">
        <v>2</v>
      </c>
      <c r="T13" s="423">
        <v>1</v>
      </c>
      <c r="U13" s="423">
        <v>1</v>
      </c>
      <c r="V13" s="423">
        <v>1</v>
      </c>
      <c r="W13" s="423">
        <v>1</v>
      </c>
      <c r="X13" s="422" t="s">
        <v>665</v>
      </c>
      <c r="Y13" s="424" t="s">
        <v>533</v>
      </c>
      <c r="Z13" s="424" t="s">
        <v>666</v>
      </c>
      <c r="AA13" s="207">
        <v>0.1</v>
      </c>
      <c r="AB13" s="131">
        <f>+L13</f>
        <v>2</v>
      </c>
      <c r="AC13" s="107">
        <f t="shared" si="1"/>
        <v>12.5</v>
      </c>
      <c r="AD13" s="131">
        <v>2</v>
      </c>
      <c r="AE13" s="107">
        <f>IFERROR(AD13/SUM($L13:$W13)*100,0)</f>
        <v>12.5</v>
      </c>
      <c r="AF13" s="358" t="s">
        <v>721</v>
      </c>
      <c r="AG13" s="405" t="s">
        <v>722</v>
      </c>
      <c r="AH13" s="182">
        <f>+M13</f>
        <v>2</v>
      </c>
      <c r="AI13" s="152">
        <f t="shared" si="2"/>
        <v>12.5</v>
      </c>
      <c r="AJ13" s="182">
        <v>2</v>
      </c>
      <c r="AK13" s="107">
        <f t="shared" si="3"/>
        <v>12.5</v>
      </c>
      <c r="AL13" s="358" t="s">
        <v>723</v>
      </c>
      <c r="AM13" s="405" t="s">
        <v>724</v>
      </c>
      <c r="AN13" s="131">
        <f>+N13</f>
        <v>2</v>
      </c>
      <c r="AO13" s="152">
        <f t="shared" si="4"/>
        <v>12.5</v>
      </c>
      <c r="AP13" s="182">
        <v>2</v>
      </c>
      <c r="AQ13" s="107">
        <f t="shared" si="5"/>
        <v>12.5</v>
      </c>
      <c r="AR13" s="358" t="s">
        <v>725</v>
      </c>
      <c r="AS13" s="405" t="s">
        <v>726</v>
      </c>
      <c r="AT13" s="131">
        <f>+O13</f>
        <v>1</v>
      </c>
      <c r="AU13" s="152">
        <f t="shared" si="6"/>
        <v>6.25</v>
      </c>
      <c r="AV13" s="182">
        <v>1</v>
      </c>
      <c r="AW13" s="107">
        <f t="shared" si="7"/>
        <v>6.25</v>
      </c>
      <c r="AX13" s="405" t="s">
        <v>727</v>
      </c>
      <c r="AY13" s="405" t="s">
        <v>728</v>
      </c>
      <c r="AZ13" s="52">
        <f>+P13</f>
        <v>1</v>
      </c>
      <c r="BA13" s="152">
        <f t="shared" si="8"/>
        <v>6.25</v>
      </c>
      <c r="BB13" s="182">
        <v>1</v>
      </c>
      <c r="BC13" s="107">
        <f t="shared" si="9"/>
        <v>6.25</v>
      </c>
      <c r="BD13" s="405" t="s">
        <v>729</v>
      </c>
      <c r="BE13" s="405" t="s">
        <v>730</v>
      </c>
      <c r="BF13" s="52">
        <f>+Q13</f>
        <v>1</v>
      </c>
      <c r="BG13" s="152">
        <f t="shared" si="10"/>
        <v>6.25</v>
      </c>
      <c r="BH13" s="182">
        <v>1</v>
      </c>
      <c r="BI13" s="107">
        <f t="shared" si="11"/>
        <v>6.25</v>
      </c>
      <c r="BJ13" s="419" t="s">
        <v>731</v>
      </c>
      <c r="BK13" s="419" t="s">
        <v>728</v>
      </c>
      <c r="BL13" s="52">
        <f>+R13</f>
        <v>1</v>
      </c>
      <c r="BM13" s="152">
        <f t="shared" si="12"/>
        <v>6.25</v>
      </c>
      <c r="BN13" s="681"/>
      <c r="BO13" s="107">
        <f t="shared" si="19"/>
        <v>0</v>
      </c>
      <c r="BP13" s="679"/>
      <c r="BQ13" s="678"/>
      <c r="BR13" s="52">
        <f>+S13</f>
        <v>2</v>
      </c>
      <c r="BS13" s="152">
        <f t="shared" si="13"/>
        <v>12.5</v>
      </c>
      <c r="BT13" s="182"/>
      <c r="BU13" s="107">
        <f t="shared" si="14"/>
        <v>0</v>
      </c>
      <c r="BV13" s="52"/>
      <c r="BW13" s="52"/>
      <c r="BX13" s="52">
        <f>+T13</f>
        <v>1</v>
      </c>
      <c r="BY13" s="152">
        <f t="shared" si="15"/>
        <v>6.25</v>
      </c>
      <c r="BZ13" s="182"/>
      <c r="CA13" s="152">
        <f>IFERROR(BZ13/#REF!,0)</f>
        <v>0</v>
      </c>
      <c r="CB13" s="52"/>
      <c r="CC13" s="52"/>
      <c r="CD13" s="52">
        <f>+U13</f>
        <v>1</v>
      </c>
      <c r="CE13" s="152">
        <f t="shared" si="16"/>
        <v>6.25</v>
      </c>
      <c r="CF13" s="182"/>
      <c r="CG13" s="107">
        <f>IFERROR(CF13/SUM($L13:$W13)*100,0)</f>
        <v>0</v>
      </c>
      <c r="CH13" s="90"/>
      <c r="CI13" s="90"/>
      <c r="CJ13" s="152">
        <f>+V13</f>
        <v>1</v>
      </c>
      <c r="CK13" s="152">
        <f t="shared" ref="CK13" si="21">IFERROR(CJ13/SUM($L13:$W13)*100,0)</f>
        <v>6.25</v>
      </c>
      <c r="CL13" s="182"/>
      <c r="CM13" s="152">
        <f>IFERROR(CL13/#REF!,0)</f>
        <v>0</v>
      </c>
      <c r="CN13" s="52"/>
      <c r="CO13" s="52"/>
      <c r="CP13" s="52">
        <f>+W13</f>
        <v>1</v>
      </c>
      <c r="CQ13" s="152">
        <f t="shared" si="17"/>
        <v>6.25</v>
      </c>
      <c r="CR13" s="182"/>
      <c r="CS13" s="152">
        <f>IFERROR(CR13/#REF!,0)</f>
        <v>0</v>
      </c>
      <c r="CT13" s="52"/>
      <c r="CU13" s="52"/>
      <c r="CV13" s="52">
        <f t="shared" si="0"/>
        <v>9</v>
      </c>
      <c r="CW13" s="183">
        <f t="shared" si="18"/>
        <v>0.5625</v>
      </c>
      <c r="CX13" s="132"/>
      <c r="CY13" s="425"/>
      <c r="CZ13" s="90" t="s">
        <v>678</v>
      </c>
      <c r="DA13" s="90" t="s">
        <v>732</v>
      </c>
      <c r="DB13" s="90" t="s">
        <v>680</v>
      </c>
      <c r="DC13" s="364" t="s">
        <v>681</v>
      </c>
      <c r="DD13" s="364" t="s">
        <v>682</v>
      </c>
      <c r="DE13" s="364" t="s">
        <v>683</v>
      </c>
      <c r="DF13" s="100"/>
      <c r="DG13" s="100"/>
      <c r="DH13" s="134"/>
      <c r="DI13" s="99"/>
      <c r="DJ13" s="59"/>
      <c r="DK13" s="59"/>
      <c r="DL13" s="175" t="s">
        <v>684</v>
      </c>
    </row>
    <row r="14" spans="1:118" s="108" customFormat="1" ht="18" thickBot="1">
      <c r="C14" s="407"/>
      <c r="D14" s="408"/>
      <c r="E14" s="408"/>
      <c r="F14" s="408"/>
      <c r="G14" s="408"/>
      <c r="H14" s="409"/>
      <c r="I14" s="59"/>
      <c r="J14" s="355" t="s">
        <v>521</v>
      </c>
      <c r="K14" s="356"/>
      <c r="L14" s="101">
        <f>SUM(L9:L13)</f>
        <v>20</v>
      </c>
      <c r="M14" s="101">
        <f t="shared" ref="M14:W14" si="22">SUM(M9:M13)</f>
        <v>23</v>
      </c>
      <c r="N14" s="101">
        <f t="shared" si="22"/>
        <v>23</v>
      </c>
      <c r="O14" s="101">
        <f t="shared" si="22"/>
        <v>21</v>
      </c>
      <c r="P14" s="101">
        <f t="shared" si="22"/>
        <v>23</v>
      </c>
      <c r="Q14" s="101">
        <f t="shared" si="22"/>
        <v>23</v>
      </c>
      <c r="R14" s="101">
        <f t="shared" si="22"/>
        <v>20</v>
      </c>
      <c r="S14" s="101">
        <f t="shared" si="22"/>
        <v>21</v>
      </c>
      <c r="T14" s="101">
        <f t="shared" si="22"/>
        <v>22</v>
      </c>
      <c r="U14" s="101">
        <f t="shared" si="22"/>
        <v>21</v>
      </c>
      <c r="V14" s="101">
        <f t="shared" si="22"/>
        <v>23</v>
      </c>
      <c r="W14" s="101">
        <f t="shared" si="22"/>
        <v>22</v>
      </c>
      <c r="X14" s="59"/>
      <c r="Y14" s="59"/>
      <c r="Z14" s="52" t="s">
        <v>437</v>
      </c>
      <c r="AA14" s="410">
        <f>SUM(AA9:AA13)</f>
        <v>1.0000000000000002</v>
      </c>
      <c r="AB14" s="52">
        <f>SUM(AB9:AB13)</f>
        <v>20</v>
      </c>
      <c r="AC14" s="105">
        <f>IFERROR(AB14/SUM($M14:$W14),0)</f>
        <v>8.2644628099173556E-2</v>
      </c>
      <c r="AD14" s="52">
        <f>SUM(AD9:AD13)</f>
        <v>19</v>
      </c>
      <c r="AE14" s="94">
        <f>IFERROR(AD14/SUM($M14:$W14),0)</f>
        <v>7.8512396694214878E-2</v>
      </c>
      <c r="AF14" s="52"/>
      <c r="AG14" s="52"/>
      <c r="AH14" s="52">
        <f>SUM(AH9:AH13)</f>
        <v>23</v>
      </c>
      <c r="AI14" s="105">
        <f>IFERROR(AH14/SUM($N14:$X14),0)</f>
        <v>0.1050228310502283</v>
      </c>
      <c r="AJ14" s="52">
        <f>SUM(AJ9:AJ13)</f>
        <v>23</v>
      </c>
      <c r="AK14" s="94">
        <f>IFERROR(AJ14/SUM($N14:$X14),0)</f>
        <v>0.1050228310502283</v>
      </c>
      <c r="AL14" s="184"/>
      <c r="AM14" s="52"/>
      <c r="AN14" s="52">
        <f>SUM(AN9:AN13)</f>
        <v>23</v>
      </c>
      <c r="AO14" s="105">
        <f>IFERROR(AN14/SUM($N14:$X14),0)</f>
        <v>0.1050228310502283</v>
      </c>
      <c r="AP14" s="52">
        <f>SUM(AP9:AP13)</f>
        <v>23</v>
      </c>
      <c r="AQ14" s="94">
        <f>IFERROR(AP14/SUM($N14:$X14),0)</f>
        <v>0.1050228310502283</v>
      </c>
      <c r="AR14" s="52"/>
      <c r="AS14" s="52"/>
      <c r="AT14" s="52">
        <f>SUM(AT9:AT13)</f>
        <v>21</v>
      </c>
      <c r="AU14" s="105">
        <f>IFERROR(AT14/SUM($N14:$X14),0)</f>
        <v>9.5890410958904104E-2</v>
      </c>
      <c r="AV14" s="52">
        <f>SUM(AV9:AV13)</f>
        <v>21</v>
      </c>
      <c r="AW14" s="94">
        <f>IFERROR(AV14/SUM($N14:$X14),0)</f>
        <v>9.5890410958904104E-2</v>
      </c>
      <c r="AX14" s="52"/>
      <c r="AY14" s="52"/>
      <c r="AZ14" s="52">
        <f>SUM(AZ9:AZ13)</f>
        <v>23</v>
      </c>
      <c r="BA14" s="105">
        <f>IFERROR(AZ14/SUM($N14:$X14),0)</f>
        <v>0.1050228310502283</v>
      </c>
      <c r="BB14" s="52">
        <f>SUM(BB9:BB13)</f>
        <v>23</v>
      </c>
      <c r="BC14" s="94">
        <f>IFERROR(BB14/SUM($N14:$X14),0)</f>
        <v>0.1050228310502283</v>
      </c>
      <c r="BD14" s="52"/>
      <c r="BE14" s="52"/>
      <c r="BF14" s="52">
        <f>SUM(BF9:BF13)</f>
        <v>23</v>
      </c>
      <c r="BG14" s="105">
        <f>IFERROR(BF14/SUM($N14:$X14),0)</f>
        <v>0.1050228310502283</v>
      </c>
      <c r="BH14" s="52">
        <f>SUM(BH9:BH13)</f>
        <v>23</v>
      </c>
      <c r="BI14" s="94">
        <f>IFERROR(BH14/SUM($N14:$X14),0)</f>
        <v>0.1050228310502283</v>
      </c>
      <c r="BJ14" s="52"/>
      <c r="BK14" s="52"/>
      <c r="BL14" s="52">
        <f>SUM(BL9:BL13)</f>
        <v>20</v>
      </c>
      <c r="BM14" s="105">
        <f>IFERROR(BL14/SUM($N14:$X14),0)</f>
        <v>9.1324200913242004E-2</v>
      </c>
      <c r="BN14" s="52">
        <f>SUM(BN9:BN13)</f>
        <v>0</v>
      </c>
      <c r="BO14" s="94">
        <f>IFERROR(BN14/SUM($N14:$X14),0)</f>
        <v>0</v>
      </c>
      <c r="BP14" s="52"/>
      <c r="BQ14" s="52"/>
      <c r="BR14" s="52">
        <f>SUM(BR9:BR13)</f>
        <v>21</v>
      </c>
      <c r="BS14" s="105">
        <f>IFERROR(BR14/SUM($N14:$X14),0)</f>
        <v>9.5890410958904104E-2</v>
      </c>
      <c r="BT14" s="52">
        <f>SUM(BT9:BT13)</f>
        <v>0</v>
      </c>
      <c r="BU14" s="94">
        <f>IFERROR(BT14/SUM($N14:$X14),0)</f>
        <v>0</v>
      </c>
      <c r="BV14" s="52"/>
      <c r="BW14" s="52"/>
      <c r="BX14" s="52">
        <f>SUM(BX9:BX13)</f>
        <v>22</v>
      </c>
      <c r="BY14" s="105">
        <f>IFERROR(BX14/SUM($N14:$X14),0)</f>
        <v>0.1004566210045662</v>
      </c>
      <c r="BZ14" s="52">
        <f>SUM(BZ9:BZ13)</f>
        <v>0</v>
      </c>
      <c r="CA14" s="94">
        <f>IFERROR(BZ14/SUM($N14:$X14),0)</f>
        <v>0</v>
      </c>
      <c r="CB14" s="52"/>
      <c r="CC14" s="52"/>
      <c r="CD14" s="52">
        <f>SUM(CD9:CD13)</f>
        <v>21</v>
      </c>
      <c r="CE14" s="105">
        <f>IFERROR(CD14/SUM($N14:$X14),0)</f>
        <v>9.5890410958904104E-2</v>
      </c>
      <c r="CF14" s="52">
        <f>SUM(CF9:CF13)</f>
        <v>0</v>
      </c>
      <c r="CG14" s="94">
        <f>IFERROR(CF14/SUM($N14:$X14),0)</f>
        <v>0</v>
      </c>
      <c r="CH14" s="52"/>
      <c r="CI14" s="52"/>
      <c r="CJ14" s="52">
        <f>SUM(CJ9:CJ13)</f>
        <v>23</v>
      </c>
      <c r="CK14" s="105">
        <f>IFERROR(CJ14/SUM($N14:$X14),0)</f>
        <v>0.1050228310502283</v>
      </c>
      <c r="CL14" s="52">
        <f>SUM(CL9:CL13)</f>
        <v>0</v>
      </c>
      <c r="CM14" s="94">
        <f>IFERROR(CL14/SUM($N14:$X14),0)</f>
        <v>0</v>
      </c>
      <c r="CN14" s="52"/>
      <c r="CO14" s="52"/>
      <c r="CP14" s="52">
        <f>SUM(CP9:CP13)</f>
        <v>22</v>
      </c>
      <c r="CQ14" s="105">
        <f>IFERROR(CP14/SUM($N14:$X14),0)</f>
        <v>0.1004566210045662</v>
      </c>
      <c r="CR14" s="52">
        <f>SUM(CR9:CR13)</f>
        <v>0</v>
      </c>
      <c r="CS14" s="94">
        <f>IFERROR(CR14/SUM($N14:$X14),0)</f>
        <v>0</v>
      </c>
      <c r="CT14" s="52"/>
      <c r="CU14" s="52"/>
      <c r="CV14" s="52">
        <f t="shared" si="0"/>
        <v>132</v>
      </c>
      <c r="CW14" s="185">
        <f t="shared" si="0"/>
        <v>0.5944941318540321</v>
      </c>
      <c r="CZ14" s="186"/>
      <c r="DA14" s="48"/>
      <c r="DB14" s="48"/>
      <c r="DC14" s="48"/>
      <c r="DD14" s="48"/>
      <c r="DE14" s="48"/>
      <c r="DF14" s="48"/>
      <c r="DG14" s="48"/>
      <c r="DH14" s="48"/>
      <c r="DI14" s="48"/>
      <c r="DJ14" s="48"/>
      <c r="DK14" s="48"/>
      <c r="DL14" s="48"/>
      <c r="DM14" s="48"/>
      <c r="DN14" s="48"/>
    </row>
    <row r="15" spans="1:118">
      <c r="A15" s="51"/>
      <c r="B15" s="176"/>
      <c r="C15" s="176"/>
      <c r="D15" s="176"/>
      <c r="E15" s="176"/>
      <c r="F15" s="176"/>
      <c r="G15" s="176"/>
      <c r="H15" s="176"/>
      <c r="I15" s="176"/>
      <c r="J15" s="176"/>
      <c r="K15" s="176"/>
      <c r="M15" s="187"/>
      <c r="N15" s="187"/>
      <c r="O15" s="187"/>
      <c r="P15" s="187"/>
      <c r="Q15" s="187"/>
      <c r="R15" s="187"/>
      <c r="S15" s="187"/>
      <c r="T15" s="187"/>
      <c r="U15" s="187"/>
      <c r="V15" s="187"/>
      <c r="W15" s="187"/>
      <c r="X15" s="176"/>
      <c r="Y15" s="188"/>
      <c r="Z15" s="176"/>
      <c r="AA15" s="189"/>
      <c r="AB15" s="115"/>
      <c r="AC15" s="122"/>
      <c r="AD15" s="115"/>
      <c r="AE15" s="190"/>
      <c r="AF15" s="115"/>
      <c r="AG15" s="120"/>
      <c r="AH15" s="191"/>
      <c r="AI15" s="192"/>
      <c r="AJ15" s="191"/>
      <c r="AK15" s="122"/>
      <c r="AL15" s="115"/>
      <c r="AM15" s="120"/>
      <c r="AN15" s="115"/>
      <c r="AO15" s="192"/>
      <c r="AP15" s="193"/>
      <c r="AQ15" s="122"/>
      <c r="AR15" s="194"/>
      <c r="AS15" s="120"/>
      <c r="AT15" s="115"/>
      <c r="AU15" s="192"/>
      <c r="AV15" s="191"/>
      <c r="AW15" s="122"/>
      <c r="AX15" s="115"/>
      <c r="AY15" s="187"/>
      <c r="AZ15" s="120"/>
      <c r="BA15" s="192"/>
      <c r="BB15" s="193"/>
      <c r="BC15" s="122"/>
      <c r="BD15" s="121"/>
      <c r="BE15" s="121"/>
      <c r="BF15" s="120"/>
      <c r="BG15" s="192"/>
      <c r="BH15" s="193"/>
      <c r="BI15" s="122"/>
      <c r="BJ15" s="121"/>
      <c r="BK15" s="121"/>
      <c r="BL15" s="120"/>
      <c r="BM15" s="192"/>
      <c r="BN15" s="193"/>
      <c r="BO15" s="122"/>
      <c r="BP15" s="195"/>
      <c r="BQ15" s="121"/>
      <c r="BR15" s="120"/>
      <c r="BS15" s="192"/>
      <c r="BT15" s="193"/>
      <c r="BU15" s="122"/>
      <c r="BV15" s="120"/>
      <c r="BW15" s="120"/>
      <c r="BX15" s="120"/>
      <c r="BY15" s="192"/>
      <c r="BZ15" s="193"/>
      <c r="CA15" s="192"/>
      <c r="CB15" s="121"/>
      <c r="CC15" s="121"/>
      <c r="CD15" s="120"/>
      <c r="CE15" s="192"/>
      <c r="CF15" s="193"/>
      <c r="CG15" s="122"/>
      <c r="CH15" s="195"/>
      <c r="CI15" s="195"/>
      <c r="CJ15" s="192"/>
      <c r="CK15" s="192"/>
      <c r="CL15" s="191"/>
      <c r="CM15" s="192"/>
      <c r="CN15" s="120"/>
      <c r="CO15" s="120"/>
      <c r="CP15" s="120"/>
      <c r="CQ15" s="192"/>
      <c r="CR15" s="191"/>
      <c r="CS15" s="192"/>
      <c r="CT15" s="120"/>
      <c r="CU15" s="120"/>
      <c r="CV15" s="120"/>
      <c r="CW15" s="196"/>
      <c r="CX15" s="196"/>
      <c r="CZ15" s="197"/>
      <c r="DA15" s="197"/>
      <c r="DB15" s="197"/>
      <c r="DC15" s="197"/>
      <c r="DD15" s="197"/>
      <c r="DE15" s="197"/>
      <c r="DF15" s="197"/>
      <c r="DG15" s="197"/>
      <c r="DH15" s="198"/>
      <c r="DI15" s="199"/>
      <c r="DL15" s="199"/>
    </row>
  </sheetData>
  <sheetProtection algorithmName="SHA-512" hashValue="frFlHM0b8yJ1LdAUR+rCzmisFBN6RBuX1O49U5VA58QMyNSJApBEVea+lEt9JfoE0vryMylw5PFAHhmueoSL1A==" saltValue="1GY/2BT20OAADqsr1NnAYQ==" spinCount="100000" sheet="1" formatCells="0" formatColumns="0" formatRows="0" insertColumns="0" insertRows="0" insertHyperlinks="0" deleteColumns="0" deleteRows="0" sort="0" autoFilter="0"/>
  <mergeCells count="62">
    <mergeCell ref="DF7:DF8"/>
    <mergeCell ref="CP7:CT7"/>
    <mergeCell ref="CV7:CV8"/>
    <mergeCell ref="CW7:CW8"/>
    <mergeCell ref="CZ7:CZ8"/>
    <mergeCell ref="DA7:DA8"/>
    <mergeCell ref="DB7:DB8"/>
    <mergeCell ref="CY6:CY8"/>
    <mergeCell ref="CZ6:DK6"/>
    <mergeCell ref="DH7:DH8"/>
    <mergeCell ref="AB6:CW6"/>
    <mergeCell ref="BR7:BW7"/>
    <mergeCell ref="BX7:CC7"/>
    <mergeCell ref="CD7:CI7"/>
    <mergeCell ref="CJ7:CO7"/>
    <mergeCell ref="DL6:DL8"/>
    <mergeCell ref="AB7:AG7"/>
    <mergeCell ref="AH7:AM7"/>
    <mergeCell ref="AN7:AS7"/>
    <mergeCell ref="AT7:AY7"/>
    <mergeCell ref="AZ7:BE7"/>
    <mergeCell ref="BF7:BK7"/>
    <mergeCell ref="BL7:BP7"/>
    <mergeCell ref="CX6:CX8"/>
    <mergeCell ref="DI7:DI8"/>
    <mergeCell ref="DJ7:DJ8"/>
    <mergeCell ref="DK7:DK8"/>
    <mergeCell ref="DG7:DG8"/>
    <mergeCell ref="DC7:DC8"/>
    <mergeCell ref="DD7:DD8"/>
    <mergeCell ref="DE7:DE8"/>
    <mergeCell ref="CH4:CM4"/>
    <mergeCell ref="BF5:BZ5"/>
    <mergeCell ref="CB5:CF5"/>
    <mergeCell ref="CH5:CM5"/>
    <mergeCell ref="I6:I8"/>
    <mergeCell ref="J6:J8"/>
    <mergeCell ref="K6:K8"/>
    <mergeCell ref="L6:W7"/>
    <mergeCell ref="AA6:AA8"/>
    <mergeCell ref="Y6:Y8"/>
    <mergeCell ref="Z6:Z8"/>
    <mergeCell ref="X6:X8"/>
    <mergeCell ref="G6:G8"/>
    <mergeCell ref="H6:H8"/>
    <mergeCell ref="B1:AE1"/>
    <mergeCell ref="AH1:AK1"/>
    <mergeCell ref="BF1:BZ1"/>
    <mergeCell ref="B6:B8"/>
    <mergeCell ref="C6:C8"/>
    <mergeCell ref="D6:D8"/>
    <mergeCell ref="E6:E8"/>
    <mergeCell ref="F6:F8"/>
    <mergeCell ref="B4:AL4"/>
    <mergeCell ref="BF4:CG4"/>
    <mergeCell ref="CB1:CF1"/>
    <mergeCell ref="CH1:CM1"/>
    <mergeCell ref="C3:AE3"/>
    <mergeCell ref="AF3:AL3"/>
    <mergeCell ref="BG3:BZ3"/>
    <mergeCell ref="CA3:CG3"/>
    <mergeCell ref="CJ3:CM3"/>
  </mergeCells>
  <conditionalFormatting sqref="CW14">
    <cfRule type="cellIs" dxfId="13" priority="1" operator="equal">
      <formula>1</formula>
    </cfRule>
    <cfRule type="colorScale" priority="2">
      <colorScale>
        <cfvo type="num" val="0"/>
        <cfvo type="num" val="0.6"/>
        <cfvo type="num" val="0.99"/>
        <color rgb="FFC00000"/>
        <color rgb="FFFFEB84"/>
        <color rgb="FF1DA275"/>
      </colorScale>
    </cfRule>
  </conditionalFormatting>
  <conditionalFormatting sqref="CW9:CX13 CW15:CX15 CZ14">
    <cfRule type="colorScale" priority="4">
      <colorScale>
        <cfvo type="num" val="0"/>
        <cfvo type="num" val="0.6"/>
        <cfvo type="num" val="0.99"/>
        <color rgb="FFC00000"/>
        <color rgb="FFFFEB84"/>
        <color rgb="FF1DA275"/>
      </colorScale>
    </cfRule>
  </conditionalFormatting>
  <conditionalFormatting sqref="CW9:CX13 CZ14 CW15:CX15">
    <cfRule type="cellIs" dxfId="12" priority="3" operator="equal">
      <formula>1</formula>
    </cfRule>
  </conditionalFormatting>
  <dataValidations count="7">
    <dataValidation showInputMessage="1" showErrorMessage="1" error="SUPERA LA META PROGRAMADA" sqref="AD9:AD11 AD13 AD15" xr:uid="{2A89F661-72D9-4236-BBD0-C8F9D16D0D92}"/>
    <dataValidation type="list" allowBlank="1" showInputMessage="1" showErrorMessage="1" sqref="B15:G15 B9:G13" xr:uid="{AD241FF8-A442-4A73-809D-B7B6D142D891}">
      <formula1>#REF!</formula1>
    </dataValidation>
    <dataValidation type="list" allowBlank="1" showInputMessage="1" showErrorMessage="1" sqref="G14" xr:uid="{76517F32-E4BD-4462-8D04-333E7F3F3091}">
      <formula1>$G$14:$G$15</formula1>
    </dataValidation>
    <dataValidation type="list" allowBlank="1" showInputMessage="1" showErrorMessage="1" sqref="F14" xr:uid="{490343B0-C11D-4078-903A-B960B7F980DE}">
      <formula1>$F$14:$F$15</formula1>
    </dataValidation>
    <dataValidation type="list" allowBlank="1" showInputMessage="1" showErrorMessage="1" sqref="E14" xr:uid="{1414CEAB-D907-4D16-8C49-A0BAAE62DAD3}">
      <formula1>$E$14:$E$15</formula1>
    </dataValidation>
    <dataValidation type="list" allowBlank="1" showInputMessage="1" showErrorMessage="1" sqref="H14 D14" xr:uid="{A0FC3D16-93C6-4301-813D-0FCFAB6B712E}">
      <formula1>$D$14:$D$15</formula1>
    </dataValidation>
    <dataValidation type="list" allowBlank="1" showInputMessage="1" showErrorMessage="1" sqref="C14" xr:uid="{961DBB8E-B268-495C-A3D9-B36873F2459D}">
      <formula1>$C$14:$C$15</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34020-7FFE-4172-81D7-9543B00BEFAB}">
  <sheetPr>
    <tabColor rgb="FFBF95DF"/>
  </sheetPr>
  <dimension ref="A1:CG51"/>
  <sheetViews>
    <sheetView showGridLines="0" tabSelected="1" zoomScale="70" zoomScaleNormal="70" workbookViewId="0">
      <pane xSplit="1" topLeftCell="B1" activePane="topRight" state="frozen"/>
      <selection activeCell="A29" sqref="A29"/>
      <selection pane="topRight" activeCell="B1" sqref="B1:H1"/>
    </sheetView>
  </sheetViews>
  <sheetFormatPr baseColWidth="10" defaultColWidth="11.453125" defaultRowHeight="13"/>
  <cols>
    <col min="1" max="1" width="24.453125" style="608" customWidth="1"/>
    <col min="2" max="2" width="22.453125" style="608" customWidth="1"/>
    <col min="3" max="3" width="24.453125" style="612" customWidth="1"/>
    <col min="4" max="4" width="6.453125" style="608" customWidth="1"/>
    <col min="5" max="5" width="30.453125" style="612" customWidth="1"/>
    <col min="6" max="6" width="23.453125" style="612" customWidth="1"/>
    <col min="7" max="7" width="29.1796875" style="612" customWidth="1"/>
    <col min="8" max="8" width="15.453125" style="612" customWidth="1"/>
    <col min="9" max="9" width="20.453125" style="608" customWidth="1"/>
    <col min="10" max="10" width="16" style="609" customWidth="1"/>
    <col min="11" max="11" width="11.453125" style="608" customWidth="1"/>
    <col min="12" max="12" width="11.453125" style="609" customWidth="1"/>
    <col min="13" max="13" width="27.453125" style="608" customWidth="1"/>
    <col min="14" max="14" width="11.453125" style="608" customWidth="1"/>
    <col min="15" max="15" width="11.453125" style="609" customWidth="1"/>
    <col min="16" max="16" width="11.453125" style="608" customWidth="1"/>
    <col min="17" max="17" width="11.453125" style="609" customWidth="1"/>
    <col min="18" max="18" width="27.453125" style="608" customWidth="1"/>
    <col min="19" max="19" width="11.453125" style="608" customWidth="1"/>
    <col min="20" max="20" width="11.453125" style="609" customWidth="1"/>
    <col min="21" max="21" width="11.453125" style="608" customWidth="1"/>
    <col min="22" max="22" width="11.453125" style="609" customWidth="1"/>
    <col min="23" max="23" width="33.453125" style="608" customWidth="1"/>
    <col min="24" max="24" width="11.453125" style="608" customWidth="1"/>
    <col min="25" max="25" width="11.453125" style="609" customWidth="1"/>
    <col min="26" max="26" width="11.453125" style="608" customWidth="1"/>
    <col min="27" max="27" width="11.453125" style="609" customWidth="1"/>
    <col min="28" max="28" width="27.453125" style="608" customWidth="1"/>
    <col min="29" max="29" width="11.453125" style="608" customWidth="1"/>
    <col min="30" max="30" width="11.453125" style="609" customWidth="1"/>
    <col min="31" max="31" width="11.453125" style="608" customWidth="1"/>
    <col min="32" max="32" width="16.453125" style="609" customWidth="1"/>
    <col min="33" max="33" width="27.453125" style="610" customWidth="1"/>
    <col min="34" max="34" width="11.453125" style="608" customWidth="1"/>
    <col min="35" max="35" width="11.453125" style="609" customWidth="1"/>
    <col min="36" max="36" width="11.453125" style="608" customWidth="1"/>
    <col min="37" max="37" width="11.453125" style="609" customWidth="1"/>
    <col min="38" max="38" width="27.453125" style="608" customWidth="1"/>
    <col min="39" max="39" width="11.453125" style="608" customWidth="1"/>
    <col min="40" max="40" width="11.453125" style="609" customWidth="1"/>
    <col min="41" max="41" width="11.453125" style="608" customWidth="1"/>
    <col min="42" max="42" width="11.453125" style="609" customWidth="1"/>
    <col min="43" max="43" width="27.453125" style="608" customWidth="1"/>
    <col min="44" max="44" width="11.453125" style="608" customWidth="1"/>
    <col min="45" max="45" width="11.453125" style="609" customWidth="1"/>
    <col min="46" max="46" width="11.453125" style="608" customWidth="1"/>
    <col min="47" max="47" width="11.453125" style="609" customWidth="1"/>
    <col min="48" max="48" width="27.453125" style="608" customWidth="1"/>
    <col min="49" max="49" width="11.453125" style="608" customWidth="1"/>
    <col min="50" max="50" width="11.453125" style="609" customWidth="1"/>
    <col min="51" max="51" width="11.453125" style="608" customWidth="1"/>
    <col min="52" max="52" width="11.453125" style="609" customWidth="1"/>
    <col min="53" max="53" width="27.453125" style="608" customWidth="1"/>
    <col min="54" max="54" width="11.453125" style="608" customWidth="1"/>
    <col min="55" max="55" width="11.453125" style="609" customWidth="1"/>
    <col min="56" max="56" width="11.453125" style="608" customWidth="1"/>
    <col min="57" max="57" width="11.453125" style="609" customWidth="1"/>
    <col min="58" max="58" width="27.453125" style="608" customWidth="1"/>
    <col min="59" max="59" width="11.453125" style="608" customWidth="1"/>
    <col min="60" max="60" width="11.453125" style="609" customWidth="1"/>
    <col min="61" max="61" width="11.453125" style="608" customWidth="1"/>
    <col min="62" max="62" width="11.453125" style="609" customWidth="1"/>
    <col min="63" max="63" width="27.453125" style="608" customWidth="1"/>
    <col min="64" max="64" width="11.453125" style="608" customWidth="1"/>
    <col min="65" max="65" width="11.453125" style="609" customWidth="1"/>
    <col min="66" max="66" width="11.453125" style="608" customWidth="1"/>
    <col min="67" max="67" width="11.453125" style="609" customWidth="1"/>
    <col min="68" max="68" width="27.453125" style="608" customWidth="1"/>
    <col min="69" max="69" width="18.453125" style="608" customWidth="1"/>
    <col min="70" max="70" width="18.453125" style="611" customWidth="1"/>
    <col min="71" max="72" width="18.453125" style="608" customWidth="1"/>
    <col min="73" max="73" width="18" style="612" bestFit="1" customWidth="1"/>
    <col min="74" max="74" width="22.453125" style="608" customWidth="1"/>
    <col min="75" max="75" width="29.453125" style="608" customWidth="1"/>
    <col min="76" max="76" width="36.453125" style="608" customWidth="1"/>
    <col min="77" max="77" width="32.1796875" style="608" customWidth="1"/>
    <col min="78" max="78" width="31" style="608" customWidth="1"/>
    <col min="79" max="79" width="17.453125" style="608" customWidth="1"/>
    <col min="80" max="80" width="14.7265625" style="608" customWidth="1"/>
    <col min="81" max="81" width="16.453125" style="608" customWidth="1"/>
    <col min="82" max="82" width="17.453125" style="608" customWidth="1"/>
    <col min="83" max="83" width="14.453125" style="608" customWidth="1"/>
    <col min="84" max="84" width="17.453125" style="608" customWidth="1"/>
    <col min="85" max="85" width="54.26953125" style="608" customWidth="1"/>
    <col min="86" max="16384" width="11.453125" style="608"/>
  </cols>
  <sheetData>
    <row r="1" spans="1:85" ht="115.9" customHeight="1" thickBot="1">
      <c r="B1" s="714" t="s">
        <v>733</v>
      </c>
      <c r="C1" s="715"/>
      <c r="D1" s="715"/>
      <c r="E1" s="715"/>
      <c r="F1" s="715"/>
      <c r="G1" s="715"/>
      <c r="H1" s="715"/>
      <c r="I1" s="946" t="s">
        <v>1665</v>
      </c>
      <c r="J1" s="947"/>
      <c r="K1" s="948"/>
    </row>
    <row r="2" spans="1:85" ht="30.4" customHeight="1">
      <c r="A2" s="716" t="s">
        <v>734</v>
      </c>
      <c r="B2" s="716" t="s">
        <v>735</v>
      </c>
      <c r="C2" s="716" t="s">
        <v>736</v>
      </c>
      <c r="D2" s="718" t="s">
        <v>737</v>
      </c>
      <c r="E2" s="716" t="s">
        <v>738</v>
      </c>
      <c r="F2" s="721" t="s">
        <v>739</v>
      </c>
      <c r="G2" s="721" t="s">
        <v>740</v>
      </c>
      <c r="H2" s="721" t="s">
        <v>741</v>
      </c>
      <c r="I2" s="945" t="s">
        <v>200</v>
      </c>
      <c r="J2" s="945"/>
      <c r="K2" s="945"/>
      <c r="L2" s="710"/>
      <c r="M2" s="710"/>
      <c r="N2" s="710" t="s">
        <v>201</v>
      </c>
      <c r="O2" s="710"/>
      <c r="P2" s="710"/>
      <c r="Q2" s="710"/>
      <c r="R2" s="710"/>
      <c r="S2" s="710" t="s">
        <v>202</v>
      </c>
      <c r="T2" s="710"/>
      <c r="U2" s="710"/>
      <c r="V2" s="710"/>
      <c r="W2" s="710"/>
      <c r="X2" s="710" t="s">
        <v>203</v>
      </c>
      <c r="Y2" s="710"/>
      <c r="Z2" s="710"/>
      <c r="AA2" s="710"/>
      <c r="AB2" s="710"/>
      <c r="AC2" s="723" t="s">
        <v>204</v>
      </c>
      <c r="AD2" s="723"/>
      <c r="AE2" s="723"/>
      <c r="AF2" s="723"/>
      <c r="AG2" s="723"/>
      <c r="AH2" s="710" t="s">
        <v>205</v>
      </c>
      <c r="AI2" s="710"/>
      <c r="AJ2" s="710"/>
      <c r="AK2" s="710"/>
      <c r="AL2" s="710"/>
      <c r="AM2" s="710" t="s">
        <v>206</v>
      </c>
      <c r="AN2" s="710"/>
      <c r="AO2" s="710"/>
      <c r="AP2" s="710"/>
      <c r="AQ2" s="710"/>
      <c r="AR2" s="710" t="s">
        <v>207</v>
      </c>
      <c r="AS2" s="710"/>
      <c r="AT2" s="710"/>
      <c r="AU2" s="710"/>
      <c r="AV2" s="710"/>
      <c r="AW2" s="710" t="s">
        <v>208</v>
      </c>
      <c r="AX2" s="710"/>
      <c r="AY2" s="710"/>
      <c r="AZ2" s="710"/>
      <c r="BA2" s="710"/>
      <c r="BB2" s="710" t="s">
        <v>209</v>
      </c>
      <c r="BC2" s="710"/>
      <c r="BD2" s="710"/>
      <c r="BE2" s="710"/>
      <c r="BF2" s="710"/>
      <c r="BG2" s="710" t="s">
        <v>210</v>
      </c>
      <c r="BH2" s="710"/>
      <c r="BI2" s="710"/>
      <c r="BJ2" s="710"/>
      <c r="BK2" s="710"/>
      <c r="BL2" s="710" t="s">
        <v>211</v>
      </c>
      <c r="BM2" s="710"/>
      <c r="BN2" s="710"/>
      <c r="BO2" s="710"/>
      <c r="BP2" s="710"/>
      <c r="BQ2" s="711" t="s">
        <v>742</v>
      </c>
      <c r="BR2" s="711" t="s">
        <v>743</v>
      </c>
      <c r="BS2" s="711" t="s">
        <v>744</v>
      </c>
      <c r="BT2" s="711" t="s">
        <v>745</v>
      </c>
      <c r="BU2" s="713" t="s">
        <v>194</v>
      </c>
      <c r="BV2" s="713"/>
      <c r="BW2" s="713"/>
      <c r="BX2" s="713"/>
      <c r="BY2" s="713"/>
      <c r="BZ2" s="713"/>
      <c r="CA2" s="713"/>
      <c r="CB2" s="713"/>
      <c r="CC2" s="713"/>
      <c r="CD2" s="713"/>
      <c r="CE2" s="713"/>
      <c r="CF2" s="713"/>
      <c r="CG2" s="708" t="s">
        <v>470</v>
      </c>
    </row>
    <row r="3" spans="1:85" ht="26">
      <c r="A3" s="717"/>
      <c r="B3" s="717"/>
      <c r="C3" s="717"/>
      <c r="D3" s="719"/>
      <c r="E3" s="720"/>
      <c r="F3" s="722"/>
      <c r="G3" s="722"/>
      <c r="H3" s="722"/>
      <c r="I3" s="613" t="s">
        <v>478</v>
      </c>
      <c r="J3" s="615" t="s">
        <v>479</v>
      </c>
      <c r="K3" s="613" t="s">
        <v>480</v>
      </c>
      <c r="L3" s="615" t="s">
        <v>481</v>
      </c>
      <c r="M3" s="613" t="s">
        <v>746</v>
      </c>
      <c r="N3" s="613" t="s">
        <v>478</v>
      </c>
      <c r="O3" s="615" t="s">
        <v>479</v>
      </c>
      <c r="P3" s="613" t="s">
        <v>480</v>
      </c>
      <c r="Q3" s="615" t="s">
        <v>481</v>
      </c>
      <c r="R3" s="613" t="s">
        <v>746</v>
      </c>
      <c r="S3" s="613" t="s">
        <v>478</v>
      </c>
      <c r="T3" s="615" t="s">
        <v>479</v>
      </c>
      <c r="U3" s="613" t="s">
        <v>480</v>
      </c>
      <c r="V3" s="615" t="s">
        <v>481</v>
      </c>
      <c r="W3" s="613" t="s">
        <v>746</v>
      </c>
      <c r="X3" s="613" t="s">
        <v>478</v>
      </c>
      <c r="Y3" s="615" t="s">
        <v>479</v>
      </c>
      <c r="Z3" s="613" t="s">
        <v>480</v>
      </c>
      <c r="AA3" s="615" t="s">
        <v>481</v>
      </c>
      <c r="AB3" s="613" t="s">
        <v>746</v>
      </c>
      <c r="AC3" s="613" t="s">
        <v>478</v>
      </c>
      <c r="AD3" s="615" t="s">
        <v>479</v>
      </c>
      <c r="AE3" s="613" t="s">
        <v>480</v>
      </c>
      <c r="AF3" s="615" t="s">
        <v>481</v>
      </c>
      <c r="AG3" s="613" t="s">
        <v>746</v>
      </c>
      <c r="AH3" s="613" t="s">
        <v>478</v>
      </c>
      <c r="AI3" s="615" t="s">
        <v>479</v>
      </c>
      <c r="AJ3" s="613" t="s">
        <v>480</v>
      </c>
      <c r="AK3" s="615" t="s">
        <v>481</v>
      </c>
      <c r="AL3" s="613" t="s">
        <v>746</v>
      </c>
      <c r="AM3" s="613" t="s">
        <v>478</v>
      </c>
      <c r="AN3" s="615" t="s">
        <v>479</v>
      </c>
      <c r="AO3" s="613" t="s">
        <v>480</v>
      </c>
      <c r="AP3" s="615" t="s">
        <v>481</v>
      </c>
      <c r="AQ3" s="613" t="s">
        <v>746</v>
      </c>
      <c r="AR3" s="613" t="s">
        <v>478</v>
      </c>
      <c r="AS3" s="615" t="s">
        <v>479</v>
      </c>
      <c r="AT3" s="613" t="s">
        <v>480</v>
      </c>
      <c r="AU3" s="615" t="s">
        <v>481</v>
      </c>
      <c r="AV3" s="613" t="s">
        <v>746</v>
      </c>
      <c r="AW3" s="613" t="s">
        <v>478</v>
      </c>
      <c r="AX3" s="615" t="s">
        <v>479</v>
      </c>
      <c r="AY3" s="613" t="s">
        <v>480</v>
      </c>
      <c r="AZ3" s="615" t="s">
        <v>481</v>
      </c>
      <c r="BA3" s="613" t="s">
        <v>746</v>
      </c>
      <c r="BB3" s="613" t="s">
        <v>478</v>
      </c>
      <c r="BC3" s="615" t="s">
        <v>479</v>
      </c>
      <c r="BD3" s="613" t="s">
        <v>480</v>
      </c>
      <c r="BE3" s="615" t="s">
        <v>481</v>
      </c>
      <c r="BF3" s="613" t="s">
        <v>746</v>
      </c>
      <c r="BG3" s="613" t="s">
        <v>478</v>
      </c>
      <c r="BH3" s="615" t="s">
        <v>479</v>
      </c>
      <c r="BI3" s="613" t="s">
        <v>480</v>
      </c>
      <c r="BJ3" s="615" t="s">
        <v>481</v>
      </c>
      <c r="BK3" s="613" t="s">
        <v>746</v>
      </c>
      <c r="BL3" s="613" t="s">
        <v>478</v>
      </c>
      <c r="BM3" s="615" t="s">
        <v>479</v>
      </c>
      <c r="BN3" s="613" t="s">
        <v>480</v>
      </c>
      <c r="BO3" s="615" t="s">
        <v>481</v>
      </c>
      <c r="BP3" s="613" t="s">
        <v>746</v>
      </c>
      <c r="BQ3" s="712"/>
      <c r="BR3" s="712"/>
      <c r="BS3" s="712"/>
      <c r="BT3" s="712"/>
      <c r="BU3" s="614" t="s">
        <v>200</v>
      </c>
      <c r="BV3" s="614" t="s">
        <v>201</v>
      </c>
      <c r="BW3" s="614" t="s">
        <v>202</v>
      </c>
      <c r="BX3" s="614" t="s">
        <v>203</v>
      </c>
      <c r="BY3" s="614" t="s">
        <v>204</v>
      </c>
      <c r="BZ3" s="614" t="s">
        <v>205</v>
      </c>
      <c r="CA3" s="614" t="s">
        <v>206</v>
      </c>
      <c r="CB3" s="614" t="s">
        <v>207</v>
      </c>
      <c r="CC3" s="614" t="s">
        <v>208</v>
      </c>
      <c r="CD3" s="614" t="s">
        <v>209</v>
      </c>
      <c r="CE3" s="614" t="s">
        <v>210</v>
      </c>
      <c r="CF3" s="614" t="s">
        <v>211</v>
      </c>
      <c r="CG3" s="709"/>
    </row>
    <row r="4" spans="1:85" ht="75.75" customHeight="1">
      <c r="A4" s="616" t="s">
        <v>747</v>
      </c>
      <c r="B4" s="616" t="s">
        <v>748</v>
      </c>
      <c r="C4" s="616" t="s">
        <v>749</v>
      </c>
      <c r="D4" s="616" t="s">
        <v>750</v>
      </c>
      <c r="E4" s="616" t="s">
        <v>751</v>
      </c>
      <c r="F4" s="616" t="s">
        <v>752</v>
      </c>
      <c r="G4" s="616" t="s">
        <v>42</v>
      </c>
      <c r="H4" s="617">
        <v>46112</v>
      </c>
      <c r="I4" s="616"/>
      <c r="J4" s="618"/>
      <c r="K4" s="616"/>
      <c r="L4" s="619"/>
      <c r="M4" s="620"/>
      <c r="N4" s="620"/>
      <c r="O4" s="621"/>
      <c r="P4" s="620"/>
      <c r="Q4" s="621"/>
      <c r="R4" s="620"/>
      <c r="S4" s="620">
        <v>1</v>
      </c>
      <c r="T4" s="621">
        <v>1</v>
      </c>
      <c r="U4" s="620">
        <v>1</v>
      </c>
      <c r="V4" s="621">
        <v>1</v>
      </c>
      <c r="W4" s="616" t="s">
        <v>753</v>
      </c>
      <c r="X4" s="620"/>
      <c r="Y4" s="621"/>
      <c r="Z4" s="620"/>
      <c r="AA4" s="621"/>
      <c r="AB4" s="620"/>
      <c r="AC4" s="620"/>
      <c r="AD4" s="621"/>
      <c r="AE4" s="620"/>
      <c r="AF4" s="621"/>
      <c r="AG4" s="620"/>
      <c r="AH4" s="620"/>
      <c r="AI4" s="621"/>
      <c r="AJ4" s="620"/>
      <c r="AK4" s="621"/>
      <c r="AL4" s="620"/>
      <c r="AM4" s="620"/>
      <c r="AN4" s="621"/>
      <c r="AO4" s="682"/>
      <c r="AP4" s="683"/>
      <c r="AQ4" s="682"/>
      <c r="AR4" s="620"/>
      <c r="AS4" s="621"/>
      <c r="AT4" s="620"/>
      <c r="AU4" s="621"/>
      <c r="AV4" s="620"/>
      <c r="AW4" s="620"/>
      <c r="AX4" s="621"/>
      <c r="AY4" s="620"/>
      <c r="AZ4" s="621"/>
      <c r="BA4" s="620"/>
      <c r="BB4" s="620"/>
      <c r="BC4" s="621"/>
      <c r="BD4" s="620"/>
      <c r="BE4" s="621"/>
      <c r="BF4" s="620"/>
      <c r="BG4" s="620"/>
      <c r="BH4" s="621"/>
      <c r="BI4" s="620"/>
      <c r="BJ4" s="621"/>
      <c r="BK4" s="620"/>
      <c r="BL4" s="620"/>
      <c r="BM4" s="621"/>
      <c r="BN4" s="620"/>
      <c r="BO4" s="621"/>
      <c r="BP4" s="620"/>
      <c r="BQ4" s="620">
        <f>SUM(I4,N4,S4,X4,AC4,AH4,AM4,AR4,AW4,BB4,BG4,BL4)</f>
        <v>1</v>
      </c>
      <c r="BR4" s="621">
        <f>SUM(J4,O4,T4,Y4,AD4,AI4,AN4,AS4,AX4,BC4,BH4,BM4)</f>
        <v>1</v>
      </c>
      <c r="BS4" s="622">
        <f t="shared" ref="BQ4:BT24" si="0">SUM(K4,P4,U4,Z4,AE4,AJ4,AO4,AT4,AY4,BD4,BI4,BN4)</f>
        <v>1</v>
      </c>
      <c r="BT4" s="621">
        <f>SUM(L4,Q4,V4,AA4,AF4,AK4,AP4,AU4,AZ4,BE4,BJ4,BO4)</f>
        <v>1</v>
      </c>
      <c r="BU4" s="623" t="s">
        <v>754</v>
      </c>
      <c r="BV4" s="623" t="s">
        <v>755</v>
      </c>
      <c r="BW4" s="623" t="s">
        <v>756</v>
      </c>
      <c r="BX4" s="623" t="s">
        <v>757</v>
      </c>
      <c r="BY4" s="623" t="s">
        <v>499</v>
      </c>
      <c r="BZ4" s="623" t="s">
        <v>758</v>
      </c>
      <c r="CA4" s="624"/>
      <c r="CB4" s="624"/>
      <c r="CC4" s="624"/>
      <c r="CD4" s="624"/>
      <c r="CE4" s="624"/>
      <c r="CF4" s="624"/>
      <c r="CG4" s="625" t="s">
        <v>759</v>
      </c>
    </row>
    <row r="5" spans="1:85" ht="143">
      <c r="A5" s="616" t="s">
        <v>747</v>
      </c>
      <c r="B5" s="616" t="s">
        <v>760</v>
      </c>
      <c r="C5" s="616" t="s">
        <v>761</v>
      </c>
      <c r="D5" s="616" t="s">
        <v>762</v>
      </c>
      <c r="E5" s="616" t="s">
        <v>763</v>
      </c>
      <c r="F5" s="616" t="s">
        <v>764</v>
      </c>
      <c r="G5" s="616" t="s">
        <v>765</v>
      </c>
      <c r="H5" s="626">
        <v>46386</v>
      </c>
      <c r="I5" s="627">
        <v>1</v>
      </c>
      <c r="J5" s="628">
        <v>0.34</v>
      </c>
      <c r="K5" s="627">
        <v>0</v>
      </c>
      <c r="L5" s="628">
        <v>0</v>
      </c>
      <c r="M5" s="627" t="s">
        <v>766</v>
      </c>
      <c r="N5" s="629"/>
      <c r="O5" s="628"/>
      <c r="P5" s="629">
        <v>1</v>
      </c>
      <c r="Q5" s="628">
        <v>0.34</v>
      </c>
      <c r="R5" s="627" t="s">
        <v>767</v>
      </c>
      <c r="S5" s="629"/>
      <c r="T5" s="630"/>
      <c r="U5" s="629"/>
      <c r="V5" s="631"/>
      <c r="W5" s="632" t="s">
        <v>768</v>
      </c>
      <c r="X5" s="629"/>
      <c r="Y5" s="630"/>
      <c r="Z5" s="629"/>
      <c r="AA5" s="633" t="s">
        <v>769</v>
      </c>
      <c r="AB5" s="627"/>
      <c r="AC5" s="629">
        <v>1</v>
      </c>
      <c r="AD5" s="630">
        <v>0.33</v>
      </c>
      <c r="AE5" s="629"/>
      <c r="AF5" s="631"/>
      <c r="AG5" s="633" t="s">
        <v>770</v>
      </c>
      <c r="AH5" s="629"/>
      <c r="AI5" s="630"/>
      <c r="AJ5" s="629">
        <v>1</v>
      </c>
      <c r="AK5" s="631">
        <v>0.33</v>
      </c>
      <c r="AL5" s="627" t="s">
        <v>771</v>
      </c>
      <c r="AM5" s="629"/>
      <c r="AN5" s="630"/>
      <c r="AO5" s="684"/>
      <c r="AP5" s="685"/>
      <c r="AQ5" s="684"/>
      <c r="AR5" s="629"/>
      <c r="AS5" s="630"/>
      <c r="AT5" s="629"/>
      <c r="AU5" s="631"/>
      <c r="AV5" s="629"/>
      <c r="AW5" s="629">
        <v>1</v>
      </c>
      <c r="AX5" s="630">
        <v>0.33</v>
      </c>
      <c r="AY5" s="629"/>
      <c r="AZ5" s="631"/>
      <c r="BA5" s="629"/>
      <c r="BB5" s="629"/>
      <c r="BC5" s="630"/>
      <c r="BD5" s="629"/>
      <c r="BE5" s="631"/>
      <c r="BF5" s="629"/>
      <c r="BG5" s="629"/>
      <c r="BH5" s="630"/>
      <c r="BI5" s="629"/>
      <c r="BJ5" s="631"/>
      <c r="BK5" s="629"/>
      <c r="BL5" s="629"/>
      <c r="BM5" s="630"/>
      <c r="BN5" s="622"/>
      <c r="BO5" s="634"/>
      <c r="BP5" s="622"/>
      <c r="BQ5" s="622">
        <f t="shared" si="0"/>
        <v>3</v>
      </c>
      <c r="BR5" s="634">
        <f t="shared" si="0"/>
        <v>1</v>
      </c>
      <c r="BS5" s="622">
        <f t="shared" si="0"/>
        <v>2</v>
      </c>
      <c r="BT5" s="634">
        <f t="shared" si="0"/>
        <v>0.67</v>
      </c>
      <c r="BU5" s="623" t="s">
        <v>772</v>
      </c>
      <c r="BV5" s="623" t="s">
        <v>773</v>
      </c>
      <c r="BW5" s="623" t="s">
        <v>774</v>
      </c>
      <c r="BX5" s="623" t="s">
        <v>757</v>
      </c>
      <c r="BY5" s="623" t="s">
        <v>775</v>
      </c>
      <c r="BZ5" s="623" t="s">
        <v>776</v>
      </c>
      <c r="CA5" s="624"/>
      <c r="CB5" s="624"/>
      <c r="CC5" s="624"/>
      <c r="CD5" s="624"/>
      <c r="CE5" s="624"/>
      <c r="CF5" s="624"/>
      <c r="CG5" s="625" t="s">
        <v>777</v>
      </c>
    </row>
    <row r="6" spans="1:85" ht="85.5" customHeight="1">
      <c r="A6" s="616" t="s">
        <v>747</v>
      </c>
      <c r="B6" s="616" t="s">
        <v>760</v>
      </c>
      <c r="C6" s="616" t="s">
        <v>778</v>
      </c>
      <c r="D6" s="616" t="s">
        <v>779</v>
      </c>
      <c r="E6" s="616" t="s">
        <v>780</v>
      </c>
      <c r="F6" s="635" t="s">
        <v>781</v>
      </c>
      <c r="G6" s="635" t="s">
        <v>782</v>
      </c>
      <c r="H6" s="626">
        <v>46386</v>
      </c>
      <c r="I6" s="627"/>
      <c r="J6" s="628"/>
      <c r="K6" s="627"/>
      <c r="L6" s="628"/>
      <c r="M6" s="627" t="s">
        <v>783</v>
      </c>
      <c r="N6" s="629"/>
      <c r="O6" s="630"/>
      <c r="P6" s="629"/>
      <c r="Q6" s="631"/>
      <c r="R6" s="627" t="s">
        <v>784</v>
      </c>
      <c r="S6" s="629"/>
      <c r="T6" s="630"/>
      <c r="U6" s="629"/>
      <c r="V6" s="631"/>
      <c r="W6" s="629" t="s">
        <v>785</v>
      </c>
      <c r="X6" s="629"/>
      <c r="Y6" s="630"/>
      <c r="Z6" s="629"/>
      <c r="AA6" s="631"/>
      <c r="AB6" s="627" t="s">
        <v>786</v>
      </c>
      <c r="AC6" s="629"/>
      <c r="AD6" s="630"/>
      <c r="AE6" s="629"/>
      <c r="AF6" s="631"/>
      <c r="AG6" s="629"/>
      <c r="AH6" s="629"/>
      <c r="AI6" s="630"/>
      <c r="AJ6" s="629"/>
      <c r="AK6" s="631"/>
      <c r="AL6" s="629"/>
      <c r="AM6" s="629"/>
      <c r="AN6" s="630"/>
      <c r="AO6" s="684"/>
      <c r="AP6" s="685"/>
      <c r="AQ6" s="684"/>
      <c r="AR6" s="629"/>
      <c r="AS6" s="630"/>
      <c r="AT6" s="629"/>
      <c r="AU6" s="631"/>
      <c r="AV6" s="629"/>
      <c r="AW6" s="629"/>
      <c r="AX6" s="630"/>
      <c r="AY6" s="629"/>
      <c r="AZ6" s="631"/>
      <c r="BA6" s="629"/>
      <c r="BB6" s="629"/>
      <c r="BC6" s="630"/>
      <c r="BD6" s="629"/>
      <c r="BE6" s="631"/>
      <c r="BF6" s="629"/>
      <c r="BG6" s="629"/>
      <c r="BH6" s="630"/>
      <c r="BI6" s="629"/>
      <c r="BJ6" s="631"/>
      <c r="BK6" s="629"/>
      <c r="BL6" s="629">
        <v>1</v>
      </c>
      <c r="BM6" s="630">
        <v>1</v>
      </c>
      <c r="BN6" s="622"/>
      <c r="BO6" s="634"/>
      <c r="BP6" s="622"/>
      <c r="BQ6" s="622">
        <f t="shared" si="0"/>
        <v>1</v>
      </c>
      <c r="BR6" s="634">
        <f t="shared" si="0"/>
        <v>1</v>
      </c>
      <c r="BS6" s="622">
        <f t="shared" si="0"/>
        <v>0</v>
      </c>
      <c r="BT6" s="634">
        <f t="shared" si="0"/>
        <v>0</v>
      </c>
      <c r="BU6" s="623" t="s">
        <v>601</v>
      </c>
      <c r="BV6" s="623" t="s">
        <v>755</v>
      </c>
      <c r="BW6" s="623" t="s">
        <v>774</v>
      </c>
      <c r="BX6" s="623" t="s">
        <v>757</v>
      </c>
      <c r="BY6" s="623" t="s">
        <v>499</v>
      </c>
      <c r="BZ6" s="623" t="s">
        <v>758</v>
      </c>
      <c r="CA6" s="624"/>
      <c r="CB6" s="624"/>
      <c r="CC6" s="624"/>
      <c r="CD6" s="624"/>
      <c r="CE6" s="624"/>
      <c r="CF6" s="624"/>
      <c r="CG6" s="625" t="s">
        <v>777</v>
      </c>
    </row>
    <row r="7" spans="1:85" ht="60" customHeight="1">
      <c r="A7" s="616" t="s">
        <v>747</v>
      </c>
      <c r="B7" s="616" t="s">
        <v>787</v>
      </c>
      <c r="C7" s="616" t="s">
        <v>788</v>
      </c>
      <c r="D7" s="616" t="s">
        <v>789</v>
      </c>
      <c r="E7" s="616" t="s">
        <v>790</v>
      </c>
      <c r="F7" s="616" t="s">
        <v>791</v>
      </c>
      <c r="G7" s="635" t="s">
        <v>135</v>
      </c>
      <c r="H7" s="626">
        <v>46386</v>
      </c>
      <c r="I7" s="627"/>
      <c r="J7" s="628"/>
      <c r="K7" s="627"/>
      <c r="L7" s="628"/>
      <c r="M7" s="627"/>
      <c r="N7" s="629"/>
      <c r="O7" s="630"/>
      <c r="P7" s="629"/>
      <c r="Q7" s="631"/>
      <c r="R7" s="629"/>
      <c r="S7" s="629"/>
      <c r="T7" s="630"/>
      <c r="U7" s="629"/>
      <c r="V7" s="631"/>
      <c r="W7" s="629"/>
      <c r="X7" s="629"/>
      <c r="Y7" s="630"/>
      <c r="Z7" s="629"/>
      <c r="AA7" s="631"/>
      <c r="AB7" s="629"/>
      <c r="AC7" s="629">
        <v>1</v>
      </c>
      <c r="AD7" s="630">
        <v>0.34</v>
      </c>
      <c r="AE7" s="629">
        <v>1</v>
      </c>
      <c r="AF7" s="631">
        <v>0.34</v>
      </c>
      <c r="AG7" s="635" t="s">
        <v>792</v>
      </c>
      <c r="AH7" s="629"/>
      <c r="AI7" s="630"/>
      <c r="AJ7" s="629"/>
      <c r="AK7" s="631"/>
      <c r="AL7" s="629"/>
      <c r="AM7" s="629"/>
      <c r="AN7" s="630"/>
      <c r="AO7" s="684"/>
      <c r="AP7" s="685"/>
      <c r="AQ7" s="684"/>
      <c r="AR7" s="629"/>
      <c r="AS7" s="630"/>
      <c r="AT7" s="629"/>
      <c r="AU7" s="631"/>
      <c r="AV7" s="629"/>
      <c r="AW7" s="629">
        <v>1</v>
      </c>
      <c r="AX7" s="630">
        <v>0.33</v>
      </c>
      <c r="AY7" s="629"/>
      <c r="AZ7" s="631"/>
      <c r="BA7" s="629"/>
      <c r="BB7" s="629"/>
      <c r="BC7" s="630"/>
      <c r="BD7" s="629"/>
      <c r="BE7" s="631"/>
      <c r="BF7" s="629"/>
      <c r="BG7" s="629"/>
      <c r="BH7" s="630"/>
      <c r="BI7" s="629"/>
      <c r="BJ7" s="631"/>
      <c r="BK7" s="629"/>
      <c r="BL7" s="629">
        <v>1</v>
      </c>
      <c r="BM7" s="630">
        <v>0.33</v>
      </c>
      <c r="BN7" s="622"/>
      <c r="BO7" s="634"/>
      <c r="BP7" s="622"/>
      <c r="BQ7" s="622">
        <f t="shared" si="0"/>
        <v>3</v>
      </c>
      <c r="BR7" s="634">
        <f t="shared" si="0"/>
        <v>1</v>
      </c>
      <c r="BS7" s="622">
        <f t="shared" si="0"/>
        <v>1</v>
      </c>
      <c r="BT7" s="634">
        <f t="shared" si="0"/>
        <v>0.34</v>
      </c>
      <c r="BU7" s="623" t="s">
        <v>601</v>
      </c>
      <c r="BV7" s="623" t="s">
        <v>755</v>
      </c>
      <c r="BW7" s="623" t="s">
        <v>774</v>
      </c>
      <c r="BX7" s="623" t="s">
        <v>757</v>
      </c>
      <c r="BY7" s="623" t="s">
        <v>793</v>
      </c>
      <c r="BZ7" s="623" t="s">
        <v>758</v>
      </c>
      <c r="CA7" s="624"/>
      <c r="CB7" s="624"/>
      <c r="CC7" s="624"/>
      <c r="CD7" s="624"/>
      <c r="CE7" s="624"/>
      <c r="CF7" s="624"/>
      <c r="CG7" s="625" t="s">
        <v>777</v>
      </c>
    </row>
    <row r="8" spans="1:85" ht="78" customHeight="1">
      <c r="A8" s="616" t="s">
        <v>747</v>
      </c>
      <c r="B8" s="616" t="s">
        <v>787</v>
      </c>
      <c r="C8" s="616" t="s">
        <v>788</v>
      </c>
      <c r="D8" s="616" t="s">
        <v>794</v>
      </c>
      <c r="E8" s="616" t="s">
        <v>795</v>
      </c>
      <c r="F8" s="616" t="s">
        <v>796</v>
      </c>
      <c r="G8" s="635" t="s">
        <v>135</v>
      </c>
      <c r="H8" s="626">
        <v>46386</v>
      </c>
      <c r="I8" s="627"/>
      <c r="J8" s="628"/>
      <c r="K8" s="627"/>
      <c r="L8" s="628"/>
      <c r="M8" s="627"/>
      <c r="N8" s="629"/>
      <c r="O8" s="630"/>
      <c r="P8" s="629"/>
      <c r="Q8" s="631"/>
      <c r="R8" s="629"/>
      <c r="S8" s="629"/>
      <c r="T8" s="630"/>
      <c r="U8" s="629"/>
      <c r="V8" s="631"/>
      <c r="W8" s="629"/>
      <c r="X8" s="629"/>
      <c r="Y8" s="630"/>
      <c r="Z8" s="629"/>
      <c r="AA8" s="631"/>
      <c r="AB8" s="629"/>
      <c r="AC8" s="629"/>
      <c r="AD8" s="630"/>
      <c r="AE8" s="629"/>
      <c r="AF8" s="631"/>
      <c r="AG8" s="629"/>
      <c r="AH8" s="629">
        <v>1</v>
      </c>
      <c r="AI8" s="630">
        <v>0.5</v>
      </c>
      <c r="AJ8" s="629">
        <v>1</v>
      </c>
      <c r="AK8" s="630">
        <v>0.5</v>
      </c>
      <c r="AL8" s="627" t="s">
        <v>797</v>
      </c>
      <c r="AM8" s="629"/>
      <c r="AN8" s="630"/>
      <c r="AO8" s="684"/>
      <c r="AP8" s="685"/>
      <c r="AQ8" s="684"/>
      <c r="AR8" s="629"/>
      <c r="AS8" s="630"/>
      <c r="AT8" s="629"/>
      <c r="AU8" s="631"/>
      <c r="AV8" s="629"/>
      <c r="AW8" s="629"/>
      <c r="AX8" s="630"/>
      <c r="AY8" s="629"/>
      <c r="AZ8" s="631"/>
      <c r="BA8" s="629"/>
      <c r="BB8" s="629"/>
      <c r="BC8" s="630"/>
      <c r="BD8" s="629"/>
      <c r="BE8" s="631"/>
      <c r="BF8" s="629"/>
      <c r="BG8" s="629"/>
      <c r="BH8" s="630"/>
      <c r="BI8" s="629"/>
      <c r="BJ8" s="631"/>
      <c r="BK8" s="629"/>
      <c r="BL8" s="629">
        <v>1</v>
      </c>
      <c r="BM8" s="630">
        <v>0.5</v>
      </c>
      <c r="BN8" s="622"/>
      <c r="BO8" s="634"/>
      <c r="BP8" s="622"/>
      <c r="BQ8" s="622">
        <f t="shared" si="0"/>
        <v>2</v>
      </c>
      <c r="BR8" s="634">
        <f t="shared" si="0"/>
        <v>1</v>
      </c>
      <c r="BS8" s="622">
        <f t="shared" si="0"/>
        <v>1</v>
      </c>
      <c r="BT8" s="634">
        <f t="shared" si="0"/>
        <v>0.5</v>
      </c>
      <c r="BU8" s="623" t="s">
        <v>601</v>
      </c>
      <c r="BV8" s="623" t="s">
        <v>755</v>
      </c>
      <c r="BW8" s="623" t="s">
        <v>774</v>
      </c>
      <c r="BX8" s="623" t="s">
        <v>757</v>
      </c>
      <c r="BY8" s="623" t="s">
        <v>499</v>
      </c>
      <c r="BZ8" s="623" t="s">
        <v>798</v>
      </c>
      <c r="CA8" s="624"/>
      <c r="CB8" s="624"/>
      <c r="CC8" s="624"/>
      <c r="CD8" s="624"/>
      <c r="CE8" s="624"/>
      <c r="CF8" s="624"/>
      <c r="CG8" s="625" t="s">
        <v>777</v>
      </c>
    </row>
    <row r="9" spans="1:85" ht="78" customHeight="1">
      <c r="A9" s="616" t="s">
        <v>747</v>
      </c>
      <c r="B9" s="616" t="s">
        <v>799</v>
      </c>
      <c r="C9" s="616" t="s">
        <v>800</v>
      </c>
      <c r="D9" s="616" t="s">
        <v>801</v>
      </c>
      <c r="E9" s="616" t="s">
        <v>802</v>
      </c>
      <c r="F9" s="616" t="s">
        <v>803</v>
      </c>
      <c r="G9" s="635" t="s">
        <v>135</v>
      </c>
      <c r="H9" s="626">
        <v>46386</v>
      </c>
      <c r="I9" s="636"/>
      <c r="J9" s="637"/>
      <c r="K9" s="636"/>
      <c r="L9" s="637"/>
      <c r="M9" s="636"/>
      <c r="N9" s="638"/>
      <c r="O9" s="639"/>
      <c r="P9" s="638"/>
      <c r="Q9" s="640"/>
      <c r="R9" s="629"/>
      <c r="S9" s="638"/>
      <c r="T9" s="639"/>
      <c r="U9" s="638"/>
      <c r="V9" s="640"/>
      <c r="W9" s="638"/>
      <c r="X9" s="638"/>
      <c r="Y9" s="639"/>
      <c r="Z9" s="638"/>
      <c r="AA9" s="640"/>
      <c r="AB9" s="638"/>
      <c r="AC9" s="638"/>
      <c r="AD9" s="639"/>
      <c r="AE9" s="638"/>
      <c r="AF9" s="640"/>
      <c r="AG9" s="638"/>
      <c r="AH9" s="638"/>
      <c r="AI9" s="639"/>
      <c r="AJ9" s="638"/>
      <c r="AK9" s="639"/>
      <c r="AL9" s="627"/>
      <c r="AM9" s="638"/>
      <c r="AN9" s="639"/>
      <c r="AO9" s="686"/>
      <c r="AP9" s="687"/>
      <c r="AQ9" s="686"/>
      <c r="AR9" s="638"/>
      <c r="AS9" s="639"/>
      <c r="AT9" s="638"/>
      <c r="AU9" s="640"/>
      <c r="AV9" s="638"/>
      <c r="AW9" s="638">
        <v>1</v>
      </c>
      <c r="AX9" s="639">
        <v>0.5</v>
      </c>
      <c r="AY9" s="638"/>
      <c r="AZ9" s="640"/>
      <c r="BA9" s="638"/>
      <c r="BB9" s="638"/>
      <c r="BC9" s="639"/>
      <c r="BD9" s="638"/>
      <c r="BE9" s="640"/>
      <c r="BF9" s="638"/>
      <c r="BG9" s="638"/>
      <c r="BH9" s="639"/>
      <c r="BI9" s="638"/>
      <c r="BJ9" s="640"/>
      <c r="BK9" s="638"/>
      <c r="BL9" s="638">
        <v>1</v>
      </c>
      <c r="BM9" s="639">
        <v>0.5</v>
      </c>
      <c r="BN9" s="641"/>
      <c r="BO9" s="642"/>
      <c r="BP9" s="641"/>
      <c r="BQ9" s="622">
        <f t="shared" si="0"/>
        <v>2</v>
      </c>
      <c r="BR9" s="634">
        <f t="shared" si="0"/>
        <v>1</v>
      </c>
      <c r="BS9" s="622">
        <f t="shared" si="0"/>
        <v>0</v>
      </c>
      <c r="BT9" s="634">
        <f t="shared" si="0"/>
        <v>0</v>
      </c>
      <c r="BU9" s="623"/>
      <c r="BV9" s="623"/>
      <c r="BW9" s="623"/>
      <c r="BX9" s="623"/>
      <c r="BY9" s="623"/>
      <c r="BZ9" s="623"/>
      <c r="CA9" s="624"/>
      <c r="CB9" s="624"/>
      <c r="CC9" s="624"/>
      <c r="CD9" s="624"/>
      <c r="CE9" s="624"/>
      <c r="CF9" s="624"/>
      <c r="CG9" s="625"/>
    </row>
    <row r="10" spans="1:85" ht="91.9" customHeight="1">
      <c r="A10" s="616" t="s">
        <v>747</v>
      </c>
      <c r="B10" s="643" t="s">
        <v>804</v>
      </c>
      <c r="C10" s="616" t="s">
        <v>805</v>
      </c>
      <c r="D10" s="616" t="s">
        <v>806</v>
      </c>
      <c r="E10" s="616" t="s">
        <v>807</v>
      </c>
      <c r="F10" s="643" t="s">
        <v>808</v>
      </c>
      <c r="G10" s="643" t="s">
        <v>782</v>
      </c>
      <c r="H10" s="644">
        <v>46203</v>
      </c>
      <c r="I10" s="645"/>
      <c r="J10" s="646"/>
      <c r="K10" s="645"/>
      <c r="L10" s="646"/>
      <c r="M10" s="645" t="s">
        <v>783</v>
      </c>
      <c r="N10" s="647"/>
      <c r="O10" s="648"/>
      <c r="P10" s="647"/>
      <c r="Q10" s="649"/>
      <c r="R10" s="627" t="s">
        <v>784</v>
      </c>
      <c r="S10" s="647"/>
      <c r="T10" s="648"/>
      <c r="U10" s="647"/>
      <c r="V10" s="649"/>
      <c r="W10" s="647" t="s">
        <v>785</v>
      </c>
      <c r="X10" s="647"/>
      <c r="Y10" s="648"/>
      <c r="Z10" s="647"/>
      <c r="AA10" s="649"/>
      <c r="AB10" s="645" t="s">
        <v>786</v>
      </c>
      <c r="AC10" s="647"/>
      <c r="AD10" s="648"/>
      <c r="AE10" s="647"/>
      <c r="AF10" s="649"/>
      <c r="AG10" s="647"/>
      <c r="AH10" s="647">
        <v>1</v>
      </c>
      <c r="AI10" s="648">
        <v>1</v>
      </c>
      <c r="AJ10" s="647">
        <v>1</v>
      </c>
      <c r="AK10" s="649">
        <v>1</v>
      </c>
      <c r="AL10" s="627" t="s">
        <v>809</v>
      </c>
      <c r="AM10" s="647"/>
      <c r="AN10" s="648"/>
      <c r="AO10" s="688"/>
      <c r="AP10" s="689"/>
      <c r="AQ10" s="688"/>
      <c r="AR10" s="647"/>
      <c r="AS10" s="648"/>
      <c r="AT10" s="647"/>
      <c r="AU10" s="649"/>
      <c r="AV10" s="647"/>
      <c r="AW10" s="647"/>
      <c r="AX10" s="648"/>
      <c r="AY10" s="647"/>
      <c r="AZ10" s="649"/>
      <c r="BA10" s="647"/>
      <c r="BB10" s="647"/>
      <c r="BC10" s="648"/>
      <c r="BD10" s="647"/>
      <c r="BE10" s="649"/>
      <c r="BF10" s="647"/>
      <c r="BG10" s="647"/>
      <c r="BH10" s="648"/>
      <c r="BI10" s="647"/>
      <c r="BJ10" s="649"/>
      <c r="BK10" s="647"/>
      <c r="BL10" s="647"/>
      <c r="BM10" s="648"/>
      <c r="BN10" s="650"/>
      <c r="BO10" s="651"/>
      <c r="BP10" s="650"/>
      <c r="BQ10" s="650">
        <f t="shared" si="0"/>
        <v>1</v>
      </c>
      <c r="BR10" s="651">
        <f t="shared" si="0"/>
        <v>1</v>
      </c>
      <c r="BS10" s="650">
        <f t="shared" si="0"/>
        <v>1</v>
      </c>
      <c r="BT10" s="651">
        <f t="shared" si="0"/>
        <v>1</v>
      </c>
      <c r="BU10" s="623" t="s">
        <v>601</v>
      </c>
      <c r="BV10" s="623" t="s">
        <v>755</v>
      </c>
      <c r="BW10" s="623" t="s">
        <v>774</v>
      </c>
      <c r="BX10" s="623" t="s">
        <v>757</v>
      </c>
      <c r="BY10" s="623" t="s">
        <v>499</v>
      </c>
      <c r="BZ10" s="623" t="s">
        <v>810</v>
      </c>
      <c r="CA10" s="624"/>
      <c r="CB10" s="624"/>
      <c r="CC10" s="624"/>
      <c r="CD10" s="624"/>
      <c r="CE10" s="624"/>
      <c r="CF10" s="624"/>
      <c r="CG10" s="625" t="s">
        <v>777</v>
      </c>
    </row>
    <row r="11" spans="1:85" ht="93" customHeight="1">
      <c r="A11" s="616" t="s">
        <v>811</v>
      </c>
      <c r="B11" s="616" t="s">
        <v>812</v>
      </c>
      <c r="C11" s="616" t="s">
        <v>813</v>
      </c>
      <c r="D11" s="620" t="s">
        <v>750</v>
      </c>
      <c r="E11" s="616" t="s">
        <v>814</v>
      </c>
      <c r="F11" s="616" t="s">
        <v>815</v>
      </c>
      <c r="G11" s="616" t="s">
        <v>816</v>
      </c>
      <c r="H11" s="617">
        <v>46386</v>
      </c>
      <c r="I11" s="616"/>
      <c r="J11" s="618"/>
      <c r="K11" s="616"/>
      <c r="L11" s="618"/>
      <c r="M11" s="616" t="s">
        <v>817</v>
      </c>
      <c r="N11" s="620"/>
      <c r="O11" s="621"/>
      <c r="P11" s="620"/>
      <c r="Q11" s="621"/>
      <c r="R11" s="620"/>
      <c r="S11" s="620"/>
      <c r="T11" s="621"/>
      <c r="U11" s="620"/>
      <c r="V11" s="621"/>
      <c r="W11" s="620"/>
      <c r="X11" s="620"/>
      <c r="Y11" s="621"/>
      <c r="Z11" s="620"/>
      <c r="AA11" s="621"/>
      <c r="AB11" s="620"/>
      <c r="AC11" s="620"/>
      <c r="AD11" s="621"/>
      <c r="AE11" s="620"/>
      <c r="AF11" s="621"/>
      <c r="AG11" s="620"/>
      <c r="AH11" s="620"/>
      <c r="AI11" s="621"/>
      <c r="AJ11" s="620"/>
      <c r="AK11" s="621"/>
      <c r="AL11" s="620"/>
      <c r="AM11" s="620"/>
      <c r="AN11" s="621"/>
      <c r="AO11" s="682"/>
      <c r="AP11" s="683"/>
      <c r="AQ11" s="682"/>
      <c r="AR11" s="620"/>
      <c r="AS11" s="621"/>
      <c r="AT11" s="620"/>
      <c r="AU11" s="621"/>
      <c r="AV11" s="620"/>
      <c r="AW11" s="620"/>
      <c r="AX11" s="621"/>
      <c r="AY11" s="620"/>
      <c r="AZ11" s="621"/>
      <c r="BA11" s="620"/>
      <c r="BB11" s="620">
        <v>2</v>
      </c>
      <c r="BC11" s="621">
        <v>0.4</v>
      </c>
      <c r="BD11" s="620"/>
      <c r="BE11" s="621"/>
      <c r="BF11" s="620"/>
      <c r="BG11" s="620"/>
      <c r="BH11" s="621"/>
      <c r="BI11" s="620"/>
      <c r="BJ11" s="621"/>
      <c r="BK11" s="620"/>
      <c r="BL11" s="620">
        <v>3</v>
      </c>
      <c r="BM11" s="621">
        <v>0.6</v>
      </c>
      <c r="BN11" s="620"/>
      <c r="BO11" s="621"/>
      <c r="BP11" s="620"/>
      <c r="BQ11" s="620">
        <f t="shared" si="0"/>
        <v>5</v>
      </c>
      <c r="BR11" s="621">
        <f t="shared" si="0"/>
        <v>1</v>
      </c>
      <c r="BS11" s="620">
        <f t="shared" si="0"/>
        <v>0</v>
      </c>
      <c r="BT11" s="621">
        <f t="shared" si="0"/>
        <v>0</v>
      </c>
      <c r="BU11" s="623" t="s">
        <v>601</v>
      </c>
      <c r="BV11" s="623" t="s">
        <v>755</v>
      </c>
      <c r="BW11" s="623" t="s">
        <v>497</v>
      </c>
      <c r="BX11" s="623" t="s">
        <v>757</v>
      </c>
      <c r="BY11" s="623" t="s">
        <v>499</v>
      </c>
      <c r="BZ11" s="623" t="s">
        <v>758</v>
      </c>
      <c r="CA11" s="624"/>
      <c r="CB11" s="624"/>
      <c r="CC11" s="624"/>
      <c r="CD11" s="624"/>
      <c r="CE11" s="624"/>
      <c r="CF11" s="624"/>
      <c r="CG11" s="625" t="s">
        <v>777</v>
      </c>
    </row>
    <row r="12" spans="1:85" ht="56.25" customHeight="1">
      <c r="A12" s="616" t="s">
        <v>811</v>
      </c>
      <c r="B12" s="643" t="s">
        <v>818</v>
      </c>
      <c r="C12" s="643" t="s">
        <v>819</v>
      </c>
      <c r="D12" s="650" t="s">
        <v>762</v>
      </c>
      <c r="E12" s="643" t="s">
        <v>820</v>
      </c>
      <c r="F12" s="643" t="s">
        <v>821</v>
      </c>
      <c r="G12" s="643" t="s">
        <v>822</v>
      </c>
      <c r="H12" s="644">
        <v>46386</v>
      </c>
      <c r="I12" s="643"/>
      <c r="J12" s="652"/>
      <c r="K12" s="643"/>
      <c r="L12" s="652"/>
      <c r="M12" s="643"/>
      <c r="N12" s="650"/>
      <c r="O12" s="651"/>
      <c r="P12" s="650"/>
      <c r="Q12" s="651"/>
      <c r="R12" s="650"/>
      <c r="S12" s="650"/>
      <c r="T12" s="651"/>
      <c r="U12" s="650"/>
      <c r="V12" s="651"/>
      <c r="W12" s="650"/>
      <c r="X12" s="650"/>
      <c r="Y12" s="651"/>
      <c r="Z12" s="650"/>
      <c r="AA12" s="651"/>
      <c r="AB12" s="650"/>
      <c r="AC12" s="650"/>
      <c r="AD12" s="651"/>
      <c r="AE12" s="650"/>
      <c r="AF12" s="651"/>
      <c r="AG12" s="650"/>
      <c r="AH12" s="650"/>
      <c r="AI12" s="651"/>
      <c r="AJ12" s="650"/>
      <c r="AK12" s="651"/>
      <c r="AL12" s="650"/>
      <c r="AM12" s="650"/>
      <c r="AN12" s="651"/>
      <c r="AO12" s="690"/>
      <c r="AP12" s="691"/>
      <c r="AQ12" s="690"/>
      <c r="AR12" s="650"/>
      <c r="AS12" s="651"/>
      <c r="AT12" s="650"/>
      <c r="AU12" s="651"/>
      <c r="AV12" s="650"/>
      <c r="AW12" s="650"/>
      <c r="AX12" s="651"/>
      <c r="AY12" s="650"/>
      <c r="AZ12" s="651"/>
      <c r="BA12" s="650"/>
      <c r="BB12" s="650"/>
      <c r="BC12" s="651"/>
      <c r="BD12" s="650"/>
      <c r="BE12" s="651"/>
      <c r="BF12" s="650"/>
      <c r="BG12" s="650"/>
      <c r="BH12" s="651"/>
      <c r="BI12" s="650"/>
      <c r="BJ12" s="651"/>
      <c r="BK12" s="650"/>
      <c r="BL12" s="650">
        <v>1</v>
      </c>
      <c r="BM12" s="651">
        <v>1</v>
      </c>
      <c r="BN12" s="650"/>
      <c r="BO12" s="651"/>
      <c r="BP12" s="650"/>
      <c r="BQ12" s="650">
        <f t="shared" si="0"/>
        <v>1</v>
      </c>
      <c r="BR12" s="651">
        <f t="shared" si="0"/>
        <v>1</v>
      </c>
      <c r="BS12" s="650">
        <f t="shared" si="0"/>
        <v>0</v>
      </c>
      <c r="BT12" s="651">
        <f t="shared" si="0"/>
        <v>0</v>
      </c>
      <c r="BU12" s="623" t="s">
        <v>601</v>
      </c>
      <c r="BV12" s="623" t="s">
        <v>755</v>
      </c>
      <c r="BW12" s="623" t="s">
        <v>774</v>
      </c>
      <c r="BX12" s="623" t="s">
        <v>757</v>
      </c>
      <c r="BY12" s="623" t="s">
        <v>499</v>
      </c>
      <c r="BZ12" s="623" t="s">
        <v>758</v>
      </c>
      <c r="CA12" s="624"/>
      <c r="CB12" s="624"/>
      <c r="CC12" s="624"/>
      <c r="CD12" s="624"/>
      <c r="CE12" s="624"/>
      <c r="CF12" s="624"/>
      <c r="CG12" s="625" t="s">
        <v>777</v>
      </c>
    </row>
    <row r="13" spans="1:85" ht="79.900000000000006" customHeight="1">
      <c r="A13" s="616" t="s">
        <v>811</v>
      </c>
      <c r="B13" s="616" t="s">
        <v>823</v>
      </c>
      <c r="C13" s="616" t="s">
        <v>819</v>
      </c>
      <c r="D13" s="616" t="s">
        <v>824</v>
      </c>
      <c r="E13" s="616" t="s">
        <v>825</v>
      </c>
      <c r="F13" s="616" t="s">
        <v>826</v>
      </c>
      <c r="G13" s="643" t="s">
        <v>822</v>
      </c>
      <c r="H13" s="644">
        <v>46386</v>
      </c>
      <c r="I13" s="623"/>
      <c r="J13" s="653"/>
      <c r="K13" s="623"/>
      <c r="L13" s="653"/>
      <c r="M13" s="623"/>
      <c r="N13" s="654"/>
      <c r="O13" s="655"/>
      <c r="P13" s="654"/>
      <c r="Q13" s="655"/>
      <c r="R13" s="654"/>
      <c r="S13" s="654"/>
      <c r="T13" s="655"/>
      <c r="U13" s="654"/>
      <c r="V13" s="655"/>
      <c r="W13" s="654"/>
      <c r="X13" s="654"/>
      <c r="Y13" s="655"/>
      <c r="Z13" s="654"/>
      <c r="AA13" s="655"/>
      <c r="AB13" s="654"/>
      <c r="AC13" s="654"/>
      <c r="AD13" s="655"/>
      <c r="AE13" s="654"/>
      <c r="AF13" s="655"/>
      <c r="AG13" s="654"/>
      <c r="AH13" s="654"/>
      <c r="AI13" s="655"/>
      <c r="AJ13" s="654"/>
      <c r="AK13" s="655"/>
      <c r="AL13" s="654"/>
      <c r="AM13" s="654"/>
      <c r="AN13" s="655"/>
      <c r="AO13" s="692"/>
      <c r="AP13" s="693"/>
      <c r="AQ13" s="692"/>
      <c r="AR13" s="654"/>
      <c r="AS13" s="655"/>
      <c r="AT13" s="654"/>
      <c r="AU13" s="655"/>
      <c r="AV13" s="654"/>
      <c r="AW13" s="654"/>
      <c r="AX13" s="655"/>
      <c r="AY13" s="654"/>
      <c r="AZ13" s="655"/>
      <c r="BA13" s="654"/>
      <c r="BB13" s="654"/>
      <c r="BC13" s="655"/>
      <c r="BD13" s="654"/>
      <c r="BE13" s="655"/>
      <c r="BF13" s="654"/>
      <c r="BG13" s="654"/>
      <c r="BH13" s="655"/>
      <c r="BI13" s="654"/>
      <c r="BJ13" s="655"/>
      <c r="BK13" s="654"/>
      <c r="BL13" s="654">
        <v>2</v>
      </c>
      <c r="BM13" s="655">
        <v>1</v>
      </c>
      <c r="BN13" s="654"/>
      <c r="BO13" s="655"/>
      <c r="BP13" s="654"/>
      <c r="BQ13" s="650">
        <f t="shared" si="0"/>
        <v>2</v>
      </c>
      <c r="BR13" s="651">
        <f t="shared" si="0"/>
        <v>1</v>
      </c>
      <c r="BS13" s="650">
        <f t="shared" si="0"/>
        <v>0</v>
      </c>
      <c r="BT13" s="651">
        <f t="shared" si="0"/>
        <v>0</v>
      </c>
      <c r="BU13" s="623"/>
      <c r="BV13" s="623"/>
      <c r="BW13" s="623"/>
      <c r="BX13" s="623"/>
      <c r="BY13" s="623"/>
      <c r="BZ13" s="623"/>
      <c r="CA13" s="624"/>
      <c r="CB13" s="624"/>
      <c r="CC13" s="624"/>
      <c r="CD13" s="624"/>
      <c r="CE13" s="624"/>
      <c r="CF13" s="624"/>
      <c r="CG13" s="625"/>
    </row>
    <row r="14" spans="1:85" ht="67.900000000000006" customHeight="1">
      <c r="A14" s="616" t="s">
        <v>811</v>
      </c>
      <c r="B14" s="616" t="s">
        <v>818</v>
      </c>
      <c r="C14" s="616" t="s">
        <v>819</v>
      </c>
      <c r="D14" s="616" t="s">
        <v>827</v>
      </c>
      <c r="E14" s="616" t="s">
        <v>828</v>
      </c>
      <c r="F14" s="616" t="s">
        <v>829</v>
      </c>
      <c r="G14" s="643" t="s">
        <v>822</v>
      </c>
      <c r="H14" s="644">
        <v>46386</v>
      </c>
      <c r="I14" s="623"/>
      <c r="J14" s="653"/>
      <c r="K14" s="623"/>
      <c r="L14" s="653"/>
      <c r="M14" s="623"/>
      <c r="N14" s="654"/>
      <c r="O14" s="655"/>
      <c r="P14" s="654"/>
      <c r="Q14" s="655"/>
      <c r="R14" s="654"/>
      <c r="S14" s="654"/>
      <c r="T14" s="655"/>
      <c r="U14" s="654"/>
      <c r="V14" s="655"/>
      <c r="W14" s="654"/>
      <c r="X14" s="654"/>
      <c r="Y14" s="655"/>
      <c r="Z14" s="654"/>
      <c r="AA14" s="655"/>
      <c r="AB14" s="654"/>
      <c r="AC14" s="654"/>
      <c r="AD14" s="655"/>
      <c r="AE14" s="654"/>
      <c r="AF14" s="655"/>
      <c r="AG14" s="654"/>
      <c r="AH14" s="654"/>
      <c r="AI14" s="655"/>
      <c r="AJ14" s="654"/>
      <c r="AK14" s="655"/>
      <c r="AL14" s="654"/>
      <c r="AM14" s="654"/>
      <c r="AN14" s="655"/>
      <c r="AO14" s="692"/>
      <c r="AP14" s="693"/>
      <c r="AQ14" s="692"/>
      <c r="AR14" s="654"/>
      <c r="AS14" s="655"/>
      <c r="AT14" s="654"/>
      <c r="AU14" s="655"/>
      <c r="AV14" s="654"/>
      <c r="AW14" s="654"/>
      <c r="AX14" s="655"/>
      <c r="AY14" s="654"/>
      <c r="AZ14" s="655"/>
      <c r="BA14" s="654"/>
      <c r="BB14" s="654"/>
      <c r="BC14" s="655"/>
      <c r="BD14" s="654"/>
      <c r="BE14" s="655"/>
      <c r="BF14" s="654"/>
      <c r="BG14" s="654"/>
      <c r="BH14" s="655"/>
      <c r="BI14" s="654"/>
      <c r="BJ14" s="655"/>
      <c r="BK14" s="654"/>
      <c r="BL14" s="654">
        <v>1</v>
      </c>
      <c r="BM14" s="655">
        <v>1</v>
      </c>
      <c r="BN14" s="654"/>
      <c r="BO14" s="655"/>
      <c r="BP14" s="654"/>
      <c r="BQ14" s="650">
        <f t="shared" si="0"/>
        <v>1</v>
      </c>
      <c r="BR14" s="651">
        <f t="shared" si="0"/>
        <v>1</v>
      </c>
      <c r="BS14" s="650">
        <f t="shared" si="0"/>
        <v>0</v>
      </c>
      <c r="BT14" s="651">
        <f t="shared" si="0"/>
        <v>0</v>
      </c>
      <c r="BU14" s="623"/>
      <c r="BV14" s="623"/>
      <c r="BW14" s="623"/>
      <c r="BX14" s="623"/>
      <c r="BY14" s="623"/>
      <c r="BZ14" s="623"/>
      <c r="CA14" s="624"/>
      <c r="CB14" s="624"/>
      <c r="CC14" s="624"/>
      <c r="CD14" s="624"/>
      <c r="CE14" s="624"/>
      <c r="CF14" s="624"/>
      <c r="CG14" s="625"/>
    </row>
    <row r="15" spans="1:85" ht="81" customHeight="1">
      <c r="A15" s="616" t="s">
        <v>830</v>
      </c>
      <c r="B15" s="616" t="s">
        <v>831</v>
      </c>
      <c r="C15" s="616" t="s">
        <v>832</v>
      </c>
      <c r="D15" s="620" t="s">
        <v>750</v>
      </c>
      <c r="E15" s="616" t="s">
        <v>833</v>
      </c>
      <c r="F15" s="616" t="s">
        <v>834</v>
      </c>
      <c r="G15" s="616" t="s">
        <v>835</v>
      </c>
      <c r="H15" s="617">
        <v>46386</v>
      </c>
      <c r="I15" s="616"/>
      <c r="J15" s="618"/>
      <c r="K15" s="616"/>
      <c r="L15" s="618"/>
      <c r="M15" s="616"/>
      <c r="N15" s="620"/>
      <c r="O15" s="621"/>
      <c r="P15" s="620"/>
      <c r="Q15" s="621"/>
      <c r="R15" s="620"/>
      <c r="S15" s="620"/>
      <c r="T15" s="621"/>
      <c r="U15" s="620"/>
      <c r="V15" s="621"/>
      <c r="W15" s="620"/>
      <c r="X15" s="620">
        <v>1</v>
      </c>
      <c r="Y15" s="621">
        <v>0.25</v>
      </c>
      <c r="Z15" s="620">
        <v>1</v>
      </c>
      <c r="AA15" s="621">
        <v>0.25</v>
      </c>
      <c r="AB15" s="616" t="s">
        <v>836</v>
      </c>
      <c r="AC15" s="620"/>
      <c r="AD15" s="621"/>
      <c r="AE15" s="620"/>
      <c r="AF15" s="621"/>
      <c r="AG15" s="620"/>
      <c r="AH15" s="620"/>
      <c r="AI15" s="621"/>
      <c r="AJ15" s="620"/>
      <c r="AK15" s="621"/>
      <c r="AL15" s="620"/>
      <c r="AM15" s="620">
        <v>1</v>
      </c>
      <c r="AN15" s="621">
        <v>0.25</v>
      </c>
      <c r="AO15" s="682"/>
      <c r="AP15" s="683"/>
      <c r="AQ15" s="682"/>
      <c r="AR15" s="620"/>
      <c r="AS15" s="621"/>
      <c r="AT15" s="620"/>
      <c r="AU15" s="621"/>
      <c r="AV15" s="620"/>
      <c r="AW15" s="620"/>
      <c r="AX15" s="621"/>
      <c r="AY15" s="620"/>
      <c r="AZ15" s="621"/>
      <c r="BA15" s="620"/>
      <c r="BB15" s="620">
        <v>1</v>
      </c>
      <c r="BC15" s="621">
        <v>0.25</v>
      </c>
      <c r="BD15" s="620"/>
      <c r="BE15" s="621"/>
      <c r="BF15" s="620"/>
      <c r="BG15" s="620"/>
      <c r="BH15" s="621"/>
      <c r="BI15" s="620"/>
      <c r="BJ15" s="621"/>
      <c r="BK15" s="620"/>
      <c r="BL15" s="620">
        <v>1</v>
      </c>
      <c r="BM15" s="621">
        <v>0.25</v>
      </c>
      <c r="BN15" s="620"/>
      <c r="BO15" s="621"/>
      <c r="BP15" s="620"/>
      <c r="BQ15" s="620">
        <f t="shared" si="0"/>
        <v>4</v>
      </c>
      <c r="BR15" s="621">
        <f t="shared" si="0"/>
        <v>1</v>
      </c>
      <c r="BS15" s="620">
        <f t="shared" si="0"/>
        <v>1</v>
      </c>
      <c r="BT15" s="621">
        <f t="shared" si="0"/>
        <v>0.25</v>
      </c>
      <c r="BU15" s="623" t="s">
        <v>837</v>
      </c>
      <c r="BV15" s="623" t="s">
        <v>755</v>
      </c>
      <c r="BW15" s="623" t="s">
        <v>774</v>
      </c>
      <c r="BX15" s="623" t="s">
        <v>838</v>
      </c>
      <c r="BY15" s="623" t="s">
        <v>499</v>
      </c>
      <c r="BZ15" s="623" t="s">
        <v>758</v>
      </c>
      <c r="CA15" s="624"/>
      <c r="CB15" s="624"/>
      <c r="CC15" s="624"/>
      <c r="CD15" s="624"/>
      <c r="CE15" s="624"/>
      <c r="CF15" s="624"/>
      <c r="CG15" s="625" t="s">
        <v>777</v>
      </c>
    </row>
    <row r="16" spans="1:85" ht="137.25" customHeight="1">
      <c r="A16" s="635" t="s">
        <v>830</v>
      </c>
      <c r="B16" s="616" t="s">
        <v>831</v>
      </c>
      <c r="C16" s="616" t="s">
        <v>832</v>
      </c>
      <c r="D16" s="629" t="s">
        <v>839</v>
      </c>
      <c r="E16" s="627" t="s">
        <v>840</v>
      </c>
      <c r="F16" s="627" t="s">
        <v>841</v>
      </c>
      <c r="G16" s="627" t="s">
        <v>140</v>
      </c>
      <c r="H16" s="632">
        <v>46387</v>
      </c>
      <c r="I16" s="635">
        <v>1</v>
      </c>
      <c r="J16" s="656">
        <v>0.09</v>
      </c>
      <c r="K16" s="635">
        <v>1</v>
      </c>
      <c r="L16" s="656">
        <v>0.09</v>
      </c>
      <c r="M16" s="635" t="s">
        <v>842</v>
      </c>
      <c r="N16" s="622">
        <v>1</v>
      </c>
      <c r="O16" s="634">
        <v>0.09</v>
      </c>
      <c r="P16" s="622">
        <v>1</v>
      </c>
      <c r="Q16" s="634">
        <v>0.09</v>
      </c>
      <c r="R16" s="627" t="s">
        <v>843</v>
      </c>
      <c r="S16" s="622">
        <v>1</v>
      </c>
      <c r="T16" s="634">
        <v>0.09</v>
      </c>
      <c r="U16" s="622">
        <v>1</v>
      </c>
      <c r="V16" s="634">
        <v>0.09</v>
      </c>
      <c r="W16" s="627" t="s">
        <v>844</v>
      </c>
      <c r="X16" s="622">
        <v>1</v>
      </c>
      <c r="Y16" s="634">
        <v>0.09</v>
      </c>
      <c r="Z16" s="622">
        <v>1</v>
      </c>
      <c r="AA16" s="634">
        <v>0.09</v>
      </c>
      <c r="AB16" s="635" t="s">
        <v>845</v>
      </c>
      <c r="AC16" s="622">
        <v>1</v>
      </c>
      <c r="AD16" s="634">
        <v>0.08</v>
      </c>
      <c r="AE16" s="622">
        <v>1</v>
      </c>
      <c r="AF16" s="634">
        <v>0.08</v>
      </c>
      <c r="AG16" s="635" t="s">
        <v>846</v>
      </c>
      <c r="AH16" s="622">
        <v>1</v>
      </c>
      <c r="AI16" s="634">
        <v>0.08</v>
      </c>
      <c r="AJ16" s="622">
        <v>1</v>
      </c>
      <c r="AK16" s="634">
        <v>0.08</v>
      </c>
      <c r="AL16" s="635" t="s">
        <v>847</v>
      </c>
      <c r="AM16" s="622">
        <v>1</v>
      </c>
      <c r="AN16" s="634">
        <v>0.08</v>
      </c>
      <c r="AO16" s="694"/>
      <c r="AP16" s="695"/>
      <c r="AQ16" s="694"/>
      <c r="AR16" s="622">
        <v>1</v>
      </c>
      <c r="AS16" s="634">
        <v>0.08</v>
      </c>
      <c r="AT16" s="622"/>
      <c r="AU16" s="634"/>
      <c r="AV16" s="622"/>
      <c r="AW16" s="622">
        <v>1</v>
      </c>
      <c r="AX16" s="634">
        <v>0.08</v>
      </c>
      <c r="AY16" s="622"/>
      <c r="AZ16" s="634"/>
      <c r="BA16" s="622"/>
      <c r="BB16" s="622">
        <v>1</v>
      </c>
      <c r="BC16" s="634">
        <v>0.08</v>
      </c>
      <c r="BD16" s="622"/>
      <c r="BE16" s="634"/>
      <c r="BF16" s="622"/>
      <c r="BG16" s="622">
        <v>1</v>
      </c>
      <c r="BH16" s="634">
        <v>0.08</v>
      </c>
      <c r="BI16" s="622"/>
      <c r="BJ16" s="634"/>
      <c r="BK16" s="622"/>
      <c r="BL16" s="622">
        <v>1</v>
      </c>
      <c r="BM16" s="634">
        <v>0.08</v>
      </c>
      <c r="BN16" s="622"/>
      <c r="BO16" s="634"/>
      <c r="BP16" s="622"/>
      <c r="BQ16" s="622">
        <f t="shared" si="0"/>
        <v>12</v>
      </c>
      <c r="BR16" s="634">
        <f t="shared" si="0"/>
        <v>0.99999999999999978</v>
      </c>
      <c r="BS16" s="622">
        <f t="shared" si="0"/>
        <v>6</v>
      </c>
      <c r="BT16" s="634">
        <f t="shared" si="0"/>
        <v>0.52</v>
      </c>
      <c r="BU16" s="623" t="s">
        <v>848</v>
      </c>
      <c r="BV16" s="623" t="s">
        <v>849</v>
      </c>
      <c r="BW16" s="623" t="s">
        <v>850</v>
      </c>
      <c r="BX16" s="623" t="s">
        <v>838</v>
      </c>
      <c r="BY16" s="623" t="s">
        <v>851</v>
      </c>
      <c r="BZ16" s="623" t="s">
        <v>810</v>
      </c>
      <c r="CA16" s="624"/>
      <c r="CB16" s="624"/>
      <c r="CC16" s="624"/>
      <c r="CD16" s="624"/>
      <c r="CE16" s="624"/>
      <c r="CF16" s="624"/>
      <c r="CG16" s="625" t="s">
        <v>777</v>
      </c>
    </row>
    <row r="17" spans="1:85" ht="74.25" customHeight="1">
      <c r="A17" s="635" t="s">
        <v>830</v>
      </c>
      <c r="B17" s="616" t="s">
        <v>831</v>
      </c>
      <c r="C17" s="616" t="s">
        <v>832</v>
      </c>
      <c r="D17" s="622" t="s">
        <v>852</v>
      </c>
      <c r="E17" s="627" t="s">
        <v>853</v>
      </c>
      <c r="F17" s="627" t="s">
        <v>854</v>
      </c>
      <c r="G17" s="627" t="s">
        <v>140</v>
      </c>
      <c r="H17" s="632">
        <v>46387</v>
      </c>
      <c r="I17" s="635"/>
      <c r="J17" s="656"/>
      <c r="K17" s="635"/>
      <c r="L17" s="656"/>
      <c r="M17" s="635"/>
      <c r="N17" s="622"/>
      <c r="O17" s="634"/>
      <c r="P17" s="622"/>
      <c r="Q17" s="634"/>
      <c r="R17" s="627" t="s">
        <v>784</v>
      </c>
      <c r="S17" s="622"/>
      <c r="T17" s="634"/>
      <c r="U17" s="622"/>
      <c r="V17" s="634"/>
      <c r="W17" s="635"/>
      <c r="X17" s="622">
        <v>1</v>
      </c>
      <c r="Y17" s="634">
        <v>0.25</v>
      </c>
      <c r="Z17" s="622">
        <v>1</v>
      </c>
      <c r="AA17" s="634">
        <v>0.25</v>
      </c>
      <c r="AB17" s="635" t="s">
        <v>855</v>
      </c>
      <c r="AC17" s="622"/>
      <c r="AD17" s="634"/>
      <c r="AE17" s="622"/>
      <c r="AF17" s="634"/>
      <c r="AG17" s="635" t="s">
        <v>856</v>
      </c>
      <c r="AH17" s="622"/>
      <c r="AI17" s="634"/>
      <c r="AJ17" s="622"/>
      <c r="AK17" s="634"/>
      <c r="AL17" s="622"/>
      <c r="AM17" s="622">
        <v>1</v>
      </c>
      <c r="AN17" s="634">
        <v>0.25</v>
      </c>
      <c r="AO17" s="694"/>
      <c r="AP17" s="695"/>
      <c r="AQ17" s="694"/>
      <c r="AR17" s="622"/>
      <c r="AS17" s="634"/>
      <c r="AT17" s="622"/>
      <c r="AU17" s="634"/>
      <c r="AV17" s="622"/>
      <c r="AW17" s="622"/>
      <c r="AX17" s="634"/>
      <c r="AY17" s="622"/>
      <c r="AZ17" s="634"/>
      <c r="BA17" s="622"/>
      <c r="BB17" s="622">
        <v>1</v>
      </c>
      <c r="BC17" s="634">
        <v>0.25</v>
      </c>
      <c r="BD17" s="622"/>
      <c r="BE17" s="634"/>
      <c r="BF17" s="622"/>
      <c r="BG17" s="622"/>
      <c r="BH17" s="634"/>
      <c r="BI17" s="622"/>
      <c r="BJ17" s="634"/>
      <c r="BK17" s="622"/>
      <c r="BL17" s="622">
        <v>1</v>
      </c>
      <c r="BM17" s="634">
        <v>0.25</v>
      </c>
      <c r="BN17" s="622"/>
      <c r="BO17" s="634"/>
      <c r="BP17" s="622"/>
      <c r="BQ17" s="622">
        <f t="shared" si="0"/>
        <v>4</v>
      </c>
      <c r="BR17" s="634">
        <f t="shared" si="0"/>
        <v>1</v>
      </c>
      <c r="BS17" s="622">
        <f t="shared" si="0"/>
        <v>1</v>
      </c>
      <c r="BT17" s="634">
        <f t="shared" si="0"/>
        <v>0.25</v>
      </c>
      <c r="BU17" s="623" t="s">
        <v>601</v>
      </c>
      <c r="BV17" s="623" t="s">
        <v>755</v>
      </c>
      <c r="BW17" s="623" t="s">
        <v>774</v>
      </c>
      <c r="BX17" s="623" t="s">
        <v>857</v>
      </c>
      <c r="BY17" s="623" t="s">
        <v>499</v>
      </c>
      <c r="BZ17" s="623" t="s">
        <v>758</v>
      </c>
      <c r="CA17" s="624"/>
      <c r="CB17" s="624"/>
      <c r="CC17" s="624"/>
      <c r="CD17" s="624"/>
      <c r="CE17" s="624"/>
      <c r="CF17" s="624"/>
      <c r="CG17" s="625" t="s">
        <v>777</v>
      </c>
    </row>
    <row r="18" spans="1:85" ht="83.25" customHeight="1">
      <c r="A18" s="635" t="s">
        <v>830</v>
      </c>
      <c r="B18" s="616" t="s">
        <v>831</v>
      </c>
      <c r="C18" s="616" t="s">
        <v>832</v>
      </c>
      <c r="D18" s="622" t="s">
        <v>858</v>
      </c>
      <c r="E18" s="627" t="s">
        <v>859</v>
      </c>
      <c r="F18" s="627" t="s">
        <v>860</v>
      </c>
      <c r="G18" s="627" t="s">
        <v>42</v>
      </c>
      <c r="H18" s="626">
        <v>46354</v>
      </c>
      <c r="I18" s="635"/>
      <c r="J18" s="656"/>
      <c r="K18" s="635"/>
      <c r="L18" s="656"/>
      <c r="M18" s="635"/>
      <c r="N18" s="622"/>
      <c r="O18" s="634"/>
      <c r="P18" s="622"/>
      <c r="Q18" s="634"/>
      <c r="R18" s="622"/>
      <c r="S18" s="622"/>
      <c r="T18" s="634"/>
      <c r="U18" s="622"/>
      <c r="V18" s="634"/>
      <c r="W18" s="622"/>
      <c r="X18" s="622"/>
      <c r="Y18" s="634"/>
      <c r="Z18" s="622"/>
      <c r="AA18" s="634"/>
      <c r="AB18" s="622"/>
      <c r="AC18" s="622"/>
      <c r="AD18" s="634"/>
      <c r="AE18" s="622"/>
      <c r="AF18" s="634"/>
      <c r="AG18" s="622"/>
      <c r="AH18" s="622"/>
      <c r="AI18" s="634"/>
      <c r="AJ18" s="622"/>
      <c r="AK18" s="634"/>
      <c r="AL18" s="622"/>
      <c r="AM18" s="622"/>
      <c r="AN18" s="634"/>
      <c r="AO18" s="694"/>
      <c r="AP18" s="695"/>
      <c r="AQ18" s="694"/>
      <c r="AR18" s="622"/>
      <c r="AS18" s="634"/>
      <c r="AT18" s="622"/>
      <c r="AU18" s="634"/>
      <c r="AV18" s="622"/>
      <c r="AW18" s="622"/>
      <c r="AX18" s="634"/>
      <c r="AY18" s="622"/>
      <c r="AZ18" s="634"/>
      <c r="BA18" s="622"/>
      <c r="BB18" s="622"/>
      <c r="BC18" s="634"/>
      <c r="BD18" s="622"/>
      <c r="BE18" s="634"/>
      <c r="BF18" s="622"/>
      <c r="BG18" s="622">
        <v>1</v>
      </c>
      <c r="BH18" s="634">
        <v>1</v>
      </c>
      <c r="BI18" s="622"/>
      <c r="BJ18" s="634"/>
      <c r="BK18" s="622"/>
      <c r="BL18" s="622"/>
      <c r="BM18" s="634"/>
      <c r="BN18" s="622"/>
      <c r="BO18" s="634"/>
      <c r="BP18" s="622"/>
      <c r="BQ18" s="622">
        <f t="shared" si="0"/>
        <v>1</v>
      </c>
      <c r="BR18" s="634">
        <f t="shared" si="0"/>
        <v>1</v>
      </c>
      <c r="BS18" s="622">
        <f t="shared" si="0"/>
        <v>0</v>
      </c>
      <c r="BT18" s="634">
        <f t="shared" si="0"/>
        <v>0</v>
      </c>
      <c r="BU18" s="623" t="s">
        <v>837</v>
      </c>
      <c r="BV18" s="623" t="s">
        <v>755</v>
      </c>
      <c r="BW18" s="623" t="s">
        <v>774</v>
      </c>
      <c r="BX18" s="623" t="s">
        <v>757</v>
      </c>
      <c r="BY18" s="623" t="s">
        <v>499</v>
      </c>
      <c r="BZ18" s="623" t="s">
        <v>758</v>
      </c>
      <c r="CA18" s="624"/>
      <c r="CB18" s="624"/>
      <c r="CC18" s="624"/>
      <c r="CD18" s="624"/>
      <c r="CE18" s="624"/>
      <c r="CF18" s="624"/>
      <c r="CG18" s="625" t="s">
        <v>777</v>
      </c>
    </row>
    <row r="19" spans="1:85" ht="97.5" customHeight="1">
      <c r="A19" s="635" t="s">
        <v>830</v>
      </c>
      <c r="B19" s="616" t="s">
        <v>831</v>
      </c>
      <c r="C19" s="635" t="s">
        <v>861</v>
      </c>
      <c r="D19" s="622" t="s">
        <v>762</v>
      </c>
      <c r="E19" s="627" t="s">
        <v>862</v>
      </c>
      <c r="F19" s="635" t="s">
        <v>863</v>
      </c>
      <c r="G19" s="635" t="s">
        <v>135</v>
      </c>
      <c r="H19" s="632">
        <v>46387</v>
      </c>
      <c r="I19" s="635">
        <v>1</v>
      </c>
      <c r="J19" s="656">
        <v>0.09</v>
      </c>
      <c r="K19" s="635">
        <v>1</v>
      </c>
      <c r="L19" s="656">
        <v>0.09</v>
      </c>
      <c r="M19" s="635" t="s">
        <v>864</v>
      </c>
      <c r="N19" s="622">
        <v>1</v>
      </c>
      <c r="O19" s="634">
        <v>0.09</v>
      </c>
      <c r="P19" s="622">
        <v>1</v>
      </c>
      <c r="Q19" s="634">
        <v>0.09</v>
      </c>
      <c r="R19" s="635" t="s">
        <v>865</v>
      </c>
      <c r="S19" s="622">
        <v>1</v>
      </c>
      <c r="T19" s="634">
        <v>0.09</v>
      </c>
      <c r="U19" s="622">
        <v>1</v>
      </c>
      <c r="V19" s="634">
        <v>0.09</v>
      </c>
      <c r="W19" s="635" t="s">
        <v>866</v>
      </c>
      <c r="X19" s="622">
        <v>1</v>
      </c>
      <c r="Y19" s="634">
        <v>0.09</v>
      </c>
      <c r="Z19" s="622">
        <v>1</v>
      </c>
      <c r="AA19" s="634">
        <v>0.09</v>
      </c>
      <c r="AB19" s="635" t="s">
        <v>867</v>
      </c>
      <c r="AC19" s="622">
        <v>1</v>
      </c>
      <c r="AD19" s="634">
        <v>0.08</v>
      </c>
      <c r="AE19" s="622">
        <v>1</v>
      </c>
      <c r="AF19" s="634">
        <v>0.08</v>
      </c>
      <c r="AG19" s="657" t="s">
        <v>868</v>
      </c>
      <c r="AH19" s="622">
        <v>1</v>
      </c>
      <c r="AI19" s="634">
        <v>0.08</v>
      </c>
      <c r="AJ19" s="622">
        <v>1</v>
      </c>
      <c r="AK19" s="634">
        <v>0.08</v>
      </c>
      <c r="AL19" s="658" t="s">
        <v>869</v>
      </c>
      <c r="AM19" s="622">
        <v>1</v>
      </c>
      <c r="AN19" s="634">
        <v>0.08</v>
      </c>
      <c r="AO19" s="694"/>
      <c r="AP19" s="695"/>
      <c r="AQ19" s="694"/>
      <c r="AR19" s="622">
        <v>1</v>
      </c>
      <c r="AS19" s="634">
        <v>0.08</v>
      </c>
      <c r="AT19" s="622"/>
      <c r="AU19" s="634"/>
      <c r="AV19" s="622"/>
      <c r="AW19" s="622">
        <v>1</v>
      </c>
      <c r="AX19" s="634">
        <v>0.08</v>
      </c>
      <c r="AY19" s="622"/>
      <c r="AZ19" s="634"/>
      <c r="BA19" s="622"/>
      <c r="BB19" s="622">
        <v>1</v>
      </c>
      <c r="BC19" s="634">
        <v>0.08</v>
      </c>
      <c r="BD19" s="622"/>
      <c r="BE19" s="634"/>
      <c r="BF19" s="622"/>
      <c r="BG19" s="622">
        <v>1</v>
      </c>
      <c r="BH19" s="634">
        <v>0.08</v>
      </c>
      <c r="BI19" s="622"/>
      <c r="BJ19" s="634"/>
      <c r="BK19" s="622"/>
      <c r="BL19" s="622">
        <v>1</v>
      </c>
      <c r="BM19" s="634">
        <v>0.08</v>
      </c>
      <c r="BN19" s="622"/>
      <c r="BO19" s="634"/>
      <c r="BP19" s="622"/>
      <c r="BQ19" s="622">
        <f t="shared" si="0"/>
        <v>12</v>
      </c>
      <c r="BR19" s="634">
        <f t="shared" si="0"/>
        <v>0.99999999999999978</v>
      </c>
      <c r="BS19" s="622">
        <f t="shared" si="0"/>
        <v>6</v>
      </c>
      <c r="BT19" s="634">
        <f t="shared" si="0"/>
        <v>0.52</v>
      </c>
      <c r="BU19" s="623" t="s">
        <v>870</v>
      </c>
      <c r="BV19" s="623" t="s">
        <v>871</v>
      </c>
      <c r="BW19" s="623" t="s">
        <v>872</v>
      </c>
      <c r="BX19" s="623" t="s">
        <v>873</v>
      </c>
      <c r="BY19" s="623" t="s">
        <v>874</v>
      </c>
      <c r="BZ19" s="623" t="s">
        <v>875</v>
      </c>
      <c r="CA19" s="624"/>
      <c r="CB19" s="624"/>
      <c r="CC19" s="624"/>
      <c r="CD19" s="624"/>
      <c r="CE19" s="624"/>
      <c r="CF19" s="624"/>
      <c r="CG19" s="625" t="s">
        <v>777</v>
      </c>
    </row>
    <row r="20" spans="1:85" ht="91">
      <c r="A20" s="635" t="s">
        <v>830</v>
      </c>
      <c r="B20" s="616" t="s">
        <v>831</v>
      </c>
      <c r="C20" s="635" t="s">
        <v>861</v>
      </c>
      <c r="D20" s="622" t="s">
        <v>824</v>
      </c>
      <c r="E20" s="627" t="s">
        <v>876</v>
      </c>
      <c r="F20" s="635" t="s">
        <v>877</v>
      </c>
      <c r="G20" s="635" t="s">
        <v>56</v>
      </c>
      <c r="H20" s="626">
        <v>46386</v>
      </c>
      <c r="I20" s="635"/>
      <c r="J20" s="656"/>
      <c r="K20" s="635"/>
      <c r="L20" s="656"/>
      <c r="M20" s="635"/>
      <c r="N20" s="622"/>
      <c r="O20" s="634"/>
      <c r="P20" s="622"/>
      <c r="Q20" s="634"/>
      <c r="R20" s="622"/>
      <c r="S20" s="622"/>
      <c r="T20" s="634"/>
      <c r="U20" s="622"/>
      <c r="V20" s="634"/>
      <c r="W20" s="622"/>
      <c r="X20" s="622"/>
      <c r="Y20" s="634"/>
      <c r="Z20" s="622"/>
      <c r="AA20" s="634"/>
      <c r="AB20" s="622"/>
      <c r="AC20" s="622"/>
      <c r="AD20" s="634"/>
      <c r="AE20" s="622"/>
      <c r="AF20" s="634"/>
      <c r="AG20" s="657"/>
      <c r="AH20" s="622">
        <v>1</v>
      </c>
      <c r="AI20" s="634">
        <v>0.5</v>
      </c>
      <c r="AJ20" s="622">
        <v>1</v>
      </c>
      <c r="AK20" s="634">
        <v>0.5</v>
      </c>
      <c r="AL20" s="635" t="s">
        <v>878</v>
      </c>
      <c r="AM20" s="622"/>
      <c r="AN20" s="634"/>
      <c r="AO20" s="694"/>
      <c r="AP20" s="695"/>
      <c r="AQ20" s="694"/>
      <c r="AR20" s="622"/>
      <c r="AS20" s="634"/>
      <c r="AT20" s="622"/>
      <c r="AU20" s="634"/>
      <c r="AV20" s="622"/>
      <c r="AW20" s="622"/>
      <c r="AX20" s="634"/>
      <c r="AY20" s="622"/>
      <c r="AZ20" s="634"/>
      <c r="BA20" s="622"/>
      <c r="BB20" s="622"/>
      <c r="BC20" s="634"/>
      <c r="BD20" s="622"/>
      <c r="BE20" s="634"/>
      <c r="BF20" s="622"/>
      <c r="BG20" s="622"/>
      <c r="BH20" s="634"/>
      <c r="BI20" s="622"/>
      <c r="BJ20" s="634"/>
      <c r="BK20" s="622"/>
      <c r="BL20" s="622">
        <v>1</v>
      </c>
      <c r="BM20" s="634">
        <v>0.5</v>
      </c>
      <c r="BN20" s="622"/>
      <c r="BO20" s="634"/>
      <c r="BP20" s="622"/>
      <c r="BQ20" s="622">
        <f t="shared" si="0"/>
        <v>2</v>
      </c>
      <c r="BR20" s="634">
        <f t="shared" si="0"/>
        <v>1</v>
      </c>
      <c r="BS20" s="622">
        <f t="shared" si="0"/>
        <v>1</v>
      </c>
      <c r="BT20" s="634">
        <f t="shared" si="0"/>
        <v>0.5</v>
      </c>
      <c r="BU20" s="623" t="s">
        <v>601</v>
      </c>
      <c r="BV20" s="623" t="s">
        <v>755</v>
      </c>
      <c r="BW20" s="623" t="s">
        <v>774</v>
      </c>
      <c r="BX20" s="623" t="s">
        <v>757</v>
      </c>
      <c r="BY20" s="623" t="s">
        <v>499</v>
      </c>
      <c r="BZ20" s="623" t="s">
        <v>810</v>
      </c>
      <c r="CA20" s="624"/>
      <c r="CB20" s="624"/>
      <c r="CC20" s="624"/>
      <c r="CD20" s="624"/>
      <c r="CE20" s="624"/>
      <c r="CF20" s="624"/>
      <c r="CG20" s="625" t="s">
        <v>777</v>
      </c>
    </row>
    <row r="21" spans="1:85" ht="81.75" customHeight="1">
      <c r="A21" s="635" t="s">
        <v>830</v>
      </c>
      <c r="B21" s="616" t="s">
        <v>831</v>
      </c>
      <c r="C21" s="635" t="s">
        <v>861</v>
      </c>
      <c r="D21" s="622" t="s">
        <v>827</v>
      </c>
      <c r="E21" s="627" t="s">
        <v>879</v>
      </c>
      <c r="F21" s="635" t="s">
        <v>880</v>
      </c>
      <c r="G21" s="635" t="s">
        <v>135</v>
      </c>
      <c r="H21" s="626">
        <v>46386</v>
      </c>
      <c r="I21" s="635"/>
      <c r="J21" s="656"/>
      <c r="K21" s="635"/>
      <c r="L21" s="656"/>
      <c r="M21" s="635"/>
      <c r="N21" s="622"/>
      <c r="O21" s="634"/>
      <c r="P21" s="622"/>
      <c r="Q21" s="634"/>
      <c r="R21" s="622"/>
      <c r="S21" s="622"/>
      <c r="T21" s="634"/>
      <c r="U21" s="622"/>
      <c r="V21" s="634"/>
      <c r="W21" s="622"/>
      <c r="X21" s="622"/>
      <c r="Y21" s="634"/>
      <c r="Z21" s="622"/>
      <c r="AA21" s="634"/>
      <c r="AB21" s="622"/>
      <c r="AC21" s="622"/>
      <c r="AD21" s="634"/>
      <c r="AE21" s="622"/>
      <c r="AF21" s="634"/>
      <c r="AG21" s="657"/>
      <c r="AH21" s="622">
        <v>1</v>
      </c>
      <c r="AI21" s="634">
        <v>0.25</v>
      </c>
      <c r="AJ21" s="622">
        <v>1</v>
      </c>
      <c r="AK21" s="634">
        <v>0.25</v>
      </c>
      <c r="AL21" s="635" t="s">
        <v>881</v>
      </c>
      <c r="AM21" s="622"/>
      <c r="AN21" s="634"/>
      <c r="AO21" s="694"/>
      <c r="AP21" s="695"/>
      <c r="AQ21" s="694"/>
      <c r="AR21" s="622"/>
      <c r="AS21" s="634"/>
      <c r="AT21" s="622"/>
      <c r="AU21" s="634"/>
      <c r="AV21" s="622"/>
      <c r="AW21" s="622"/>
      <c r="AX21" s="634"/>
      <c r="AY21" s="622"/>
      <c r="AZ21" s="634"/>
      <c r="BA21" s="622"/>
      <c r="BB21" s="622"/>
      <c r="BC21" s="634"/>
      <c r="BD21" s="622"/>
      <c r="BE21" s="634"/>
      <c r="BF21" s="622"/>
      <c r="BG21" s="622"/>
      <c r="BH21" s="634"/>
      <c r="BI21" s="622"/>
      <c r="BJ21" s="634"/>
      <c r="BK21" s="622"/>
      <c r="BL21" s="622">
        <v>1</v>
      </c>
      <c r="BM21" s="634">
        <v>0.25</v>
      </c>
      <c r="BN21" s="622"/>
      <c r="BO21" s="634"/>
      <c r="BP21" s="622"/>
      <c r="BQ21" s="622">
        <f t="shared" si="0"/>
        <v>2</v>
      </c>
      <c r="BR21" s="634">
        <f t="shared" si="0"/>
        <v>0.5</v>
      </c>
      <c r="BS21" s="622">
        <f t="shared" si="0"/>
        <v>1</v>
      </c>
      <c r="BT21" s="634">
        <f t="shared" si="0"/>
        <v>0.25</v>
      </c>
      <c r="BU21" s="623" t="s">
        <v>601</v>
      </c>
      <c r="BV21" s="623" t="s">
        <v>755</v>
      </c>
      <c r="BW21" s="623" t="s">
        <v>774</v>
      </c>
      <c r="BX21" s="623" t="s">
        <v>757</v>
      </c>
      <c r="BY21" s="623" t="s">
        <v>499</v>
      </c>
      <c r="BZ21" s="623" t="s">
        <v>798</v>
      </c>
      <c r="CA21" s="624"/>
      <c r="CB21" s="624"/>
      <c r="CC21" s="624"/>
      <c r="CD21" s="624"/>
      <c r="CE21" s="624"/>
      <c r="CF21" s="624"/>
      <c r="CG21" s="625" t="s">
        <v>777</v>
      </c>
    </row>
    <row r="22" spans="1:85" ht="81.75" customHeight="1">
      <c r="A22" s="635" t="s">
        <v>830</v>
      </c>
      <c r="B22" s="635" t="s">
        <v>831</v>
      </c>
      <c r="C22" s="635" t="s">
        <v>882</v>
      </c>
      <c r="D22" s="635" t="s">
        <v>883</v>
      </c>
      <c r="E22" s="635" t="s">
        <v>884</v>
      </c>
      <c r="F22" s="635" t="s">
        <v>885</v>
      </c>
      <c r="G22" s="635" t="s">
        <v>135</v>
      </c>
      <c r="H22" s="626">
        <v>46386</v>
      </c>
      <c r="I22" s="635"/>
      <c r="J22" s="656"/>
      <c r="K22" s="635"/>
      <c r="L22" s="656"/>
      <c r="M22" s="635"/>
      <c r="N22" s="622"/>
      <c r="O22" s="634"/>
      <c r="P22" s="622"/>
      <c r="Q22" s="634"/>
      <c r="R22" s="622"/>
      <c r="S22" s="622"/>
      <c r="T22" s="634"/>
      <c r="U22" s="622"/>
      <c r="V22" s="634"/>
      <c r="W22" s="622"/>
      <c r="X22" s="622"/>
      <c r="Y22" s="634"/>
      <c r="Z22" s="622"/>
      <c r="AA22" s="634"/>
      <c r="AB22" s="622"/>
      <c r="AC22" s="622"/>
      <c r="AD22" s="634"/>
      <c r="AE22" s="622"/>
      <c r="AF22" s="634"/>
      <c r="AG22" s="659"/>
      <c r="AH22" s="622"/>
      <c r="AI22" s="634"/>
      <c r="AJ22" s="622"/>
      <c r="AK22" s="634"/>
      <c r="AL22" s="635"/>
      <c r="AM22" s="622"/>
      <c r="AN22" s="634"/>
      <c r="AO22" s="694"/>
      <c r="AP22" s="695"/>
      <c r="AQ22" s="694"/>
      <c r="AR22" s="622"/>
      <c r="AS22" s="634"/>
      <c r="AT22" s="622"/>
      <c r="AU22" s="634"/>
      <c r="AV22" s="622"/>
      <c r="AW22" s="622"/>
      <c r="AX22" s="634"/>
      <c r="AY22" s="622"/>
      <c r="AZ22" s="634"/>
      <c r="BA22" s="622"/>
      <c r="BB22" s="622">
        <v>1</v>
      </c>
      <c r="BC22" s="634">
        <v>1</v>
      </c>
      <c r="BD22" s="622"/>
      <c r="BE22" s="634"/>
      <c r="BF22" s="622"/>
      <c r="BG22" s="622"/>
      <c r="BH22" s="634"/>
      <c r="BI22" s="622"/>
      <c r="BJ22" s="634"/>
      <c r="BK22" s="622"/>
      <c r="BL22" s="622"/>
      <c r="BM22" s="634"/>
      <c r="BN22" s="622"/>
      <c r="BO22" s="634"/>
      <c r="BP22" s="622"/>
      <c r="BQ22" s="622">
        <f t="shared" si="0"/>
        <v>1</v>
      </c>
      <c r="BR22" s="634">
        <f t="shared" si="0"/>
        <v>1</v>
      </c>
      <c r="BS22" s="622">
        <f t="shared" si="0"/>
        <v>0</v>
      </c>
      <c r="BT22" s="634">
        <f t="shared" si="0"/>
        <v>0</v>
      </c>
      <c r="BU22" s="623"/>
      <c r="BV22" s="623"/>
      <c r="BW22" s="623"/>
      <c r="BX22" s="623"/>
      <c r="BY22" s="623"/>
      <c r="BZ22" s="623"/>
      <c r="CA22" s="624"/>
      <c r="CB22" s="624"/>
      <c r="CC22" s="624"/>
      <c r="CD22" s="624"/>
      <c r="CE22" s="624"/>
      <c r="CF22" s="624"/>
      <c r="CG22" s="625"/>
    </row>
    <row r="23" spans="1:85" ht="54.75" customHeight="1">
      <c r="A23" s="635" t="s">
        <v>830</v>
      </c>
      <c r="B23" s="616" t="s">
        <v>831</v>
      </c>
      <c r="C23" s="635" t="s">
        <v>886</v>
      </c>
      <c r="D23" s="622" t="s">
        <v>779</v>
      </c>
      <c r="E23" s="627" t="s">
        <v>887</v>
      </c>
      <c r="F23" s="635" t="s">
        <v>888</v>
      </c>
      <c r="G23" s="635" t="s">
        <v>835</v>
      </c>
      <c r="H23" s="626">
        <v>46386</v>
      </c>
      <c r="I23" s="635"/>
      <c r="J23" s="656"/>
      <c r="K23" s="635"/>
      <c r="L23" s="656"/>
      <c r="M23" s="635"/>
      <c r="N23" s="622"/>
      <c r="O23" s="634"/>
      <c r="P23" s="622"/>
      <c r="Q23" s="634"/>
      <c r="R23" s="622"/>
      <c r="S23" s="622"/>
      <c r="T23" s="634"/>
      <c r="U23" s="622"/>
      <c r="V23" s="634"/>
      <c r="W23" s="622"/>
      <c r="X23" s="622"/>
      <c r="Y23" s="634"/>
      <c r="Z23" s="622"/>
      <c r="AA23" s="634"/>
      <c r="AB23" s="622"/>
      <c r="AC23" s="622"/>
      <c r="AD23" s="634"/>
      <c r="AE23" s="622"/>
      <c r="AF23" s="634"/>
      <c r="AG23" s="622"/>
      <c r="AH23" s="622"/>
      <c r="AI23" s="634"/>
      <c r="AJ23" s="622"/>
      <c r="AK23" s="634"/>
      <c r="AL23" s="622"/>
      <c r="AM23" s="622"/>
      <c r="AN23" s="634"/>
      <c r="AO23" s="694"/>
      <c r="AP23" s="695"/>
      <c r="AQ23" s="694"/>
      <c r="AR23" s="622"/>
      <c r="AS23" s="634"/>
      <c r="AT23" s="622"/>
      <c r="AU23" s="634"/>
      <c r="AV23" s="622"/>
      <c r="AW23" s="622"/>
      <c r="AX23" s="634"/>
      <c r="AY23" s="622"/>
      <c r="AZ23" s="634"/>
      <c r="BA23" s="622"/>
      <c r="BB23" s="622"/>
      <c r="BC23" s="634"/>
      <c r="BD23" s="622"/>
      <c r="BE23" s="634"/>
      <c r="BF23" s="622"/>
      <c r="BG23" s="622"/>
      <c r="BH23" s="634"/>
      <c r="BI23" s="622"/>
      <c r="BJ23" s="634"/>
      <c r="BK23" s="622"/>
      <c r="BL23" s="622">
        <v>1</v>
      </c>
      <c r="BM23" s="634">
        <v>1</v>
      </c>
      <c r="BN23" s="622"/>
      <c r="BO23" s="634"/>
      <c r="BP23" s="622"/>
      <c r="BQ23" s="622">
        <f t="shared" si="0"/>
        <v>1</v>
      </c>
      <c r="BR23" s="634">
        <f t="shared" si="0"/>
        <v>1</v>
      </c>
      <c r="BS23" s="622">
        <f t="shared" si="0"/>
        <v>0</v>
      </c>
      <c r="BT23" s="634">
        <f t="shared" si="0"/>
        <v>0</v>
      </c>
      <c r="BU23" s="623" t="s">
        <v>601</v>
      </c>
      <c r="BV23" s="623" t="s">
        <v>755</v>
      </c>
      <c r="BW23" s="623" t="s">
        <v>774</v>
      </c>
      <c r="BX23" s="623" t="s">
        <v>757</v>
      </c>
      <c r="BY23" s="623" t="s">
        <v>499</v>
      </c>
      <c r="BZ23" s="623" t="s">
        <v>758</v>
      </c>
      <c r="CA23" s="624"/>
      <c r="CB23" s="624"/>
      <c r="CC23" s="624"/>
      <c r="CD23" s="624"/>
      <c r="CE23" s="624"/>
      <c r="CF23" s="624"/>
      <c r="CG23" s="625" t="s">
        <v>777</v>
      </c>
    </row>
    <row r="24" spans="1:85" ht="102.75" customHeight="1">
      <c r="A24" s="635" t="s">
        <v>830</v>
      </c>
      <c r="B24" s="635" t="s">
        <v>831</v>
      </c>
      <c r="C24" s="635" t="s">
        <v>886</v>
      </c>
      <c r="D24" s="635" t="s">
        <v>889</v>
      </c>
      <c r="E24" s="635" t="s">
        <v>890</v>
      </c>
      <c r="F24" s="635" t="s">
        <v>888</v>
      </c>
      <c r="G24" s="635" t="s">
        <v>42</v>
      </c>
      <c r="H24" s="626">
        <v>46386</v>
      </c>
      <c r="I24" s="635"/>
      <c r="J24" s="656"/>
      <c r="K24" s="635"/>
      <c r="L24" s="656"/>
      <c r="M24" s="635"/>
      <c r="N24" s="622"/>
      <c r="O24" s="634"/>
      <c r="P24" s="622"/>
      <c r="Q24" s="634"/>
      <c r="R24" s="622"/>
      <c r="S24" s="622"/>
      <c r="T24" s="634"/>
      <c r="U24" s="622"/>
      <c r="V24" s="634"/>
      <c r="W24" s="622"/>
      <c r="X24" s="622"/>
      <c r="Y24" s="634"/>
      <c r="Z24" s="622"/>
      <c r="AA24" s="634"/>
      <c r="AB24" s="622"/>
      <c r="AC24" s="622">
        <v>1</v>
      </c>
      <c r="AD24" s="634">
        <v>1</v>
      </c>
      <c r="AE24" s="622">
        <v>1</v>
      </c>
      <c r="AF24" s="634">
        <v>1</v>
      </c>
      <c r="AG24" s="657" t="s">
        <v>891</v>
      </c>
      <c r="AH24" s="622"/>
      <c r="AI24" s="634"/>
      <c r="AJ24" s="622"/>
      <c r="AK24" s="634"/>
      <c r="AL24" s="622"/>
      <c r="AM24" s="622"/>
      <c r="AN24" s="634"/>
      <c r="AO24" s="694"/>
      <c r="AP24" s="695"/>
      <c r="AQ24" s="694"/>
      <c r="AR24" s="622"/>
      <c r="AS24" s="634"/>
      <c r="AT24" s="622"/>
      <c r="AU24" s="634"/>
      <c r="AV24" s="622"/>
      <c r="AW24" s="622"/>
      <c r="AX24" s="634"/>
      <c r="AY24" s="622"/>
      <c r="AZ24" s="634"/>
      <c r="BA24" s="622"/>
      <c r="BB24" s="622"/>
      <c r="BC24" s="634"/>
      <c r="BD24" s="622"/>
      <c r="BE24" s="634"/>
      <c r="BF24" s="622"/>
      <c r="BG24" s="622"/>
      <c r="BH24" s="634"/>
      <c r="BI24" s="622"/>
      <c r="BJ24" s="634"/>
      <c r="BK24" s="622"/>
      <c r="BL24" s="622"/>
      <c r="BM24" s="634"/>
      <c r="BN24" s="622"/>
      <c r="BO24" s="634"/>
      <c r="BP24" s="622"/>
      <c r="BQ24" s="622">
        <f t="shared" si="0"/>
        <v>1</v>
      </c>
      <c r="BR24" s="634">
        <f t="shared" si="0"/>
        <v>1</v>
      </c>
      <c r="BS24" s="622">
        <f t="shared" si="0"/>
        <v>1</v>
      </c>
      <c r="BT24" s="634">
        <f t="shared" si="0"/>
        <v>1</v>
      </c>
      <c r="BU24" s="623" t="s">
        <v>601</v>
      </c>
      <c r="BV24" s="623" t="s">
        <v>755</v>
      </c>
      <c r="BW24" s="623" t="s">
        <v>774</v>
      </c>
      <c r="BX24" s="623" t="s">
        <v>757</v>
      </c>
      <c r="BY24" s="623" t="s">
        <v>892</v>
      </c>
      <c r="BZ24" s="623" t="s">
        <v>758</v>
      </c>
      <c r="CA24" s="624"/>
      <c r="CB24" s="624"/>
      <c r="CC24" s="624"/>
      <c r="CD24" s="624"/>
      <c r="CE24" s="624"/>
      <c r="CF24" s="624"/>
      <c r="CG24" s="625" t="s">
        <v>777</v>
      </c>
    </row>
    <row r="25" spans="1:85" ht="84" customHeight="1">
      <c r="A25" s="635" t="s">
        <v>830</v>
      </c>
      <c r="B25" s="635" t="s">
        <v>831</v>
      </c>
      <c r="C25" s="635" t="s">
        <v>893</v>
      </c>
      <c r="D25" s="635" t="s">
        <v>789</v>
      </c>
      <c r="E25" s="635" t="s">
        <v>894</v>
      </c>
      <c r="F25" s="635" t="s">
        <v>895</v>
      </c>
      <c r="G25" s="635" t="s">
        <v>56</v>
      </c>
      <c r="H25" s="626">
        <v>46386</v>
      </c>
      <c r="I25" s="635"/>
      <c r="J25" s="656"/>
      <c r="K25" s="635"/>
      <c r="L25" s="656"/>
      <c r="M25" s="635"/>
      <c r="N25" s="622"/>
      <c r="O25" s="634"/>
      <c r="P25" s="622"/>
      <c r="Q25" s="634"/>
      <c r="R25" s="622"/>
      <c r="S25" s="622"/>
      <c r="T25" s="634"/>
      <c r="U25" s="622"/>
      <c r="V25" s="634"/>
      <c r="W25" s="622"/>
      <c r="X25" s="622"/>
      <c r="Y25" s="634"/>
      <c r="Z25" s="622"/>
      <c r="AA25" s="634"/>
      <c r="AB25" s="622"/>
      <c r="AC25" s="622"/>
      <c r="AD25" s="634"/>
      <c r="AE25" s="622"/>
      <c r="AF25" s="634"/>
      <c r="AG25" s="622"/>
      <c r="AH25" s="622">
        <v>1</v>
      </c>
      <c r="AI25" s="634">
        <v>0.5</v>
      </c>
      <c r="AJ25" s="622">
        <v>1</v>
      </c>
      <c r="AK25" s="634">
        <v>0.5</v>
      </c>
      <c r="AL25" s="635" t="s">
        <v>896</v>
      </c>
      <c r="AM25" s="622"/>
      <c r="AN25" s="634"/>
      <c r="AO25" s="694"/>
      <c r="AP25" s="695"/>
      <c r="AQ25" s="694"/>
      <c r="AR25" s="622"/>
      <c r="AS25" s="634"/>
      <c r="AT25" s="622"/>
      <c r="AU25" s="634"/>
      <c r="AV25" s="622"/>
      <c r="AW25" s="622"/>
      <c r="AX25" s="634"/>
      <c r="AY25" s="622"/>
      <c r="AZ25" s="634"/>
      <c r="BA25" s="622"/>
      <c r="BB25" s="622"/>
      <c r="BC25" s="634"/>
      <c r="BD25" s="622"/>
      <c r="BE25" s="634"/>
      <c r="BF25" s="622"/>
      <c r="BG25" s="622"/>
      <c r="BH25" s="634"/>
      <c r="BI25" s="622"/>
      <c r="BJ25" s="634"/>
      <c r="BK25" s="622"/>
      <c r="BL25" s="622">
        <v>1</v>
      </c>
      <c r="BM25" s="634">
        <v>0.5</v>
      </c>
      <c r="BN25" s="622"/>
      <c r="BO25" s="634"/>
      <c r="BP25" s="622"/>
      <c r="BQ25" s="622">
        <f t="shared" ref="BQ25:BT45" si="1">SUM(I25,N25,S25,X25,AC25,AH25,AM25,AR25,AW25,BB25,BG25,BL25)</f>
        <v>2</v>
      </c>
      <c r="BR25" s="634">
        <f t="shared" si="1"/>
        <v>1</v>
      </c>
      <c r="BS25" s="622">
        <f t="shared" si="1"/>
        <v>1</v>
      </c>
      <c r="BT25" s="634">
        <f t="shared" si="1"/>
        <v>0.5</v>
      </c>
      <c r="BU25" s="623" t="s">
        <v>601</v>
      </c>
      <c r="BV25" s="623" t="s">
        <v>755</v>
      </c>
      <c r="BW25" s="623" t="s">
        <v>774</v>
      </c>
      <c r="BX25" s="623" t="s">
        <v>757</v>
      </c>
      <c r="BY25" s="623" t="s">
        <v>499</v>
      </c>
      <c r="BZ25" s="623" t="s">
        <v>810</v>
      </c>
      <c r="CA25" s="624"/>
      <c r="CB25" s="624"/>
      <c r="CC25" s="624"/>
      <c r="CD25" s="624"/>
      <c r="CE25" s="624"/>
      <c r="CF25" s="624"/>
      <c r="CG25" s="625" t="s">
        <v>777</v>
      </c>
    </row>
    <row r="26" spans="1:85" ht="54.75" customHeight="1">
      <c r="A26" s="635" t="s">
        <v>830</v>
      </c>
      <c r="B26" s="616" t="s">
        <v>831</v>
      </c>
      <c r="C26" s="635" t="s">
        <v>897</v>
      </c>
      <c r="D26" s="622" t="s">
        <v>806</v>
      </c>
      <c r="E26" s="616" t="s">
        <v>898</v>
      </c>
      <c r="F26" s="616" t="s">
        <v>899</v>
      </c>
      <c r="G26" s="635" t="s">
        <v>56</v>
      </c>
      <c r="H26" s="626">
        <v>46387</v>
      </c>
      <c r="I26" s="635"/>
      <c r="J26" s="656"/>
      <c r="K26" s="635"/>
      <c r="L26" s="656"/>
      <c r="M26" s="635"/>
      <c r="N26" s="622"/>
      <c r="O26" s="634"/>
      <c r="P26" s="622"/>
      <c r="Q26" s="634"/>
      <c r="R26" s="622"/>
      <c r="S26" s="622"/>
      <c r="T26" s="634"/>
      <c r="U26" s="622"/>
      <c r="V26" s="634"/>
      <c r="W26" s="622"/>
      <c r="X26" s="622">
        <v>1</v>
      </c>
      <c r="Y26" s="634">
        <v>0.25</v>
      </c>
      <c r="Z26" s="622">
        <v>1</v>
      </c>
      <c r="AA26" s="634">
        <v>0.25</v>
      </c>
      <c r="AB26" s="635" t="s">
        <v>900</v>
      </c>
      <c r="AC26" s="622"/>
      <c r="AD26" s="634"/>
      <c r="AE26" s="622"/>
      <c r="AF26" s="634"/>
      <c r="AG26" s="622"/>
      <c r="AH26" s="622"/>
      <c r="AI26" s="634"/>
      <c r="AJ26" s="622"/>
      <c r="AK26" s="634"/>
      <c r="AL26" s="622"/>
      <c r="AM26" s="622">
        <v>1</v>
      </c>
      <c r="AN26" s="634">
        <v>0.25</v>
      </c>
      <c r="AO26" s="694"/>
      <c r="AP26" s="695"/>
      <c r="AQ26" s="694"/>
      <c r="AR26" s="622"/>
      <c r="AS26" s="634"/>
      <c r="AT26" s="622"/>
      <c r="AU26" s="634"/>
      <c r="AV26" s="622"/>
      <c r="AW26" s="622"/>
      <c r="AX26" s="634"/>
      <c r="AY26" s="622"/>
      <c r="AZ26" s="634"/>
      <c r="BA26" s="622"/>
      <c r="BB26" s="622">
        <v>1</v>
      </c>
      <c r="BC26" s="634">
        <v>0.25</v>
      </c>
      <c r="BD26" s="622"/>
      <c r="BE26" s="634"/>
      <c r="BF26" s="622"/>
      <c r="BG26" s="622"/>
      <c r="BH26" s="634"/>
      <c r="BI26" s="622"/>
      <c r="BJ26" s="634"/>
      <c r="BK26" s="622"/>
      <c r="BL26" s="622">
        <v>1</v>
      </c>
      <c r="BM26" s="634">
        <v>0.25</v>
      </c>
      <c r="BN26" s="622"/>
      <c r="BO26" s="634"/>
      <c r="BP26" s="622"/>
      <c r="BQ26" s="622">
        <f t="shared" si="1"/>
        <v>4</v>
      </c>
      <c r="BR26" s="634">
        <f t="shared" si="1"/>
        <v>1</v>
      </c>
      <c r="BS26" s="622">
        <f t="shared" si="1"/>
        <v>1</v>
      </c>
      <c r="BT26" s="634">
        <f t="shared" si="1"/>
        <v>0.25</v>
      </c>
      <c r="BU26" s="623" t="s">
        <v>754</v>
      </c>
      <c r="BV26" s="623" t="s">
        <v>755</v>
      </c>
      <c r="BW26" s="623" t="s">
        <v>774</v>
      </c>
      <c r="BX26" s="623" t="s">
        <v>901</v>
      </c>
      <c r="BY26" s="623" t="s">
        <v>499</v>
      </c>
      <c r="BZ26" s="623" t="s">
        <v>758</v>
      </c>
      <c r="CA26" s="624"/>
      <c r="CB26" s="624"/>
      <c r="CC26" s="624"/>
      <c r="CD26" s="624"/>
      <c r="CE26" s="624"/>
      <c r="CF26" s="624"/>
      <c r="CG26" s="625" t="s">
        <v>777</v>
      </c>
    </row>
    <row r="27" spans="1:85" ht="90" customHeight="1">
      <c r="A27" s="635" t="s">
        <v>830</v>
      </c>
      <c r="B27" s="616" t="s">
        <v>831</v>
      </c>
      <c r="C27" s="635" t="s">
        <v>897</v>
      </c>
      <c r="D27" s="622" t="s">
        <v>902</v>
      </c>
      <c r="E27" s="627" t="s">
        <v>903</v>
      </c>
      <c r="F27" s="635" t="s">
        <v>904</v>
      </c>
      <c r="G27" s="635" t="s">
        <v>765</v>
      </c>
      <c r="H27" s="626">
        <v>46387</v>
      </c>
      <c r="I27" s="635"/>
      <c r="J27" s="656"/>
      <c r="K27" s="635"/>
      <c r="L27" s="656"/>
      <c r="M27" s="635"/>
      <c r="N27" s="622">
        <v>1</v>
      </c>
      <c r="O27" s="634">
        <v>0.5</v>
      </c>
      <c r="P27" s="622"/>
      <c r="Q27" s="634"/>
      <c r="R27" s="635" t="s">
        <v>905</v>
      </c>
      <c r="S27" s="622"/>
      <c r="T27" s="634"/>
      <c r="U27" s="622"/>
      <c r="V27" s="634"/>
      <c r="W27" s="635" t="s">
        <v>906</v>
      </c>
      <c r="X27" s="622"/>
      <c r="Y27" s="634"/>
      <c r="Z27" s="622">
        <v>1</v>
      </c>
      <c r="AA27" s="634">
        <v>0.5</v>
      </c>
      <c r="AB27" s="635" t="s">
        <v>907</v>
      </c>
      <c r="AC27" s="622"/>
      <c r="AD27" s="634"/>
      <c r="AE27" s="622"/>
      <c r="AF27" s="660"/>
      <c r="AG27" s="660" t="s">
        <v>908</v>
      </c>
      <c r="AH27" s="622"/>
      <c r="AI27" s="634"/>
      <c r="AJ27" s="622">
        <v>0</v>
      </c>
      <c r="AK27" s="634"/>
      <c r="AL27" s="635" t="s">
        <v>909</v>
      </c>
      <c r="AM27" s="622"/>
      <c r="AN27" s="634"/>
      <c r="AO27" s="694"/>
      <c r="AP27" s="695"/>
      <c r="AQ27" s="694"/>
      <c r="AR27" s="622">
        <v>1</v>
      </c>
      <c r="AS27" s="634">
        <v>0.5</v>
      </c>
      <c r="AT27" s="622"/>
      <c r="AU27" s="634"/>
      <c r="AV27" s="622"/>
      <c r="AW27" s="622"/>
      <c r="AX27" s="634"/>
      <c r="AY27" s="622"/>
      <c r="AZ27" s="634"/>
      <c r="BA27" s="622"/>
      <c r="BB27" s="622"/>
      <c r="BC27" s="634"/>
      <c r="BD27" s="622"/>
      <c r="BE27" s="634"/>
      <c r="BF27" s="622"/>
      <c r="BG27" s="622"/>
      <c r="BH27" s="634"/>
      <c r="BI27" s="622"/>
      <c r="BJ27" s="634"/>
      <c r="BK27" s="622"/>
      <c r="BL27" s="622"/>
      <c r="BM27" s="634"/>
      <c r="BN27" s="622"/>
      <c r="BO27" s="634"/>
      <c r="BP27" s="622"/>
      <c r="BQ27" s="622">
        <f t="shared" si="1"/>
        <v>2</v>
      </c>
      <c r="BR27" s="634">
        <f t="shared" si="1"/>
        <v>1</v>
      </c>
      <c r="BS27" s="622">
        <f t="shared" si="1"/>
        <v>1</v>
      </c>
      <c r="BT27" s="634">
        <f t="shared" si="1"/>
        <v>0.5</v>
      </c>
      <c r="BU27" s="623" t="s">
        <v>754</v>
      </c>
      <c r="BV27" s="623" t="s">
        <v>910</v>
      </c>
      <c r="BW27" s="623" t="s">
        <v>911</v>
      </c>
      <c r="BX27" s="623" t="s">
        <v>912</v>
      </c>
      <c r="BY27" s="623" t="s">
        <v>499</v>
      </c>
      <c r="BZ27" s="623" t="s">
        <v>758</v>
      </c>
      <c r="CA27" s="624"/>
      <c r="CB27" s="624"/>
      <c r="CC27" s="624"/>
      <c r="CD27" s="624"/>
      <c r="CE27" s="624"/>
      <c r="CF27" s="624"/>
      <c r="CG27" s="625" t="s">
        <v>777</v>
      </c>
    </row>
    <row r="28" spans="1:85" ht="66.75" customHeight="1">
      <c r="A28" s="635" t="s">
        <v>830</v>
      </c>
      <c r="B28" s="635" t="s">
        <v>913</v>
      </c>
      <c r="C28" s="635" t="s">
        <v>914</v>
      </c>
      <c r="D28" s="622" t="s">
        <v>915</v>
      </c>
      <c r="E28" s="635" t="s">
        <v>916</v>
      </c>
      <c r="F28" s="635" t="s">
        <v>917</v>
      </c>
      <c r="G28" s="635" t="s">
        <v>918</v>
      </c>
      <c r="H28" s="626">
        <v>46387</v>
      </c>
      <c r="I28" s="635"/>
      <c r="J28" s="656"/>
      <c r="K28" s="635"/>
      <c r="L28" s="656"/>
      <c r="M28" s="635"/>
      <c r="N28" s="622"/>
      <c r="O28" s="634"/>
      <c r="P28" s="622"/>
      <c r="Q28" s="634"/>
      <c r="R28" s="622"/>
      <c r="S28" s="622"/>
      <c r="T28" s="634"/>
      <c r="U28" s="622"/>
      <c r="V28" s="634"/>
      <c r="W28" s="622"/>
      <c r="X28" s="622">
        <v>1</v>
      </c>
      <c r="Y28" s="634">
        <v>0.25</v>
      </c>
      <c r="Z28" s="622">
        <v>1</v>
      </c>
      <c r="AA28" s="634">
        <v>0.25</v>
      </c>
      <c r="AB28" s="635" t="s">
        <v>919</v>
      </c>
      <c r="AC28" s="622"/>
      <c r="AD28" s="634"/>
      <c r="AE28" s="622"/>
      <c r="AF28" s="634"/>
      <c r="AG28" s="622"/>
      <c r="AH28" s="622"/>
      <c r="AI28" s="634"/>
      <c r="AJ28" s="622"/>
      <c r="AK28" s="634"/>
      <c r="AL28" s="622"/>
      <c r="AM28" s="622">
        <v>1</v>
      </c>
      <c r="AN28" s="634">
        <v>0.25</v>
      </c>
      <c r="AO28" s="694"/>
      <c r="AP28" s="695"/>
      <c r="AQ28" s="694"/>
      <c r="AR28" s="622"/>
      <c r="AS28" s="634"/>
      <c r="AT28" s="622"/>
      <c r="AU28" s="634"/>
      <c r="AV28" s="622"/>
      <c r="AW28" s="622"/>
      <c r="AX28" s="634"/>
      <c r="AY28" s="622"/>
      <c r="AZ28" s="634"/>
      <c r="BA28" s="622"/>
      <c r="BB28" s="622">
        <v>1</v>
      </c>
      <c r="BC28" s="634">
        <v>0.25</v>
      </c>
      <c r="BD28" s="622"/>
      <c r="BE28" s="634"/>
      <c r="BF28" s="622"/>
      <c r="BG28" s="622"/>
      <c r="BH28" s="634"/>
      <c r="BI28" s="622"/>
      <c r="BJ28" s="634"/>
      <c r="BK28" s="622"/>
      <c r="BL28" s="622">
        <v>1</v>
      </c>
      <c r="BM28" s="634">
        <v>0.25</v>
      </c>
      <c r="BN28" s="622"/>
      <c r="BO28" s="634"/>
      <c r="BP28" s="622"/>
      <c r="BQ28" s="622">
        <f t="shared" si="1"/>
        <v>4</v>
      </c>
      <c r="BR28" s="634">
        <f t="shared" si="1"/>
        <v>1</v>
      </c>
      <c r="BS28" s="622">
        <f t="shared" si="1"/>
        <v>1</v>
      </c>
      <c r="BT28" s="634">
        <f t="shared" si="1"/>
        <v>0.25</v>
      </c>
      <c r="BU28" s="623" t="s">
        <v>754</v>
      </c>
      <c r="BV28" s="623" t="s">
        <v>755</v>
      </c>
      <c r="BW28" s="623" t="s">
        <v>774</v>
      </c>
      <c r="BX28" s="623" t="s">
        <v>920</v>
      </c>
      <c r="BY28" s="623" t="s">
        <v>499</v>
      </c>
      <c r="BZ28" s="623" t="s">
        <v>758</v>
      </c>
      <c r="CA28" s="624"/>
      <c r="CB28" s="624"/>
      <c r="CC28" s="624"/>
      <c r="CD28" s="624"/>
      <c r="CE28" s="624"/>
      <c r="CF28" s="624"/>
      <c r="CG28" s="625" t="s">
        <v>777</v>
      </c>
    </row>
    <row r="29" spans="1:85" ht="54.75" customHeight="1">
      <c r="A29" s="635" t="s">
        <v>830</v>
      </c>
      <c r="B29" s="635" t="s">
        <v>913</v>
      </c>
      <c r="C29" s="635" t="s">
        <v>921</v>
      </c>
      <c r="D29" s="635" t="s">
        <v>922</v>
      </c>
      <c r="E29" s="635" t="s">
        <v>923</v>
      </c>
      <c r="F29" s="635" t="s">
        <v>924</v>
      </c>
      <c r="G29" s="635" t="s">
        <v>918</v>
      </c>
      <c r="H29" s="626">
        <v>46387</v>
      </c>
      <c r="I29" s="635"/>
      <c r="J29" s="656"/>
      <c r="K29" s="635"/>
      <c r="L29" s="656"/>
      <c r="M29" s="635"/>
      <c r="N29" s="622"/>
      <c r="O29" s="634"/>
      <c r="P29" s="622"/>
      <c r="Q29" s="634"/>
      <c r="R29" s="622"/>
      <c r="S29" s="622"/>
      <c r="T29" s="634"/>
      <c r="U29" s="622"/>
      <c r="V29" s="634"/>
      <c r="W29" s="622"/>
      <c r="X29" s="622"/>
      <c r="Y29" s="634"/>
      <c r="Z29" s="622"/>
      <c r="AA29" s="634"/>
      <c r="AB29" s="622"/>
      <c r="AC29" s="622"/>
      <c r="AD29" s="634"/>
      <c r="AE29" s="622"/>
      <c r="AF29" s="634"/>
      <c r="AG29" s="622"/>
      <c r="AH29" s="622"/>
      <c r="AI29" s="634"/>
      <c r="AJ29" s="622"/>
      <c r="AK29" s="634"/>
      <c r="AL29" s="622"/>
      <c r="AM29" s="622"/>
      <c r="AN29" s="634"/>
      <c r="AO29" s="694"/>
      <c r="AP29" s="695"/>
      <c r="AQ29" s="694"/>
      <c r="AR29" s="622"/>
      <c r="AS29" s="634"/>
      <c r="AT29" s="622"/>
      <c r="AU29" s="634"/>
      <c r="AV29" s="622"/>
      <c r="AW29" s="622"/>
      <c r="AX29" s="634"/>
      <c r="AY29" s="622"/>
      <c r="AZ29" s="634"/>
      <c r="BA29" s="622"/>
      <c r="BB29" s="622"/>
      <c r="BC29" s="634"/>
      <c r="BD29" s="622"/>
      <c r="BE29" s="634"/>
      <c r="BF29" s="622"/>
      <c r="BG29" s="622"/>
      <c r="BH29" s="634"/>
      <c r="BI29" s="622"/>
      <c r="BJ29" s="634"/>
      <c r="BK29" s="622"/>
      <c r="BL29" s="622">
        <v>1</v>
      </c>
      <c r="BM29" s="634">
        <v>1</v>
      </c>
      <c r="BN29" s="622"/>
      <c r="BO29" s="634"/>
      <c r="BP29" s="622"/>
      <c r="BQ29" s="622">
        <f t="shared" si="1"/>
        <v>1</v>
      </c>
      <c r="BR29" s="634">
        <f t="shared" si="1"/>
        <v>1</v>
      </c>
      <c r="BS29" s="622">
        <f t="shared" si="1"/>
        <v>0</v>
      </c>
      <c r="BT29" s="634">
        <f t="shared" si="1"/>
        <v>0</v>
      </c>
      <c r="BU29" s="623" t="s">
        <v>754</v>
      </c>
      <c r="BV29" s="623" t="s">
        <v>755</v>
      </c>
      <c r="BW29" s="623" t="s">
        <v>774</v>
      </c>
      <c r="BX29" s="623" t="s">
        <v>757</v>
      </c>
      <c r="BY29" s="623" t="s">
        <v>499</v>
      </c>
      <c r="BZ29" s="623" t="s">
        <v>758</v>
      </c>
      <c r="CA29" s="624"/>
      <c r="CB29" s="624"/>
      <c r="CC29" s="624"/>
      <c r="CD29" s="624"/>
      <c r="CE29" s="624"/>
      <c r="CF29" s="624"/>
      <c r="CG29" s="625" t="s">
        <v>777</v>
      </c>
    </row>
    <row r="30" spans="1:85" ht="54.75" customHeight="1">
      <c r="A30" s="635" t="s">
        <v>830</v>
      </c>
      <c r="B30" s="635" t="s">
        <v>913</v>
      </c>
      <c r="C30" s="635" t="s">
        <v>925</v>
      </c>
      <c r="D30" s="635" t="s">
        <v>926</v>
      </c>
      <c r="E30" s="635" t="s">
        <v>927</v>
      </c>
      <c r="F30" s="635" t="s">
        <v>928</v>
      </c>
      <c r="G30" s="635" t="s">
        <v>929</v>
      </c>
      <c r="H30" s="626">
        <v>46387</v>
      </c>
      <c r="I30" s="635"/>
      <c r="J30" s="656"/>
      <c r="K30" s="635"/>
      <c r="L30" s="656"/>
      <c r="M30" s="635"/>
      <c r="N30" s="622"/>
      <c r="O30" s="634"/>
      <c r="P30" s="622"/>
      <c r="Q30" s="634"/>
      <c r="R30" s="622"/>
      <c r="S30" s="622"/>
      <c r="T30" s="634"/>
      <c r="U30" s="622"/>
      <c r="V30" s="634"/>
      <c r="W30" s="622"/>
      <c r="X30" s="622"/>
      <c r="Y30" s="634"/>
      <c r="Z30" s="622"/>
      <c r="AA30" s="634"/>
      <c r="AB30" s="622"/>
      <c r="AC30" s="622"/>
      <c r="AD30" s="634"/>
      <c r="AE30" s="622"/>
      <c r="AF30" s="634"/>
      <c r="AG30" s="622"/>
      <c r="AH30" s="622"/>
      <c r="AI30" s="634"/>
      <c r="AJ30" s="622"/>
      <c r="AK30" s="634"/>
      <c r="AL30" s="622"/>
      <c r="AM30" s="622"/>
      <c r="AN30" s="634"/>
      <c r="AO30" s="694"/>
      <c r="AP30" s="695"/>
      <c r="AQ30" s="694"/>
      <c r="AR30" s="622">
        <v>1</v>
      </c>
      <c r="AS30" s="634">
        <v>1</v>
      </c>
      <c r="AT30" s="622"/>
      <c r="AU30" s="634"/>
      <c r="AV30" s="622"/>
      <c r="AW30" s="622"/>
      <c r="AX30" s="634"/>
      <c r="AY30" s="622"/>
      <c r="AZ30" s="634"/>
      <c r="BA30" s="622"/>
      <c r="BB30" s="622"/>
      <c r="BC30" s="634"/>
      <c r="BD30" s="622"/>
      <c r="BE30" s="634"/>
      <c r="BF30" s="622"/>
      <c r="BG30" s="622"/>
      <c r="BH30" s="634"/>
      <c r="BI30" s="622"/>
      <c r="BJ30" s="634"/>
      <c r="BK30" s="622"/>
      <c r="BL30" s="622"/>
      <c r="BM30" s="634"/>
      <c r="BN30" s="622"/>
      <c r="BO30" s="634"/>
      <c r="BP30" s="622"/>
      <c r="BQ30" s="622">
        <f t="shared" si="1"/>
        <v>1</v>
      </c>
      <c r="BR30" s="634">
        <f t="shared" si="1"/>
        <v>1</v>
      </c>
      <c r="BS30" s="622">
        <f t="shared" si="1"/>
        <v>0</v>
      </c>
      <c r="BT30" s="634">
        <f t="shared" si="1"/>
        <v>0</v>
      </c>
      <c r="BU30" s="623"/>
      <c r="BV30" s="623"/>
      <c r="BW30" s="623"/>
      <c r="BX30" s="623"/>
      <c r="BY30" s="623"/>
      <c r="BZ30" s="623"/>
      <c r="CA30" s="624"/>
      <c r="CB30" s="624"/>
      <c r="CC30" s="624"/>
      <c r="CD30" s="624"/>
      <c r="CE30" s="624"/>
      <c r="CF30" s="624"/>
      <c r="CG30" s="625"/>
    </row>
    <row r="31" spans="1:85" ht="54.75" customHeight="1">
      <c r="A31" s="635" t="s">
        <v>830</v>
      </c>
      <c r="B31" s="635" t="s">
        <v>913</v>
      </c>
      <c r="C31" s="635" t="s">
        <v>925</v>
      </c>
      <c r="D31" s="635" t="s">
        <v>930</v>
      </c>
      <c r="E31" s="635" t="s">
        <v>931</v>
      </c>
      <c r="F31" s="635" t="s">
        <v>932</v>
      </c>
      <c r="G31" s="635" t="s">
        <v>929</v>
      </c>
      <c r="H31" s="626">
        <v>46387</v>
      </c>
      <c r="I31" s="635"/>
      <c r="J31" s="656"/>
      <c r="K31" s="635"/>
      <c r="L31" s="656"/>
      <c r="M31" s="635"/>
      <c r="N31" s="622"/>
      <c r="O31" s="634"/>
      <c r="P31" s="622"/>
      <c r="Q31" s="634"/>
      <c r="R31" s="622"/>
      <c r="S31" s="622"/>
      <c r="T31" s="634"/>
      <c r="U31" s="622"/>
      <c r="V31" s="634"/>
      <c r="W31" s="622"/>
      <c r="X31" s="622"/>
      <c r="Y31" s="634"/>
      <c r="Z31" s="622"/>
      <c r="AA31" s="634"/>
      <c r="AB31" s="622"/>
      <c r="AC31" s="622"/>
      <c r="AD31" s="634"/>
      <c r="AE31" s="622"/>
      <c r="AF31" s="634"/>
      <c r="AG31" s="622"/>
      <c r="AH31" s="622"/>
      <c r="AI31" s="634"/>
      <c r="AJ31" s="622"/>
      <c r="AK31" s="634"/>
      <c r="AL31" s="622"/>
      <c r="AM31" s="622"/>
      <c r="AN31" s="634"/>
      <c r="AO31" s="694"/>
      <c r="AP31" s="695"/>
      <c r="AQ31" s="694"/>
      <c r="AR31" s="622">
        <v>1</v>
      </c>
      <c r="AS31" s="634">
        <v>1</v>
      </c>
      <c r="AT31" s="622"/>
      <c r="AU31" s="634"/>
      <c r="AV31" s="622"/>
      <c r="AW31" s="622"/>
      <c r="AX31" s="634"/>
      <c r="AY31" s="622"/>
      <c r="AZ31" s="634"/>
      <c r="BA31" s="622"/>
      <c r="BB31" s="622"/>
      <c r="BC31" s="634"/>
      <c r="BD31" s="622"/>
      <c r="BE31" s="634"/>
      <c r="BF31" s="622"/>
      <c r="BG31" s="622"/>
      <c r="BH31" s="634"/>
      <c r="BI31" s="622"/>
      <c r="BJ31" s="634"/>
      <c r="BK31" s="622"/>
      <c r="BL31" s="622"/>
      <c r="BM31" s="634"/>
      <c r="BN31" s="622"/>
      <c r="BO31" s="634"/>
      <c r="BP31" s="622"/>
      <c r="BQ31" s="622">
        <f t="shared" si="1"/>
        <v>1</v>
      </c>
      <c r="BR31" s="634">
        <f t="shared" si="1"/>
        <v>1</v>
      </c>
      <c r="BS31" s="622">
        <f t="shared" si="1"/>
        <v>0</v>
      </c>
      <c r="BT31" s="634">
        <f t="shared" si="1"/>
        <v>0</v>
      </c>
      <c r="BU31" s="623"/>
      <c r="BV31" s="623"/>
      <c r="BW31" s="623"/>
      <c r="BX31" s="623"/>
      <c r="BY31" s="623"/>
      <c r="BZ31" s="623"/>
      <c r="CA31" s="624"/>
      <c r="CB31" s="624"/>
      <c r="CC31" s="624"/>
      <c r="CD31" s="624"/>
      <c r="CE31" s="624"/>
      <c r="CF31" s="624"/>
      <c r="CG31" s="625"/>
    </row>
    <row r="32" spans="1:85" ht="54.75" customHeight="1">
      <c r="A32" s="635" t="s">
        <v>830</v>
      </c>
      <c r="B32" s="635" t="s">
        <v>913</v>
      </c>
      <c r="C32" s="635" t="s">
        <v>925</v>
      </c>
      <c r="D32" s="635" t="s">
        <v>933</v>
      </c>
      <c r="E32" s="635" t="s">
        <v>934</v>
      </c>
      <c r="F32" s="635" t="s">
        <v>935</v>
      </c>
      <c r="G32" s="635" t="s">
        <v>929</v>
      </c>
      <c r="H32" s="626">
        <v>46387</v>
      </c>
      <c r="I32" s="635"/>
      <c r="J32" s="656"/>
      <c r="K32" s="635"/>
      <c r="L32" s="656"/>
      <c r="M32" s="635"/>
      <c r="N32" s="622"/>
      <c r="O32" s="634"/>
      <c r="P32" s="622"/>
      <c r="Q32" s="634"/>
      <c r="R32" s="622"/>
      <c r="S32" s="622"/>
      <c r="T32" s="634"/>
      <c r="U32" s="622"/>
      <c r="V32" s="634"/>
      <c r="W32" s="622"/>
      <c r="X32" s="622"/>
      <c r="Y32" s="634"/>
      <c r="Z32" s="622"/>
      <c r="AA32" s="634"/>
      <c r="AB32" s="622"/>
      <c r="AC32" s="622"/>
      <c r="AD32" s="634"/>
      <c r="AE32" s="622"/>
      <c r="AF32" s="634"/>
      <c r="AG32" s="622"/>
      <c r="AH32" s="622"/>
      <c r="AI32" s="634"/>
      <c r="AJ32" s="622"/>
      <c r="AK32" s="634"/>
      <c r="AL32" s="622"/>
      <c r="AM32" s="622"/>
      <c r="AN32" s="634"/>
      <c r="AO32" s="694"/>
      <c r="AP32" s="695"/>
      <c r="AQ32" s="694"/>
      <c r="AR32" s="622"/>
      <c r="AS32" s="634"/>
      <c r="AT32" s="622"/>
      <c r="AU32" s="634"/>
      <c r="AV32" s="622"/>
      <c r="AW32" s="622">
        <v>2</v>
      </c>
      <c r="AX32" s="634">
        <v>1</v>
      </c>
      <c r="AY32" s="622"/>
      <c r="AZ32" s="634"/>
      <c r="BA32" s="622"/>
      <c r="BB32" s="622"/>
      <c r="BC32" s="634"/>
      <c r="BD32" s="622"/>
      <c r="BE32" s="634"/>
      <c r="BF32" s="622"/>
      <c r="BG32" s="622"/>
      <c r="BH32" s="634"/>
      <c r="BI32" s="622"/>
      <c r="BJ32" s="634"/>
      <c r="BK32" s="622"/>
      <c r="BL32" s="622"/>
      <c r="BM32" s="634"/>
      <c r="BN32" s="622"/>
      <c r="BO32" s="634"/>
      <c r="BP32" s="622"/>
      <c r="BQ32" s="622">
        <f t="shared" si="1"/>
        <v>2</v>
      </c>
      <c r="BR32" s="634">
        <f t="shared" si="1"/>
        <v>1</v>
      </c>
      <c r="BS32" s="622">
        <f t="shared" si="1"/>
        <v>0</v>
      </c>
      <c r="BT32" s="634">
        <f t="shared" si="1"/>
        <v>0</v>
      </c>
      <c r="BU32" s="623"/>
      <c r="BV32" s="623"/>
      <c r="BW32" s="623"/>
      <c r="BX32" s="623"/>
      <c r="BY32" s="623"/>
      <c r="BZ32" s="623"/>
      <c r="CA32" s="624"/>
      <c r="CB32" s="624"/>
      <c r="CC32" s="624"/>
      <c r="CD32" s="624"/>
      <c r="CE32" s="624"/>
      <c r="CF32" s="624"/>
      <c r="CG32" s="625"/>
    </row>
    <row r="33" spans="1:85" ht="81.75" customHeight="1">
      <c r="A33" s="635" t="s">
        <v>830</v>
      </c>
      <c r="B33" s="635" t="s">
        <v>913</v>
      </c>
      <c r="C33" s="635" t="s">
        <v>936</v>
      </c>
      <c r="D33" s="622" t="s">
        <v>937</v>
      </c>
      <c r="E33" s="635" t="s">
        <v>938</v>
      </c>
      <c r="F33" s="635" t="s">
        <v>939</v>
      </c>
      <c r="G33" s="635" t="s">
        <v>108</v>
      </c>
      <c r="H33" s="626">
        <v>46386</v>
      </c>
      <c r="I33" s="635"/>
      <c r="J33" s="656"/>
      <c r="K33" s="635"/>
      <c r="L33" s="656"/>
      <c r="M33" s="635"/>
      <c r="N33" s="622"/>
      <c r="O33" s="634"/>
      <c r="P33" s="622"/>
      <c r="Q33" s="634"/>
      <c r="R33" s="622"/>
      <c r="S33" s="622"/>
      <c r="T33" s="634"/>
      <c r="U33" s="622"/>
      <c r="V33" s="634"/>
      <c r="W33" s="622"/>
      <c r="X33" s="622"/>
      <c r="Y33" s="634"/>
      <c r="Z33" s="622"/>
      <c r="AA33" s="634"/>
      <c r="AB33" s="622"/>
      <c r="AC33" s="622"/>
      <c r="AD33" s="634"/>
      <c r="AE33" s="622"/>
      <c r="AF33" s="634"/>
      <c r="AG33" s="622"/>
      <c r="AH33" s="622">
        <v>1</v>
      </c>
      <c r="AI33" s="634">
        <v>0.5</v>
      </c>
      <c r="AJ33" s="622">
        <v>1</v>
      </c>
      <c r="AK33" s="634">
        <v>0.5</v>
      </c>
      <c r="AL33" s="635" t="s">
        <v>940</v>
      </c>
      <c r="AM33" s="622"/>
      <c r="AN33" s="634"/>
      <c r="AO33" s="694"/>
      <c r="AP33" s="695"/>
      <c r="AQ33" s="694"/>
      <c r="AR33" s="622"/>
      <c r="AS33" s="634"/>
      <c r="AT33" s="622"/>
      <c r="AU33" s="634"/>
      <c r="AV33" s="622"/>
      <c r="AW33" s="622"/>
      <c r="AX33" s="634"/>
      <c r="AY33" s="622"/>
      <c r="AZ33" s="634"/>
      <c r="BA33" s="622"/>
      <c r="BB33" s="622"/>
      <c r="BC33" s="634"/>
      <c r="BD33" s="622"/>
      <c r="BE33" s="634"/>
      <c r="BF33" s="622"/>
      <c r="BG33" s="622"/>
      <c r="BH33" s="634"/>
      <c r="BI33" s="622"/>
      <c r="BJ33" s="634"/>
      <c r="BK33" s="622"/>
      <c r="BL33" s="622">
        <v>1</v>
      </c>
      <c r="BM33" s="634">
        <v>0.5</v>
      </c>
      <c r="BN33" s="622"/>
      <c r="BO33" s="634"/>
      <c r="BP33" s="622"/>
      <c r="BQ33" s="622">
        <f t="shared" si="1"/>
        <v>2</v>
      </c>
      <c r="BR33" s="634">
        <f t="shared" si="1"/>
        <v>1</v>
      </c>
      <c r="BS33" s="622">
        <f t="shared" si="1"/>
        <v>1</v>
      </c>
      <c r="BT33" s="634">
        <f t="shared" si="1"/>
        <v>0.5</v>
      </c>
      <c r="BU33" s="623" t="s">
        <v>754</v>
      </c>
      <c r="BV33" s="623" t="s">
        <v>755</v>
      </c>
      <c r="BW33" s="623" t="s">
        <v>774</v>
      </c>
      <c r="BX33" s="623" t="s">
        <v>757</v>
      </c>
      <c r="BY33" s="623" t="s">
        <v>499</v>
      </c>
      <c r="BZ33" s="623" t="s">
        <v>810</v>
      </c>
      <c r="CA33" s="624"/>
      <c r="CB33" s="624"/>
      <c r="CC33" s="624"/>
      <c r="CD33" s="624"/>
      <c r="CE33" s="624"/>
      <c r="CF33" s="624"/>
      <c r="CG33" s="625" t="s">
        <v>777</v>
      </c>
    </row>
    <row r="34" spans="1:85" ht="81.75" customHeight="1">
      <c r="A34" s="635" t="s">
        <v>830</v>
      </c>
      <c r="B34" s="635" t="s">
        <v>913</v>
      </c>
      <c r="C34" s="635" t="s">
        <v>936</v>
      </c>
      <c r="D34" s="635" t="s">
        <v>941</v>
      </c>
      <c r="E34" s="635" t="s">
        <v>942</v>
      </c>
      <c r="F34" s="635" t="s">
        <v>943</v>
      </c>
      <c r="G34" s="635" t="s">
        <v>108</v>
      </c>
      <c r="H34" s="626">
        <v>46386</v>
      </c>
      <c r="I34" s="635"/>
      <c r="J34" s="656"/>
      <c r="K34" s="635"/>
      <c r="L34" s="656"/>
      <c r="M34" s="635"/>
      <c r="N34" s="622"/>
      <c r="O34" s="634"/>
      <c r="P34" s="622"/>
      <c r="Q34" s="634"/>
      <c r="R34" s="622"/>
      <c r="S34" s="622"/>
      <c r="T34" s="634"/>
      <c r="U34" s="622"/>
      <c r="V34" s="634"/>
      <c r="W34" s="622"/>
      <c r="X34" s="622"/>
      <c r="Y34" s="634"/>
      <c r="Z34" s="622"/>
      <c r="AA34" s="634"/>
      <c r="AB34" s="622"/>
      <c r="AC34" s="622"/>
      <c r="AD34" s="634"/>
      <c r="AE34" s="622"/>
      <c r="AF34" s="634"/>
      <c r="AG34" s="622"/>
      <c r="AH34" s="622"/>
      <c r="AI34" s="634"/>
      <c r="AJ34" s="622"/>
      <c r="AK34" s="634"/>
      <c r="AL34" s="635"/>
      <c r="AM34" s="622"/>
      <c r="AN34" s="634"/>
      <c r="AO34" s="694"/>
      <c r="AP34" s="695"/>
      <c r="AQ34" s="694"/>
      <c r="AR34" s="622"/>
      <c r="AS34" s="634"/>
      <c r="AT34" s="622"/>
      <c r="AU34" s="634"/>
      <c r="AV34" s="622"/>
      <c r="AW34" s="622"/>
      <c r="AX34" s="634"/>
      <c r="AY34" s="622"/>
      <c r="AZ34" s="634"/>
      <c r="BA34" s="622"/>
      <c r="BB34" s="622">
        <v>1</v>
      </c>
      <c r="BC34" s="634">
        <v>0.5</v>
      </c>
      <c r="BD34" s="622"/>
      <c r="BE34" s="634"/>
      <c r="BF34" s="622"/>
      <c r="BG34" s="622"/>
      <c r="BH34" s="634"/>
      <c r="BI34" s="622"/>
      <c r="BJ34" s="634"/>
      <c r="BK34" s="622"/>
      <c r="BL34" s="622">
        <v>1</v>
      </c>
      <c r="BM34" s="634">
        <v>0.5</v>
      </c>
      <c r="BN34" s="622"/>
      <c r="BO34" s="634"/>
      <c r="BP34" s="622"/>
      <c r="BQ34" s="622">
        <f t="shared" si="1"/>
        <v>2</v>
      </c>
      <c r="BR34" s="634">
        <f t="shared" si="1"/>
        <v>1</v>
      </c>
      <c r="BS34" s="622">
        <f t="shared" si="1"/>
        <v>0</v>
      </c>
      <c r="BT34" s="634">
        <f t="shared" si="1"/>
        <v>0</v>
      </c>
      <c r="BU34" s="623"/>
      <c r="BV34" s="623"/>
      <c r="BW34" s="623"/>
      <c r="BX34" s="623"/>
      <c r="BY34" s="623"/>
      <c r="BZ34" s="623"/>
      <c r="CA34" s="624"/>
      <c r="CB34" s="624"/>
      <c r="CC34" s="624"/>
      <c r="CD34" s="624"/>
      <c r="CE34" s="624"/>
      <c r="CF34" s="624"/>
      <c r="CG34" s="625"/>
    </row>
    <row r="35" spans="1:85" ht="80.25" customHeight="1">
      <c r="A35" s="635" t="s">
        <v>830</v>
      </c>
      <c r="B35" s="635" t="s">
        <v>913</v>
      </c>
      <c r="C35" s="635" t="s">
        <v>944</v>
      </c>
      <c r="D35" s="622" t="s">
        <v>945</v>
      </c>
      <c r="E35" s="635" t="s">
        <v>946</v>
      </c>
      <c r="F35" s="635" t="s">
        <v>947</v>
      </c>
      <c r="G35" s="635" t="s">
        <v>835</v>
      </c>
      <c r="H35" s="626">
        <v>46387</v>
      </c>
      <c r="I35" s="635"/>
      <c r="J35" s="656"/>
      <c r="K35" s="635"/>
      <c r="L35" s="656"/>
      <c r="M35" s="635"/>
      <c r="N35" s="622"/>
      <c r="O35" s="634"/>
      <c r="P35" s="622"/>
      <c r="Q35" s="634"/>
      <c r="R35" s="622"/>
      <c r="S35" s="622"/>
      <c r="T35" s="634"/>
      <c r="U35" s="622"/>
      <c r="V35" s="634"/>
      <c r="W35" s="622"/>
      <c r="X35" s="622"/>
      <c r="Y35" s="634"/>
      <c r="Z35" s="622"/>
      <c r="AA35" s="634"/>
      <c r="AB35" s="622"/>
      <c r="AC35" s="622"/>
      <c r="AD35" s="634"/>
      <c r="AE35" s="622"/>
      <c r="AF35" s="634"/>
      <c r="AG35" s="622"/>
      <c r="AH35" s="622">
        <v>1</v>
      </c>
      <c r="AI35" s="634">
        <v>0.5</v>
      </c>
      <c r="AJ35" s="622">
        <v>1</v>
      </c>
      <c r="AK35" s="634">
        <v>0.5</v>
      </c>
      <c r="AL35" s="635" t="s">
        <v>948</v>
      </c>
      <c r="AM35" s="622"/>
      <c r="AN35" s="634"/>
      <c r="AO35" s="694"/>
      <c r="AP35" s="695"/>
      <c r="AQ35" s="694"/>
      <c r="AR35" s="622"/>
      <c r="AS35" s="634"/>
      <c r="AT35" s="622"/>
      <c r="AU35" s="634"/>
      <c r="AV35" s="622"/>
      <c r="AW35" s="622"/>
      <c r="AX35" s="634"/>
      <c r="AY35" s="622"/>
      <c r="AZ35" s="634"/>
      <c r="BA35" s="622"/>
      <c r="BB35" s="622"/>
      <c r="BC35" s="634"/>
      <c r="BD35" s="622"/>
      <c r="BE35" s="634"/>
      <c r="BF35" s="622"/>
      <c r="BG35" s="622"/>
      <c r="BH35" s="634"/>
      <c r="BI35" s="622"/>
      <c r="BJ35" s="634"/>
      <c r="BK35" s="622"/>
      <c r="BL35" s="622">
        <v>1</v>
      </c>
      <c r="BM35" s="634">
        <v>0.5</v>
      </c>
      <c r="BN35" s="622"/>
      <c r="BO35" s="634"/>
      <c r="BP35" s="622"/>
      <c r="BQ35" s="622">
        <f t="shared" si="1"/>
        <v>2</v>
      </c>
      <c r="BR35" s="634">
        <f t="shared" si="1"/>
        <v>1</v>
      </c>
      <c r="BS35" s="622">
        <f t="shared" si="1"/>
        <v>1</v>
      </c>
      <c r="BT35" s="634">
        <f t="shared" si="1"/>
        <v>0.5</v>
      </c>
      <c r="BU35" s="623" t="s">
        <v>754</v>
      </c>
      <c r="BV35" s="623" t="s">
        <v>755</v>
      </c>
      <c r="BW35" s="623" t="s">
        <v>774</v>
      </c>
      <c r="BX35" s="623" t="s">
        <v>757</v>
      </c>
      <c r="BY35" s="623" t="s">
        <v>499</v>
      </c>
      <c r="BZ35" s="623" t="s">
        <v>810</v>
      </c>
      <c r="CA35" s="624"/>
      <c r="CB35" s="624"/>
      <c r="CC35" s="624"/>
      <c r="CD35" s="624"/>
      <c r="CE35" s="624"/>
      <c r="CF35" s="624"/>
      <c r="CG35" s="625" t="s">
        <v>777</v>
      </c>
    </row>
    <row r="36" spans="1:85" ht="54.75" customHeight="1">
      <c r="A36" s="635" t="s">
        <v>830</v>
      </c>
      <c r="B36" s="635" t="s">
        <v>913</v>
      </c>
      <c r="C36" s="635" t="s">
        <v>944</v>
      </c>
      <c r="D36" s="622" t="s">
        <v>949</v>
      </c>
      <c r="E36" s="635" t="s">
        <v>950</v>
      </c>
      <c r="F36" s="635" t="s">
        <v>951</v>
      </c>
      <c r="G36" s="635" t="s">
        <v>822</v>
      </c>
      <c r="H36" s="626">
        <v>46386</v>
      </c>
      <c r="I36" s="635"/>
      <c r="J36" s="656"/>
      <c r="K36" s="635"/>
      <c r="L36" s="656"/>
      <c r="M36" s="635"/>
      <c r="N36" s="622"/>
      <c r="O36" s="634"/>
      <c r="P36" s="622"/>
      <c r="Q36" s="634"/>
      <c r="R36" s="622"/>
      <c r="S36" s="622"/>
      <c r="T36" s="634"/>
      <c r="U36" s="622"/>
      <c r="V36" s="634"/>
      <c r="W36" s="622"/>
      <c r="X36" s="622"/>
      <c r="Y36" s="634"/>
      <c r="Z36" s="622"/>
      <c r="AA36" s="634"/>
      <c r="AB36" s="622"/>
      <c r="AC36" s="622"/>
      <c r="AD36" s="634"/>
      <c r="AE36" s="622"/>
      <c r="AF36" s="634"/>
      <c r="AG36" s="622"/>
      <c r="AH36" s="622"/>
      <c r="AI36" s="634"/>
      <c r="AJ36" s="622"/>
      <c r="AK36" s="634"/>
      <c r="AL36" s="622"/>
      <c r="AM36" s="622"/>
      <c r="AN36" s="634"/>
      <c r="AO36" s="694"/>
      <c r="AP36" s="695"/>
      <c r="AQ36" s="694"/>
      <c r="AR36" s="622"/>
      <c r="AS36" s="634"/>
      <c r="AT36" s="622"/>
      <c r="AU36" s="634"/>
      <c r="AV36" s="622"/>
      <c r="AW36" s="622"/>
      <c r="AX36" s="634"/>
      <c r="AY36" s="622"/>
      <c r="AZ36" s="634"/>
      <c r="BA36" s="622"/>
      <c r="BB36" s="622"/>
      <c r="BC36" s="634"/>
      <c r="BD36" s="622"/>
      <c r="BE36" s="634"/>
      <c r="BF36" s="622"/>
      <c r="BG36" s="622"/>
      <c r="BH36" s="634"/>
      <c r="BI36" s="622"/>
      <c r="BJ36" s="634"/>
      <c r="BK36" s="622"/>
      <c r="BL36" s="622">
        <v>1</v>
      </c>
      <c r="BM36" s="634">
        <v>1</v>
      </c>
      <c r="BN36" s="622"/>
      <c r="BO36" s="634"/>
      <c r="BP36" s="622"/>
      <c r="BQ36" s="622">
        <f t="shared" si="1"/>
        <v>1</v>
      </c>
      <c r="BR36" s="634">
        <f t="shared" si="1"/>
        <v>1</v>
      </c>
      <c r="BS36" s="622">
        <f t="shared" si="1"/>
        <v>0</v>
      </c>
      <c r="BT36" s="634">
        <f t="shared" si="1"/>
        <v>0</v>
      </c>
      <c r="BU36" s="623" t="s">
        <v>754</v>
      </c>
      <c r="BV36" s="623" t="s">
        <v>755</v>
      </c>
      <c r="BW36" s="623" t="s">
        <v>774</v>
      </c>
      <c r="BX36" s="623" t="s">
        <v>757</v>
      </c>
      <c r="BY36" s="623" t="s">
        <v>499</v>
      </c>
      <c r="BZ36" s="623" t="s">
        <v>758</v>
      </c>
      <c r="CA36" s="624"/>
      <c r="CB36" s="624"/>
      <c r="CC36" s="624"/>
      <c r="CD36" s="624"/>
      <c r="CE36" s="624"/>
      <c r="CF36" s="624"/>
      <c r="CG36" s="625" t="s">
        <v>777</v>
      </c>
    </row>
    <row r="37" spans="1:85" ht="72" customHeight="1">
      <c r="A37" s="635" t="s">
        <v>830</v>
      </c>
      <c r="B37" s="635" t="s">
        <v>913</v>
      </c>
      <c r="C37" s="635" t="s">
        <v>952</v>
      </c>
      <c r="D37" s="622" t="s">
        <v>953</v>
      </c>
      <c r="E37" s="635" t="s">
        <v>954</v>
      </c>
      <c r="F37" s="635" t="s">
        <v>955</v>
      </c>
      <c r="G37" s="635" t="s">
        <v>822</v>
      </c>
      <c r="H37" s="626">
        <v>46386</v>
      </c>
      <c r="I37" s="635"/>
      <c r="J37" s="656"/>
      <c r="K37" s="635"/>
      <c r="L37" s="656"/>
      <c r="M37" s="635"/>
      <c r="N37" s="622"/>
      <c r="O37" s="634"/>
      <c r="P37" s="622"/>
      <c r="Q37" s="634"/>
      <c r="R37" s="622"/>
      <c r="S37" s="622"/>
      <c r="T37" s="634"/>
      <c r="U37" s="622"/>
      <c r="V37" s="634"/>
      <c r="W37" s="622"/>
      <c r="X37" s="622"/>
      <c r="Y37" s="634"/>
      <c r="Z37" s="622"/>
      <c r="AA37" s="634"/>
      <c r="AB37" s="622"/>
      <c r="AC37" s="622"/>
      <c r="AD37" s="634"/>
      <c r="AE37" s="622"/>
      <c r="AF37" s="634"/>
      <c r="AG37" s="622"/>
      <c r="AH37" s="622">
        <v>1</v>
      </c>
      <c r="AI37" s="634">
        <v>0.5</v>
      </c>
      <c r="AJ37" s="622">
        <v>1</v>
      </c>
      <c r="AK37" s="634">
        <v>0.5</v>
      </c>
      <c r="AL37" s="635" t="s">
        <v>956</v>
      </c>
      <c r="AM37" s="622"/>
      <c r="AN37" s="634"/>
      <c r="AO37" s="694"/>
      <c r="AP37" s="695"/>
      <c r="AQ37" s="694"/>
      <c r="AR37" s="622"/>
      <c r="AS37" s="634"/>
      <c r="AT37" s="622"/>
      <c r="AU37" s="634"/>
      <c r="AV37" s="622"/>
      <c r="AW37" s="622"/>
      <c r="AX37" s="634"/>
      <c r="AY37" s="622"/>
      <c r="AZ37" s="634"/>
      <c r="BA37" s="622"/>
      <c r="BB37" s="622"/>
      <c r="BC37" s="634"/>
      <c r="BD37" s="622"/>
      <c r="BE37" s="634"/>
      <c r="BF37" s="622"/>
      <c r="BG37" s="622"/>
      <c r="BH37" s="634"/>
      <c r="BI37" s="622"/>
      <c r="BJ37" s="634"/>
      <c r="BK37" s="622"/>
      <c r="BL37" s="622">
        <v>1</v>
      </c>
      <c r="BM37" s="634">
        <v>0.5</v>
      </c>
      <c r="BN37" s="622"/>
      <c r="BO37" s="634"/>
      <c r="BP37" s="622"/>
      <c r="BQ37" s="622">
        <f t="shared" si="1"/>
        <v>2</v>
      </c>
      <c r="BR37" s="634">
        <f t="shared" si="1"/>
        <v>1</v>
      </c>
      <c r="BS37" s="622">
        <f t="shared" si="1"/>
        <v>1</v>
      </c>
      <c r="BT37" s="634">
        <f t="shared" si="1"/>
        <v>0.5</v>
      </c>
      <c r="BU37" s="623" t="s">
        <v>754</v>
      </c>
      <c r="BV37" s="623" t="s">
        <v>755</v>
      </c>
      <c r="BW37" s="623" t="s">
        <v>774</v>
      </c>
      <c r="BX37" s="623" t="s">
        <v>757</v>
      </c>
      <c r="BY37" s="623" t="s">
        <v>499</v>
      </c>
      <c r="BZ37" s="623" t="s">
        <v>810</v>
      </c>
      <c r="CA37" s="624"/>
      <c r="CB37" s="624"/>
      <c r="CC37" s="624"/>
      <c r="CD37" s="624"/>
      <c r="CE37" s="624"/>
      <c r="CF37" s="624"/>
      <c r="CG37" s="625" t="s">
        <v>777</v>
      </c>
    </row>
    <row r="38" spans="1:85" ht="72" customHeight="1">
      <c r="A38" s="635" t="s">
        <v>830</v>
      </c>
      <c r="B38" s="635" t="s">
        <v>913</v>
      </c>
      <c r="C38" s="635" t="s">
        <v>957</v>
      </c>
      <c r="D38" s="635" t="s">
        <v>958</v>
      </c>
      <c r="E38" s="635" t="s">
        <v>959</v>
      </c>
      <c r="F38" s="635" t="s">
        <v>928</v>
      </c>
      <c r="G38" s="635" t="s">
        <v>42</v>
      </c>
      <c r="H38" s="626">
        <v>46386</v>
      </c>
      <c r="I38" s="635"/>
      <c r="J38" s="656"/>
      <c r="K38" s="635"/>
      <c r="L38" s="656"/>
      <c r="M38" s="635"/>
      <c r="N38" s="622"/>
      <c r="O38" s="634"/>
      <c r="P38" s="622"/>
      <c r="Q38" s="634"/>
      <c r="R38" s="622"/>
      <c r="S38" s="622"/>
      <c r="T38" s="634"/>
      <c r="U38" s="622"/>
      <c r="V38" s="634"/>
      <c r="W38" s="622"/>
      <c r="X38" s="622"/>
      <c r="Y38" s="634"/>
      <c r="Z38" s="622"/>
      <c r="AA38" s="634"/>
      <c r="AB38" s="622"/>
      <c r="AC38" s="622"/>
      <c r="AD38" s="634"/>
      <c r="AE38" s="622"/>
      <c r="AF38" s="634"/>
      <c r="AG38" s="622"/>
      <c r="AH38" s="622"/>
      <c r="AI38" s="634"/>
      <c r="AJ38" s="622"/>
      <c r="AK38" s="634"/>
      <c r="AL38" s="635"/>
      <c r="AM38" s="622"/>
      <c r="AN38" s="634"/>
      <c r="AO38" s="694"/>
      <c r="AP38" s="695"/>
      <c r="AQ38" s="694"/>
      <c r="AR38" s="622"/>
      <c r="AS38" s="634"/>
      <c r="AT38" s="622"/>
      <c r="AU38" s="634"/>
      <c r="AV38" s="622"/>
      <c r="AW38" s="622"/>
      <c r="AX38" s="634"/>
      <c r="AY38" s="622"/>
      <c r="AZ38" s="634"/>
      <c r="BA38" s="622"/>
      <c r="BB38" s="622"/>
      <c r="BC38" s="634"/>
      <c r="BD38" s="622"/>
      <c r="BE38" s="634"/>
      <c r="BF38" s="622"/>
      <c r="BG38" s="622"/>
      <c r="BH38" s="634"/>
      <c r="BI38" s="622"/>
      <c r="BJ38" s="634"/>
      <c r="BK38" s="622"/>
      <c r="BL38" s="622"/>
      <c r="BM38" s="634"/>
      <c r="BN38" s="622"/>
      <c r="BO38" s="634"/>
      <c r="BP38" s="622"/>
      <c r="BQ38" s="622">
        <v>1</v>
      </c>
      <c r="BR38" s="634">
        <v>1</v>
      </c>
      <c r="BS38" s="622">
        <f t="shared" si="1"/>
        <v>0</v>
      </c>
      <c r="BT38" s="634">
        <f t="shared" si="1"/>
        <v>0</v>
      </c>
      <c r="BU38" s="623"/>
      <c r="BV38" s="623"/>
      <c r="BW38" s="623"/>
      <c r="BX38" s="623"/>
      <c r="BY38" s="623"/>
      <c r="BZ38" s="623"/>
      <c r="CA38" s="624"/>
      <c r="CB38" s="624"/>
      <c r="CC38" s="624"/>
      <c r="CD38" s="624"/>
      <c r="CE38" s="624"/>
      <c r="CF38" s="624"/>
      <c r="CG38" s="625"/>
    </row>
    <row r="39" spans="1:85" ht="103.5" customHeight="1">
      <c r="A39" s="635" t="s">
        <v>830</v>
      </c>
      <c r="B39" s="635" t="s">
        <v>960</v>
      </c>
      <c r="C39" s="635" t="s">
        <v>961</v>
      </c>
      <c r="D39" s="622" t="s">
        <v>962</v>
      </c>
      <c r="E39" s="635" t="s">
        <v>963</v>
      </c>
      <c r="F39" s="635" t="s">
        <v>964</v>
      </c>
      <c r="G39" s="635" t="s">
        <v>52</v>
      </c>
      <c r="H39" s="626">
        <v>46387</v>
      </c>
      <c r="I39" s="635"/>
      <c r="J39" s="656"/>
      <c r="K39" s="635"/>
      <c r="L39" s="656"/>
      <c r="M39" s="635" t="s">
        <v>965</v>
      </c>
      <c r="N39" s="622"/>
      <c r="O39" s="634"/>
      <c r="P39" s="622"/>
      <c r="Q39" s="634"/>
      <c r="R39" s="622"/>
      <c r="S39" s="622">
        <v>1</v>
      </c>
      <c r="T39" s="634">
        <v>0.14000000000000001</v>
      </c>
      <c r="U39" s="622">
        <v>1</v>
      </c>
      <c r="V39" s="634">
        <v>0.14000000000000001</v>
      </c>
      <c r="W39" s="635" t="s">
        <v>966</v>
      </c>
      <c r="X39" s="622">
        <v>2</v>
      </c>
      <c r="Y39" s="634">
        <v>0.28999999999999998</v>
      </c>
      <c r="Z39" s="622">
        <v>2</v>
      </c>
      <c r="AA39" s="634">
        <v>0.28999999999999998</v>
      </c>
      <c r="AB39" s="635" t="s">
        <v>967</v>
      </c>
      <c r="AC39" s="622"/>
      <c r="AD39" s="634"/>
      <c r="AE39" s="622"/>
      <c r="AF39" s="634"/>
      <c r="AG39" s="622"/>
      <c r="AH39" s="622">
        <v>1</v>
      </c>
      <c r="AI39" s="634">
        <v>0.14000000000000001</v>
      </c>
      <c r="AJ39" s="622">
        <v>1</v>
      </c>
      <c r="AK39" s="634">
        <v>0.14000000000000001</v>
      </c>
      <c r="AL39" s="635" t="s">
        <v>968</v>
      </c>
      <c r="AM39" s="622"/>
      <c r="AN39" s="634"/>
      <c r="AO39" s="694"/>
      <c r="AP39" s="695"/>
      <c r="AQ39" s="694"/>
      <c r="AR39" s="622"/>
      <c r="AS39" s="634"/>
      <c r="AT39" s="622"/>
      <c r="AU39" s="634"/>
      <c r="AV39" s="622"/>
      <c r="AW39" s="622"/>
      <c r="AX39" s="634"/>
      <c r="AY39" s="622"/>
      <c r="AZ39" s="634"/>
      <c r="BA39" s="622"/>
      <c r="BB39" s="622">
        <v>1</v>
      </c>
      <c r="BC39" s="634">
        <v>0.14000000000000001</v>
      </c>
      <c r="BD39" s="622"/>
      <c r="BE39" s="634"/>
      <c r="BF39" s="622"/>
      <c r="BG39" s="622"/>
      <c r="BH39" s="634"/>
      <c r="BI39" s="622"/>
      <c r="BJ39" s="634"/>
      <c r="BK39" s="622"/>
      <c r="BL39" s="622">
        <v>2</v>
      </c>
      <c r="BM39" s="634">
        <v>0.28999999999999998</v>
      </c>
      <c r="BN39" s="622"/>
      <c r="BO39" s="634"/>
      <c r="BP39" s="622"/>
      <c r="BQ39" s="622">
        <f t="shared" si="1"/>
        <v>7</v>
      </c>
      <c r="BR39" s="634">
        <f t="shared" si="1"/>
        <v>1</v>
      </c>
      <c r="BS39" s="622">
        <f t="shared" si="1"/>
        <v>4</v>
      </c>
      <c r="BT39" s="634">
        <f t="shared" si="1"/>
        <v>0.57000000000000006</v>
      </c>
      <c r="BU39" s="623" t="s">
        <v>754</v>
      </c>
      <c r="BV39" s="623" t="s">
        <v>755</v>
      </c>
      <c r="BW39" s="623" t="s">
        <v>872</v>
      </c>
      <c r="BX39" s="623" t="s">
        <v>969</v>
      </c>
      <c r="BY39" s="623" t="s">
        <v>499</v>
      </c>
      <c r="BZ39" s="623" t="s">
        <v>798</v>
      </c>
      <c r="CA39" s="624"/>
      <c r="CB39" s="624"/>
      <c r="CC39" s="624"/>
      <c r="CD39" s="624"/>
      <c r="CE39" s="624"/>
      <c r="CF39" s="624"/>
      <c r="CG39" s="625" t="s">
        <v>777</v>
      </c>
    </row>
    <row r="40" spans="1:85" ht="90" customHeight="1">
      <c r="A40" s="635" t="s">
        <v>830</v>
      </c>
      <c r="B40" s="635" t="s">
        <v>960</v>
      </c>
      <c r="C40" s="635" t="s">
        <v>970</v>
      </c>
      <c r="D40" s="622" t="s">
        <v>971</v>
      </c>
      <c r="E40" s="635" t="s">
        <v>972</v>
      </c>
      <c r="F40" s="635" t="s">
        <v>973</v>
      </c>
      <c r="G40" s="635" t="s">
        <v>52</v>
      </c>
      <c r="H40" s="626">
        <v>46387</v>
      </c>
      <c r="I40" s="635"/>
      <c r="J40" s="656"/>
      <c r="K40" s="635"/>
      <c r="L40" s="656"/>
      <c r="M40" s="635" t="s">
        <v>965</v>
      </c>
      <c r="N40" s="622"/>
      <c r="O40" s="634"/>
      <c r="P40" s="622"/>
      <c r="Q40" s="634"/>
      <c r="R40" s="622"/>
      <c r="S40" s="622"/>
      <c r="T40" s="634"/>
      <c r="U40" s="622"/>
      <c r="V40" s="634"/>
      <c r="W40" s="622"/>
      <c r="X40" s="622">
        <v>1</v>
      </c>
      <c r="Y40" s="634">
        <v>0.14000000000000001</v>
      </c>
      <c r="Z40" s="622">
        <v>1</v>
      </c>
      <c r="AA40" s="634">
        <v>0.14000000000000001</v>
      </c>
      <c r="AB40" s="635" t="s">
        <v>974</v>
      </c>
      <c r="AC40" s="622"/>
      <c r="AD40" s="634"/>
      <c r="AE40" s="622"/>
      <c r="AF40" s="634"/>
      <c r="AG40" s="622"/>
      <c r="AH40" s="622"/>
      <c r="AI40" s="634"/>
      <c r="AJ40" s="622"/>
      <c r="AK40" s="634"/>
      <c r="AL40" s="622"/>
      <c r="AM40" s="622">
        <v>2</v>
      </c>
      <c r="AN40" s="634">
        <v>0.28999999999999998</v>
      </c>
      <c r="AO40" s="694"/>
      <c r="AP40" s="695"/>
      <c r="AQ40" s="694"/>
      <c r="AR40" s="622"/>
      <c r="AS40" s="634"/>
      <c r="AT40" s="622"/>
      <c r="AU40" s="634"/>
      <c r="AV40" s="622"/>
      <c r="AW40" s="622"/>
      <c r="AX40" s="634"/>
      <c r="AY40" s="622"/>
      <c r="AZ40" s="634"/>
      <c r="BA40" s="622"/>
      <c r="BB40" s="622"/>
      <c r="BC40" s="634"/>
      <c r="BD40" s="622"/>
      <c r="BE40" s="634"/>
      <c r="BF40" s="622"/>
      <c r="BG40" s="622">
        <v>2</v>
      </c>
      <c r="BH40" s="634">
        <v>0.28999999999999998</v>
      </c>
      <c r="BI40" s="622"/>
      <c r="BJ40" s="634"/>
      <c r="BK40" s="622"/>
      <c r="BL40" s="622">
        <v>2</v>
      </c>
      <c r="BM40" s="634">
        <v>0.28999999999999998</v>
      </c>
      <c r="BN40" s="622"/>
      <c r="BO40" s="634"/>
      <c r="BP40" s="622"/>
      <c r="BQ40" s="622">
        <f t="shared" si="1"/>
        <v>7</v>
      </c>
      <c r="BR40" s="634">
        <f t="shared" si="1"/>
        <v>1.01</v>
      </c>
      <c r="BS40" s="622">
        <f t="shared" si="1"/>
        <v>1</v>
      </c>
      <c r="BT40" s="634">
        <f t="shared" si="1"/>
        <v>0.14000000000000001</v>
      </c>
      <c r="BU40" s="623" t="s">
        <v>754</v>
      </c>
      <c r="BV40" s="623" t="s">
        <v>755</v>
      </c>
      <c r="BW40" s="623" t="s">
        <v>774</v>
      </c>
      <c r="BX40" s="623" t="s">
        <v>969</v>
      </c>
      <c r="BY40" s="623" t="s">
        <v>499</v>
      </c>
      <c r="BZ40" s="623" t="s">
        <v>758</v>
      </c>
      <c r="CA40" s="624"/>
      <c r="CB40" s="624"/>
      <c r="CC40" s="624"/>
      <c r="CD40" s="624"/>
      <c r="CE40" s="624"/>
      <c r="CF40" s="624"/>
      <c r="CG40" s="625" t="s">
        <v>777</v>
      </c>
    </row>
    <row r="41" spans="1:85" ht="78.75" customHeight="1">
      <c r="A41" s="635" t="s">
        <v>830</v>
      </c>
      <c r="B41" s="635" t="s">
        <v>960</v>
      </c>
      <c r="C41" s="635" t="s">
        <v>975</v>
      </c>
      <c r="D41" s="622" t="s">
        <v>976</v>
      </c>
      <c r="E41" s="635" t="s">
        <v>977</v>
      </c>
      <c r="F41" s="635" t="s">
        <v>978</v>
      </c>
      <c r="G41" s="635" t="s">
        <v>52</v>
      </c>
      <c r="H41" s="626" t="s">
        <v>979</v>
      </c>
      <c r="I41" s="635"/>
      <c r="J41" s="656"/>
      <c r="K41" s="635"/>
      <c r="L41" s="656"/>
      <c r="M41" s="635" t="s">
        <v>965</v>
      </c>
      <c r="N41" s="622"/>
      <c r="O41" s="634"/>
      <c r="P41" s="622"/>
      <c r="Q41" s="634"/>
      <c r="R41" s="622"/>
      <c r="S41" s="622">
        <v>1</v>
      </c>
      <c r="T41" s="634">
        <v>1</v>
      </c>
      <c r="U41" s="622">
        <v>1</v>
      </c>
      <c r="V41" s="634">
        <v>1</v>
      </c>
      <c r="W41" s="635" t="s">
        <v>980</v>
      </c>
      <c r="X41" s="622"/>
      <c r="Y41" s="634"/>
      <c r="Z41" s="622"/>
      <c r="AA41" s="634"/>
      <c r="AB41" s="622"/>
      <c r="AC41" s="622"/>
      <c r="AD41" s="634"/>
      <c r="AE41" s="622"/>
      <c r="AF41" s="634"/>
      <c r="AG41" s="622"/>
      <c r="AH41" s="622"/>
      <c r="AI41" s="634"/>
      <c r="AJ41" s="622"/>
      <c r="AK41" s="634"/>
      <c r="AL41" s="622"/>
      <c r="AM41" s="622"/>
      <c r="AN41" s="634"/>
      <c r="AO41" s="694"/>
      <c r="AP41" s="695"/>
      <c r="AQ41" s="694"/>
      <c r="AR41" s="622"/>
      <c r="AS41" s="634"/>
      <c r="AT41" s="622"/>
      <c r="AU41" s="634"/>
      <c r="AV41" s="622"/>
      <c r="AW41" s="622"/>
      <c r="AX41" s="634"/>
      <c r="AY41" s="622"/>
      <c r="AZ41" s="634"/>
      <c r="BA41" s="622"/>
      <c r="BB41" s="622"/>
      <c r="BC41" s="634"/>
      <c r="BD41" s="622"/>
      <c r="BE41" s="634"/>
      <c r="BF41" s="622"/>
      <c r="BG41" s="622"/>
      <c r="BH41" s="634"/>
      <c r="BI41" s="622"/>
      <c r="BJ41" s="634"/>
      <c r="BK41" s="622"/>
      <c r="BL41" s="622"/>
      <c r="BM41" s="634"/>
      <c r="BN41" s="622"/>
      <c r="BO41" s="634"/>
      <c r="BP41" s="622"/>
      <c r="BQ41" s="622">
        <f t="shared" si="1"/>
        <v>1</v>
      </c>
      <c r="BR41" s="634">
        <f t="shared" si="1"/>
        <v>1</v>
      </c>
      <c r="BS41" s="622">
        <f t="shared" si="1"/>
        <v>1</v>
      </c>
      <c r="BT41" s="634">
        <f t="shared" si="1"/>
        <v>1</v>
      </c>
      <c r="BU41" s="623" t="s">
        <v>754</v>
      </c>
      <c r="BV41" s="623" t="s">
        <v>755</v>
      </c>
      <c r="BW41" s="623" t="s">
        <v>872</v>
      </c>
      <c r="BX41" s="623" t="s">
        <v>757</v>
      </c>
      <c r="BY41" s="623" t="s">
        <v>499</v>
      </c>
      <c r="BZ41" s="623" t="s">
        <v>758</v>
      </c>
      <c r="CA41" s="624"/>
      <c r="CB41" s="624"/>
      <c r="CC41" s="624"/>
      <c r="CD41" s="624"/>
      <c r="CE41" s="624"/>
      <c r="CF41" s="624"/>
      <c r="CG41" s="625" t="s">
        <v>777</v>
      </c>
    </row>
    <row r="42" spans="1:85" ht="76.5" customHeight="1">
      <c r="A42" s="635" t="s">
        <v>830</v>
      </c>
      <c r="B42" s="635" t="s">
        <v>960</v>
      </c>
      <c r="C42" s="635" t="s">
        <v>975</v>
      </c>
      <c r="D42" s="622" t="s">
        <v>981</v>
      </c>
      <c r="E42" s="635" t="s">
        <v>982</v>
      </c>
      <c r="F42" s="635" t="s">
        <v>983</v>
      </c>
      <c r="G42" s="635" t="s">
        <v>56</v>
      </c>
      <c r="H42" s="626">
        <v>46387</v>
      </c>
      <c r="I42" s="635"/>
      <c r="J42" s="656"/>
      <c r="K42" s="635"/>
      <c r="L42" s="656"/>
      <c r="M42" s="635"/>
      <c r="N42" s="622"/>
      <c r="O42" s="634"/>
      <c r="P42" s="622"/>
      <c r="Q42" s="634"/>
      <c r="R42" s="622"/>
      <c r="S42" s="622"/>
      <c r="T42" s="634"/>
      <c r="U42" s="622"/>
      <c r="V42" s="634"/>
      <c r="W42" s="622"/>
      <c r="X42" s="622"/>
      <c r="Y42" s="634"/>
      <c r="Z42" s="622"/>
      <c r="AA42" s="634"/>
      <c r="AB42" s="622"/>
      <c r="AC42" s="622"/>
      <c r="AD42" s="634"/>
      <c r="AE42" s="622"/>
      <c r="AF42" s="634"/>
      <c r="AG42" s="622"/>
      <c r="AH42" s="622">
        <v>1</v>
      </c>
      <c r="AI42" s="634">
        <v>0.5</v>
      </c>
      <c r="AJ42" s="622">
        <v>1</v>
      </c>
      <c r="AK42" s="634">
        <v>0.5</v>
      </c>
      <c r="AL42" s="635" t="s">
        <v>984</v>
      </c>
      <c r="AM42" s="622"/>
      <c r="AN42" s="634"/>
      <c r="AO42" s="694"/>
      <c r="AP42" s="695"/>
      <c r="AQ42" s="694"/>
      <c r="AR42" s="622"/>
      <c r="AS42" s="634"/>
      <c r="AT42" s="622"/>
      <c r="AU42" s="634"/>
      <c r="AV42" s="622"/>
      <c r="AW42" s="622"/>
      <c r="AX42" s="634"/>
      <c r="AY42" s="622"/>
      <c r="AZ42" s="634"/>
      <c r="BA42" s="622"/>
      <c r="BB42" s="622"/>
      <c r="BC42" s="634"/>
      <c r="BD42" s="622"/>
      <c r="BE42" s="634"/>
      <c r="BF42" s="622"/>
      <c r="BG42" s="622"/>
      <c r="BH42" s="634"/>
      <c r="BI42" s="622"/>
      <c r="BJ42" s="634"/>
      <c r="BK42" s="622"/>
      <c r="BL42" s="622">
        <v>1</v>
      </c>
      <c r="BM42" s="634">
        <v>0.5</v>
      </c>
      <c r="BN42" s="622"/>
      <c r="BO42" s="634"/>
      <c r="BP42" s="622"/>
      <c r="BQ42" s="622">
        <f t="shared" si="1"/>
        <v>2</v>
      </c>
      <c r="BR42" s="634">
        <f t="shared" si="1"/>
        <v>1</v>
      </c>
      <c r="BS42" s="622">
        <f t="shared" si="1"/>
        <v>1</v>
      </c>
      <c r="BT42" s="634">
        <f t="shared" si="1"/>
        <v>0.5</v>
      </c>
      <c r="BU42" s="623" t="s">
        <v>754</v>
      </c>
      <c r="BV42" s="623" t="s">
        <v>755</v>
      </c>
      <c r="BW42" s="623" t="s">
        <v>774</v>
      </c>
      <c r="BX42" s="623" t="s">
        <v>757</v>
      </c>
      <c r="BY42" s="623" t="s">
        <v>499</v>
      </c>
      <c r="BZ42" s="623" t="s">
        <v>985</v>
      </c>
      <c r="CA42" s="624"/>
      <c r="CB42" s="624"/>
      <c r="CC42" s="624"/>
      <c r="CD42" s="624"/>
      <c r="CE42" s="624"/>
      <c r="CF42" s="624"/>
      <c r="CG42" s="625" t="s">
        <v>777</v>
      </c>
    </row>
    <row r="43" spans="1:85" ht="54.75" customHeight="1">
      <c r="A43" s="635" t="s">
        <v>830</v>
      </c>
      <c r="B43" s="635" t="s">
        <v>960</v>
      </c>
      <c r="C43" s="635" t="s">
        <v>986</v>
      </c>
      <c r="D43" s="622" t="s">
        <v>987</v>
      </c>
      <c r="E43" s="635" t="s">
        <v>988</v>
      </c>
      <c r="F43" s="635" t="s">
        <v>989</v>
      </c>
      <c r="G43" s="635" t="s">
        <v>52</v>
      </c>
      <c r="H43" s="626">
        <v>46387</v>
      </c>
      <c r="I43" s="635"/>
      <c r="J43" s="656"/>
      <c r="K43" s="635"/>
      <c r="L43" s="656"/>
      <c r="M43" s="635" t="s">
        <v>965</v>
      </c>
      <c r="N43" s="622"/>
      <c r="O43" s="634"/>
      <c r="P43" s="622"/>
      <c r="Q43" s="634"/>
      <c r="R43" s="622"/>
      <c r="S43" s="622"/>
      <c r="T43" s="634"/>
      <c r="U43" s="622"/>
      <c r="V43" s="634"/>
      <c r="W43" s="622"/>
      <c r="X43" s="622"/>
      <c r="Y43" s="634"/>
      <c r="Z43" s="622"/>
      <c r="AA43" s="634"/>
      <c r="AB43" s="622"/>
      <c r="AC43" s="622"/>
      <c r="AD43" s="634"/>
      <c r="AE43" s="622"/>
      <c r="AF43" s="634"/>
      <c r="AG43" s="622"/>
      <c r="AH43" s="622"/>
      <c r="AI43" s="634"/>
      <c r="AJ43" s="622"/>
      <c r="AK43" s="634"/>
      <c r="AL43" s="622"/>
      <c r="AM43" s="622"/>
      <c r="AN43" s="634"/>
      <c r="AO43" s="694"/>
      <c r="AP43" s="695"/>
      <c r="AQ43" s="694"/>
      <c r="AR43" s="622"/>
      <c r="AS43" s="634"/>
      <c r="AT43" s="622"/>
      <c r="AU43" s="634"/>
      <c r="AV43" s="622"/>
      <c r="AW43" s="622"/>
      <c r="AX43" s="634"/>
      <c r="AY43" s="622"/>
      <c r="AZ43" s="634"/>
      <c r="BA43" s="622"/>
      <c r="BB43" s="622"/>
      <c r="BC43" s="634"/>
      <c r="BD43" s="622"/>
      <c r="BE43" s="634"/>
      <c r="BF43" s="622"/>
      <c r="BG43" s="622"/>
      <c r="BH43" s="634"/>
      <c r="BI43" s="622"/>
      <c r="BJ43" s="634"/>
      <c r="BK43" s="622"/>
      <c r="BL43" s="622">
        <v>1</v>
      </c>
      <c r="BM43" s="634">
        <v>1</v>
      </c>
      <c r="BN43" s="622"/>
      <c r="BO43" s="634"/>
      <c r="BP43" s="622"/>
      <c r="BQ43" s="622">
        <f t="shared" si="1"/>
        <v>1</v>
      </c>
      <c r="BR43" s="634">
        <f t="shared" si="1"/>
        <v>1</v>
      </c>
      <c r="BS43" s="622">
        <f t="shared" si="1"/>
        <v>0</v>
      </c>
      <c r="BT43" s="634">
        <f t="shared" si="1"/>
        <v>0</v>
      </c>
      <c r="BU43" s="623" t="s">
        <v>754</v>
      </c>
      <c r="BV43" s="623" t="s">
        <v>755</v>
      </c>
      <c r="BW43" s="623" t="s">
        <v>774</v>
      </c>
      <c r="BX43" s="623" t="s">
        <v>757</v>
      </c>
      <c r="BY43" s="623" t="s">
        <v>499</v>
      </c>
      <c r="BZ43" s="623" t="s">
        <v>758</v>
      </c>
      <c r="CA43" s="624"/>
      <c r="CB43" s="624"/>
      <c r="CC43" s="624"/>
      <c r="CD43" s="624"/>
      <c r="CE43" s="624"/>
      <c r="CF43" s="624"/>
      <c r="CG43" s="625" t="s">
        <v>777</v>
      </c>
    </row>
    <row r="44" spans="1:85" ht="90" customHeight="1">
      <c r="A44" s="643" t="s">
        <v>830</v>
      </c>
      <c r="B44" s="635" t="s">
        <v>960</v>
      </c>
      <c r="C44" s="643" t="s">
        <v>990</v>
      </c>
      <c r="D44" s="650" t="s">
        <v>991</v>
      </c>
      <c r="E44" s="643" t="s">
        <v>992</v>
      </c>
      <c r="F44" s="643" t="s">
        <v>993</v>
      </c>
      <c r="G44" s="643" t="s">
        <v>52</v>
      </c>
      <c r="H44" s="644" t="s">
        <v>979</v>
      </c>
      <c r="I44" s="643"/>
      <c r="J44" s="652"/>
      <c r="K44" s="643"/>
      <c r="L44" s="652"/>
      <c r="M44" s="643" t="s">
        <v>994</v>
      </c>
      <c r="N44" s="650"/>
      <c r="O44" s="651"/>
      <c r="P44" s="650"/>
      <c r="Q44" s="651"/>
      <c r="R44" s="650"/>
      <c r="S44" s="650">
        <v>1</v>
      </c>
      <c r="T44" s="651">
        <v>1</v>
      </c>
      <c r="U44" s="650">
        <v>1</v>
      </c>
      <c r="V44" s="651">
        <v>1</v>
      </c>
      <c r="W44" s="635" t="s">
        <v>995</v>
      </c>
      <c r="X44" s="650"/>
      <c r="Y44" s="651"/>
      <c r="Z44" s="650"/>
      <c r="AA44" s="651"/>
      <c r="AB44" s="650"/>
      <c r="AC44" s="650"/>
      <c r="AD44" s="651"/>
      <c r="AE44" s="650"/>
      <c r="AF44" s="651"/>
      <c r="AG44" s="650"/>
      <c r="AH44" s="650"/>
      <c r="AI44" s="651"/>
      <c r="AJ44" s="650"/>
      <c r="AK44" s="651"/>
      <c r="AL44" s="650"/>
      <c r="AM44" s="650"/>
      <c r="AN44" s="651"/>
      <c r="AO44" s="690"/>
      <c r="AP44" s="691"/>
      <c r="AQ44" s="690"/>
      <c r="AR44" s="650"/>
      <c r="AS44" s="651"/>
      <c r="AT44" s="650"/>
      <c r="AU44" s="651"/>
      <c r="AV44" s="650"/>
      <c r="AW44" s="650"/>
      <c r="AX44" s="651"/>
      <c r="AY44" s="650"/>
      <c r="AZ44" s="651"/>
      <c r="BA44" s="650"/>
      <c r="BB44" s="650"/>
      <c r="BC44" s="651"/>
      <c r="BD44" s="650"/>
      <c r="BE44" s="651"/>
      <c r="BF44" s="650"/>
      <c r="BG44" s="650"/>
      <c r="BH44" s="651"/>
      <c r="BI44" s="650"/>
      <c r="BJ44" s="651"/>
      <c r="BK44" s="650"/>
      <c r="BL44" s="650"/>
      <c r="BM44" s="651"/>
      <c r="BN44" s="650"/>
      <c r="BO44" s="651"/>
      <c r="BP44" s="650"/>
      <c r="BQ44" s="650">
        <f t="shared" si="1"/>
        <v>1</v>
      </c>
      <c r="BR44" s="651">
        <f t="shared" si="1"/>
        <v>1</v>
      </c>
      <c r="BS44" s="650">
        <f t="shared" si="1"/>
        <v>1</v>
      </c>
      <c r="BT44" s="651">
        <f t="shared" si="1"/>
        <v>1</v>
      </c>
      <c r="BU44" s="661" t="s">
        <v>996</v>
      </c>
      <c r="BV44" s="623" t="s">
        <v>755</v>
      </c>
      <c r="BW44" s="623" t="s">
        <v>872</v>
      </c>
      <c r="BX44" s="623" t="s">
        <v>757</v>
      </c>
      <c r="BY44" s="623" t="s">
        <v>499</v>
      </c>
      <c r="BZ44" s="623" t="s">
        <v>758</v>
      </c>
      <c r="CA44" s="624"/>
      <c r="CB44" s="624"/>
      <c r="CC44" s="624"/>
      <c r="CD44" s="624"/>
      <c r="CE44" s="624"/>
      <c r="CF44" s="624"/>
      <c r="CG44" s="625" t="s">
        <v>777</v>
      </c>
    </row>
    <row r="45" spans="1:85" ht="74.25" customHeight="1">
      <c r="A45" s="657" t="s">
        <v>997</v>
      </c>
      <c r="B45" s="657" t="s">
        <v>997</v>
      </c>
      <c r="C45" s="657" t="s">
        <v>998</v>
      </c>
      <c r="D45" s="662" t="s">
        <v>750</v>
      </c>
      <c r="E45" s="657" t="s">
        <v>999</v>
      </c>
      <c r="F45" s="657" t="s">
        <v>1000</v>
      </c>
      <c r="G45" s="657" t="s">
        <v>42</v>
      </c>
      <c r="H45" s="663">
        <v>46356</v>
      </c>
      <c r="I45" s="657"/>
      <c r="J45" s="664"/>
      <c r="K45" s="657"/>
      <c r="L45" s="665"/>
      <c r="M45" s="662"/>
      <c r="N45" s="662"/>
      <c r="O45" s="666"/>
      <c r="P45" s="662"/>
      <c r="Q45" s="666"/>
      <c r="R45" s="662"/>
      <c r="S45" s="662"/>
      <c r="T45" s="666"/>
      <c r="U45" s="662"/>
      <c r="V45" s="666"/>
      <c r="W45" s="662"/>
      <c r="X45" s="662"/>
      <c r="Y45" s="666"/>
      <c r="Z45" s="662"/>
      <c r="AA45" s="666"/>
      <c r="AB45" s="662"/>
      <c r="AC45" s="662">
        <v>1</v>
      </c>
      <c r="AD45" s="666">
        <v>0.34</v>
      </c>
      <c r="AE45" s="662">
        <v>1</v>
      </c>
      <c r="AF45" s="666">
        <v>0.34</v>
      </c>
      <c r="AG45" s="657" t="s">
        <v>1001</v>
      </c>
      <c r="AH45" s="662"/>
      <c r="AI45" s="666"/>
      <c r="AJ45" s="662"/>
      <c r="AK45" s="666"/>
      <c r="AL45" s="662"/>
      <c r="AM45" s="662"/>
      <c r="AN45" s="666"/>
      <c r="AO45" s="696"/>
      <c r="AP45" s="697"/>
      <c r="AQ45" s="696"/>
      <c r="AR45" s="662"/>
      <c r="AS45" s="666"/>
      <c r="AT45" s="662"/>
      <c r="AU45" s="666"/>
      <c r="AV45" s="662"/>
      <c r="AW45" s="662">
        <v>1</v>
      </c>
      <c r="AX45" s="666">
        <v>0.33</v>
      </c>
      <c r="AY45" s="662"/>
      <c r="AZ45" s="666"/>
      <c r="BA45" s="662"/>
      <c r="BB45" s="662"/>
      <c r="BC45" s="666"/>
      <c r="BD45" s="662"/>
      <c r="BE45" s="666"/>
      <c r="BF45" s="662"/>
      <c r="BG45" s="662"/>
      <c r="BH45" s="666"/>
      <c r="BI45" s="662"/>
      <c r="BJ45" s="666"/>
      <c r="BK45" s="662"/>
      <c r="BL45" s="662">
        <v>1</v>
      </c>
      <c r="BM45" s="666">
        <v>0.33</v>
      </c>
      <c r="BN45" s="662"/>
      <c r="BO45" s="666"/>
      <c r="BP45" s="662"/>
      <c r="BQ45" s="662">
        <f t="shared" si="1"/>
        <v>3</v>
      </c>
      <c r="BR45" s="666">
        <f>SUM(J45,O45,T45,Y45,AD45,AI45,AN45,AS45,AX45,BC45,BH45,BM45)</f>
        <v>1</v>
      </c>
      <c r="BS45" s="662">
        <f t="shared" si="1"/>
        <v>1</v>
      </c>
      <c r="BT45" s="666">
        <f t="shared" si="1"/>
        <v>0.34</v>
      </c>
      <c r="BU45" s="623" t="s">
        <v>601</v>
      </c>
      <c r="BV45" s="623" t="s">
        <v>755</v>
      </c>
      <c r="BW45" s="623" t="s">
        <v>774</v>
      </c>
      <c r="BX45" s="623" t="s">
        <v>757</v>
      </c>
      <c r="BY45" s="623" t="s">
        <v>892</v>
      </c>
      <c r="BZ45" s="623" t="s">
        <v>758</v>
      </c>
      <c r="CA45" s="624"/>
      <c r="CB45" s="624"/>
      <c r="CC45" s="624"/>
      <c r="CD45" s="624"/>
      <c r="CE45" s="624"/>
      <c r="CF45" s="624"/>
      <c r="CG45" s="625" t="s">
        <v>777</v>
      </c>
    </row>
    <row r="46" spans="1:85" ht="74.25" customHeight="1">
      <c r="A46" s="657" t="s">
        <v>1002</v>
      </c>
      <c r="B46" s="657" t="s">
        <v>997</v>
      </c>
      <c r="C46" s="657" t="s">
        <v>998</v>
      </c>
      <c r="D46" s="657" t="s">
        <v>839</v>
      </c>
      <c r="E46" s="657" t="s">
        <v>1003</v>
      </c>
      <c r="F46" s="657" t="s">
        <v>1004</v>
      </c>
      <c r="G46" s="657" t="s">
        <v>42</v>
      </c>
      <c r="H46" s="663">
        <v>46387</v>
      </c>
      <c r="I46" s="657"/>
      <c r="J46" s="664"/>
      <c r="K46" s="657"/>
      <c r="L46" s="665"/>
      <c r="M46" s="662"/>
      <c r="N46" s="662"/>
      <c r="O46" s="666"/>
      <c r="P46" s="662"/>
      <c r="Q46" s="666"/>
      <c r="R46" s="662"/>
      <c r="S46" s="662"/>
      <c r="T46" s="666"/>
      <c r="U46" s="662"/>
      <c r="V46" s="666"/>
      <c r="W46" s="662"/>
      <c r="X46" s="662"/>
      <c r="Y46" s="666"/>
      <c r="Z46" s="662"/>
      <c r="AA46" s="666"/>
      <c r="AB46" s="662"/>
      <c r="AC46" s="662"/>
      <c r="AD46" s="666"/>
      <c r="AE46" s="662"/>
      <c r="AF46" s="666"/>
      <c r="AG46" s="657"/>
      <c r="AH46" s="662"/>
      <c r="AI46" s="666"/>
      <c r="AJ46" s="662"/>
      <c r="AK46" s="666"/>
      <c r="AL46" s="662"/>
      <c r="AM46" s="662"/>
      <c r="AN46" s="666"/>
      <c r="AO46" s="696"/>
      <c r="AP46" s="697"/>
      <c r="AQ46" s="696"/>
      <c r="AR46" s="662"/>
      <c r="AS46" s="666"/>
      <c r="AT46" s="662"/>
      <c r="AU46" s="666"/>
      <c r="AV46" s="662"/>
      <c r="AW46" s="662"/>
      <c r="AX46" s="666"/>
      <c r="AY46" s="662"/>
      <c r="AZ46" s="666"/>
      <c r="BA46" s="662"/>
      <c r="BB46" s="662"/>
      <c r="BC46" s="666"/>
      <c r="BD46" s="662"/>
      <c r="BE46" s="666"/>
      <c r="BF46" s="662"/>
      <c r="BG46" s="662"/>
      <c r="BH46" s="666"/>
      <c r="BI46" s="662"/>
      <c r="BJ46" s="666"/>
      <c r="BK46" s="662"/>
      <c r="BL46" s="662">
        <v>1</v>
      </c>
      <c r="BM46" s="666">
        <v>1</v>
      </c>
      <c r="BN46" s="662"/>
      <c r="BO46" s="666"/>
      <c r="BP46" s="662"/>
      <c r="BQ46" s="662">
        <f t="shared" ref="BQ46:BT50" si="2">SUM(I46,N46,S46,X46,AC46,AH46,AM46,AR46,AW46,BB46,BG46,BL46)</f>
        <v>1</v>
      </c>
      <c r="BR46" s="666">
        <f t="shared" si="2"/>
        <v>1</v>
      </c>
      <c r="BS46" s="662">
        <f t="shared" si="2"/>
        <v>0</v>
      </c>
      <c r="BT46" s="666">
        <f t="shared" si="2"/>
        <v>0</v>
      </c>
      <c r="BU46" s="623"/>
      <c r="BV46" s="623"/>
      <c r="BW46" s="623"/>
      <c r="BX46" s="623"/>
      <c r="BY46" s="623"/>
      <c r="BZ46" s="623"/>
      <c r="CA46" s="624"/>
      <c r="CB46" s="624"/>
      <c r="CC46" s="624"/>
      <c r="CD46" s="624"/>
      <c r="CE46" s="624"/>
      <c r="CF46" s="624"/>
      <c r="CG46" s="625"/>
    </row>
    <row r="47" spans="1:85" ht="74.25" customHeight="1">
      <c r="A47" s="657" t="s">
        <v>1002</v>
      </c>
      <c r="B47" s="657" t="s">
        <v>997</v>
      </c>
      <c r="C47" s="657" t="s">
        <v>998</v>
      </c>
      <c r="D47" s="657" t="s">
        <v>852</v>
      </c>
      <c r="E47" s="657" t="s">
        <v>1005</v>
      </c>
      <c r="F47" s="657" t="s">
        <v>1006</v>
      </c>
      <c r="G47" s="657" t="s">
        <v>1007</v>
      </c>
      <c r="H47" s="663">
        <v>46387</v>
      </c>
      <c r="I47" s="657"/>
      <c r="J47" s="664"/>
      <c r="K47" s="657"/>
      <c r="L47" s="665"/>
      <c r="M47" s="662"/>
      <c r="N47" s="662"/>
      <c r="O47" s="666"/>
      <c r="P47" s="662"/>
      <c r="Q47" s="666"/>
      <c r="R47" s="662"/>
      <c r="S47" s="662"/>
      <c r="T47" s="666"/>
      <c r="U47" s="662"/>
      <c r="V47" s="666"/>
      <c r="W47" s="662"/>
      <c r="X47" s="662"/>
      <c r="Y47" s="666"/>
      <c r="Z47" s="662"/>
      <c r="AA47" s="666"/>
      <c r="AB47" s="662"/>
      <c r="AC47" s="662"/>
      <c r="AD47" s="666"/>
      <c r="AE47" s="662"/>
      <c r="AF47" s="666"/>
      <c r="AG47" s="657"/>
      <c r="AH47" s="662"/>
      <c r="AI47" s="666"/>
      <c r="AJ47" s="662"/>
      <c r="AK47" s="666"/>
      <c r="AL47" s="662"/>
      <c r="AM47" s="662"/>
      <c r="AN47" s="666"/>
      <c r="AO47" s="696"/>
      <c r="AP47" s="697"/>
      <c r="AQ47" s="696"/>
      <c r="AR47" s="662"/>
      <c r="AS47" s="666"/>
      <c r="AT47" s="662"/>
      <c r="AU47" s="666"/>
      <c r="AV47" s="662"/>
      <c r="AW47" s="662"/>
      <c r="AX47" s="666"/>
      <c r="AY47" s="662"/>
      <c r="AZ47" s="666"/>
      <c r="BA47" s="662"/>
      <c r="BB47" s="662"/>
      <c r="BC47" s="666"/>
      <c r="BD47" s="662"/>
      <c r="BE47" s="666"/>
      <c r="BF47" s="662"/>
      <c r="BG47" s="662"/>
      <c r="BH47" s="666"/>
      <c r="BI47" s="662"/>
      <c r="BJ47" s="666"/>
      <c r="BK47" s="662"/>
      <c r="BL47" s="662">
        <v>1</v>
      </c>
      <c r="BM47" s="666">
        <v>1</v>
      </c>
      <c r="BN47" s="662"/>
      <c r="BO47" s="666"/>
      <c r="BP47" s="662"/>
      <c r="BQ47" s="662">
        <f t="shared" si="2"/>
        <v>1</v>
      </c>
      <c r="BR47" s="666">
        <f t="shared" si="2"/>
        <v>1</v>
      </c>
      <c r="BS47" s="662">
        <f t="shared" si="2"/>
        <v>0</v>
      </c>
      <c r="BT47" s="666">
        <f t="shared" si="2"/>
        <v>0</v>
      </c>
      <c r="BU47" s="623"/>
      <c r="BV47" s="623"/>
      <c r="BW47" s="623"/>
      <c r="BX47" s="623"/>
      <c r="BY47" s="623"/>
      <c r="BZ47" s="623"/>
      <c r="CA47" s="624"/>
      <c r="CB47" s="624"/>
      <c r="CC47" s="624"/>
      <c r="CD47" s="624"/>
      <c r="CE47" s="624"/>
      <c r="CF47" s="624"/>
      <c r="CG47" s="625"/>
    </row>
    <row r="48" spans="1:85" ht="74.25" customHeight="1">
      <c r="A48" s="657" t="s">
        <v>1002</v>
      </c>
      <c r="B48" s="657" t="s">
        <v>997</v>
      </c>
      <c r="C48" s="657" t="s">
        <v>998</v>
      </c>
      <c r="D48" s="657" t="s">
        <v>858</v>
      </c>
      <c r="E48" s="657" t="s">
        <v>1008</v>
      </c>
      <c r="F48" s="657" t="s">
        <v>808</v>
      </c>
      <c r="G48" s="657" t="s">
        <v>835</v>
      </c>
      <c r="H48" s="663">
        <v>46387</v>
      </c>
      <c r="I48" s="657"/>
      <c r="J48" s="664"/>
      <c r="K48" s="657"/>
      <c r="L48" s="665"/>
      <c r="M48" s="662"/>
      <c r="N48" s="662"/>
      <c r="O48" s="666"/>
      <c r="P48" s="662"/>
      <c r="Q48" s="666"/>
      <c r="R48" s="662"/>
      <c r="S48" s="662"/>
      <c r="T48" s="666"/>
      <c r="U48" s="662"/>
      <c r="V48" s="666"/>
      <c r="W48" s="662"/>
      <c r="X48" s="662"/>
      <c r="Y48" s="666"/>
      <c r="Z48" s="662"/>
      <c r="AA48" s="666"/>
      <c r="AB48" s="662"/>
      <c r="AC48" s="662"/>
      <c r="AD48" s="666"/>
      <c r="AE48" s="662"/>
      <c r="AF48" s="666"/>
      <c r="AG48" s="657"/>
      <c r="AH48" s="662"/>
      <c r="AI48" s="666"/>
      <c r="AJ48" s="662"/>
      <c r="AK48" s="666"/>
      <c r="AL48" s="662"/>
      <c r="AM48" s="662"/>
      <c r="AN48" s="666"/>
      <c r="AO48" s="696"/>
      <c r="AP48" s="697"/>
      <c r="AQ48" s="696"/>
      <c r="AR48" s="662"/>
      <c r="AS48" s="666"/>
      <c r="AT48" s="662"/>
      <c r="AU48" s="666"/>
      <c r="AV48" s="662"/>
      <c r="AW48" s="662"/>
      <c r="AX48" s="666"/>
      <c r="AY48" s="662"/>
      <c r="AZ48" s="666"/>
      <c r="BA48" s="662"/>
      <c r="BB48" s="662"/>
      <c r="BC48" s="666"/>
      <c r="BD48" s="662"/>
      <c r="BE48" s="666"/>
      <c r="BF48" s="662"/>
      <c r="BG48" s="662"/>
      <c r="BH48" s="666"/>
      <c r="BI48" s="662"/>
      <c r="BJ48" s="666"/>
      <c r="BK48" s="662"/>
      <c r="BL48" s="662"/>
      <c r="BM48" s="666"/>
      <c r="BN48" s="662"/>
      <c r="BO48" s="666"/>
      <c r="BP48" s="662"/>
      <c r="BQ48" s="662">
        <v>1</v>
      </c>
      <c r="BR48" s="666">
        <v>1</v>
      </c>
      <c r="BS48" s="662">
        <f t="shared" si="2"/>
        <v>0</v>
      </c>
      <c r="BT48" s="666">
        <f t="shared" si="2"/>
        <v>0</v>
      </c>
      <c r="BU48" s="623"/>
      <c r="BV48" s="623"/>
      <c r="BW48" s="623"/>
      <c r="BX48" s="623"/>
      <c r="BY48" s="623"/>
      <c r="BZ48" s="623"/>
      <c r="CA48" s="624"/>
      <c r="CB48" s="624"/>
      <c r="CC48" s="624"/>
      <c r="CD48" s="624"/>
      <c r="CE48" s="624"/>
      <c r="CF48" s="624"/>
      <c r="CG48" s="625"/>
    </row>
    <row r="49" spans="1:85" ht="74.25" customHeight="1">
      <c r="A49" s="657" t="s">
        <v>1002</v>
      </c>
      <c r="B49" s="657" t="s">
        <v>997</v>
      </c>
      <c r="C49" s="657" t="s">
        <v>998</v>
      </c>
      <c r="D49" s="657" t="s">
        <v>1009</v>
      </c>
      <c r="E49" s="657" t="s">
        <v>1010</v>
      </c>
      <c r="F49" s="657" t="s">
        <v>1011</v>
      </c>
      <c r="G49" s="657" t="s">
        <v>42</v>
      </c>
      <c r="H49" s="663">
        <v>46387</v>
      </c>
      <c r="I49" s="657"/>
      <c r="J49" s="664"/>
      <c r="K49" s="657"/>
      <c r="L49" s="665"/>
      <c r="M49" s="662"/>
      <c r="N49" s="662"/>
      <c r="O49" s="666"/>
      <c r="P49" s="662"/>
      <c r="Q49" s="666"/>
      <c r="R49" s="662"/>
      <c r="S49" s="662"/>
      <c r="T49" s="666"/>
      <c r="U49" s="662"/>
      <c r="V49" s="666"/>
      <c r="W49" s="662"/>
      <c r="X49" s="662"/>
      <c r="Y49" s="666"/>
      <c r="Z49" s="662"/>
      <c r="AA49" s="666"/>
      <c r="AB49" s="662"/>
      <c r="AC49" s="662"/>
      <c r="AD49" s="666"/>
      <c r="AE49" s="662"/>
      <c r="AF49" s="666"/>
      <c r="AG49" s="657"/>
      <c r="AH49" s="662"/>
      <c r="AI49" s="666"/>
      <c r="AJ49" s="662"/>
      <c r="AK49" s="666"/>
      <c r="AL49" s="662"/>
      <c r="AM49" s="662"/>
      <c r="AN49" s="666"/>
      <c r="AO49" s="696"/>
      <c r="AP49" s="697"/>
      <c r="AQ49" s="696"/>
      <c r="AR49" s="662"/>
      <c r="AS49" s="666"/>
      <c r="AT49" s="662"/>
      <c r="AU49" s="666"/>
      <c r="AV49" s="662"/>
      <c r="AW49" s="662"/>
      <c r="AX49" s="666"/>
      <c r="AY49" s="662"/>
      <c r="AZ49" s="666"/>
      <c r="BA49" s="662"/>
      <c r="BB49" s="662">
        <v>1</v>
      </c>
      <c r="BC49" s="666">
        <v>1</v>
      </c>
      <c r="BD49" s="662"/>
      <c r="BE49" s="666"/>
      <c r="BF49" s="662"/>
      <c r="BG49" s="662"/>
      <c r="BH49" s="666"/>
      <c r="BI49" s="662"/>
      <c r="BJ49" s="666"/>
      <c r="BK49" s="662"/>
      <c r="BL49" s="662"/>
      <c r="BM49" s="666"/>
      <c r="BN49" s="662"/>
      <c r="BO49" s="666"/>
      <c r="BP49" s="662"/>
      <c r="BQ49" s="662">
        <v>1</v>
      </c>
      <c r="BR49" s="666">
        <v>1</v>
      </c>
      <c r="BS49" s="662">
        <f t="shared" si="2"/>
        <v>0</v>
      </c>
      <c r="BT49" s="666">
        <f t="shared" si="2"/>
        <v>0</v>
      </c>
      <c r="BU49" s="623"/>
      <c r="BV49" s="623"/>
      <c r="BW49" s="623"/>
      <c r="BX49" s="623"/>
      <c r="BY49" s="623"/>
      <c r="BZ49" s="623"/>
      <c r="CA49" s="624"/>
      <c r="CB49" s="624"/>
      <c r="CC49" s="624"/>
      <c r="CD49" s="624"/>
      <c r="CE49" s="624"/>
      <c r="CF49" s="624"/>
      <c r="CG49" s="625"/>
    </row>
    <row r="50" spans="1:85" ht="74.25" customHeight="1">
      <c r="A50" s="657" t="s">
        <v>1002</v>
      </c>
      <c r="B50" s="657" t="s">
        <v>997</v>
      </c>
      <c r="C50" s="657" t="s">
        <v>998</v>
      </c>
      <c r="D50" s="657" t="s">
        <v>1012</v>
      </c>
      <c r="E50" s="657" t="s">
        <v>1013</v>
      </c>
      <c r="F50" s="657" t="s">
        <v>1014</v>
      </c>
      <c r="G50" s="657" t="s">
        <v>42</v>
      </c>
      <c r="H50" s="663">
        <v>46387</v>
      </c>
      <c r="I50" s="623"/>
      <c r="J50" s="653"/>
      <c r="K50" s="623"/>
      <c r="L50" s="667"/>
      <c r="M50" s="654"/>
      <c r="N50" s="654"/>
      <c r="O50" s="655"/>
      <c r="P50" s="654"/>
      <c r="Q50" s="655"/>
      <c r="R50" s="654"/>
      <c r="S50" s="654"/>
      <c r="T50" s="655"/>
      <c r="U50" s="654"/>
      <c r="V50" s="655"/>
      <c r="W50" s="654"/>
      <c r="X50" s="654"/>
      <c r="Y50" s="655"/>
      <c r="Z50" s="654"/>
      <c r="AA50" s="655"/>
      <c r="AB50" s="654"/>
      <c r="AC50" s="654"/>
      <c r="AD50" s="655"/>
      <c r="AE50" s="654"/>
      <c r="AF50" s="655"/>
      <c r="AG50" s="623"/>
      <c r="AH50" s="654"/>
      <c r="AI50" s="655"/>
      <c r="AJ50" s="654"/>
      <c r="AK50" s="655"/>
      <c r="AL50" s="654"/>
      <c r="AM50" s="654"/>
      <c r="AN50" s="655"/>
      <c r="AO50" s="692"/>
      <c r="AP50" s="693"/>
      <c r="AQ50" s="692"/>
      <c r="AR50" s="654"/>
      <c r="AS50" s="655"/>
      <c r="AT50" s="654"/>
      <c r="AU50" s="655"/>
      <c r="AV50" s="654"/>
      <c r="AW50" s="654"/>
      <c r="AX50" s="655"/>
      <c r="AY50" s="654"/>
      <c r="AZ50" s="655"/>
      <c r="BA50" s="654"/>
      <c r="BB50" s="654"/>
      <c r="BC50" s="655"/>
      <c r="BD50" s="654"/>
      <c r="BE50" s="655"/>
      <c r="BF50" s="654"/>
      <c r="BG50" s="654">
        <v>1</v>
      </c>
      <c r="BH50" s="655">
        <v>1</v>
      </c>
      <c r="BI50" s="654"/>
      <c r="BJ50" s="655"/>
      <c r="BK50" s="654"/>
      <c r="BL50" s="654"/>
      <c r="BM50" s="655"/>
      <c r="BN50" s="654"/>
      <c r="BO50" s="655"/>
      <c r="BP50" s="654"/>
      <c r="BQ50" s="662">
        <v>1</v>
      </c>
      <c r="BR50" s="666">
        <v>1</v>
      </c>
      <c r="BS50" s="662">
        <f t="shared" si="2"/>
        <v>0</v>
      </c>
      <c r="BT50" s="666">
        <f t="shared" si="2"/>
        <v>0</v>
      </c>
      <c r="BU50" s="623"/>
      <c r="BV50" s="623"/>
      <c r="BW50" s="623"/>
      <c r="BX50" s="623"/>
      <c r="BY50" s="623"/>
      <c r="BZ50" s="623"/>
      <c r="CA50" s="624"/>
      <c r="CB50" s="624"/>
      <c r="CC50" s="624"/>
      <c r="CD50" s="624"/>
      <c r="CE50" s="624"/>
      <c r="CF50" s="624"/>
      <c r="CG50" s="625"/>
    </row>
    <row r="51" spans="1:85" ht="13.5" thickBot="1">
      <c r="C51" s="668" t="s">
        <v>437</v>
      </c>
      <c r="D51" s="669">
        <f>+I51+N51+S51+X51+AC51+AH51+AM51+AR51+AW51+BB51+BG51+BL51</f>
        <v>114</v>
      </c>
      <c r="I51" s="669">
        <f>SUM(I4:I50)</f>
        <v>3</v>
      </c>
      <c r="J51" s="670">
        <f>IFERROR(I51/$D51,0)</f>
        <v>2.6315789473684209E-2</v>
      </c>
      <c r="K51" s="669">
        <f>SUM(K4:K50)</f>
        <v>2</v>
      </c>
      <c r="L51" s="671">
        <f>IFERROR(K51/$D51,0)</f>
        <v>1.7543859649122806E-2</v>
      </c>
      <c r="N51" s="669">
        <f>SUM(N4:N50)</f>
        <v>3</v>
      </c>
      <c r="O51" s="670">
        <f>IFERROR(N51/$D51,0)</f>
        <v>2.6315789473684209E-2</v>
      </c>
      <c r="P51" s="669">
        <f>SUM(P4:P50)</f>
        <v>3</v>
      </c>
      <c r="Q51" s="671">
        <f>IFERROR(P51/$D51,0)</f>
        <v>2.6315789473684209E-2</v>
      </c>
      <c r="S51" s="669">
        <f>SUM(S4:S50)</f>
        <v>6</v>
      </c>
      <c r="T51" s="670">
        <f>IFERROR(S51/$D51,0)</f>
        <v>5.2631578947368418E-2</v>
      </c>
      <c r="U51" s="669">
        <f>SUM(U4:U50)</f>
        <v>6</v>
      </c>
      <c r="V51" s="671">
        <f>IFERROR(U51/$D51,0)</f>
        <v>5.2631578947368418E-2</v>
      </c>
      <c r="X51" s="669">
        <f>SUM(X4:X50)</f>
        <v>9</v>
      </c>
      <c r="Y51" s="670">
        <f>IFERROR(X51/$D51,0)</f>
        <v>7.8947368421052627E-2</v>
      </c>
      <c r="Z51" s="669">
        <f>SUM(Z4:Z50)</f>
        <v>10</v>
      </c>
      <c r="AA51" s="671">
        <f>IFERROR(Z51/$D51,0)</f>
        <v>8.771929824561403E-2</v>
      </c>
      <c r="AC51" s="669">
        <f>SUM(AC4:AC50)</f>
        <v>6</v>
      </c>
      <c r="AD51" s="670">
        <f>IFERROR(AC51/$D51,0)</f>
        <v>5.2631578947368418E-2</v>
      </c>
      <c r="AE51" s="669">
        <f>SUM(AE4:AE50)</f>
        <v>5</v>
      </c>
      <c r="AF51" s="671">
        <f>IFERROR(AE51/$D51,0)</f>
        <v>4.3859649122807015E-2</v>
      </c>
      <c r="AH51" s="669">
        <f>SUM(AH4:AH50)</f>
        <v>12</v>
      </c>
      <c r="AI51" s="670">
        <f>IFERROR(AH51/$D51,0)</f>
        <v>0.10526315789473684</v>
      </c>
      <c r="AJ51" s="669">
        <f>SUM(AJ4:AJ50)</f>
        <v>13</v>
      </c>
      <c r="AK51" s="671">
        <f>IFERROR(AJ51/$D51,0)</f>
        <v>0.11403508771929824</v>
      </c>
      <c r="AM51" s="669">
        <f>SUM(AM4:AM50)</f>
        <v>8</v>
      </c>
      <c r="AN51" s="670">
        <f>IFERROR(AM51/$D51,0)</f>
        <v>7.0175438596491224E-2</v>
      </c>
      <c r="AO51" s="669">
        <f>SUM(AO4:AO50)</f>
        <v>0</v>
      </c>
      <c r="AP51" s="671">
        <f>IFERROR(AO51/$D51,0)</f>
        <v>0</v>
      </c>
      <c r="AR51" s="669">
        <f>SUM(AR4:AR50)</f>
        <v>5</v>
      </c>
      <c r="AS51" s="670">
        <f>IFERROR(AR51/$D51,0)</f>
        <v>4.3859649122807015E-2</v>
      </c>
      <c r="AT51" s="669">
        <f>SUM(AT4:AT50)</f>
        <v>0</v>
      </c>
      <c r="AU51" s="671">
        <f>IFERROR(AT51/$D51,0)</f>
        <v>0</v>
      </c>
      <c r="AW51" s="669">
        <f>SUM(AW4:AW50)</f>
        <v>8</v>
      </c>
      <c r="AX51" s="670">
        <f>IFERROR(AW51/$D51,0)</f>
        <v>7.0175438596491224E-2</v>
      </c>
      <c r="AY51" s="669">
        <f>SUM(AY4:AY50)</f>
        <v>0</v>
      </c>
      <c r="AZ51" s="671">
        <f>IFERROR(AY51/$D51,0)</f>
        <v>0</v>
      </c>
      <c r="BB51" s="669">
        <f>SUM(BB4:BB50)</f>
        <v>12</v>
      </c>
      <c r="BC51" s="670">
        <f>IFERROR(BB51/$D51,0)</f>
        <v>0.10526315789473684</v>
      </c>
      <c r="BD51" s="669">
        <f>SUM(BD4:BD50)</f>
        <v>0</v>
      </c>
      <c r="BE51" s="671">
        <f>IFERROR(BD51/$D51,0)</f>
        <v>0</v>
      </c>
      <c r="BG51" s="669">
        <f>SUM(BG4:BG50)</f>
        <v>6</v>
      </c>
      <c r="BH51" s="670">
        <f>IFERROR(BG51/$D51,0)</f>
        <v>5.2631578947368418E-2</v>
      </c>
      <c r="BI51" s="669">
        <f>SUM(BI4:BI50)</f>
        <v>0</v>
      </c>
      <c r="BJ51" s="671">
        <f>IFERROR(BI51/$D51,0)</f>
        <v>0</v>
      </c>
      <c r="BL51" s="669">
        <f>SUM(BL4:BL50)</f>
        <v>36</v>
      </c>
      <c r="BM51" s="670">
        <f>IFERROR(BL51/$D51,0)</f>
        <v>0.31578947368421051</v>
      </c>
      <c r="BN51" s="669">
        <f>SUM(BN4:BN50)</f>
        <v>0</v>
      </c>
      <c r="BO51" s="671">
        <f>IFERROR(BN51/$D51,0)</f>
        <v>0</v>
      </c>
      <c r="BS51" s="672">
        <f>SUBTOTAL(9,BS11:BS50)</f>
        <v>33</v>
      </c>
      <c r="BT51" s="673">
        <f>BO51+BJ51+BE51+AZ51+AU51+AP51+AF51+AA51+V51+Q51+L51+AK51</f>
        <v>0.34210526315789469</v>
      </c>
      <c r="BV51" s="674"/>
    </row>
  </sheetData>
  <sheetProtection algorithmName="SHA-512" hashValue="M4sxxcXOzawoSitNt4WWYDO7VScNCM/tUtOLGKL5GweujKdPlwPpgJUyiy63GOPp0Zo5YveQs6gEGtQiXMaFsg==" saltValue="GR6gqe3VupjLzFdI++1iaQ==" spinCount="100000" sheet="1" objects="1" scenarios="1" insertHyperlinks="0" sort="0" autoFilter="0"/>
  <autoFilter ref="A2:H3" xr:uid="{F3A34020-7FFE-4172-81D7-9543B00BEFAB}"/>
  <mergeCells count="28">
    <mergeCell ref="I1:K1"/>
    <mergeCell ref="AH2:AL2"/>
    <mergeCell ref="B1:H1"/>
    <mergeCell ref="A2:A3"/>
    <mergeCell ref="B2:B3"/>
    <mergeCell ref="C2:C3"/>
    <mergeCell ref="D2:D3"/>
    <mergeCell ref="E2:E3"/>
    <mergeCell ref="F2:F3"/>
    <mergeCell ref="G2:G3"/>
    <mergeCell ref="H2:H3"/>
    <mergeCell ref="I2:M2"/>
    <mergeCell ref="N2:R2"/>
    <mergeCell ref="S2:W2"/>
    <mergeCell ref="X2:AB2"/>
    <mergeCell ref="AC2:AG2"/>
    <mergeCell ref="CG2:CG3"/>
    <mergeCell ref="AM2:AQ2"/>
    <mergeCell ref="AR2:AV2"/>
    <mergeCell ref="AW2:BA2"/>
    <mergeCell ref="BB2:BF2"/>
    <mergeCell ref="BG2:BK2"/>
    <mergeCell ref="BL2:BP2"/>
    <mergeCell ref="BQ2:BQ3"/>
    <mergeCell ref="BR2:BR3"/>
    <mergeCell ref="BS2:BS3"/>
    <mergeCell ref="BT2:BT3"/>
    <mergeCell ref="BU2:CF2"/>
  </mergeCells>
  <hyperlinks>
    <hyperlink ref="I1" r:id="rId1" xr:uid="{F198402F-1D30-48DC-9F08-D5BADCB04CD8}"/>
  </hyperlinks>
  <pageMargins left="0.31496062992125984" right="0.70866141732283472" top="0.62992125984251968" bottom="0.74803149606299213" header="0.31496062992125984" footer="0.31496062992125984"/>
  <pageSetup paperSize="9" scale="33" orientation="portrait" r:id="rId2"/>
  <headerFooter>
    <oddHeader>&amp;L&amp;G&amp;C&amp;"Arial,Normal"&amp;8&amp;K000000 INTERNAL&amp;1#
&amp;"Arial,Negrita"&amp;12PLAN DE ACCION INSTITUCIONAL</oddHeader>
    <oddFooter>&amp;L&amp;G&amp;C&amp;N
IPB-A-1&amp;RDES-FM-05
V10</oddFooter>
  </headerFooter>
  <drawing r:id="rId3"/>
  <legacyDrawing r:id="rId4"/>
  <legacyDrawingHF r:id="rId5"/>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B3E5F-D562-48B4-8D1F-3DED8B126926}">
  <sheetPr>
    <tabColor rgb="FF92D050"/>
  </sheetPr>
  <dimension ref="A1:DL59"/>
  <sheetViews>
    <sheetView topLeftCell="DH11" zoomScale="55" zoomScaleNormal="55" zoomScaleSheetLayoutView="55" zoomScalePageLayoutView="60" workbookViewId="0">
      <selection activeCell="DI12" sqref="DI12"/>
    </sheetView>
  </sheetViews>
  <sheetFormatPr baseColWidth="10" defaultColWidth="11.453125" defaultRowHeight="15.5"/>
  <cols>
    <col min="1" max="1" width="5.453125" style="31" customWidth="1"/>
    <col min="2" max="4" width="18.54296875" style="31" customWidth="1"/>
    <col min="5" max="5" width="30.54296875" style="31" customWidth="1"/>
    <col min="6" max="7" width="18.54296875" style="31" customWidth="1"/>
    <col min="8" max="8" width="24.1796875" style="31" customWidth="1"/>
    <col min="9" max="9" width="27.453125" style="31" customWidth="1"/>
    <col min="10"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30.54296875" style="31" customWidth="1"/>
    <col min="33" max="33" width="20.453125" style="31" customWidth="1"/>
    <col min="34" max="34" width="18.453125" style="31" customWidth="1"/>
    <col min="35" max="35" width="21" style="31" customWidth="1"/>
    <col min="36" max="37" width="12.453125" style="31" customWidth="1"/>
    <col min="38" max="38" width="32.45312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28.45312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23" style="31" customWidth="1"/>
    <col min="105" max="105" width="29.453125" style="31" customWidth="1"/>
    <col min="106" max="106" width="22.453125" style="31" customWidth="1"/>
    <col min="107"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43.26953125" style="31" customWidth="1"/>
    <col min="117" max="16384" width="11.453125" style="31"/>
  </cols>
  <sheetData>
    <row r="1" spans="1:116" ht="69.75" hidden="1"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hidden="1"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hidden="1"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1015</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c r="A9" s="51"/>
      <c r="B9" s="871" t="s">
        <v>455</v>
      </c>
      <c r="C9" s="871" t="s">
        <v>456</v>
      </c>
      <c r="D9" s="871" t="s">
        <v>457</v>
      </c>
      <c r="E9" s="871" t="s">
        <v>68</v>
      </c>
      <c r="F9" s="871" t="s">
        <v>458</v>
      </c>
      <c r="G9" s="872" t="s">
        <v>459</v>
      </c>
      <c r="H9" s="872" t="s">
        <v>460</v>
      </c>
      <c r="I9" s="872" t="s">
        <v>72</v>
      </c>
      <c r="J9" s="873" t="s">
        <v>1016</v>
      </c>
      <c r="K9" s="873"/>
      <c r="L9" s="874" t="s">
        <v>462</v>
      </c>
      <c r="M9" s="874"/>
      <c r="N9" s="874"/>
      <c r="O9" s="874"/>
      <c r="P9" s="874"/>
      <c r="Q9" s="874"/>
      <c r="R9" s="874"/>
      <c r="S9" s="874"/>
      <c r="T9" s="874"/>
      <c r="U9" s="874"/>
      <c r="V9" s="874"/>
      <c r="W9" s="874"/>
      <c r="X9" s="874" t="s">
        <v>463</v>
      </c>
      <c r="Y9" s="873" t="s">
        <v>464</v>
      </c>
      <c r="Z9" s="873" t="s">
        <v>1017</v>
      </c>
      <c r="AA9" s="873" t="s">
        <v>1018</v>
      </c>
      <c r="AB9" s="838" t="s">
        <v>467</v>
      </c>
      <c r="AC9" s="838"/>
      <c r="AD9" s="838"/>
      <c r="AE9" s="838"/>
      <c r="AF9" s="838"/>
      <c r="AG9" s="838"/>
      <c r="AH9" s="838"/>
      <c r="AI9" s="838"/>
      <c r="AJ9" s="838"/>
      <c r="AK9" s="838"/>
      <c r="AL9" s="838"/>
      <c r="AM9" s="838"/>
      <c r="AN9" s="838"/>
      <c r="AO9" s="838"/>
      <c r="AP9" s="838"/>
      <c r="AQ9" s="838"/>
      <c r="AR9" s="838"/>
      <c r="AS9" s="838"/>
      <c r="AT9" s="838"/>
      <c r="AU9" s="838"/>
      <c r="AV9" s="838"/>
      <c r="AW9" s="838"/>
      <c r="AX9" s="838"/>
      <c r="AY9" s="838"/>
      <c r="AZ9" s="838"/>
      <c r="BA9" s="838"/>
      <c r="BB9" s="838"/>
      <c r="BC9" s="838"/>
      <c r="BD9" s="838"/>
      <c r="BE9" s="838"/>
      <c r="BF9" s="838"/>
      <c r="BG9" s="838"/>
      <c r="BH9" s="838"/>
      <c r="BI9" s="838"/>
      <c r="BJ9" s="838"/>
      <c r="BK9" s="838"/>
      <c r="BL9" s="838"/>
      <c r="BM9" s="838"/>
      <c r="BN9" s="838"/>
      <c r="BO9" s="838"/>
      <c r="BP9" s="838"/>
      <c r="BQ9" s="838"/>
      <c r="BR9" s="838"/>
      <c r="BS9" s="838"/>
      <c r="BT9" s="838"/>
      <c r="BU9" s="838"/>
      <c r="BV9" s="838"/>
      <c r="BW9" s="838"/>
      <c r="BX9" s="838"/>
      <c r="BY9" s="838"/>
      <c r="BZ9" s="838"/>
      <c r="CA9" s="838"/>
      <c r="CB9" s="838"/>
      <c r="CC9" s="838"/>
      <c r="CD9" s="838"/>
      <c r="CE9" s="838"/>
      <c r="CF9" s="838"/>
      <c r="CG9" s="838"/>
      <c r="CH9" s="838"/>
      <c r="CI9" s="838"/>
      <c r="CJ9" s="838"/>
      <c r="CK9" s="838"/>
      <c r="CL9" s="838"/>
      <c r="CM9" s="838"/>
      <c r="CN9" s="838"/>
      <c r="CO9" s="838"/>
      <c r="CP9" s="838"/>
      <c r="CQ9" s="838"/>
      <c r="CR9" s="838"/>
      <c r="CS9" s="838"/>
      <c r="CT9" s="838"/>
      <c r="CU9" s="838"/>
      <c r="CV9" s="838"/>
      <c r="CW9" s="838"/>
      <c r="CX9" s="873" t="s">
        <v>468</v>
      </c>
      <c r="CY9" s="872" t="s">
        <v>469</v>
      </c>
      <c r="CZ9" s="872" t="s">
        <v>194</v>
      </c>
      <c r="DA9" s="872"/>
      <c r="DB9" s="872"/>
      <c r="DC9" s="872"/>
      <c r="DD9" s="872"/>
      <c r="DE9" s="872"/>
      <c r="DF9" s="872"/>
      <c r="DG9" s="872"/>
      <c r="DH9" s="872"/>
      <c r="DI9" s="872"/>
      <c r="DJ9" s="872"/>
      <c r="DK9" s="872"/>
      <c r="DL9" s="872" t="s">
        <v>470</v>
      </c>
    </row>
    <row r="10" spans="1:116" ht="15" customHeight="1">
      <c r="A10" s="51"/>
      <c r="B10" s="871"/>
      <c r="C10" s="871"/>
      <c r="D10" s="871"/>
      <c r="E10" s="871"/>
      <c r="F10" s="871"/>
      <c r="G10" s="872"/>
      <c r="H10" s="872"/>
      <c r="I10" s="872"/>
      <c r="J10" s="873"/>
      <c r="K10" s="873"/>
      <c r="L10" s="874"/>
      <c r="M10" s="874"/>
      <c r="N10" s="874"/>
      <c r="O10" s="874"/>
      <c r="P10" s="874"/>
      <c r="Q10" s="874"/>
      <c r="R10" s="874"/>
      <c r="S10" s="874"/>
      <c r="T10" s="874"/>
      <c r="U10" s="874"/>
      <c r="V10" s="874"/>
      <c r="W10" s="874"/>
      <c r="X10" s="874"/>
      <c r="Y10" s="873"/>
      <c r="Z10" s="873"/>
      <c r="AA10" s="873"/>
      <c r="AB10" s="838" t="s">
        <v>200</v>
      </c>
      <c r="AC10" s="838"/>
      <c r="AD10" s="838"/>
      <c r="AE10" s="838"/>
      <c r="AF10" s="838"/>
      <c r="AG10" s="838"/>
      <c r="AH10" s="838" t="s">
        <v>201</v>
      </c>
      <c r="AI10" s="838"/>
      <c r="AJ10" s="838"/>
      <c r="AK10" s="838"/>
      <c r="AL10" s="838"/>
      <c r="AM10" s="838"/>
      <c r="AN10" s="838" t="s">
        <v>202</v>
      </c>
      <c r="AO10" s="838"/>
      <c r="AP10" s="838"/>
      <c r="AQ10" s="838"/>
      <c r="AR10" s="838"/>
      <c r="AS10" s="838"/>
      <c r="AT10" s="838" t="s">
        <v>203</v>
      </c>
      <c r="AU10" s="838"/>
      <c r="AV10" s="838"/>
      <c r="AW10" s="838"/>
      <c r="AX10" s="838"/>
      <c r="AY10" s="838"/>
      <c r="AZ10" s="838" t="s">
        <v>204</v>
      </c>
      <c r="BA10" s="838"/>
      <c r="BB10" s="838"/>
      <c r="BC10" s="838"/>
      <c r="BD10" s="838"/>
      <c r="BE10" s="838"/>
      <c r="BF10" s="838" t="s">
        <v>205</v>
      </c>
      <c r="BG10" s="838"/>
      <c r="BH10" s="838"/>
      <c r="BI10" s="838"/>
      <c r="BJ10" s="838"/>
      <c r="BK10" s="838"/>
      <c r="BL10" s="838" t="s">
        <v>206</v>
      </c>
      <c r="BM10" s="838"/>
      <c r="BN10" s="838"/>
      <c r="BO10" s="838"/>
      <c r="BP10" s="838"/>
      <c r="BQ10" s="360"/>
      <c r="BR10" s="838" t="s">
        <v>207</v>
      </c>
      <c r="BS10" s="838"/>
      <c r="BT10" s="838"/>
      <c r="BU10" s="838"/>
      <c r="BV10" s="838"/>
      <c r="BW10" s="838"/>
      <c r="BX10" s="838" t="s">
        <v>208</v>
      </c>
      <c r="BY10" s="838"/>
      <c r="BZ10" s="838"/>
      <c r="CA10" s="838"/>
      <c r="CB10" s="838"/>
      <c r="CC10" s="838"/>
      <c r="CD10" s="838" t="s">
        <v>209</v>
      </c>
      <c r="CE10" s="838"/>
      <c r="CF10" s="838"/>
      <c r="CG10" s="838"/>
      <c r="CH10" s="838"/>
      <c r="CI10" s="838"/>
      <c r="CJ10" s="838" t="s">
        <v>210</v>
      </c>
      <c r="CK10" s="838"/>
      <c r="CL10" s="838"/>
      <c r="CM10" s="838"/>
      <c r="CN10" s="838"/>
      <c r="CO10" s="838"/>
      <c r="CP10" s="838" t="s">
        <v>211</v>
      </c>
      <c r="CQ10" s="838"/>
      <c r="CR10" s="838"/>
      <c r="CS10" s="838"/>
      <c r="CT10" s="838"/>
      <c r="CU10" s="360"/>
      <c r="CV10" s="838" t="s">
        <v>471</v>
      </c>
      <c r="CW10" s="838" t="s">
        <v>472</v>
      </c>
      <c r="CX10" s="873"/>
      <c r="CY10" s="872"/>
      <c r="CZ10" s="872" t="s">
        <v>200</v>
      </c>
      <c r="DA10" s="872" t="s">
        <v>201</v>
      </c>
      <c r="DB10" s="872" t="s">
        <v>202</v>
      </c>
      <c r="DC10" s="872" t="s">
        <v>203</v>
      </c>
      <c r="DD10" s="872" t="s">
        <v>204</v>
      </c>
      <c r="DE10" s="872" t="s">
        <v>205</v>
      </c>
      <c r="DF10" s="872" t="s">
        <v>206</v>
      </c>
      <c r="DG10" s="872" t="s">
        <v>207</v>
      </c>
      <c r="DH10" s="872" t="s">
        <v>208</v>
      </c>
      <c r="DI10" s="872" t="s">
        <v>209</v>
      </c>
      <c r="DJ10" s="872" t="s">
        <v>210</v>
      </c>
      <c r="DK10" s="872" t="s">
        <v>211</v>
      </c>
      <c r="DL10" s="872"/>
    </row>
    <row r="11" spans="1:116" ht="93">
      <c r="A11" s="51"/>
      <c r="B11" s="871"/>
      <c r="C11" s="871"/>
      <c r="D11" s="871"/>
      <c r="E11" s="871"/>
      <c r="F11" s="871"/>
      <c r="G11" s="872"/>
      <c r="H11" s="872"/>
      <c r="I11" s="872"/>
      <c r="J11" s="873"/>
      <c r="K11" s="873"/>
      <c r="L11" s="426" t="s">
        <v>187</v>
      </c>
      <c r="M11" s="426" t="s">
        <v>188</v>
      </c>
      <c r="N11" s="426" t="s">
        <v>189</v>
      </c>
      <c r="O11" s="426" t="s">
        <v>190</v>
      </c>
      <c r="P11" s="426" t="s">
        <v>191</v>
      </c>
      <c r="Q11" s="426" t="s">
        <v>192</v>
      </c>
      <c r="R11" s="426" t="s">
        <v>193</v>
      </c>
      <c r="S11" s="426" t="s">
        <v>473</v>
      </c>
      <c r="T11" s="426" t="s">
        <v>474</v>
      </c>
      <c r="U11" s="426" t="s">
        <v>475</v>
      </c>
      <c r="V11" s="426" t="s">
        <v>476</v>
      </c>
      <c r="W11" s="426" t="s">
        <v>477</v>
      </c>
      <c r="X11" s="874"/>
      <c r="Y11" s="873"/>
      <c r="Z11" s="873"/>
      <c r="AA11" s="873"/>
      <c r="AB11" s="360" t="s">
        <v>478</v>
      </c>
      <c r="AC11" s="360" t="s">
        <v>479</v>
      </c>
      <c r="AD11" s="360" t="s">
        <v>480</v>
      </c>
      <c r="AE11" s="360" t="s">
        <v>481</v>
      </c>
      <c r="AF11" s="360" t="s">
        <v>482</v>
      </c>
      <c r="AG11" s="360" t="s">
        <v>483</v>
      </c>
      <c r="AH11" s="360" t="s">
        <v>478</v>
      </c>
      <c r="AI11" s="360" t="s">
        <v>479</v>
      </c>
      <c r="AJ11" s="360" t="s">
        <v>480</v>
      </c>
      <c r="AK11" s="360" t="s">
        <v>481</v>
      </c>
      <c r="AL11" s="360" t="s">
        <v>482</v>
      </c>
      <c r="AM11" s="360" t="s">
        <v>483</v>
      </c>
      <c r="AN11" s="360" t="s">
        <v>478</v>
      </c>
      <c r="AO11" s="360" t="s">
        <v>479</v>
      </c>
      <c r="AP11" s="360" t="s">
        <v>480</v>
      </c>
      <c r="AQ11" s="360" t="s">
        <v>481</v>
      </c>
      <c r="AR11" s="360" t="s">
        <v>482</v>
      </c>
      <c r="AS11" s="360" t="s">
        <v>483</v>
      </c>
      <c r="AT11" s="360" t="s">
        <v>478</v>
      </c>
      <c r="AU11" s="360" t="s">
        <v>479</v>
      </c>
      <c r="AV11" s="360" t="s">
        <v>480</v>
      </c>
      <c r="AW11" s="360" t="s">
        <v>481</v>
      </c>
      <c r="AX11" s="360" t="s">
        <v>482</v>
      </c>
      <c r="AY11" s="360" t="s">
        <v>483</v>
      </c>
      <c r="AZ11" s="360" t="s">
        <v>478</v>
      </c>
      <c r="BA11" s="360" t="s">
        <v>479</v>
      </c>
      <c r="BB11" s="360" t="s">
        <v>480</v>
      </c>
      <c r="BC11" s="360" t="s">
        <v>481</v>
      </c>
      <c r="BD11" s="360" t="s">
        <v>482</v>
      </c>
      <c r="BE11" s="360" t="s">
        <v>483</v>
      </c>
      <c r="BF11" s="360" t="s">
        <v>478</v>
      </c>
      <c r="BG11" s="360" t="s">
        <v>479</v>
      </c>
      <c r="BH11" s="360" t="s">
        <v>480</v>
      </c>
      <c r="BI11" s="360" t="s">
        <v>481</v>
      </c>
      <c r="BJ11" s="360" t="s">
        <v>482</v>
      </c>
      <c r="BK11" s="360" t="s">
        <v>483</v>
      </c>
      <c r="BL11" s="360" t="s">
        <v>478</v>
      </c>
      <c r="BM11" s="360" t="s">
        <v>479</v>
      </c>
      <c r="BN11" s="360" t="s">
        <v>480</v>
      </c>
      <c r="BO11" s="360" t="s">
        <v>481</v>
      </c>
      <c r="BP11" s="360" t="s">
        <v>482</v>
      </c>
      <c r="BQ11" s="360" t="s">
        <v>483</v>
      </c>
      <c r="BR11" s="360" t="s">
        <v>478</v>
      </c>
      <c r="BS11" s="177" t="s">
        <v>479</v>
      </c>
      <c r="BT11" s="360" t="s">
        <v>480</v>
      </c>
      <c r="BU11" s="360" t="s">
        <v>481</v>
      </c>
      <c r="BV11" s="360" t="s">
        <v>482</v>
      </c>
      <c r="BW11" s="360" t="s">
        <v>483</v>
      </c>
      <c r="BX11" s="360" t="s">
        <v>478</v>
      </c>
      <c r="BY11" s="360" t="s">
        <v>479</v>
      </c>
      <c r="BZ11" s="360" t="s">
        <v>480</v>
      </c>
      <c r="CA11" s="177" t="s">
        <v>481</v>
      </c>
      <c r="CB11" s="360" t="s">
        <v>482</v>
      </c>
      <c r="CC11" s="360" t="s">
        <v>483</v>
      </c>
      <c r="CD11" s="360" t="s">
        <v>478</v>
      </c>
      <c r="CE11" s="360" t="s">
        <v>479</v>
      </c>
      <c r="CF11" s="360" t="s">
        <v>480</v>
      </c>
      <c r="CG11" s="360" t="s">
        <v>481</v>
      </c>
      <c r="CH11" s="360" t="s">
        <v>482</v>
      </c>
      <c r="CI11" s="360" t="s">
        <v>483</v>
      </c>
      <c r="CJ11" s="360" t="s">
        <v>478</v>
      </c>
      <c r="CK11" s="360" t="s">
        <v>479</v>
      </c>
      <c r="CL11" s="360" t="s">
        <v>480</v>
      </c>
      <c r="CM11" s="360" t="s">
        <v>481</v>
      </c>
      <c r="CN11" s="360" t="s">
        <v>482</v>
      </c>
      <c r="CO11" s="360" t="s">
        <v>483</v>
      </c>
      <c r="CP11" s="360" t="s">
        <v>478</v>
      </c>
      <c r="CQ11" s="360" t="s">
        <v>479</v>
      </c>
      <c r="CR11" s="360" t="s">
        <v>480</v>
      </c>
      <c r="CS11" s="360" t="s">
        <v>481</v>
      </c>
      <c r="CT11" s="360" t="s">
        <v>482</v>
      </c>
      <c r="CU11" s="360" t="s">
        <v>483</v>
      </c>
      <c r="CV11" s="838"/>
      <c r="CW11" s="838"/>
      <c r="CX11" s="873"/>
      <c r="CY11" s="872"/>
      <c r="CZ11" s="872"/>
      <c r="DA11" s="872"/>
      <c r="DB11" s="872"/>
      <c r="DC11" s="872"/>
      <c r="DD11" s="872"/>
      <c r="DE11" s="872"/>
      <c r="DF11" s="872"/>
      <c r="DG11" s="872"/>
      <c r="DH11" s="872"/>
      <c r="DI11" s="872"/>
      <c r="DJ11" s="872"/>
      <c r="DK11" s="872"/>
      <c r="DL11" s="872"/>
    </row>
    <row r="12" spans="1:116" ht="157.4" customHeight="1">
      <c r="A12" s="51"/>
      <c r="B12" s="427" t="s">
        <v>484</v>
      </c>
      <c r="C12" s="427" t="s">
        <v>485</v>
      </c>
      <c r="D12" s="427" t="s">
        <v>486</v>
      </c>
      <c r="E12" s="427" t="s">
        <v>487</v>
      </c>
      <c r="F12" s="427" t="s">
        <v>488</v>
      </c>
      <c r="G12" s="427" t="s">
        <v>489</v>
      </c>
      <c r="H12" s="428" t="s">
        <v>1019</v>
      </c>
      <c r="I12" s="428" t="s">
        <v>1020</v>
      </c>
      <c r="J12" s="875" t="s">
        <v>1021</v>
      </c>
      <c r="K12" s="876"/>
      <c r="L12" s="429">
        <v>1</v>
      </c>
      <c r="M12" s="429">
        <v>1</v>
      </c>
      <c r="N12" s="429">
        <v>1</v>
      </c>
      <c r="O12" s="429">
        <v>1</v>
      </c>
      <c r="P12" s="429">
        <v>1</v>
      </c>
      <c r="Q12" s="429">
        <v>1</v>
      </c>
      <c r="R12" s="429">
        <v>1</v>
      </c>
      <c r="S12" s="429">
        <v>1</v>
      </c>
      <c r="T12" s="429">
        <v>1</v>
      </c>
      <c r="U12" s="429">
        <v>1</v>
      </c>
      <c r="V12" s="429">
        <v>1</v>
      </c>
      <c r="W12" s="430">
        <v>1</v>
      </c>
      <c r="X12" s="431" t="s">
        <v>1022</v>
      </c>
      <c r="Y12" s="431" t="s">
        <v>1023</v>
      </c>
      <c r="Z12" s="431" t="s">
        <v>1024</v>
      </c>
      <c r="AA12" s="209">
        <v>0.5</v>
      </c>
      <c r="AB12" s="432">
        <f>+L12</f>
        <v>1</v>
      </c>
      <c r="AC12" s="210">
        <f>IFERROR(AB12/SUM($L12:$W12)*100,0)</f>
        <v>8.3333333333333321</v>
      </c>
      <c r="AD12" s="172">
        <v>1</v>
      </c>
      <c r="AE12" s="172">
        <f>IFERROR(AD12/SUM($L12:$W12)*100,0)</f>
        <v>8.3333333333333321</v>
      </c>
      <c r="AF12" s="433" t="s">
        <v>1025</v>
      </c>
      <c r="AG12" s="429" t="s">
        <v>1026</v>
      </c>
      <c r="AH12" s="432">
        <f t="shared" ref="AH12:AH13" si="0">+M12</f>
        <v>1</v>
      </c>
      <c r="AI12" s="172">
        <f>IFERROR(AH12/SUM($L12:$W12)*100,0)</f>
        <v>8.3333333333333321</v>
      </c>
      <c r="AJ12" s="172">
        <v>1</v>
      </c>
      <c r="AK12" s="172">
        <f>IFERROR(AJ12/SUM($L12:$W12)*100,0)</f>
        <v>8.3333333333333321</v>
      </c>
      <c r="AL12" s="433" t="s">
        <v>1027</v>
      </c>
      <c r="AM12" s="429" t="s">
        <v>1028</v>
      </c>
      <c r="AN12" s="432">
        <f t="shared" ref="AN12:AN13" si="1">+N12</f>
        <v>1</v>
      </c>
      <c r="AO12" s="172">
        <f>IFERROR(AN12/SUM($L12:$W12)*100,0)</f>
        <v>8.3333333333333321</v>
      </c>
      <c r="AP12" s="172">
        <v>1</v>
      </c>
      <c r="AQ12" s="172">
        <f>IFERROR(AP12/SUM($L12:$W12)*100,0)</f>
        <v>8.3333333333333321</v>
      </c>
      <c r="AR12" s="433" t="s">
        <v>1029</v>
      </c>
      <c r="AS12" s="429" t="s">
        <v>1028</v>
      </c>
      <c r="AT12" s="433">
        <f>+O12</f>
        <v>1</v>
      </c>
      <c r="AU12" s="172">
        <f>IFERROR(AT12/SUM($L12:$W12)*100,0)</f>
        <v>8.3333333333333321</v>
      </c>
      <c r="AV12" s="172">
        <v>1</v>
      </c>
      <c r="AW12" s="172">
        <f>IFERROR(AV12/SUM($L12:$W12)*100,0)</f>
        <v>8.3333333333333321</v>
      </c>
      <c r="AX12" s="433" t="s">
        <v>1030</v>
      </c>
      <c r="AY12" s="429" t="s">
        <v>1028</v>
      </c>
      <c r="AZ12" s="369">
        <f t="shared" ref="AZ12:AZ13" si="2">+P12</f>
        <v>1</v>
      </c>
      <c r="BA12" s="172">
        <f>IFERROR(AZ12/SUM($L12:$W12)*100,0)</f>
        <v>8.3333333333333321</v>
      </c>
      <c r="BB12" s="172"/>
      <c r="BC12" s="172">
        <f>IFERROR(BB12/SUM($L12:$W12)*100,0)</f>
        <v>0</v>
      </c>
      <c r="BD12" s="364" t="s">
        <v>1031</v>
      </c>
      <c r="BE12" s="429" t="s">
        <v>1028</v>
      </c>
      <c r="BF12" s="369">
        <f t="shared" ref="BF12:BF13" si="3">+Q12</f>
        <v>1</v>
      </c>
      <c r="BG12" s="172">
        <f>IFERROR(BF12/SUM($L12:$W12)*100,0)</f>
        <v>8.3333333333333321</v>
      </c>
      <c r="BH12" s="172"/>
      <c r="BI12" s="172">
        <f>IFERROR(BH12/SUM($L12:$W12)*100,0)</f>
        <v>0</v>
      </c>
      <c r="BJ12" s="364" t="s">
        <v>1032</v>
      </c>
      <c r="BK12" s="429" t="s">
        <v>1033</v>
      </c>
      <c r="BL12" s="369">
        <f t="shared" ref="BL12:BL13" si="4">+R12</f>
        <v>1</v>
      </c>
      <c r="BM12" s="172">
        <f>IFERROR(BL12/SUM($L12:$W12)*100,0)</f>
        <v>8.3333333333333321</v>
      </c>
      <c r="BN12" s="698"/>
      <c r="BO12" s="172">
        <f>IFERROR(BN12/SUM($L12:$W12)*100,0)</f>
        <v>0</v>
      </c>
      <c r="BP12" s="700"/>
      <c r="BQ12" s="700"/>
      <c r="BR12" s="434">
        <f t="shared" ref="BR12:BR13" si="5">+S12</f>
        <v>1</v>
      </c>
      <c r="BS12" s="172">
        <f>IFERROR(BR12/SUM($L12:$W12)*100,0)</f>
        <v>8.3333333333333321</v>
      </c>
      <c r="BT12" s="172"/>
      <c r="BU12" s="172">
        <f>IFERROR(BT12/SUM($L12:$W12)*100,0)</f>
        <v>0</v>
      </c>
      <c r="BV12" s="434"/>
      <c r="BW12" s="434"/>
      <c r="BX12" s="434">
        <f t="shared" ref="BX12:BX13" si="6">+T12</f>
        <v>1</v>
      </c>
      <c r="BY12" s="172">
        <f>IFERROR(BX12/SUM($L12:$W12)*100,0)</f>
        <v>8.3333333333333321</v>
      </c>
      <c r="BZ12" s="172"/>
      <c r="CA12" s="172">
        <f>IFERROR(BZ12/SUM($L12:$W12)*100,0)</f>
        <v>0</v>
      </c>
      <c r="CB12" s="434"/>
      <c r="CC12" s="434"/>
      <c r="CD12" s="434">
        <f t="shared" ref="CD12:CD13" si="7">+U12</f>
        <v>1</v>
      </c>
      <c r="CE12" s="172">
        <f>IFERROR(CD12/SUM($L12:$W12)*100,0)</f>
        <v>8.3333333333333321</v>
      </c>
      <c r="CF12" s="172"/>
      <c r="CG12" s="172">
        <f>IFERROR(CF12/SUM($L12:$W12)*100,0)</f>
        <v>0</v>
      </c>
      <c r="CH12" s="434"/>
      <c r="CI12" s="434"/>
      <c r="CJ12" s="434">
        <f t="shared" ref="CJ12:CJ13" si="8">+V12</f>
        <v>1</v>
      </c>
      <c r="CK12" s="172">
        <f>IFERROR(CJ12/SUM($L12:$W12)*100,0)</f>
        <v>8.3333333333333321</v>
      </c>
      <c r="CL12" s="172"/>
      <c r="CM12" s="172">
        <f>IFERROR(CL12/SUM($L12:$W12)*100,0)</f>
        <v>0</v>
      </c>
      <c r="CN12" s="434"/>
      <c r="CO12" s="434"/>
      <c r="CP12" s="434">
        <f t="shared" ref="CP12:CP13" si="9">+W12</f>
        <v>1</v>
      </c>
      <c r="CQ12" s="172">
        <f>IFERROR(CP12/SUM($L12:$W12)*100,0)</f>
        <v>8.3333333333333321</v>
      </c>
      <c r="CR12" s="172"/>
      <c r="CS12" s="172">
        <f>IFERROR(CR12/SUM($L12:$W12)*100,0)</f>
        <v>0</v>
      </c>
      <c r="CT12" s="434"/>
      <c r="CU12" s="434"/>
      <c r="CV12" s="434">
        <f t="shared" ref="CV12" si="10">SUM(CR12,CL12,CF12,BZ12,BT12,BN12,BH12,BB12,AV12,AP12,AJ12,AD12)</f>
        <v>4</v>
      </c>
      <c r="CW12" s="62">
        <f>SUM(CS12,CM12,CG12,CA12,BU12,BO12,BI12,BC12,AW12,AQ12,AK12,AE12)/100</f>
        <v>0.33333333333333326</v>
      </c>
      <c r="CX12" s="78"/>
      <c r="CY12" s="435"/>
      <c r="CZ12" s="527" t="s">
        <v>1034</v>
      </c>
      <c r="DA12" s="527" t="s">
        <v>1035</v>
      </c>
      <c r="DB12" s="527" t="s">
        <v>1036</v>
      </c>
      <c r="DC12" s="527" t="s">
        <v>1037</v>
      </c>
      <c r="DD12" s="527" t="s">
        <v>1038</v>
      </c>
      <c r="DE12" s="527" t="s">
        <v>1039</v>
      </c>
      <c r="DF12" s="436"/>
      <c r="DG12" s="436"/>
      <c r="DH12" s="437"/>
      <c r="DI12" s="437"/>
      <c r="DJ12" s="438"/>
      <c r="DK12" s="438"/>
      <c r="DL12" s="602" t="s">
        <v>1040</v>
      </c>
    </row>
    <row r="13" spans="1:116" ht="185.25" customHeight="1">
      <c r="A13" s="51"/>
      <c r="B13" s="440" t="s">
        <v>484</v>
      </c>
      <c r="C13" s="440" t="s">
        <v>485</v>
      </c>
      <c r="D13" s="440" t="s">
        <v>486</v>
      </c>
      <c r="E13" s="440" t="s">
        <v>487</v>
      </c>
      <c r="F13" s="440" t="s">
        <v>488</v>
      </c>
      <c r="G13" s="440" t="s">
        <v>489</v>
      </c>
      <c r="H13" s="441" t="s">
        <v>1019</v>
      </c>
      <c r="I13" s="441" t="s">
        <v>1020</v>
      </c>
      <c r="J13" s="877" t="s">
        <v>1041</v>
      </c>
      <c r="K13" s="878"/>
      <c r="L13" s="85">
        <v>1</v>
      </c>
      <c r="M13" s="85">
        <v>1</v>
      </c>
      <c r="N13" s="85">
        <v>1</v>
      </c>
      <c r="O13" s="85">
        <v>1</v>
      </c>
      <c r="P13" s="85">
        <v>1</v>
      </c>
      <c r="Q13" s="85">
        <v>1</v>
      </c>
      <c r="R13" s="85">
        <v>1</v>
      </c>
      <c r="S13" s="85">
        <v>1</v>
      </c>
      <c r="T13" s="85">
        <v>1</v>
      </c>
      <c r="U13" s="85">
        <v>1</v>
      </c>
      <c r="V13" s="85">
        <v>1</v>
      </c>
      <c r="W13" s="216">
        <v>1</v>
      </c>
      <c r="X13" s="442" t="s">
        <v>1022</v>
      </c>
      <c r="Y13" s="442" t="s">
        <v>1042</v>
      </c>
      <c r="Z13" s="442" t="s">
        <v>1024</v>
      </c>
      <c r="AA13" s="208">
        <v>0.5</v>
      </c>
      <c r="AB13" s="54">
        <f>+L13</f>
        <v>1</v>
      </c>
      <c r="AC13" s="98">
        <f t="shared" ref="AC13" si="11">IFERROR(AB13/SUM($L13:$W13)*100,0)</f>
        <v>8.3333333333333321</v>
      </c>
      <c r="AD13" s="54">
        <v>1</v>
      </c>
      <c r="AE13" s="92">
        <f t="shared" ref="AE13" si="12">IFERROR(AD13/SUM($L13:$W13)*100,0)</f>
        <v>8.3333333333333321</v>
      </c>
      <c r="AF13" s="54" t="s">
        <v>1043</v>
      </c>
      <c r="AG13" s="85" t="s">
        <v>1026</v>
      </c>
      <c r="AH13" s="89">
        <f t="shared" si="0"/>
        <v>1</v>
      </c>
      <c r="AI13" s="92">
        <f t="shared" ref="AI13" si="13">IFERROR(AH13/SUM($L13:$W13)*100,0)</f>
        <v>8.3333333333333321</v>
      </c>
      <c r="AJ13" s="54">
        <v>1</v>
      </c>
      <c r="AK13" s="92">
        <f t="shared" ref="AK13" si="14">IFERROR(AJ13/SUM($L13:$W13)*100,0)</f>
        <v>8.3333333333333321</v>
      </c>
      <c r="AL13" s="54" t="s">
        <v>1044</v>
      </c>
      <c r="AM13" s="429" t="s">
        <v>1028</v>
      </c>
      <c r="AN13" s="89">
        <f t="shared" si="1"/>
        <v>1</v>
      </c>
      <c r="AO13" s="92">
        <f t="shared" ref="AO13" si="15">IFERROR(AN13/SUM($L13:$W13)*100,0)</f>
        <v>8.3333333333333321</v>
      </c>
      <c r="AP13" s="54">
        <v>1</v>
      </c>
      <c r="AQ13" s="92">
        <f t="shared" ref="AQ13" si="16">IFERROR(AP13/SUM($L13:$W13)*100,0)</f>
        <v>8.3333333333333321</v>
      </c>
      <c r="AR13" s="54" t="s">
        <v>1045</v>
      </c>
      <c r="AS13" s="429" t="s">
        <v>1028</v>
      </c>
      <c r="AT13" s="54">
        <f>+O13</f>
        <v>1</v>
      </c>
      <c r="AU13" s="92">
        <f t="shared" ref="AU13" si="17">IFERROR(AT13/SUM($L13:$W13)*100,0)</f>
        <v>8.3333333333333321</v>
      </c>
      <c r="AV13" s="54">
        <v>1</v>
      </c>
      <c r="AW13" s="92">
        <f t="shared" ref="AW13" si="18">IFERROR(AV13/SUM($L13:$W13)*100,0)</f>
        <v>8.3333333333333321</v>
      </c>
      <c r="AX13" s="54" t="s">
        <v>1046</v>
      </c>
      <c r="AY13" s="429" t="s">
        <v>1028</v>
      </c>
      <c r="AZ13" s="52">
        <f t="shared" si="2"/>
        <v>1</v>
      </c>
      <c r="BA13" s="92">
        <f t="shared" ref="BA13" si="19">IFERROR(AZ13/SUM($L13:$W13)*100,0)</f>
        <v>8.3333333333333321</v>
      </c>
      <c r="BB13" s="54"/>
      <c r="BC13" s="92">
        <f t="shared" ref="BC13" si="20">IFERROR(BB13/SUM($L13:$W13)*100,0)</f>
        <v>0</v>
      </c>
      <c r="BD13" s="90" t="s">
        <v>1047</v>
      </c>
      <c r="BE13" s="429" t="s">
        <v>1028</v>
      </c>
      <c r="BF13" s="52">
        <f t="shared" si="3"/>
        <v>1</v>
      </c>
      <c r="BG13" s="92">
        <f>IFERROR(BF13/SUM($L13:$W13)*100,0)</f>
        <v>8.3333333333333321</v>
      </c>
      <c r="BH13" s="52"/>
      <c r="BI13" s="92">
        <f>IFERROR(BH13/SUM($L13:$W13)*100,0)</f>
        <v>0</v>
      </c>
      <c r="BJ13" s="90" t="s">
        <v>1048</v>
      </c>
      <c r="BK13" s="429" t="s">
        <v>1033</v>
      </c>
      <c r="BL13" s="52">
        <f t="shared" si="4"/>
        <v>1</v>
      </c>
      <c r="BM13" s="92">
        <f t="shared" ref="BM13" si="21">IFERROR(BL13/SUM($L13:$W13)*100,0)</f>
        <v>8.3333333333333321</v>
      </c>
      <c r="BN13" s="699"/>
      <c r="BO13" s="92">
        <f t="shared" ref="BO13" si="22">IFERROR(BN13/SUM($L13:$W13)*100,0)</f>
        <v>0</v>
      </c>
      <c r="BP13" s="701"/>
      <c r="BQ13" s="701"/>
      <c r="BR13" s="53">
        <f t="shared" si="5"/>
        <v>1</v>
      </c>
      <c r="BS13" s="92">
        <f t="shared" ref="BS13" si="23">IFERROR(BR13/SUM($L13:$W13)*100,0)</f>
        <v>8.3333333333333321</v>
      </c>
      <c r="BT13" s="54"/>
      <c r="BU13" s="92">
        <f t="shared" ref="BU13" si="24">IFERROR(BT13/SUM($L13:$W13)*100,0)</f>
        <v>0</v>
      </c>
      <c r="BV13" s="53"/>
      <c r="BW13" s="53"/>
      <c r="BX13" s="53">
        <f t="shared" si="6"/>
        <v>1</v>
      </c>
      <c r="BY13" s="92">
        <f t="shared" ref="BY13" si="25">IFERROR(BX13/SUM($L13:$W13)*100,0)</f>
        <v>8.3333333333333321</v>
      </c>
      <c r="BZ13" s="54"/>
      <c r="CA13" s="92">
        <f t="shared" ref="CA13" si="26">IFERROR(BZ13/SUM($L13:$W13)*100,0)</f>
        <v>0</v>
      </c>
      <c r="CB13" s="53"/>
      <c r="CC13" s="53"/>
      <c r="CD13" s="53">
        <f t="shared" si="7"/>
        <v>1</v>
      </c>
      <c r="CE13" s="92">
        <f t="shared" ref="CE13" si="27">IFERROR(CD13/SUM($L13:$W13)*100,0)</f>
        <v>8.3333333333333321</v>
      </c>
      <c r="CF13" s="54"/>
      <c r="CG13" s="92">
        <f t="shared" ref="CG13" si="28">IFERROR(CF13/SUM($L13:$W13)*100,0)</f>
        <v>0</v>
      </c>
      <c r="CH13" s="53"/>
      <c r="CI13" s="53"/>
      <c r="CJ13" s="53">
        <f t="shared" si="8"/>
        <v>1</v>
      </c>
      <c r="CK13" s="92">
        <f t="shared" ref="CK13" si="29">IFERROR(CJ13/SUM($L13:$W13)*100,0)</f>
        <v>8.3333333333333321</v>
      </c>
      <c r="CL13" s="54"/>
      <c r="CM13" s="92">
        <f t="shared" ref="CM13" si="30">IFERROR(CL13/SUM($L13:$W13)*100,0)</f>
        <v>0</v>
      </c>
      <c r="CN13" s="53"/>
      <c r="CO13" s="53"/>
      <c r="CP13" s="53">
        <f t="shared" si="9"/>
        <v>1</v>
      </c>
      <c r="CQ13" s="92">
        <f t="shared" ref="CQ13" si="31">IFERROR(CP13/SUM($L13:$W13)*100,0)</f>
        <v>8.3333333333333321</v>
      </c>
      <c r="CR13" s="54"/>
      <c r="CS13" s="92">
        <f t="shared" ref="CS13" si="32">IFERROR(CR13/SUM($L13:$W13)*100,0)</f>
        <v>0</v>
      </c>
      <c r="CT13" s="53"/>
      <c r="CU13" s="53"/>
      <c r="CV13" s="53">
        <f>SUM(CR13,CL13,CF13,BZ13,BT13,BN13,BH13,BB13,AV13,AP13,AJ13,AD13)</f>
        <v>4</v>
      </c>
      <c r="CW13" s="28">
        <f>SUM(CS13,CM13,CG13,CA13,BU13,BO13,BI13,BC13,AW13,AQ13,AK13,AE13)/100</f>
        <v>0.33333333333333326</v>
      </c>
      <c r="CX13" s="79"/>
      <c r="CY13" s="103"/>
      <c r="CZ13" s="514" t="s">
        <v>1034</v>
      </c>
      <c r="DA13" s="514" t="s">
        <v>1049</v>
      </c>
      <c r="DB13" s="514" t="s">
        <v>1036</v>
      </c>
      <c r="DC13" s="527" t="s">
        <v>1037</v>
      </c>
      <c r="DD13" s="527" t="s">
        <v>1038</v>
      </c>
      <c r="DE13" s="527" t="s">
        <v>1039</v>
      </c>
      <c r="DF13" s="86"/>
      <c r="DG13" s="86"/>
      <c r="DH13" s="58"/>
      <c r="DI13" s="58"/>
      <c r="DJ13" s="55"/>
      <c r="DK13" s="55"/>
      <c r="DL13" s="603" t="s">
        <v>1050</v>
      </c>
    </row>
    <row r="14" spans="1:116" s="48" customFormat="1">
      <c r="B14" s="87"/>
      <c r="C14" s="88"/>
      <c r="D14" s="88"/>
      <c r="E14" s="88"/>
      <c r="F14" s="88"/>
      <c r="G14" s="88"/>
      <c r="J14" s="830" t="s">
        <v>521</v>
      </c>
      <c r="K14" s="831"/>
      <c r="L14" s="101">
        <f t="shared" ref="L14:W14" si="33">SUM(L12:L13)</f>
        <v>2</v>
      </c>
      <c r="M14" s="101">
        <f t="shared" si="33"/>
        <v>2</v>
      </c>
      <c r="N14" s="101">
        <f t="shared" si="33"/>
        <v>2</v>
      </c>
      <c r="O14" s="101">
        <f t="shared" si="33"/>
        <v>2</v>
      </c>
      <c r="P14" s="101">
        <f t="shared" si="33"/>
        <v>2</v>
      </c>
      <c r="Q14" s="101">
        <f t="shared" si="33"/>
        <v>2</v>
      </c>
      <c r="R14" s="101">
        <f t="shared" si="33"/>
        <v>2</v>
      </c>
      <c r="S14" s="101">
        <f t="shared" si="33"/>
        <v>2</v>
      </c>
      <c r="T14" s="101">
        <f t="shared" si="33"/>
        <v>2</v>
      </c>
      <c r="U14" s="101">
        <f t="shared" si="33"/>
        <v>2</v>
      </c>
      <c r="V14" s="101">
        <f t="shared" si="33"/>
        <v>2</v>
      </c>
      <c r="W14" s="101">
        <f t="shared" si="33"/>
        <v>2</v>
      </c>
      <c r="AA14" s="93" t="s">
        <v>522</v>
      </c>
      <c r="AB14" s="93">
        <f>SUM(AB12:AB13)</f>
        <v>2</v>
      </c>
      <c r="AC14" s="105">
        <f>IFERROR(AB14/SUM($L14:$W14),0)</f>
        <v>8.3333333333333329E-2</v>
      </c>
      <c r="AD14" s="93">
        <f>SUM(AD12:AD13)</f>
        <v>2</v>
      </c>
      <c r="AE14" s="94">
        <f>IFERROR(AD14/SUM($L14:$W14),0)</f>
        <v>8.3333333333333329E-2</v>
      </c>
      <c r="AF14" s="91"/>
      <c r="AG14" s="91"/>
      <c r="AH14" s="93">
        <f>SUM(AH12:AH13)</f>
        <v>2</v>
      </c>
      <c r="AI14" s="105">
        <f>IFERROR(AH14/SUM($L14:$W14),0)</f>
        <v>8.3333333333333329E-2</v>
      </c>
      <c r="AJ14" s="93">
        <f>SUM(AJ12:AJ13)</f>
        <v>2</v>
      </c>
      <c r="AK14" s="94">
        <f>IFERROR(AJ14/SUM($L14:$W14),0)</f>
        <v>8.3333333333333329E-2</v>
      </c>
      <c r="AL14" s="91"/>
      <c r="AM14" s="91"/>
      <c r="AN14" s="93">
        <f>SUM(AN12:AN13)</f>
        <v>2</v>
      </c>
      <c r="AO14" s="105">
        <f>IFERROR(AN14/SUM($L14:$W14),0)</f>
        <v>8.3333333333333329E-2</v>
      </c>
      <c r="AP14" s="93">
        <f>SUM(AP12:AP13)</f>
        <v>2</v>
      </c>
      <c r="AQ14" s="94">
        <f>IFERROR(AP14/SUM($L14:$W14),0)</f>
        <v>8.3333333333333329E-2</v>
      </c>
      <c r="AR14" s="91"/>
      <c r="AS14" s="91"/>
      <c r="AT14" s="93">
        <f>SUM(AT12:AT13)</f>
        <v>2</v>
      </c>
      <c r="AU14" s="105">
        <f>IFERROR(AT14/SUM($L14:$W14),0)</f>
        <v>8.3333333333333329E-2</v>
      </c>
      <c r="AV14" s="93">
        <f>SUM(AV12:AV13)</f>
        <v>2</v>
      </c>
      <c r="AW14" s="94">
        <f>IFERROR(AV14/SUM($L14:$W14),0)</f>
        <v>8.3333333333333329E-2</v>
      </c>
      <c r="AX14" s="91"/>
      <c r="AY14" s="91"/>
      <c r="AZ14" s="93">
        <f>SUM(AZ12:AZ13)</f>
        <v>2</v>
      </c>
      <c r="BA14" s="105">
        <f>IFERROR(AZ14/SUM($L14:$W14),0)</f>
        <v>8.3333333333333329E-2</v>
      </c>
      <c r="BB14" s="93">
        <f>SUM(BB12:BB13)</f>
        <v>0</v>
      </c>
      <c r="BC14" s="94">
        <f>IFERROR(BB14/SUM($L14:$W14),0)</f>
        <v>0</v>
      </c>
      <c r="BD14" s="91"/>
      <c r="BE14" s="91"/>
      <c r="BF14" s="93">
        <f>SUM(BF12:BF13)</f>
        <v>2</v>
      </c>
      <c r="BG14" s="105">
        <f>IFERROR(BF14/SUM($L14:$W14),0)</f>
        <v>8.3333333333333329E-2</v>
      </c>
      <c r="BH14" s="93">
        <f>SUM(BH12:BH13)</f>
        <v>0</v>
      </c>
      <c r="BI14" s="94">
        <f>IFERROR(BH14/SUM($L14:$W14),0)</f>
        <v>0</v>
      </c>
      <c r="BJ14" s="91"/>
      <c r="BK14" s="91"/>
      <c r="BL14" s="93">
        <f>SUM(BL12:BL13)</f>
        <v>2</v>
      </c>
      <c r="BM14" s="105">
        <f>IFERROR(BL14/SUM($L14:$W14),0)</f>
        <v>8.3333333333333329E-2</v>
      </c>
      <c r="BN14" s="93">
        <f>SUM(BN12:BN13)</f>
        <v>0</v>
      </c>
      <c r="BO14" s="94">
        <f>IFERROR(BN14/SUM($L14:$W14),0)</f>
        <v>0</v>
      </c>
      <c r="BP14" s="91"/>
      <c r="BQ14" s="91"/>
      <c r="BR14" s="93">
        <f>SUM(BR12:BR13)</f>
        <v>2</v>
      </c>
      <c r="BS14" s="105">
        <f>IFERROR(BR14/SUM($L14:$W14),0)</f>
        <v>8.3333333333333329E-2</v>
      </c>
      <c r="BT14" s="93">
        <f>SUM(BT12:BT13)</f>
        <v>0</v>
      </c>
      <c r="BU14" s="94">
        <f>IFERROR(BT14/SUM($L14:$W14),0)</f>
        <v>0</v>
      </c>
      <c r="BV14" s="91"/>
      <c r="BW14" s="91"/>
      <c r="BX14" s="93">
        <f>SUM(BX12:BX13)</f>
        <v>2</v>
      </c>
      <c r="BY14" s="105">
        <f>IFERROR(BX14/SUM($L14:$W14),0)</f>
        <v>8.3333333333333329E-2</v>
      </c>
      <c r="BZ14" s="93">
        <f>SUM(BZ12:BZ13)</f>
        <v>0</v>
      </c>
      <c r="CA14" s="94">
        <f>IFERROR(BZ14/SUM($L14:$W14),0)</f>
        <v>0</v>
      </c>
      <c r="CB14" s="91"/>
      <c r="CC14" s="91"/>
      <c r="CD14" s="93">
        <f>SUM(CD12:CD13)</f>
        <v>2</v>
      </c>
      <c r="CE14" s="105">
        <f>IFERROR(CD14/SUM($L14:$W14),0)</f>
        <v>8.3333333333333329E-2</v>
      </c>
      <c r="CF14" s="93">
        <f>SUM(CF12:CF13)</f>
        <v>0</v>
      </c>
      <c r="CG14" s="94">
        <f>IFERROR(CF14/SUM($L14:$W14),0)</f>
        <v>0</v>
      </c>
      <c r="CH14" s="91"/>
      <c r="CI14" s="91"/>
      <c r="CJ14" s="93">
        <f>SUM(CJ12:CJ13)</f>
        <v>2</v>
      </c>
      <c r="CK14" s="105">
        <f>IFERROR(CJ14/SUM($L14:$W14),0)</f>
        <v>8.3333333333333329E-2</v>
      </c>
      <c r="CL14" s="93">
        <f>SUM(CL12:CL13)</f>
        <v>0</v>
      </c>
      <c r="CM14" s="94">
        <f>IFERROR(CL14/SUM($L14:$W14),0)</f>
        <v>0</v>
      </c>
      <c r="CN14" s="91"/>
      <c r="CO14" s="91"/>
      <c r="CP14" s="93">
        <f>SUM(CP12:CP13)</f>
        <v>2</v>
      </c>
      <c r="CQ14" s="105">
        <f>IFERROR(CP14/SUM($L14:$W14),0)</f>
        <v>8.3333333333333329E-2</v>
      </c>
      <c r="CR14" s="93">
        <f>SUM(CR12:CR13)</f>
        <v>0</v>
      </c>
      <c r="CS14" s="94">
        <f>IFERROR(CR14/SUM($L14:$W14),0)</f>
        <v>0</v>
      </c>
      <c r="CT14" s="91"/>
      <c r="CU14" s="91"/>
      <c r="CV14" s="91"/>
      <c r="CW14" s="95">
        <f>SUM(CS14,CM14,CG14,CA14,BU14,BO14,BI14:BI14,BC14,AW14,AQ14,AK14,AE14)</f>
        <v>0.33333333333333331</v>
      </c>
      <c r="CZ14" s="86"/>
      <c r="DE14" s="86"/>
      <c r="DH14" s="58"/>
      <c r="DI14" s="58"/>
    </row>
    <row r="15" spans="1:116" s="48" customFormat="1"/>
    <row r="16" spans="1:116" s="48" customFormat="1"/>
    <row r="17" s="48" customFormat="1"/>
    <row r="18" s="48" customFormat="1"/>
    <row r="19" s="48" customFormat="1"/>
    <row r="20" s="48" customFormat="1"/>
    <row r="21" s="48" customFormat="1"/>
    <row r="22" s="48" customFormat="1"/>
    <row r="23" s="48" customFormat="1"/>
    <row r="24" s="48" customFormat="1"/>
    <row r="25" s="48" customFormat="1"/>
    <row r="26" s="48" customFormat="1"/>
    <row r="27" s="48" customFormat="1"/>
    <row r="28" s="48" customFormat="1"/>
    <row r="29" s="48" customFormat="1"/>
    <row r="30" s="48" customFormat="1"/>
    <row r="31" s="48" customFormat="1"/>
    <row r="32"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sheetData>
  <sheetProtection algorithmName="SHA-512" hashValue="ANDh/JcnZhuiupxHrQgy42+e80k3F+zC9l1ONhhfIk47THlXQlFJoNT8WldzOHkZ9Hgjy7B6+4fjEVduL0zDoA==" saltValue="4kmmNtc02KAgGbaodl5Jvw==" spinCount="100000" sheet="1" sort="0" autoFilter="0"/>
  <mergeCells count="71">
    <mergeCell ref="DF10:DF11"/>
    <mergeCell ref="DG10:DG11"/>
    <mergeCell ref="CD10:CI10"/>
    <mergeCell ref="AA9:AA11"/>
    <mergeCell ref="AB9:CW9"/>
    <mergeCell ref="CX9:CX11"/>
    <mergeCell ref="CY9:CY11"/>
    <mergeCell ref="CZ9:DK9"/>
    <mergeCell ref="DB10:DB11"/>
    <mergeCell ref="DC10:DC11"/>
    <mergeCell ref="DD10:DD11"/>
    <mergeCell ref="DE10:DE11"/>
    <mergeCell ref="CV10:CV11"/>
    <mergeCell ref="CW10:CW11"/>
    <mergeCell ref="CZ10:CZ11"/>
    <mergeCell ref="BL10:BP10"/>
    <mergeCell ref="J14:K14"/>
    <mergeCell ref="J12:K12"/>
    <mergeCell ref="Z9:Z11"/>
    <mergeCell ref="J13:K13"/>
    <mergeCell ref="DL9:DL11"/>
    <mergeCell ref="AB10:AG10"/>
    <mergeCell ref="AH10:AM10"/>
    <mergeCell ref="AN10:AS10"/>
    <mergeCell ref="AT10:AY10"/>
    <mergeCell ref="DH10:DH11"/>
    <mergeCell ref="DI10:DI11"/>
    <mergeCell ref="DJ10:DJ11"/>
    <mergeCell ref="DK10:DK11"/>
    <mergeCell ref="DA10:DA11"/>
    <mergeCell ref="AZ10:BE10"/>
    <mergeCell ref="BF10:BK10"/>
    <mergeCell ref="BR10:BW10"/>
    <mergeCell ref="BX10:CC10"/>
    <mergeCell ref="CJ10:CO10"/>
    <mergeCell ref="C8:AO8"/>
    <mergeCell ref="BI8:CJ8"/>
    <mergeCell ref="CK8:CP8"/>
    <mergeCell ref="G9:G11"/>
    <mergeCell ref="H9:H11"/>
    <mergeCell ref="I9:I11"/>
    <mergeCell ref="J9:K11"/>
    <mergeCell ref="L9:W10"/>
    <mergeCell ref="X9:X11"/>
    <mergeCell ref="Y9:Y11"/>
    <mergeCell ref="CP10:CT10"/>
    <mergeCell ref="B9:B11"/>
    <mergeCell ref="C9:C11"/>
    <mergeCell ref="D9:D11"/>
    <mergeCell ref="E9:E11"/>
    <mergeCell ref="F9:F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phoneticPr fontId="26" type="noConversion"/>
  <conditionalFormatting sqref="CW12:CX13">
    <cfRule type="cellIs" dxfId="11"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showInputMessage="1" showErrorMessage="1" error="SUPERA LA META PROGRAMADA" sqref="BH12 CR12:CR13 CL12:CL13 CF12:CF13 BZ12:BZ13 BT12:BT13 BN12:BN13 BB12:BB13 AV12:AV13 AP12:AP13 AJ12:AJ13 AD12:AD13 AB12" xr:uid="{4B9F87EF-F56E-440F-94CA-202FEBCC8A9D}"/>
    <dataValidation type="list" allowBlank="1" showInputMessage="1" showErrorMessage="1" sqref="D12:D13" xr:uid="{58E42E1C-BBB8-4136-96D3-C7E4FB7671CE}">
      <formula1>$D$13:$D$13</formula1>
    </dataValidation>
    <dataValidation type="list" allowBlank="1" showInputMessage="1" showErrorMessage="1" sqref="C12:C13" xr:uid="{9E0C705C-FFAA-4FCE-AF5E-EF96324EC84A}">
      <formula1>$C$13:$C$13</formula1>
    </dataValidation>
    <dataValidation type="list" allowBlank="1" showInputMessage="1" showErrorMessage="1" sqref="B12:B13" xr:uid="{2AEDD37C-FA74-46A5-B5ED-867C5B765372}">
      <formula1>$B$13:$B$13</formula1>
    </dataValidation>
    <dataValidation type="list" allowBlank="1" showInputMessage="1" showErrorMessage="1" sqref="B14:G14" xr:uid="{E60B80C3-7B02-4E55-A28C-111C902044EA}">
      <formula1>#REF!</formula1>
    </dataValidation>
    <dataValidation type="list" allowBlank="1" showInputMessage="1" showErrorMessage="1" sqref="G12:G13" xr:uid="{5F4896DC-942B-4CAB-88F9-92E50D6C87F1}">
      <formula1>$G$13:$G$14</formula1>
    </dataValidation>
    <dataValidation type="list" allowBlank="1" showInputMessage="1" showErrorMessage="1" sqref="F12:F13" xr:uid="{6E31DA75-A170-4318-9038-58BC1737A20E}">
      <formula1>$F$13:$F$14</formula1>
    </dataValidation>
    <dataValidation type="list" allowBlank="1" showInputMessage="1" showErrorMessage="1" sqref="E12:E13" xr:uid="{C2C1E35D-B828-4A61-B786-5BA443380DEA}">
      <formula1>$E$13:$E$14</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9072-9EBE-465E-B32C-345365C712FC}">
  <sheetPr>
    <tabColor rgb="FF92D050"/>
  </sheetPr>
  <dimension ref="A1:DL64"/>
  <sheetViews>
    <sheetView topLeftCell="DF11" zoomScale="70" zoomScaleNormal="70" zoomScaleSheetLayoutView="55" zoomScalePageLayoutView="60" workbookViewId="0">
      <selection activeCell="DL12" sqref="DL12"/>
    </sheetView>
  </sheetViews>
  <sheetFormatPr baseColWidth="10" defaultColWidth="11.453125" defaultRowHeight="15.5"/>
  <cols>
    <col min="1" max="1" width="5.453125" style="31" customWidth="1"/>
    <col min="2" max="4" width="18.54296875" style="31" customWidth="1"/>
    <col min="5" max="5" width="26.453125" style="31" customWidth="1"/>
    <col min="6" max="7" width="18.54296875" style="31" customWidth="1"/>
    <col min="8" max="8" width="37.453125" style="31" customWidth="1"/>
    <col min="9"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24.45312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42.8164062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1051</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467</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5" thickBot="1">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82.9" customHeight="1">
      <c r="A12" s="51"/>
      <c r="B12" s="443" t="s">
        <v>1053</v>
      </c>
      <c r="C12" s="443" t="s">
        <v>485</v>
      </c>
      <c r="D12" s="443" t="s">
        <v>486</v>
      </c>
      <c r="E12" s="443" t="s">
        <v>487</v>
      </c>
      <c r="F12" s="443" t="s">
        <v>488</v>
      </c>
      <c r="G12" s="443" t="s">
        <v>489</v>
      </c>
      <c r="H12" s="390" t="s">
        <v>1054</v>
      </c>
      <c r="I12" s="124"/>
      <c r="J12" s="884" t="s">
        <v>1055</v>
      </c>
      <c r="K12" s="884"/>
      <c r="L12" s="85"/>
      <c r="M12" s="85">
        <v>1</v>
      </c>
      <c r="N12" s="85"/>
      <c r="O12" s="85">
        <v>1</v>
      </c>
      <c r="P12" s="85"/>
      <c r="Q12" s="85">
        <v>1</v>
      </c>
      <c r="R12" s="85"/>
      <c r="S12" s="85">
        <v>1</v>
      </c>
      <c r="T12" s="85"/>
      <c r="U12" s="85">
        <v>1</v>
      </c>
      <c r="V12" s="85"/>
      <c r="W12" s="85">
        <v>1</v>
      </c>
      <c r="X12" s="85" t="s">
        <v>1056</v>
      </c>
      <c r="Y12" s="54" t="s">
        <v>1057</v>
      </c>
      <c r="Z12" s="54" t="s">
        <v>1058</v>
      </c>
      <c r="AA12" s="56">
        <v>1</v>
      </c>
      <c r="AB12" s="89">
        <f>+L12</f>
        <v>0</v>
      </c>
      <c r="AC12" s="98">
        <f>IFERROR(AB12/SUM($L12:$W12)*100,0)</f>
        <v>0</v>
      </c>
      <c r="AD12" s="98"/>
      <c r="AE12" s="98">
        <f>IFERROR(AD12/SUM($L12:$W12)*100,0)</f>
        <v>0</v>
      </c>
      <c r="AF12" s="96"/>
      <c r="AG12" s="444"/>
      <c r="AH12" s="445">
        <f t="shared" ref="AH12" si="0">+M12</f>
        <v>1</v>
      </c>
      <c r="AI12" s="98">
        <f>IFERROR(AH12/SUM($L12:$W12)*100,0)</f>
        <v>16.666666666666664</v>
      </c>
      <c r="AJ12" s="98">
        <v>1</v>
      </c>
      <c r="AK12" s="98">
        <f>IFERROR(AJ12/SUM($L12:$W12)*100,0)</f>
        <v>16.666666666666664</v>
      </c>
      <c r="AL12" s="96" t="s">
        <v>1059</v>
      </c>
      <c r="AM12" s="446"/>
      <c r="AN12" s="445">
        <f t="shared" ref="AN12" si="1">+N12</f>
        <v>0</v>
      </c>
      <c r="AO12" s="98">
        <f>IFERROR(AN12/SUM($L12:$W12)*100,0)</f>
        <v>0</v>
      </c>
      <c r="AP12" s="98"/>
      <c r="AQ12" s="98">
        <f>IFERROR(AP12/SUM($L12:$W12)*100,0)</f>
        <v>0</v>
      </c>
      <c r="AR12" s="96"/>
      <c r="AS12" s="444"/>
      <c r="AT12" s="96">
        <f>+O12</f>
        <v>1</v>
      </c>
      <c r="AU12" s="98">
        <f>IFERROR(AT12/SUM($L12:$W12)*100,0)</f>
        <v>16.666666666666664</v>
      </c>
      <c r="AV12" s="98">
        <v>1</v>
      </c>
      <c r="AW12" s="98">
        <f>IFERROR(AV12/SUM($L12:$W12)*100,0)</f>
        <v>16.666666666666664</v>
      </c>
      <c r="AX12" s="96" t="s">
        <v>1060</v>
      </c>
      <c r="AY12" s="447" t="s">
        <v>1061</v>
      </c>
      <c r="AZ12" s="127">
        <f t="shared" ref="AZ12" si="2">+P12</f>
        <v>0</v>
      </c>
      <c r="BA12" s="98">
        <f>IFERROR(AZ12/SUM($L12:$W12)*100,0)</f>
        <v>0</v>
      </c>
      <c r="BB12" s="98"/>
      <c r="BC12" s="98">
        <f>IFERROR(BB12/SUM($L12:$W12)*100,0)</f>
        <v>0</v>
      </c>
      <c r="BD12" s="127"/>
      <c r="BE12" s="444"/>
      <c r="BF12" s="127">
        <f t="shared" ref="BF12" si="3">+Q12</f>
        <v>1</v>
      </c>
      <c r="BG12" s="98">
        <f>IFERROR(BF12/SUM($L12:$W12)*100,0)</f>
        <v>16.666666666666664</v>
      </c>
      <c r="BH12" s="98">
        <v>1</v>
      </c>
      <c r="BI12" s="98">
        <f>IFERROR(BH12/SUM($L12:$W12)*100,0)</f>
        <v>16.666666666666664</v>
      </c>
      <c r="BJ12" s="54" t="s">
        <v>1062</v>
      </c>
      <c r="BK12" s="446" t="s">
        <v>1063</v>
      </c>
      <c r="BL12" s="127">
        <f t="shared" ref="BL12" si="4">+R12</f>
        <v>0</v>
      </c>
      <c r="BM12" s="98">
        <f>IFERROR(BL12/SUM($L12:$W12)*100,0)</f>
        <v>0</v>
      </c>
      <c r="BN12" s="98"/>
      <c r="BO12" s="98">
        <f>IFERROR(BN12/SUM($L12:$W12)*100,0)</f>
        <v>0</v>
      </c>
      <c r="BP12" s="444"/>
      <c r="BQ12" s="444"/>
      <c r="BR12" s="444">
        <f t="shared" ref="BR12" si="5">+S12</f>
        <v>1</v>
      </c>
      <c r="BS12" s="98">
        <f>IFERROR(BR12/SUM($L12:$W12)*100,0)</f>
        <v>16.666666666666664</v>
      </c>
      <c r="BT12" s="98"/>
      <c r="BU12" s="98">
        <f>IFERROR(BT12/SUM($L12:$W12)*100,0)</f>
        <v>0</v>
      </c>
      <c r="BV12" s="444"/>
      <c r="BW12" s="444"/>
      <c r="BX12" s="444">
        <f t="shared" ref="BX12" si="6">+T12</f>
        <v>0</v>
      </c>
      <c r="BY12" s="98">
        <f>IFERROR(BX12/SUM($L12:$W12)*100,0)</f>
        <v>0</v>
      </c>
      <c r="BZ12" s="98"/>
      <c r="CA12" s="98">
        <f>IFERROR(BZ12/SUM($L12:$W12)*100,0)</f>
        <v>0</v>
      </c>
      <c r="CB12" s="444"/>
      <c r="CC12" s="444"/>
      <c r="CD12" s="444">
        <f t="shared" ref="CD12" si="7">+U12</f>
        <v>1</v>
      </c>
      <c r="CE12" s="98">
        <f>IFERROR(CD12/SUM($L12:$W12)*100,0)</f>
        <v>16.666666666666664</v>
      </c>
      <c r="CF12" s="98"/>
      <c r="CG12" s="98">
        <f>IFERROR(CF12/SUM($L12:$W12)*100,0)</f>
        <v>0</v>
      </c>
      <c r="CH12" s="444"/>
      <c r="CI12" s="444"/>
      <c r="CJ12" s="444">
        <f t="shared" ref="CJ12" si="8">+V12</f>
        <v>0</v>
      </c>
      <c r="CK12" s="98">
        <f>IFERROR(CJ12/SUM($L12:$W12)*100,0)</f>
        <v>0</v>
      </c>
      <c r="CL12" s="98"/>
      <c r="CM12" s="98">
        <f>IFERROR(CL12/SUM($L12:$W12)*100,0)</f>
        <v>0</v>
      </c>
      <c r="CN12" s="444"/>
      <c r="CO12" s="444"/>
      <c r="CP12" s="444">
        <f t="shared" ref="CP12" si="9">+W12</f>
        <v>1</v>
      </c>
      <c r="CQ12" s="98">
        <f>IFERROR(CP12/SUM($L12:$W12)*100,0)</f>
        <v>16.666666666666664</v>
      </c>
      <c r="CR12" s="98"/>
      <c r="CS12" s="98">
        <f>IFERROR(CR12/SUM($L12:$W12)*100,0)</f>
        <v>0</v>
      </c>
      <c r="CT12" s="444"/>
      <c r="CU12" s="444"/>
      <c r="CV12" s="53">
        <f t="shared" ref="CV12" si="10">SUM(CR12,CL12,CF12,BZ12,BT12,BN12,BH12,BB12,AV12,AP12,AJ12,AD12)</f>
        <v>3</v>
      </c>
      <c r="CW12" s="28">
        <f>SUM(CS12,CM12,CG12,CA12,BU12,BO12,BI12,BC12,AW12,AQ12,AK12,AE12)/100</f>
        <v>0.49999999999999994</v>
      </c>
      <c r="CX12" s="78"/>
      <c r="CY12" s="102"/>
      <c r="CZ12" s="85" t="s">
        <v>1064</v>
      </c>
      <c r="DA12" s="85" t="s">
        <v>1065</v>
      </c>
      <c r="DB12" s="85" t="s">
        <v>1066</v>
      </c>
      <c r="DC12" s="85" t="s">
        <v>1067</v>
      </c>
      <c r="DD12" s="85" t="s">
        <v>1068</v>
      </c>
      <c r="DE12" s="85" t="s">
        <v>1069</v>
      </c>
      <c r="DF12" s="86"/>
      <c r="DG12" s="86"/>
      <c r="DH12" s="58"/>
      <c r="DI12" s="58"/>
      <c r="DJ12" s="55"/>
      <c r="DK12" s="55"/>
      <c r="DL12" s="603" t="s">
        <v>1070</v>
      </c>
    </row>
    <row r="13" spans="1:116" s="48" customFormat="1">
      <c r="B13" s="87"/>
      <c r="C13" s="88"/>
      <c r="D13" s="88"/>
      <c r="E13" s="88"/>
      <c r="F13" s="88"/>
      <c r="G13" s="88"/>
      <c r="J13" s="830" t="s">
        <v>521</v>
      </c>
      <c r="K13" s="831"/>
      <c r="L13" s="101">
        <f t="shared" ref="L13:W13" si="11">SUM(L12:L12)</f>
        <v>0</v>
      </c>
      <c r="M13" s="101">
        <f t="shared" si="11"/>
        <v>1</v>
      </c>
      <c r="N13" s="101">
        <f t="shared" si="11"/>
        <v>0</v>
      </c>
      <c r="O13" s="101">
        <f t="shared" si="11"/>
        <v>1</v>
      </c>
      <c r="P13" s="101">
        <f t="shared" si="11"/>
        <v>0</v>
      </c>
      <c r="Q13" s="101">
        <f t="shared" si="11"/>
        <v>1</v>
      </c>
      <c r="R13" s="101">
        <f t="shared" si="11"/>
        <v>0</v>
      </c>
      <c r="S13" s="101">
        <f t="shared" si="11"/>
        <v>1</v>
      </c>
      <c r="T13" s="101">
        <f t="shared" si="11"/>
        <v>0</v>
      </c>
      <c r="U13" s="101">
        <f t="shared" si="11"/>
        <v>1</v>
      </c>
      <c r="V13" s="101">
        <f t="shared" si="11"/>
        <v>0</v>
      </c>
      <c r="W13" s="101">
        <f t="shared" si="11"/>
        <v>1</v>
      </c>
      <c r="AA13" s="93" t="s">
        <v>522</v>
      </c>
      <c r="AB13" s="93">
        <f>SUM(AB12:AB12)</f>
        <v>0</v>
      </c>
      <c r="AC13" s="105">
        <f>IFERROR(AB13/SUM($L13:$W13),0)</f>
        <v>0</v>
      </c>
      <c r="AD13" s="93">
        <f>SUM(AD12:AD12)</f>
        <v>0</v>
      </c>
      <c r="AE13" s="94">
        <f>IFERROR(AD13/SUM($L13:$W13),0)</f>
        <v>0</v>
      </c>
      <c r="AF13" s="91"/>
      <c r="AG13" s="91"/>
      <c r="AH13" s="93">
        <f>SUM(AH12:AH12)</f>
        <v>1</v>
      </c>
      <c r="AI13" s="105">
        <f>IFERROR(AH13/SUM($L13:$W13),0)</f>
        <v>0.16666666666666666</v>
      </c>
      <c r="AJ13" s="93">
        <f>SUM(AJ12:AJ12)</f>
        <v>1</v>
      </c>
      <c r="AK13" s="94">
        <f>IFERROR(AJ13/SUM($L13:$W13),0)</f>
        <v>0.16666666666666666</v>
      </c>
      <c r="AL13" s="91"/>
      <c r="AM13" s="91"/>
      <c r="AN13" s="93">
        <f>SUM(AN12:AN12)</f>
        <v>0</v>
      </c>
      <c r="AO13" s="105">
        <f>IFERROR(AN13/SUM($L13:$W13),0)</f>
        <v>0</v>
      </c>
      <c r="AP13" s="93">
        <f>SUM(AP12:AP12)</f>
        <v>0</v>
      </c>
      <c r="AQ13" s="94">
        <f>IFERROR(AP13/SUM($L13:$W13),0)</f>
        <v>0</v>
      </c>
      <c r="AR13" s="91"/>
      <c r="AS13" s="91"/>
      <c r="AT13" s="93">
        <f>SUM(AT12:AT12)</f>
        <v>1</v>
      </c>
      <c r="AU13" s="105">
        <f>IFERROR(AT13/SUM($L13:$W13),0)</f>
        <v>0.16666666666666666</v>
      </c>
      <c r="AV13" s="93">
        <f>SUM(AV12:AV12)</f>
        <v>1</v>
      </c>
      <c r="AW13" s="94">
        <f>IFERROR(AV13/SUM($L13:$W13),0)</f>
        <v>0.16666666666666666</v>
      </c>
      <c r="AX13" s="91"/>
      <c r="AY13" s="91"/>
      <c r="AZ13" s="93">
        <f>SUM(AZ12:AZ12)</f>
        <v>0</v>
      </c>
      <c r="BA13" s="105">
        <f>IFERROR(AZ13/SUM($L13:$W13),0)</f>
        <v>0</v>
      </c>
      <c r="BB13" s="93">
        <f>SUM(BB12:BB12)</f>
        <v>0</v>
      </c>
      <c r="BC13" s="94">
        <f>IFERROR(BB13/SUM($L13:$W13),0)</f>
        <v>0</v>
      </c>
      <c r="BD13" s="91"/>
      <c r="BE13" s="91"/>
      <c r="BF13" s="93">
        <f>SUM(BF12:BF12)</f>
        <v>1</v>
      </c>
      <c r="BG13" s="105">
        <f>IFERROR(BF13/SUM($L13:$W13),0)</f>
        <v>0.16666666666666666</v>
      </c>
      <c r="BH13" s="93">
        <f>SUM(BH12:BH12)</f>
        <v>1</v>
      </c>
      <c r="BI13" s="94">
        <f>IFERROR(BH13/SUM($L13:$W13),0)</f>
        <v>0.16666666666666666</v>
      </c>
      <c r="BJ13" s="91"/>
      <c r="BK13" s="91"/>
      <c r="BL13" s="93">
        <f>SUM(BL12:BL12)</f>
        <v>0</v>
      </c>
      <c r="BM13" s="105">
        <f>IFERROR(BL13/SUM($L13:$W13),0)</f>
        <v>0</v>
      </c>
      <c r="BN13" s="93">
        <f>SUM(BN12:BN12)</f>
        <v>0</v>
      </c>
      <c r="BO13" s="94">
        <f>IFERROR(BN13/SUM($L13:$W13),0)</f>
        <v>0</v>
      </c>
      <c r="BP13" s="91"/>
      <c r="BQ13" s="91"/>
      <c r="BR13" s="93">
        <f>SUM(BR12:BR12)</f>
        <v>1</v>
      </c>
      <c r="BS13" s="105">
        <f>IFERROR(BR13/SUM($L13:$W13),0)</f>
        <v>0.16666666666666666</v>
      </c>
      <c r="BT13" s="93">
        <f>SUM(BT12:BT12)</f>
        <v>0</v>
      </c>
      <c r="BU13" s="94">
        <f>IFERROR(BT13/SUM($L13:$W13),0)</f>
        <v>0</v>
      </c>
      <c r="BV13" s="91"/>
      <c r="BW13" s="91"/>
      <c r="BX13" s="93">
        <f>SUM(BX12:BX12)</f>
        <v>0</v>
      </c>
      <c r="BY13" s="105">
        <f>IFERROR(BX13/SUM($L13:$W13),0)</f>
        <v>0</v>
      </c>
      <c r="BZ13" s="93">
        <f>SUM(BZ12:BZ12)</f>
        <v>0</v>
      </c>
      <c r="CA13" s="94">
        <f>IFERROR(BZ13/SUM($L13:$W13),0)</f>
        <v>0</v>
      </c>
      <c r="CB13" s="91"/>
      <c r="CC13" s="91"/>
      <c r="CD13" s="93">
        <f>SUM(CD12:CD12)</f>
        <v>1</v>
      </c>
      <c r="CE13" s="105">
        <f>IFERROR(CD13/SUM($L13:$W13),0)</f>
        <v>0.16666666666666666</v>
      </c>
      <c r="CF13" s="93">
        <f>SUM(CF12:CF12)</f>
        <v>0</v>
      </c>
      <c r="CG13" s="94">
        <f>IFERROR(CF13/SUM($L13:$W13),0)</f>
        <v>0</v>
      </c>
      <c r="CH13" s="91"/>
      <c r="CI13" s="91"/>
      <c r="CJ13" s="93">
        <f>SUM(CJ12:CJ12)</f>
        <v>0</v>
      </c>
      <c r="CK13" s="105">
        <f>IFERROR(CJ13/SUM($L13:$W13),0)</f>
        <v>0</v>
      </c>
      <c r="CL13" s="93">
        <f>SUM(CL12:CL12)</f>
        <v>0</v>
      </c>
      <c r="CM13" s="94">
        <f>IFERROR(CL13/SUM($L13:$W13),0)</f>
        <v>0</v>
      </c>
      <c r="CN13" s="91"/>
      <c r="CO13" s="91"/>
      <c r="CP13" s="93">
        <f>SUM(CP12:CP12)</f>
        <v>1</v>
      </c>
      <c r="CQ13" s="105">
        <f>IFERROR(CP13/SUM($L13:$W13),0)</f>
        <v>0.16666666666666666</v>
      </c>
      <c r="CR13" s="93">
        <f>SUM(CR12:CR12)</f>
        <v>0</v>
      </c>
      <c r="CS13" s="94">
        <f>IFERROR(CR13/SUM($L13:$W13),0)</f>
        <v>0</v>
      </c>
      <c r="CT13" s="91"/>
      <c r="CU13" s="91"/>
      <c r="CV13" s="91"/>
      <c r="CW13" s="95">
        <f>SUM(CS13,CM13,CG13,CA13,BU13,BO13,BI13:BI13,BC13,AW13,AQ13,AK13,AE13)</f>
        <v>0.5</v>
      </c>
      <c r="CZ13" s="106"/>
      <c r="DE13" s="86"/>
      <c r="DH13" s="58"/>
      <c r="DI13" s="58"/>
    </row>
    <row r="14" spans="1:116" s="48" customFormat="1"/>
    <row r="15" spans="1:116" s="48" customFormat="1"/>
    <row r="16" spans="1:116" s="48" customFormat="1"/>
    <row r="17" s="48" customFormat="1"/>
    <row r="18" s="48" customFormat="1"/>
    <row r="19" s="48" customFormat="1"/>
    <row r="20" s="48" customFormat="1"/>
    <row r="21" s="48" customFormat="1"/>
    <row r="22" s="48" customFormat="1"/>
    <row r="23" s="48" customFormat="1"/>
    <row r="24" s="48" customFormat="1"/>
    <row r="25" s="48" customFormat="1"/>
    <row r="26" s="48" customFormat="1"/>
    <row r="27" s="48" customFormat="1"/>
    <row r="28" s="48" customFormat="1"/>
    <row r="29" s="48" customFormat="1"/>
    <row r="30" s="48" customFormat="1"/>
    <row r="31" s="48" customFormat="1"/>
    <row r="32"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row r="62" s="48" customFormat="1"/>
    <row r="63" s="48" customFormat="1"/>
    <row r="64" s="48" customFormat="1"/>
  </sheetData>
  <sheetProtection algorithmName="SHA-512" hashValue="ALU3Hso4CMKyasj3tqF0WOxzFLMXImdY97Di4IS/YP6Rb4sngz3Mpsy/tXiv8+qTsynpRB2mXvDULehBSAwMag==" saltValue="j9JO2L3F8iPlhntQ0G4kcw==" spinCount="100000" sheet="1" objects="1" scenarios="1" sort="0" autoFilter="0"/>
  <mergeCells count="70">
    <mergeCell ref="DF10:DF11"/>
    <mergeCell ref="DG10:DG11"/>
    <mergeCell ref="CD10:CI10"/>
    <mergeCell ref="AA9:AA11"/>
    <mergeCell ref="AB9:CW9"/>
    <mergeCell ref="CX9:CX11"/>
    <mergeCell ref="CY9:CY11"/>
    <mergeCell ref="CZ9:DK9"/>
    <mergeCell ref="DB10:DB11"/>
    <mergeCell ref="DC10:DC11"/>
    <mergeCell ref="DD10:DD11"/>
    <mergeCell ref="DE10:DE11"/>
    <mergeCell ref="CJ10:CO10"/>
    <mergeCell ref="CW10:CW11"/>
    <mergeCell ref="CZ10:CZ11"/>
    <mergeCell ref="DA10:DA11"/>
    <mergeCell ref="J13:K13"/>
    <mergeCell ref="J12:K12"/>
    <mergeCell ref="Z9:Z11"/>
    <mergeCell ref="DL9:DL11"/>
    <mergeCell ref="AB10:AG10"/>
    <mergeCell ref="AH10:AM10"/>
    <mergeCell ref="AN10:AS10"/>
    <mergeCell ref="AT10:AY10"/>
    <mergeCell ref="DH10:DH11"/>
    <mergeCell ref="DI10:DI11"/>
    <mergeCell ref="DJ10:DJ11"/>
    <mergeCell ref="DK10:DK11"/>
    <mergeCell ref="AZ10:BE10"/>
    <mergeCell ref="BF10:BK10"/>
    <mergeCell ref="BL10:BP10"/>
    <mergeCell ref="BR10:BW10"/>
    <mergeCell ref="BX10:CC10"/>
    <mergeCell ref="CP10:CT10"/>
    <mergeCell ref="CV10:CV11"/>
    <mergeCell ref="C8:AO8"/>
    <mergeCell ref="BI8:CJ8"/>
    <mergeCell ref="CK8:CP8"/>
    <mergeCell ref="G9:G11"/>
    <mergeCell ref="H9:H11"/>
    <mergeCell ref="I9:I11"/>
    <mergeCell ref="J9:K11"/>
    <mergeCell ref="L9:W10"/>
    <mergeCell ref="X9:X11"/>
    <mergeCell ref="Y9:Y11"/>
    <mergeCell ref="B9:B11"/>
    <mergeCell ref="C9:C11"/>
    <mergeCell ref="D9:D11"/>
    <mergeCell ref="E9:E11"/>
    <mergeCell ref="F9:F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2">
    <cfRule type="cellIs" dxfId="10" priority="1" operator="equal">
      <formula>1</formula>
    </cfRule>
    <cfRule type="colorScale" priority="2">
      <colorScale>
        <cfvo type="num" val="0"/>
        <cfvo type="num" val="0.6"/>
        <cfvo type="num" val="0.99"/>
        <color rgb="FFC00000"/>
        <color rgb="FFFFEB84"/>
        <color rgb="FF1DA275"/>
      </colorScale>
    </cfRule>
  </conditionalFormatting>
  <dataValidations count="2">
    <dataValidation showInputMessage="1" showErrorMessage="1" error="SUPERA LA META PROGRAMADA" sqref="BH12 CR12 CL12 CF12 BZ12 BT12 BN12 BB12 AV12 AP12 AJ12 AD12" xr:uid="{A996B73B-1A76-4174-AFEC-F97D9DE2E648}"/>
    <dataValidation type="list" allowBlank="1" showInputMessage="1" showErrorMessage="1" sqref="B12:G13" xr:uid="{EADCDBA1-2235-4CD2-B8DF-CAD6429A3721}">
      <formula1>#REF!</formula1>
    </dataValidation>
  </dataValidations>
  <hyperlinks>
    <hyperlink ref="AY12" r:id="rId1" xr:uid="{0BAFEF4F-123E-492C-9FEF-E394CCF822FF}"/>
  </hyperlinks>
  <pageMargins left="0.31496062992125984" right="0.70866141732283472" top="0.62992125984251968" bottom="0.74803149606299213" header="0.31496062992125984" footer="0.31496062992125984"/>
  <pageSetup paperSize="9" scale="33" fitToHeight="0" orientation="portrait" r:id="rId2"/>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3"/>
  <legacyDrawing r:id="rId4"/>
  <legacyDrawingHF r:id="rId5"/>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C013C-9953-4E13-9FDC-9CC79D96648A}">
  <sheetPr>
    <tabColor rgb="FF92D050"/>
  </sheetPr>
  <dimension ref="A1:DM76"/>
  <sheetViews>
    <sheetView topLeftCell="DF14" zoomScale="85" zoomScaleNormal="85" zoomScaleSheetLayoutView="55" zoomScalePageLayoutView="60" workbookViewId="0">
      <selection activeCell="BP12" sqref="BP12"/>
    </sheetView>
  </sheetViews>
  <sheetFormatPr baseColWidth="10" defaultColWidth="11.453125" defaultRowHeight="15.5"/>
  <cols>
    <col min="1" max="1" width="5.453125" style="31" customWidth="1"/>
    <col min="2" max="2" width="23.81640625" style="31" customWidth="1"/>
    <col min="3" max="4" width="18.54296875" style="31" customWidth="1"/>
    <col min="5" max="5" width="39.54296875" style="31" customWidth="1"/>
    <col min="6" max="6" width="18.54296875" style="31" customWidth="1"/>
    <col min="7" max="7" width="21.453125" style="31" customWidth="1"/>
    <col min="8" max="8" width="18.54296875" style="31" customWidth="1"/>
    <col min="9" max="9" width="30.81640625" style="31" customWidth="1"/>
    <col min="10" max="15" width="18.54296875" style="31" customWidth="1"/>
    <col min="16" max="21" width="12.453125" style="31" customWidth="1"/>
    <col min="22" max="22" width="14.453125" style="31" customWidth="1"/>
    <col min="23" max="23" width="12.453125" style="31" customWidth="1"/>
    <col min="24" max="24" width="16.54296875" style="31" customWidth="1"/>
    <col min="25" max="25" width="31.81640625" style="31" customWidth="1"/>
    <col min="26" max="26" width="21.81640625" style="31" customWidth="1"/>
    <col min="27" max="27" width="23" style="31" customWidth="1"/>
    <col min="28" max="28" width="17.453125" style="31" customWidth="1"/>
    <col min="29" max="29" width="25" style="31" customWidth="1"/>
    <col min="30" max="31" width="12.453125" style="31" customWidth="1"/>
    <col min="32" max="32" width="45" style="31" customWidth="1"/>
    <col min="33" max="33" width="20.453125" style="31" customWidth="1"/>
    <col min="34" max="34" width="18.453125" style="31" customWidth="1"/>
    <col min="35" max="35" width="21" style="31" customWidth="1"/>
    <col min="36" max="37" width="12.453125" style="31" customWidth="1"/>
    <col min="38" max="38" width="22.5429687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63.2695312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1071</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thickBo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544</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5" thickBot="1">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08.75" customHeight="1">
      <c r="A12" s="51"/>
      <c r="B12" s="443" t="s">
        <v>1053</v>
      </c>
      <c r="C12" s="443" t="s">
        <v>1072</v>
      </c>
      <c r="D12" s="443" t="s">
        <v>486</v>
      </c>
      <c r="E12" s="443" t="s">
        <v>487</v>
      </c>
      <c r="F12" s="443" t="s">
        <v>488</v>
      </c>
      <c r="G12" s="443" t="s">
        <v>1073</v>
      </c>
      <c r="H12" s="443" t="s">
        <v>1074</v>
      </c>
      <c r="I12" s="443" t="s">
        <v>1075</v>
      </c>
      <c r="J12" s="906" t="s">
        <v>1076</v>
      </c>
      <c r="K12" s="907"/>
      <c r="L12" s="449"/>
      <c r="M12" s="449"/>
      <c r="N12" s="449"/>
      <c r="O12" s="449"/>
      <c r="P12" s="449"/>
      <c r="Q12" s="449"/>
      <c r="R12" s="449"/>
      <c r="S12" s="449"/>
      <c r="T12" s="449"/>
      <c r="U12" s="449"/>
      <c r="V12" s="449"/>
      <c r="W12" s="449">
        <v>1</v>
      </c>
      <c r="X12" s="449" t="s">
        <v>1077</v>
      </c>
      <c r="Y12" s="89" t="s">
        <v>1078</v>
      </c>
      <c r="Z12" s="89" t="s">
        <v>1079</v>
      </c>
      <c r="AA12" s="125">
        <v>9.0999999999999998E-2</v>
      </c>
      <c r="AB12" s="89">
        <f>+L12</f>
        <v>0</v>
      </c>
      <c r="AC12" s="92">
        <f>IFERROR(AB12/SUM($L12:$W12)*100,0)</f>
        <v>0</v>
      </c>
      <c r="AD12" s="92"/>
      <c r="AE12" s="92">
        <f>IFERROR(AD12/SUM($L12:$W12)*100,0)</f>
        <v>0</v>
      </c>
      <c r="AF12" s="54"/>
      <c r="AG12" s="53"/>
      <c r="AH12" s="89">
        <f t="shared" ref="AH12" si="0">+M12</f>
        <v>0</v>
      </c>
      <c r="AI12" s="92">
        <f>IFERROR(AH12/SUM($L12:$W12)*100,0)</f>
        <v>0</v>
      </c>
      <c r="AJ12" s="92">
        <v>0</v>
      </c>
      <c r="AK12" s="92">
        <f>IFERROR(AJ12/SUM($L12:$W12)*100,0)</f>
        <v>0</v>
      </c>
      <c r="AL12" s="54"/>
      <c r="AM12" s="53"/>
      <c r="AN12" s="89">
        <f t="shared" ref="AN12" si="1">+N12</f>
        <v>0</v>
      </c>
      <c r="AO12" s="92">
        <f>IFERROR(AN12/SUM($L12:$W12)*100,0)</f>
        <v>0</v>
      </c>
      <c r="AP12" s="92">
        <v>0</v>
      </c>
      <c r="AQ12" s="92">
        <f>IFERROR(AP12/SUM($L12:$W12)*100,0)</f>
        <v>0</v>
      </c>
      <c r="AR12" s="450" t="s">
        <v>1080</v>
      </c>
      <c r="AS12" s="451"/>
      <c r="AT12" s="54">
        <f>+O12</f>
        <v>0</v>
      </c>
      <c r="AU12" s="92">
        <f>IFERROR(AT12/SUM($L12:$W12)*100,0)</f>
        <v>0</v>
      </c>
      <c r="AV12" s="92"/>
      <c r="AW12" s="92">
        <f>IFERROR(AV12/SUM($L12:$W12)*100,0)</f>
        <v>0</v>
      </c>
      <c r="AX12" s="54"/>
      <c r="AY12" s="53"/>
      <c r="AZ12" s="52">
        <f t="shared" ref="AZ12" si="2">+P12</f>
        <v>0</v>
      </c>
      <c r="BA12" s="92">
        <f>IFERROR(AZ12/SUM($L12:$W12)*100,0)</f>
        <v>0</v>
      </c>
      <c r="BB12" s="92"/>
      <c r="BC12" s="92">
        <f>IFERROR(BB12/SUM($L12:$W12)*100,0)</f>
        <v>0</v>
      </c>
      <c r="BD12" s="52"/>
      <c r="BE12" s="53"/>
      <c r="BF12" s="52">
        <f t="shared" ref="BF12" si="3">+Q12</f>
        <v>0</v>
      </c>
      <c r="BG12" s="92">
        <f>IFERROR(BF12/SUM($L12:$W12)*100,0)</f>
        <v>0</v>
      </c>
      <c r="BH12" s="92"/>
      <c r="BI12" s="92">
        <f>IFERROR(BH12/SUM($L12:$W12)*100,0)</f>
        <v>0</v>
      </c>
      <c r="BJ12" s="52"/>
      <c r="BK12" s="53"/>
      <c r="BL12" s="52">
        <f t="shared" ref="BL12" si="4">+R12</f>
        <v>0</v>
      </c>
      <c r="BM12" s="92">
        <f>IFERROR(BL12/SUM($L12:$W12)*100,0)</f>
        <v>0</v>
      </c>
      <c r="BN12" s="702"/>
      <c r="BO12" s="92">
        <f>IFERROR(BN12/SUM($L12:$W12)*100,0)</f>
        <v>0</v>
      </c>
      <c r="BP12" s="701"/>
      <c r="BQ12" s="701"/>
      <c r="BR12" s="53">
        <f t="shared" ref="BR12" si="5">+S12</f>
        <v>0</v>
      </c>
      <c r="BS12" s="92">
        <f>IFERROR(BR12/SUM($L12:$W12)*100,0)</f>
        <v>0</v>
      </c>
      <c r="BT12" s="92"/>
      <c r="BU12" s="92">
        <f>IFERROR(BT12/SUM($L12:$W12)*100,0)</f>
        <v>0</v>
      </c>
      <c r="BV12" s="53"/>
      <c r="BW12" s="53"/>
      <c r="BX12" s="53">
        <f t="shared" ref="BX12" si="6">+T12</f>
        <v>0</v>
      </c>
      <c r="BY12" s="92">
        <f>IFERROR(BX12/SUM($L12:$W12)*100,0)</f>
        <v>0</v>
      </c>
      <c r="BZ12" s="92"/>
      <c r="CA12" s="92">
        <f>IFERROR(BZ12/SUM($L12:$W12)*100,0)</f>
        <v>0</v>
      </c>
      <c r="CB12" s="53"/>
      <c r="CC12" s="53"/>
      <c r="CD12" s="53">
        <f t="shared" ref="CD12" si="7">+U12</f>
        <v>0</v>
      </c>
      <c r="CE12" s="92">
        <f>IFERROR(CD12/SUM($L12:$W12)*100,0)</f>
        <v>0</v>
      </c>
      <c r="CF12" s="92"/>
      <c r="CG12" s="92">
        <f>IFERROR(CF12/SUM($L12:$W12)*100,0)</f>
        <v>0</v>
      </c>
      <c r="CH12" s="53"/>
      <c r="CI12" s="53"/>
      <c r="CJ12" s="53">
        <f t="shared" ref="CJ12" si="8">+V12</f>
        <v>0</v>
      </c>
      <c r="CK12" s="92">
        <f>IFERROR(CJ12/SUM($L12:$W12)*100,0)</f>
        <v>0</v>
      </c>
      <c r="CL12" s="92"/>
      <c r="CM12" s="92">
        <f>IFERROR(CL12/SUM($L12:$W12)*100,0)</f>
        <v>0</v>
      </c>
      <c r="CN12" s="53"/>
      <c r="CO12" s="53"/>
      <c r="CP12" s="53">
        <f t="shared" ref="CP12" si="9">+W12</f>
        <v>1</v>
      </c>
      <c r="CQ12" s="92">
        <f>IFERROR(CP12/SUM($L12:$W12)*100,0)</f>
        <v>100</v>
      </c>
      <c r="CR12" s="92"/>
      <c r="CS12" s="92">
        <f>IFERROR(CR12/SUM($L12:$W12)*100,0)</f>
        <v>0</v>
      </c>
      <c r="CT12" s="53"/>
      <c r="CU12" s="53"/>
      <c r="CV12" s="53">
        <f t="shared" ref="CV12" si="10">SUM(CR12,CL12,CF12,BZ12,BT12,BN12,BH12,BB12,AV12,AP12,AJ12,AD12)</f>
        <v>0</v>
      </c>
      <c r="CW12" s="28">
        <f>SUM(CS12,CM12,CG12,CA12,BU12,BO12,BI12,BC12,AW12,AQ12,AK12,AE12)/100</f>
        <v>0</v>
      </c>
      <c r="CX12" s="78"/>
      <c r="CY12" s="102"/>
      <c r="CZ12" s="85" t="s">
        <v>1081</v>
      </c>
      <c r="DA12" s="85" t="s">
        <v>1082</v>
      </c>
      <c r="DB12" s="85" t="s">
        <v>1083</v>
      </c>
      <c r="DC12" s="85" t="s">
        <v>1084</v>
      </c>
      <c r="DD12" s="85" t="s">
        <v>1085</v>
      </c>
      <c r="DE12" s="85" t="s">
        <v>1086</v>
      </c>
      <c r="DF12" s="86"/>
      <c r="DG12" s="86"/>
      <c r="DH12" s="58"/>
      <c r="DI12" s="58"/>
      <c r="DJ12" s="55"/>
      <c r="DK12" s="55"/>
      <c r="DL12" s="604" t="s">
        <v>1087</v>
      </c>
    </row>
    <row r="13" spans="1:116" ht="108.75" customHeight="1">
      <c r="A13" s="51"/>
      <c r="B13" s="443" t="s">
        <v>1053</v>
      </c>
      <c r="C13" s="443" t="s">
        <v>1072</v>
      </c>
      <c r="D13" s="443" t="s">
        <v>486</v>
      </c>
      <c r="E13" s="443" t="s">
        <v>487</v>
      </c>
      <c r="F13" s="443" t="s">
        <v>488</v>
      </c>
      <c r="G13" s="443" t="s">
        <v>1073</v>
      </c>
      <c r="H13" s="443" t="s">
        <v>1074</v>
      </c>
      <c r="I13" s="443" t="s">
        <v>1075</v>
      </c>
      <c r="J13" s="903" t="s">
        <v>1088</v>
      </c>
      <c r="K13" s="903"/>
      <c r="L13" s="449"/>
      <c r="M13" s="449"/>
      <c r="N13" s="449">
        <v>1</v>
      </c>
      <c r="O13" s="449"/>
      <c r="P13" s="449"/>
      <c r="Q13" s="449">
        <v>1</v>
      </c>
      <c r="R13" s="449"/>
      <c r="S13" s="449"/>
      <c r="T13" s="449">
        <v>1</v>
      </c>
      <c r="U13" s="449"/>
      <c r="V13" s="449"/>
      <c r="W13" s="449">
        <v>1</v>
      </c>
      <c r="X13" s="449" t="s">
        <v>1077</v>
      </c>
      <c r="Y13" s="89" t="s">
        <v>1089</v>
      </c>
      <c r="Z13" s="89" t="s">
        <v>1090</v>
      </c>
      <c r="AA13" s="125">
        <v>9.0999999999999998E-2</v>
      </c>
      <c r="AB13" s="89">
        <f t="shared" ref="AB13:AB20" si="11">+L13</f>
        <v>0</v>
      </c>
      <c r="AC13" s="92">
        <f t="shared" ref="AC13:AC22" si="12">IFERROR(AB13/SUM($L13:$W13)*100,0)</f>
        <v>0</v>
      </c>
      <c r="AD13" s="92"/>
      <c r="AE13" s="92">
        <f t="shared" ref="AE13:AE22" si="13">IFERROR(AD13/SUM($L13:$W13)*100,0)</f>
        <v>0</v>
      </c>
      <c r="AF13" s="54"/>
      <c r="AG13" s="53"/>
      <c r="AH13" s="89">
        <f t="shared" ref="AH13:AH20" si="14">+M13</f>
        <v>0</v>
      </c>
      <c r="AI13" s="92">
        <f t="shared" ref="AI13:AI22" si="15">IFERROR(AH13/SUM($L13:$W13)*100,0)</f>
        <v>0</v>
      </c>
      <c r="AJ13" s="92">
        <v>0</v>
      </c>
      <c r="AK13" s="92">
        <f t="shared" ref="AK13:AK22" si="16">IFERROR(AJ13/SUM($L13:$W13)*100,0)</f>
        <v>0</v>
      </c>
      <c r="AL13" s="54"/>
      <c r="AM13" s="53"/>
      <c r="AN13" s="89">
        <f t="shared" ref="AN13:AN20" si="17">+N13</f>
        <v>1</v>
      </c>
      <c r="AO13" s="92">
        <f t="shared" ref="AO13:AO22" si="18">IFERROR(AN13/SUM($L13:$W13)*100,0)</f>
        <v>25</v>
      </c>
      <c r="AP13" s="92">
        <v>1</v>
      </c>
      <c r="AQ13" s="92">
        <f t="shared" ref="AQ13:AQ22" si="19">IFERROR(AP13/SUM($L13:$W13)*100,0)</f>
        <v>25</v>
      </c>
      <c r="AR13" s="450" t="s">
        <v>1091</v>
      </c>
      <c r="AS13" s="312" t="s">
        <v>1092</v>
      </c>
      <c r="AT13" s="54">
        <f t="shared" ref="AT13:AT20" si="20">+O13</f>
        <v>0</v>
      </c>
      <c r="AU13" s="92">
        <f t="shared" ref="AU13:AU22" si="21">IFERROR(AT13/SUM($L13:$W13)*100,0)</f>
        <v>0</v>
      </c>
      <c r="AV13" s="92"/>
      <c r="AW13" s="92">
        <f t="shared" ref="AW13:AW22" si="22">IFERROR(AV13/SUM($L13:$W13)*100,0)</f>
        <v>0</v>
      </c>
      <c r="AX13" s="54"/>
      <c r="AY13" s="53"/>
      <c r="AZ13" s="52">
        <f t="shared" ref="AZ13:AZ20" si="23">+P13</f>
        <v>0</v>
      </c>
      <c r="BA13" s="92">
        <f t="shared" ref="BA13:BA22" si="24">IFERROR(AZ13/SUM($L13:$W13)*100,0)</f>
        <v>0</v>
      </c>
      <c r="BB13" s="92"/>
      <c r="BC13" s="92">
        <f t="shared" ref="BC13:BC22" si="25">IFERROR(BB13/SUM($L13:$W13)*100,0)</f>
        <v>0</v>
      </c>
      <c r="BD13" s="52"/>
      <c r="BE13" s="53"/>
      <c r="BF13" s="52">
        <f t="shared" ref="BF13:BF20" si="26">+Q13</f>
        <v>1</v>
      </c>
      <c r="BG13" s="92">
        <f t="shared" ref="BG13:BG22" si="27">IFERROR(BF13/SUM($L13:$W13)*100,0)</f>
        <v>25</v>
      </c>
      <c r="BH13" s="92">
        <v>1</v>
      </c>
      <c r="BI13" s="92">
        <f t="shared" ref="BI13:BI22" si="28">IFERROR(BH13/SUM($L13:$W13)*100,0)</f>
        <v>25</v>
      </c>
      <c r="BJ13" s="90" t="s">
        <v>1093</v>
      </c>
      <c r="BK13" s="452" t="s">
        <v>1094</v>
      </c>
      <c r="BL13" s="52">
        <f t="shared" ref="BL13:BL20" si="29">+R13</f>
        <v>0</v>
      </c>
      <c r="BM13" s="92">
        <f t="shared" ref="BM13:BM22" si="30">IFERROR(BL13/SUM($L13:$W13)*100,0)</f>
        <v>0</v>
      </c>
      <c r="BN13" s="702"/>
      <c r="BO13" s="92">
        <f t="shared" ref="BO13:BO22" si="31">IFERROR(BN13/SUM($L13:$W13)*100,0)</f>
        <v>0</v>
      </c>
      <c r="BP13" s="701"/>
      <c r="BQ13" s="701"/>
      <c r="BR13" s="53">
        <f t="shared" ref="BR13:BR20" si="32">+S13</f>
        <v>0</v>
      </c>
      <c r="BS13" s="92">
        <f t="shared" ref="BS13:BS22" si="33">IFERROR(BR13/SUM($L13:$W13)*100,0)</f>
        <v>0</v>
      </c>
      <c r="BT13" s="92"/>
      <c r="BU13" s="92">
        <f t="shared" ref="BU13:BU22" si="34">IFERROR(BT13/SUM($L13:$W13)*100,0)</f>
        <v>0</v>
      </c>
      <c r="BV13" s="53"/>
      <c r="BW13" s="53"/>
      <c r="BX13" s="53">
        <f t="shared" ref="BX13:BX20" si="35">+T13</f>
        <v>1</v>
      </c>
      <c r="BY13" s="92">
        <f t="shared" ref="BY13:BY22" si="36">IFERROR(BX13/SUM($L13:$W13)*100,0)</f>
        <v>25</v>
      </c>
      <c r="BZ13" s="92"/>
      <c r="CA13" s="92">
        <f t="shared" ref="CA13:CA22" si="37">IFERROR(BZ13/SUM($L13:$W13)*100,0)</f>
        <v>0</v>
      </c>
      <c r="CB13" s="53"/>
      <c r="CC13" s="53"/>
      <c r="CD13" s="53">
        <f t="shared" ref="CD13:CD20" si="38">+U13</f>
        <v>0</v>
      </c>
      <c r="CE13" s="92">
        <f t="shared" ref="CE13:CE22" si="39">IFERROR(CD13/SUM($L13:$W13)*100,0)</f>
        <v>0</v>
      </c>
      <c r="CF13" s="92"/>
      <c r="CG13" s="92">
        <f t="shared" ref="CG13:CG22" si="40">IFERROR(CF13/SUM($L13:$W13)*100,0)</f>
        <v>0</v>
      </c>
      <c r="CH13" s="53"/>
      <c r="CI13" s="53"/>
      <c r="CJ13" s="53">
        <f t="shared" ref="CJ13:CJ20" si="41">+V13</f>
        <v>0</v>
      </c>
      <c r="CK13" s="92">
        <f t="shared" ref="CK13:CK22" si="42">IFERROR(CJ13/SUM($L13:$W13)*100,0)</f>
        <v>0</v>
      </c>
      <c r="CL13" s="92"/>
      <c r="CM13" s="92">
        <f t="shared" ref="CM13:CM22" si="43">IFERROR(CL13/SUM($L13:$W13)*100,0)</f>
        <v>0</v>
      </c>
      <c r="CN13" s="53"/>
      <c r="CO13" s="53"/>
      <c r="CP13" s="53">
        <f t="shared" ref="CP13:CP20" si="44">+W13</f>
        <v>1</v>
      </c>
      <c r="CQ13" s="92">
        <f t="shared" ref="CQ13:CQ22" si="45">IFERROR(CP13/SUM($L13:$W13)*100,0)</f>
        <v>25</v>
      </c>
      <c r="CR13" s="92"/>
      <c r="CS13" s="92">
        <f t="shared" ref="CS13:CS22" si="46">IFERROR(CR13/SUM($L13:$W13)*100,0)</f>
        <v>0</v>
      </c>
      <c r="CT13" s="53"/>
      <c r="CU13" s="53"/>
      <c r="CV13" s="53">
        <f t="shared" ref="CV13:CV20" si="47">SUM(CR13,CL13,CF13,BZ13,BT13,BN13,BH13,BB13,AV13,AP13,AJ13,AD13)</f>
        <v>2</v>
      </c>
      <c r="CW13" s="28">
        <f t="shared" ref="CW13:CW20" si="48">SUM(CS13,CM13,CG13,CA13,BU13,BO13,BI13,BC13,AW13,AQ13,AK13,AE13)/100</f>
        <v>0.5</v>
      </c>
      <c r="CX13" s="78"/>
      <c r="CY13" s="435"/>
      <c r="CZ13" s="85" t="s">
        <v>1081</v>
      </c>
      <c r="DA13" s="85" t="s">
        <v>1082</v>
      </c>
      <c r="DB13" s="85" t="s">
        <v>1095</v>
      </c>
      <c r="DC13" s="85" t="s">
        <v>1084</v>
      </c>
      <c r="DD13" s="85" t="s">
        <v>1085</v>
      </c>
      <c r="DE13" s="85" t="s">
        <v>1096</v>
      </c>
      <c r="DF13" s="86"/>
      <c r="DG13" s="86"/>
      <c r="DH13" s="58"/>
      <c r="DI13" s="58"/>
      <c r="DJ13" s="55"/>
      <c r="DK13" s="55"/>
      <c r="DL13" s="603" t="s">
        <v>1087</v>
      </c>
    </row>
    <row r="14" spans="1:116" ht="108.75" customHeight="1">
      <c r="A14" s="51"/>
      <c r="B14" s="443" t="s">
        <v>1053</v>
      </c>
      <c r="C14" s="443" t="s">
        <v>1072</v>
      </c>
      <c r="D14" s="443" t="s">
        <v>486</v>
      </c>
      <c r="E14" s="443" t="s">
        <v>487</v>
      </c>
      <c r="F14" s="443" t="s">
        <v>488</v>
      </c>
      <c r="G14" s="443" t="s">
        <v>1073</v>
      </c>
      <c r="H14" s="443" t="s">
        <v>1074</v>
      </c>
      <c r="I14" s="443" t="s">
        <v>1075</v>
      </c>
      <c r="J14" s="903" t="s">
        <v>1097</v>
      </c>
      <c r="K14" s="903"/>
      <c r="L14" s="449"/>
      <c r="M14" s="449"/>
      <c r="N14" s="449">
        <v>1</v>
      </c>
      <c r="O14" s="449"/>
      <c r="P14" s="449"/>
      <c r="Q14" s="449"/>
      <c r="R14" s="449"/>
      <c r="S14" s="449"/>
      <c r="T14" s="449"/>
      <c r="U14" s="449"/>
      <c r="V14" s="449"/>
      <c r="W14" s="449"/>
      <c r="X14" s="449" t="s">
        <v>1077</v>
      </c>
      <c r="Y14" s="89" t="s">
        <v>1098</v>
      </c>
      <c r="Z14" s="89" t="s">
        <v>1099</v>
      </c>
      <c r="AA14" s="125">
        <v>9.0999999999999998E-2</v>
      </c>
      <c r="AB14" s="89">
        <f t="shared" si="11"/>
        <v>0</v>
      </c>
      <c r="AC14" s="92">
        <f t="shared" si="12"/>
        <v>0</v>
      </c>
      <c r="AD14" s="92"/>
      <c r="AE14" s="92">
        <f t="shared" si="13"/>
        <v>0</v>
      </c>
      <c r="AF14" s="54"/>
      <c r="AG14" s="53"/>
      <c r="AH14" s="89">
        <f t="shared" si="14"/>
        <v>0</v>
      </c>
      <c r="AI14" s="92">
        <f t="shared" si="15"/>
        <v>0</v>
      </c>
      <c r="AJ14" s="92">
        <v>0</v>
      </c>
      <c r="AK14" s="92">
        <f t="shared" si="16"/>
        <v>0</v>
      </c>
      <c r="AL14" s="54"/>
      <c r="AM14" s="53"/>
      <c r="AN14" s="128">
        <f t="shared" si="17"/>
        <v>1</v>
      </c>
      <c r="AO14" s="130">
        <f t="shared" si="18"/>
        <v>100</v>
      </c>
      <c r="AP14" s="130">
        <v>0</v>
      </c>
      <c r="AQ14" s="130">
        <f t="shared" si="19"/>
        <v>0</v>
      </c>
      <c r="AR14" s="358" t="s">
        <v>1100</v>
      </c>
      <c r="AS14" s="453" t="s">
        <v>1101</v>
      </c>
      <c r="AT14" s="54">
        <f t="shared" si="20"/>
        <v>0</v>
      </c>
      <c r="AU14" s="92">
        <f t="shared" si="21"/>
        <v>0</v>
      </c>
      <c r="AV14" s="92"/>
      <c r="AW14" s="92">
        <f t="shared" si="22"/>
        <v>0</v>
      </c>
      <c r="AX14" s="54"/>
      <c r="AY14" s="53"/>
      <c r="AZ14" s="52">
        <f t="shared" si="23"/>
        <v>0</v>
      </c>
      <c r="BA14" s="92">
        <f t="shared" si="24"/>
        <v>0</v>
      </c>
      <c r="BB14" s="92"/>
      <c r="BC14" s="92">
        <f t="shared" si="25"/>
        <v>0</v>
      </c>
      <c r="BD14" s="52"/>
      <c r="BE14" s="53"/>
      <c r="BF14" s="52">
        <f t="shared" si="26"/>
        <v>0</v>
      </c>
      <c r="BG14" s="92">
        <f t="shared" si="27"/>
        <v>0</v>
      </c>
      <c r="BH14" s="92"/>
      <c r="BI14" s="92">
        <f t="shared" si="28"/>
        <v>0</v>
      </c>
      <c r="BJ14" s="52"/>
      <c r="BK14" s="53"/>
      <c r="BL14" s="52">
        <f t="shared" si="29"/>
        <v>0</v>
      </c>
      <c r="BM14" s="92">
        <f t="shared" si="30"/>
        <v>0</v>
      </c>
      <c r="BN14" s="702"/>
      <c r="BO14" s="92">
        <f t="shared" si="31"/>
        <v>0</v>
      </c>
      <c r="BP14" s="701"/>
      <c r="BQ14" s="701"/>
      <c r="BR14" s="53">
        <f t="shared" si="32"/>
        <v>0</v>
      </c>
      <c r="BS14" s="92">
        <f t="shared" si="33"/>
        <v>0</v>
      </c>
      <c r="BT14" s="92"/>
      <c r="BU14" s="92">
        <f t="shared" si="34"/>
        <v>0</v>
      </c>
      <c r="BV14" s="53"/>
      <c r="BW14" s="53"/>
      <c r="BX14" s="53">
        <f t="shared" si="35"/>
        <v>0</v>
      </c>
      <c r="BY14" s="92">
        <f t="shared" si="36"/>
        <v>0</v>
      </c>
      <c r="BZ14" s="92"/>
      <c r="CA14" s="92">
        <f t="shared" si="37"/>
        <v>0</v>
      </c>
      <c r="CB14" s="53"/>
      <c r="CC14" s="53"/>
      <c r="CD14" s="53">
        <f t="shared" si="38"/>
        <v>0</v>
      </c>
      <c r="CE14" s="92">
        <f t="shared" si="39"/>
        <v>0</v>
      </c>
      <c r="CF14" s="92"/>
      <c r="CG14" s="92">
        <f t="shared" si="40"/>
        <v>0</v>
      </c>
      <c r="CH14" s="53"/>
      <c r="CI14" s="53"/>
      <c r="CJ14" s="53">
        <f t="shared" si="41"/>
        <v>0</v>
      </c>
      <c r="CK14" s="92">
        <f t="shared" si="42"/>
        <v>0</v>
      </c>
      <c r="CL14" s="92"/>
      <c r="CM14" s="92">
        <f t="shared" si="43"/>
        <v>0</v>
      </c>
      <c r="CN14" s="53"/>
      <c r="CO14" s="53"/>
      <c r="CP14" s="53">
        <f t="shared" si="44"/>
        <v>0</v>
      </c>
      <c r="CQ14" s="92">
        <f t="shared" si="45"/>
        <v>0</v>
      </c>
      <c r="CR14" s="92"/>
      <c r="CS14" s="92">
        <f t="shared" si="46"/>
        <v>0</v>
      </c>
      <c r="CT14" s="53"/>
      <c r="CU14" s="53"/>
      <c r="CV14" s="53">
        <f t="shared" si="47"/>
        <v>0</v>
      </c>
      <c r="CW14" s="28">
        <f t="shared" si="48"/>
        <v>0</v>
      </c>
      <c r="CX14" s="78"/>
      <c r="CY14" s="435"/>
      <c r="CZ14" s="85" t="s">
        <v>1081</v>
      </c>
      <c r="DA14" s="85" t="s">
        <v>1082</v>
      </c>
      <c r="DB14" s="85" t="s">
        <v>1102</v>
      </c>
      <c r="DC14" s="85" t="s">
        <v>1084</v>
      </c>
      <c r="DD14" s="85" t="s">
        <v>1085</v>
      </c>
      <c r="DE14" s="85" t="s">
        <v>1086</v>
      </c>
      <c r="DF14" s="86"/>
      <c r="DG14" s="86"/>
      <c r="DH14" s="58"/>
      <c r="DI14" s="58"/>
      <c r="DJ14" s="55"/>
      <c r="DK14" s="55"/>
      <c r="DL14" s="603" t="s">
        <v>1087</v>
      </c>
    </row>
    <row r="15" spans="1:116" s="48" customFormat="1" ht="108.75" customHeight="1">
      <c r="A15" s="51"/>
      <c r="B15" s="407" t="s">
        <v>1053</v>
      </c>
      <c r="C15" s="407" t="s">
        <v>1072</v>
      </c>
      <c r="D15" s="407" t="s">
        <v>486</v>
      </c>
      <c r="E15" s="407" t="s">
        <v>487</v>
      </c>
      <c r="F15" s="407" t="s">
        <v>488</v>
      </c>
      <c r="G15" s="407" t="s">
        <v>1073</v>
      </c>
      <c r="H15" s="407" t="s">
        <v>1074</v>
      </c>
      <c r="I15" s="407" t="s">
        <v>1075</v>
      </c>
      <c r="J15" s="905" t="s">
        <v>1103</v>
      </c>
      <c r="K15" s="905"/>
      <c r="L15" s="390">
        <v>1</v>
      </c>
      <c r="M15" s="390"/>
      <c r="N15" s="390"/>
      <c r="O15" s="390"/>
      <c r="P15" s="390"/>
      <c r="Q15" s="390"/>
      <c r="R15" s="390">
        <v>1</v>
      </c>
      <c r="S15" s="390"/>
      <c r="T15" s="390"/>
      <c r="U15" s="390"/>
      <c r="V15" s="390"/>
      <c r="W15" s="390"/>
      <c r="X15" s="390" t="s">
        <v>1077</v>
      </c>
      <c r="Y15" s="128" t="s">
        <v>1104</v>
      </c>
      <c r="Z15" s="407" t="s">
        <v>1105</v>
      </c>
      <c r="AA15" s="129">
        <v>9.0999999999999998E-2</v>
      </c>
      <c r="AB15" s="128">
        <f t="shared" si="11"/>
        <v>1</v>
      </c>
      <c r="AC15" s="130">
        <f t="shared" si="12"/>
        <v>50</v>
      </c>
      <c r="AD15" s="130">
        <v>1</v>
      </c>
      <c r="AE15" s="130">
        <f t="shared" si="13"/>
        <v>50</v>
      </c>
      <c r="AF15" s="358" t="s">
        <v>1106</v>
      </c>
      <c r="AG15" s="405" t="s">
        <v>1107</v>
      </c>
      <c r="AH15" s="128">
        <f t="shared" si="14"/>
        <v>0</v>
      </c>
      <c r="AI15" s="130">
        <f t="shared" si="15"/>
        <v>0</v>
      </c>
      <c r="AJ15" s="130">
        <v>0</v>
      </c>
      <c r="AK15" s="130">
        <f t="shared" si="16"/>
        <v>0</v>
      </c>
      <c r="AL15" s="131"/>
      <c r="AM15" s="52"/>
      <c r="AN15" s="128">
        <f t="shared" si="17"/>
        <v>0</v>
      </c>
      <c r="AO15" s="130">
        <f t="shared" si="18"/>
        <v>0</v>
      </c>
      <c r="AP15" s="130">
        <v>0</v>
      </c>
      <c r="AQ15" s="130">
        <f t="shared" si="19"/>
        <v>0</v>
      </c>
      <c r="AR15" s="358" t="s">
        <v>1080</v>
      </c>
      <c r="AS15" s="453"/>
      <c r="AT15" s="131">
        <f t="shared" si="20"/>
        <v>0</v>
      </c>
      <c r="AU15" s="130">
        <f t="shared" si="21"/>
        <v>0</v>
      </c>
      <c r="AV15" s="130"/>
      <c r="AW15" s="130">
        <f t="shared" si="22"/>
        <v>0</v>
      </c>
      <c r="AX15" s="131"/>
      <c r="AY15" s="52"/>
      <c r="AZ15" s="52">
        <f t="shared" si="23"/>
        <v>0</v>
      </c>
      <c r="BA15" s="130">
        <f t="shared" si="24"/>
        <v>0</v>
      </c>
      <c r="BB15" s="130"/>
      <c r="BC15" s="130">
        <f t="shared" si="25"/>
        <v>0</v>
      </c>
      <c r="BD15" s="52"/>
      <c r="BE15" s="52"/>
      <c r="BF15" s="52">
        <f t="shared" si="26"/>
        <v>0</v>
      </c>
      <c r="BG15" s="130">
        <f t="shared" si="27"/>
        <v>0</v>
      </c>
      <c r="BH15" s="130"/>
      <c r="BI15" s="130">
        <f t="shared" si="28"/>
        <v>0</v>
      </c>
      <c r="BJ15" s="52"/>
      <c r="BK15" s="52"/>
      <c r="BL15" s="52">
        <f t="shared" si="29"/>
        <v>1</v>
      </c>
      <c r="BM15" s="130">
        <f t="shared" si="30"/>
        <v>50</v>
      </c>
      <c r="BN15" s="703"/>
      <c r="BO15" s="130">
        <f t="shared" si="31"/>
        <v>0</v>
      </c>
      <c r="BP15" s="678"/>
      <c r="BQ15" s="678"/>
      <c r="BR15" s="52">
        <f t="shared" si="32"/>
        <v>0</v>
      </c>
      <c r="BS15" s="130">
        <f t="shared" si="33"/>
        <v>0</v>
      </c>
      <c r="BT15" s="130"/>
      <c r="BU15" s="130">
        <f t="shared" si="34"/>
        <v>0</v>
      </c>
      <c r="BV15" s="52"/>
      <c r="BW15" s="52"/>
      <c r="BX15" s="52">
        <f t="shared" si="35"/>
        <v>0</v>
      </c>
      <c r="BY15" s="130">
        <f t="shared" si="36"/>
        <v>0</v>
      </c>
      <c r="BZ15" s="130"/>
      <c r="CA15" s="130">
        <f t="shared" si="37"/>
        <v>0</v>
      </c>
      <c r="CB15" s="52"/>
      <c r="CC15" s="52"/>
      <c r="CD15" s="52">
        <f t="shared" si="38"/>
        <v>0</v>
      </c>
      <c r="CE15" s="130">
        <f t="shared" si="39"/>
        <v>0</v>
      </c>
      <c r="CF15" s="130"/>
      <c r="CG15" s="130">
        <f t="shared" si="40"/>
        <v>0</v>
      </c>
      <c r="CH15" s="52"/>
      <c r="CI15" s="52"/>
      <c r="CJ15" s="52">
        <f t="shared" si="41"/>
        <v>0</v>
      </c>
      <c r="CK15" s="130">
        <f t="shared" si="42"/>
        <v>0</v>
      </c>
      <c r="CL15" s="130"/>
      <c r="CM15" s="130">
        <f t="shared" si="43"/>
        <v>0</v>
      </c>
      <c r="CN15" s="52"/>
      <c r="CO15" s="52"/>
      <c r="CP15" s="52">
        <f t="shared" si="44"/>
        <v>0</v>
      </c>
      <c r="CQ15" s="130">
        <f t="shared" si="45"/>
        <v>0</v>
      </c>
      <c r="CR15" s="130"/>
      <c r="CS15" s="130">
        <f t="shared" si="46"/>
        <v>0</v>
      </c>
      <c r="CT15" s="52"/>
      <c r="CU15" s="52"/>
      <c r="CV15" s="52">
        <f t="shared" si="47"/>
        <v>1</v>
      </c>
      <c r="CW15" s="132">
        <f t="shared" si="48"/>
        <v>0.5</v>
      </c>
      <c r="CX15" s="133"/>
      <c r="CY15" s="370"/>
      <c r="CZ15" s="85" t="s">
        <v>1108</v>
      </c>
      <c r="DA15" s="85" t="s">
        <v>1082</v>
      </c>
      <c r="DB15" s="85" t="s">
        <v>1083</v>
      </c>
      <c r="DC15" s="85" t="s">
        <v>1084</v>
      </c>
      <c r="DD15" s="85" t="s">
        <v>1085</v>
      </c>
      <c r="DE15" s="85" t="s">
        <v>1086</v>
      </c>
      <c r="DF15" s="100"/>
      <c r="DG15" s="100"/>
      <c r="DH15" s="134"/>
      <c r="DI15" s="134"/>
      <c r="DJ15" s="59"/>
      <c r="DK15" s="59"/>
      <c r="DL15" s="600" t="s">
        <v>1087</v>
      </c>
    </row>
    <row r="16" spans="1:116" ht="108.75" customHeight="1">
      <c r="A16" s="51"/>
      <c r="B16" s="443" t="s">
        <v>1053</v>
      </c>
      <c r="C16" s="443" t="s">
        <v>1072</v>
      </c>
      <c r="D16" s="443" t="s">
        <v>486</v>
      </c>
      <c r="E16" s="443" t="s">
        <v>487</v>
      </c>
      <c r="F16" s="443" t="s">
        <v>488</v>
      </c>
      <c r="G16" s="443" t="s">
        <v>1073</v>
      </c>
      <c r="H16" s="443" t="s">
        <v>1074</v>
      </c>
      <c r="I16" s="443" t="s">
        <v>1075</v>
      </c>
      <c r="J16" s="903" t="s">
        <v>1109</v>
      </c>
      <c r="K16" s="903"/>
      <c r="L16" s="454"/>
      <c r="M16" s="454">
        <v>1</v>
      </c>
      <c r="N16" s="454"/>
      <c r="O16" s="454"/>
      <c r="P16" s="454"/>
      <c r="Q16" s="454"/>
      <c r="R16" s="454"/>
      <c r="S16" s="454"/>
      <c r="T16" s="454"/>
      <c r="U16" s="454"/>
      <c r="V16" s="454"/>
      <c r="W16" s="454"/>
      <c r="X16" s="449" t="s">
        <v>1077</v>
      </c>
      <c r="Y16" s="89" t="s">
        <v>1110</v>
      </c>
      <c r="Z16" s="89" t="s">
        <v>1111</v>
      </c>
      <c r="AA16" s="125">
        <v>9.0999999999999998E-2</v>
      </c>
      <c r="AB16" s="89">
        <f t="shared" si="11"/>
        <v>0</v>
      </c>
      <c r="AC16" s="92">
        <f t="shared" si="12"/>
        <v>0</v>
      </c>
      <c r="AD16" s="92"/>
      <c r="AE16" s="92">
        <f t="shared" si="13"/>
        <v>0</v>
      </c>
      <c r="AF16" s="54"/>
      <c r="AG16" s="53"/>
      <c r="AH16" s="89">
        <f t="shared" si="14"/>
        <v>1</v>
      </c>
      <c r="AI16" s="92">
        <f t="shared" si="15"/>
        <v>100</v>
      </c>
      <c r="AJ16" s="92">
        <v>0</v>
      </c>
      <c r="AK16" s="92">
        <f t="shared" si="16"/>
        <v>0</v>
      </c>
      <c r="AL16" s="313" t="s">
        <v>1112</v>
      </c>
      <c r="AM16" s="313" t="s">
        <v>1113</v>
      </c>
      <c r="AN16" s="89">
        <f t="shared" si="17"/>
        <v>0</v>
      </c>
      <c r="AO16" s="130">
        <f t="shared" si="18"/>
        <v>0</v>
      </c>
      <c r="AP16" s="130">
        <v>1</v>
      </c>
      <c r="AQ16" s="130">
        <f t="shared" si="19"/>
        <v>100</v>
      </c>
      <c r="AR16" s="358" t="s">
        <v>1114</v>
      </c>
      <c r="AS16" s="405" t="s">
        <v>1115</v>
      </c>
      <c r="AT16" s="54">
        <f t="shared" si="20"/>
        <v>0</v>
      </c>
      <c r="AU16" s="92">
        <f t="shared" si="21"/>
        <v>0</v>
      </c>
      <c r="AV16" s="92"/>
      <c r="AW16" s="92">
        <f t="shared" si="22"/>
        <v>0</v>
      </c>
      <c r="AX16" s="54"/>
      <c r="AY16" s="53"/>
      <c r="AZ16" s="52">
        <f t="shared" si="23"/>
        <v>0</v>
      </c>
      <c r="BA16" s="92">
        <f t="shared" si="24"/>
        <v>0</v>
      </c>
      <c r="BB16" s="92"/>
      <c r="BC16" s="92">
        <f t="shared" si="25"/>
        <v>0</v>
      </c>
      <c r="BD16" s="52"/>
      <c r="BE16" s="53"/>
      <c r="BF16" s="52">
        <f t="shared" si="26"/>
        <v>0</v>
      </c>
      <c r="BG16" s="92">
        <f t="shared" si="27"/>
        <v>0</v>
      </c>
      <c r="BH16" s="92"/>
      <c r="BI16" s="92">
        <f t="shared" si="28"/>
        <v>0</v>
      </c>
      <c r="BJ16" s="52"/>
      <c r="BK16" s="53"/>
      <c r="BL16" s="52">
        <f t="shared" si="29"/>
        <v>0</v>
      </c>
      <c r="BM16" s="92">
        <f t="shared" si="30"/>
        <v>0</v>
      </c>
      <c r="BN16" s="702"/>
      <c r="BO16" s="92">
        <f t="shared" si="31"/>
        <v>0</v>
      </c>
      <c r="BP16" s="701"/>
      <c r="BQ16" s="701"/>
      <c r="BR16" s="53">
        <f t="shared" si="32"/>
        <v>0</v>
      </c>
      <c r="BS16" s="92">
        <f t="shared" si="33"/>
        <v>0</v>
      </c>
      <c r="BT16" s="92"/>
      <c r="BU16" s="92">
        <f t="shared" si="34"/>
        <v>0</v>
      </c>
      <c r="BV16" s="53"/>
      <c r="BW16" s="53"/>
      <c r="BX16" s="53">
        <f t="shared" si="35"/>
        <v>0</v>
      </c>
      <c r="BY16" s="92">
        <f t="shared" si="36"/>
        <v>0</v>
      </c>
      <c r="BZ16" s="92"/>
      <c r="CA16" s="92">
        <f t="shared" si="37"/>
        <v>0</v>
      </c>
      <c r="CB16" s="53"/>
      <c r="CC16" s="53"/>
      <c r="CD16" s="53">
        <f t="shared" si="38"/>
        <v>0</v>
      </c>
      <c r="CE16" s="92">
        <f t="shared" si="39"/>
        <v>0</v>
      </c>
      <c r="CF16" s="92"/>
      <c r="CG16" s="92">
        <f t="shared" si="40"/>
        <v>0</v>
      </c>
      <c r="CH16" s="53"/>
      <c r="CI16" s="53"/>
      <c r="CJ16" s="53">
        <f t="shared" si="41"/>
        <v>0</v>
      </c>
      <c r="CK16" s="92">
        <f t="shared" si="42"/>
        <v>0</v>
      </c>
      <c r="CL16" s="92"/>
      <c r="CM16" s="92">
        <f t="shared" si="43"/>
        <v>0</v>
      </c>
      <c r="CN16" s="53"/>
      <c r="CO16" s="53"/>
      <c r="CP16" s="53">
        <f t="shared" si="44"/>
        <v>0</v>
      </c>
      <c r="CQ16" s="92">
        <f t="shared" si="45"/>
        <v>0</v>
      </c>
      <c r="CR16" s="92"/>
      <c r="CS16" s="92">
        <f t="shared" si="46"/>
        <v>0</v>
      </c>
      <c r="CT16" s="53"/>
      <c r="CU16" s="53"/>
      <c r="CV16" s="53">
        <f t="shared" si="47"/>
        <v>1</v>
      </c>
      <c r="CW16" s="28">
        <f t="shared" si="48"/>
        <v>1</v>
      </c>
      <c r="CX16" s="78"/>
      <c r="CY16" s="435"/>
      <c r="CZ16" s="139" t="s">
        <v>1081</v>
      </c>
      <c r="DA16" s="85" t="s">
        <v>1116</v>
      </c>
      <c r="DB16" s="149" t="s">
        <v>1117</v>
      </c>
      <c r="DC16" s="85" t="s">
        <v>1084</v>
      </c>
      <c r="DD16" s="85" t="s">
        <v>1085</v>
      </c>
      <c r="DE16" s="85" t="s">
        <v>1086</v>
      </c>
      <c r="DF16" s="86"/>
      <c r="DG16" s="86"/>
      <c r="DH16" s="58"/>
      <c r="DI16" s="58"/>
      <c r="DJ16" s="55"/>
      <c r="DK16" s="55"/>
      <c r="DL16" s="603" t="s">
        <v>1087</v>
      </c>
    </row>
    <row r="17" spans="1:117" ht="108.75" customHeight="1">
      <c r="A17" s="51"/>
      <c r="B17" s="443" t="s">
        <v>1053</v>
      </c>
      <c r="C17" s="443" t="s">
        <v>1072</v>
      </c>
      <c r="D17" s="443" t="s">
        <v>486</v>
      </c>
      <c r="E17" s="443" t="s">
        <v>487</v>
      </c>
      <c r="F17" s="443" t="s">
        <v>488</v>
      </c>
      <c r="G17" s="443" t="s">
        <v>1073</v>
      </c>
      <c r="H17" s="443" t="s">
        <v>1074</v>
      </c>
      <c r="I17" s="443" t="s">
        <v>1075</v>
      </c>
      <c r="J17" s="903" t="s">
        <v>1118</v>
      </c>
      <c r="K17" s="903"/>
      <c r="L17" s="454"/>
      <c r="M17" s="454"/>
      <c r="N17" s="454"/>
      <c r="O17" s="454"/>
      <c r="P17" s="454"/>
      <c r="Q17" s="454"/>
      <c r="R17" s="454"/>
      <c r="S17" s="454"/>
      <c r="T17" s="454"/>
      <c r="U17" s="454"/>
      <c r="V17" s="454"/>
      <c r="W17" s="454">
        <v>1</v>
      </c>
      <c r="X17" s="449" t="s">
        <v>1077</v>
      </c>
      <c r="Y17" s="89" t="s">
        <v>1119</v>
      </c>
      <c r="Z17" s="89" t="s">
        <v>1120</v>
      </c>
      <c r="AA17" s="125">
        <v>9.0999999999999998E-2</v>
      </c>
      <c r="AB17" s="89">
        <f t="shared" si="11"/>
        <v>0</v>
      </c>
      <c r="AC17" s="92">
        <f t="shared" si="12"/>
        <v>0</v>
      </c>
      <c r="AD17" s="92"/>
      <c r="AE17" s="92">
        <f t="shared" si="13"/>
        <v>0</v>
      </c>
      <c r="AF17" s="54"/>
      <c r="AG17" s="53"/>
      <c r="AH17" s="89">
        <f t="shared" si="14"/>
        <v>0</v>
      </c>
      <c r="AI17" s="92">
        <f t="shared" si="15"/>
        <v>0</v>
      </c>
      <c r="AJ17" s="92">
        <v>0</v>
      </c>
      <c r="AK17" s="92">
        <f t="shared" si="16"/>
        <v>0</v>
      </c>
      <c r="AL17" s="54"/>
      <c r="AM17" s="53"/>
      <c r="AN17" s="89">
        <f t="shared" si="17"/>
        <v>0</v>
      </c>
      <c r="AO17" s="92">
        <f t="shared" si="18"/>
        <v>0</v>
      </c>
      <c r="AP17" s="92">
        <v>0</v>
      </c>
      <c r="AQ17" s="92">
        <f t="shared" si="19"/>
        <v>0</v>
      </c>
      <c r="AR17" s="450" t="s">
        <v>1080</v>
      </c>
      <c r="AS17" s="451"/>
      <c r="AT17" s="54">
        <f t="shared" si="20"/>
        <v>0</v>
      </c>
      <c r="AU17" s="92">
        <f t="shared" si="21"/>
        <v>0</v>
      </c>
      <c r="AV17" s="92"/>
      <c r="AW17" s="92">
        <f t="shared" si="22"/>
        <v>0</v>
      </c>
      <c r="AX17" s="54"/>
      <c r="AY17" s="53"/>
      <c r="AZ17" s="52">
        <f t="shared" si="23"/>
        <v>0</v>
      </c>
      <c r="BA17" s="92">
        <f t="shared" si="24"/>
        <v>0</v>
      </c>
      <c r="BB17" s="92"/>
      <c r="BC17" s="92">
        <f t="shared" si="25"/>
        <v>0</v>
      </c>
      <c r="BD17" s="52"/>
      <c r="BE17" s="53"/>
      <c r="BF17" s="52">
        <f t="shared" si="26"/>
        <v>0</v>
      </c>
      <c r="BG17" s="92">
        <f t="shared" si="27"/>
        <v>0</v>
      </c>
      <c r="BH17" s="92"/>
      <c r="BI17" s="92">
        <f t="shared" si="28"/>
        <v>0</v>
      </c>
      <c r="BJ17" s="52"/>
      <c r="BK17" s="53"/>
      <c r="BL17" s="52">
        <f t="shared" si="29"/>
        <v>0</v>
      </c>
      <c r="BM17" s="92">
        <f t="shared" si="30"/>
        <v>0</v>
      </c>
      <c r="BN17" s="702"/>
      <c r="BO17" s="92">
        <f t="shared" si="31"/>
        <v>0</v>
      </c>
      <c r="BP17" s="701"/>
      <c r="BQ17" s="701"/>
      <c r="BR17" s="53">
        <f t="shared" si="32"/>
        <v>0</v>
      </c>
      <c r="BS17" s="92">
        <f t="shared" si="33"/>
        <v>0</v>
      </c>
      <c r="BT17" s="92"/>
      <c r="BU17" s="92">
        <f t="shared" si="34"/>
        <v>0</v>
      </c>
      <c r="BV17" s="53"/>
      <c r="BW17" s="53"/>
      <c r="BX17" s="53">
        <f t="shared" si="35"/>
        <v>0</v>
      </c>
      <c r="BY17" s="92">
        <f t="shared" si="36"/>
        <v>0</v>
      </c>
      <c r="BZ17" s="92"/>
      <c r="CA17" s="92">
        <f t="shared" si="37"/>
        <v>0</v>
      </c>
      <c r="CB17" s="53"/>
      <c r="CC17" s="53"/>
      <c r="CD17" s="53">
        <f t="shared" si="38"/>
        <v>0</v>
      </c>
      <c r="CE17" s="92">
        <f t="shared" si="39"/>
        <v>0</v>
      </c>
      <c r="CF17" s="92"/>
      <c r="CG17" s="92">
        <f t="shared" si="40"/>
        <v>0</v>
      </c>
      <c r="CH17" s="53"/>
      <c r="CI17" s="53"/>
      <c r="CJ17" s="53">
        <f t="shared" si="41"/>
        <v>0</v>
      </c>
      <c r="CK17" s="92">
        <f t="shared" si="42"/>
        <v>0</v>
      </c>
      <c r="CL17" s="92"/>
      <c r="CM17" s="92">
        <f t="shared" si="43"/>
        <v>0</v>
      </c>
      <c r="CN17" s="53"/>
      <c r="CO17" s="53"/>
      <c r="CP17" s="53">
        <f t="shared" si="44"/>
        <v>1</v>
      </c>
      <c r="CQ17" s="92">
        <f t="shared" si="45"/>
        <v>100</v>
      </c>
      <c r="CR17" s="92"/>
      <c r="CS17" s="92">
        <f t="shared" si="46"/>
        <v>0</v>
      </c>
      <c r="CT17" s="53"/>
      <c r="CU17" s="53"/>
      <c r="CV17" s="53">
        <f t="shared" si="47"/>
        <v>0</v>
      </c>
      <c r="CW17" s="28">
        <f t="shared" si="48"/>
        <v>0</v>
      </c>
      <c r="CX17" s="78"/>
      <c r="CY17" s="435"/>
      <c r="CZ17" s="139" t="s">
        <v>1081</v>
      </c>
      <c r="DA17" s="85" t="s">
        <v>1082</v>
      </c>
      <c r="DB17" s="85" t="s">
        <v>1083</v>
      </c>
      <c r="DC17" s="85" t="s">
        <v>1084</v>
      </c>
      <c r="DD17" s="85" t="s">
        <v>1085</v>
      </c>
      <c r="DE17" s="85" t="s">
        <v>1086</v>
      </c>
      <c r="DF17" s="86"/>
      <c r="DG17" s="86"/>
      <c r="DH17" s="58"/>
      <c r="DI17" s="58"/>
      <c r="DJ17" s="55"/>
      <c r="DK17" s="55"/>
      <c r="DL17" s="603" t="s">
        <v>1087</v>
      </c>
    </row>
    <row r="18" spans="1:117" ht="108.75" customHeight="1">
      <c r="A18" s="51"/>
      <c r="B18" s="443" t="s">
        <v>1053</v>
      </c>
      <c r="C18" s="443" t="s">
        <v>1072</v>
      </c>
      <c r="D18" s="443" t="s">
        <v>486</v>
      </c>
      <c r="E18" s="443" t="s">
        <v>487</v>
      </c>
      <c r="F18" s="443" t="s">
        <v>488</v>
      </c>
      <c r="G18" s="443" t="s">
        <v>1073</v>
      </c>
      <c r="H18" s="443" t="s">
        <v>1074</v>
      </c>
      <c r="I18" s="443" t="s">
        <v>1075</v>
      </c>
      <c r="J18" s="903" t="s">
        <v>1121</v>
      </c>
      <c r="K18" s="903"/>
      <c r="L18" s="454"/>
      <c r="M18" s="454"/>
      <c r="N18" s="454">
        <v>1</v>
      </c>
      <c r="O18" s="454"/>
      <c r="P18" s="454"/>
      <c r="Q18" s="454"/>
      <c r="R18" s="454"/>
      <c r="S18" s="454"/>
      <c r="T18" s="454"/>
      <c r="U18" s="454"/>
      <c r="V18" s="454"/>
      <c r="W18" s="454"/>
      <c r="X18" s="449" t="s">
        <v>1077</v>
      </c>
      <c r="Y18" s="89" t="s">
        <v>1122</v>
      </c>
      <c r="Z18" s="89" t="s">
        <v>1123</v>
      </c>
      <c r="AA18" s="125">
        <v>9.0999999999999998E-2</v>
      </c>
      <c r="AB18" s="89">
        <f t="shared" si="11"/>
        <v>0</v>
      </c>
      <c r="AC18" s="92">
        <f t="shared" si="12"/>
        <v>0</v>
      </c>
      <c r="AD18" s="92"/>
      <c r="AE18" s="92">
        <f t="shared" si="13"/>
        <v>0</v>
      </c>
      <c r="AF18" s="450"/>
      <c r="AG18" s="451"/>
      <c r="AH18" s="89">
        <f t="shared" si="14"/>
        <v>0</v>
      </c>
      <c r="AI18" s="92">
        <f t="shared" si="15"/>
        <v>0</v>
      </c>
      <c r="AJ18" s="92">
        <v>0</v>
      </c>
      <c r="AK18" s="92">
        <f t="shared" si="16"/>
        <v>0</v>
      </c>
      <c r="AL18" s="54"/>
      <c r="AM18" s="53"/>
      <c r="AN18" s="89">
        <f t="shared" si="17"/>
        <v>1</v>
      </c>
      <c r="AO18" s="92">
        <f t="shared" si="18"/>
        <v>100</v>
      </c>
      <c r="AP18" s="92">
        <v>1</v>
      </c>
      <c r="AQ18" s="92">
        <f t="shared" si="19"/>
        <v>100</v>
      </c>
      <c r="AR18" s="450" t="s">
        <v>1124</v>
      </c>
      <c r="AS18" s="451" t="s">
        <v>1125</v>
      </c>
      <c r="AT18" s="54">
        <f t="shared" si="20"/>
        <v>0</v>
      </c>
      <c r="AU18" s="92">
        <f t="shared" si="21"/>
        <v>0</v>
      </c>
      <c r="AV18" s="92"/>
      <c r="AW18" s="92">
        <f t="shared" si="22"/>
        <v>0</v>
      </c>
      <c r="AX18" s="54"/>
      <c r="AY18" s="53"/>
      <c r="AZ18" s="52">
        <f t="shared" si="23"/>
        <v>0</v>
      </c>
      <c r="BA18" s="92">
        <f t="shared" si="24"/>
        <v>0</v>
      </c>
      <c r="BB18" s="92"/>
      <c r="BC18" s="92">
        <f t="shared" si="25"/>
        <v>0</v>
      </c>
      <c r="BD18" s="52"/>
      <c r="BE18" s="53"/>
      <c r="BF18" s="52">
        <f t="shared" si="26"/>
        <v>0</v>
      </c>
      <c r="BG18" s="92">
        <f t="shared" si="27"/>
        <v>0</v>
      </c>
      <c r="BH18" s="92"/>
      <c r="BI18" s="92">
        <f t="shared" si="28"/>
        <v>0</v>
      </c>
      <c r="BJ18" s="52"/>
      <c r="BK18" s="53"/>
      <c r="BL18" s="52">
        <f t="shared" si="29"/>
        <v>0</v>
      </c>
      <c r="BM18" s="92">
        <f t="shared" si="30"/>
        <v>0</v>
      </c>
      <c r="BN18" s="702"/>
      <c r="BO18" s="92">
        <f t="shared" si="31"/>
        <v>0</v>
      </c>
      <c r="BP18" s="701"/>
      <c r="BQ18" s="701"/>
      <c r="BR18" s="53">
        <f t="shared" si="32"/>
        <v>0</v>
      </c>
      <c r="BS18" s="92">
        <f t="shared" si="33"/>
        <v>0</v>
      </c>
      <c r="BT18" s="92"/>
      <c r="BU18" s="92">
        <f t="shared" si="34"/>
        <v>0</v>
      </c>
      <c r="BV18" s="53"/>
      <c r="BW18" s="53"/>
      <c r="BX18" s="53">
        <f t="shared" si="35"/>
        <v>0</v>
      </c>
      <c r="BY18" s="92">
        <f t="shared" si="36"/>
        <v>0</v>
      </c>
      <c r="BZ18" s="92"/>
      <c r="CA18" s="92">
        <f t="shared" si="37"/>
        <v>0</v>
      </c>
      <c r="CB18" s="53"/>
      <c r="CC18" s="53"/>
      <c r="CD18" s="53">
        <f t="shared" si="38"/>
        <v>0</v>
      </c>
      <c r="CE18" s="92">
        <f t="shared" si="39"/>
        <v>0</v>
      </c>
      <c r="CF18" s="92"/>
      <c r="CG18" s="92">
        <f t="shared" si="40"/>
        <v>0</v>
      </c>
      <c r="CH18" s="53"/>
      <c r="CI18" s="53"/>
      <c r="CJ18" s="53">
        <f t="shared" si="41"/>
        <v>0</v>
      </c>
      <c r="CK18" s="92">
        <f t="shared" si="42"/>
        <v>0</v>
      </c>
      <c r="CL18" s="92"/>
      <c r="CM18" s="92">
        <f t="shared" si="43"/>
        <v>0</v>
      </c>
      <c r="CN18" s="53"/>
      <c r="CO18" s="53"/>
      <c r="CP18" s="53">
        <f t="shared" si="44"/>
        <v>0</v>
      </c>
      <c r="CQ18" s="92">
        <f t="shared" si="45"/>
        <v>0</v>
      </c>
      <c r="CR18" s="92"/>
      <c r="CS18" s="92">
        <f t="shared" si="46"/>
        <v>0</v>
      </c>
      <c r="CT18" s="53"/>
      <c r="CU18" s="53"/>
      <c r="CV18" s="53">
        <f t="shared" si="47"/>
        <v>1</v>
      </c>
      <c r="CW18" s="28">
        <f t="shared" si="48"/>
        <v>1</v>
      </c>
      <c r="CX18" s="78"/>
      <c r="CY18" s="435"/>
      <c r="CZ18" s="139" t="s">
        <v>1081</v>
      </c>
      <c r="DA18" s="85" t="s">
        <v>1082</v>
      </c>
      <c r="DB18" s="85" t="s">
        <v>1126</v>
      </c>
      <c r="DC18" s="85" t="s">
        <v>1084</v>
      </c>
      <c r="DD18" s="85" t="s">
        <v>1085</v>
      </c>
      <c r="DE18" s="85" t="s">
        <v>1086</v>
      </c>
      <c r="DF18" s="86"/>
      <c r="DG18" s="86"/>
      <c r="DH18" s="58"/>
      <c r="DI18" s="58"/>
      <c r="DJ18" s="55"/>
      <c r="DK18" s="55"/>
      <c r="DL18" s="603" t="s">
        <v>1087</v>
      </c>
    </row>
    <row r="19" spans="1:117" ht="108.75" customHeight="1">
      <c r="A19" s="51"/>
      <c r="B19" s="443" t="s">
        <v>1053</v>
      </c>
      <c r="C19" s="443" t="s">
        <v>1072</v>
      </c>
      <c r="D19" s="443" t="s">
        <v>486</v>
      </c>
      <c r="E19" s="443" t="s">
        <v>487</v>
      </c>
      <c r="F19" s="443" t="s">
        <v>488</v>
      </c>
      <c r="G19" s="443" t="s">
        <v>1073</v>
      </c>
      <c r="H19" s="443" t="s">
        <v>1074</v>
      </c>
      <c r="I19" s="443" t="s">
        <v>1075</v>
      </c>
      <c r="J19" s="904" t="s">
        <v>1127</v>
      </c>
      <c r="K19" s="904"/>
      <c r="L19" s="454"/>
      <c r="M19" s="454"/>
      <c r="N19" s="454"/>
      <c r="O19" s="454"/>
      <c r="P19" s="454"/>
      <c r="Q19" s="454"/>
      <c r="R19" s="454"/>
      <c r="S19" s="454"/>
      <c r="T19" s="454"/>
      <c r="U19" s="454"/>
      <c r="V19" s="454"/>
      <c r="W19" s="454">
        <v>1</v>
      </c>
      <c r="X19" s="449" t="s">
        <v>1077</v>
      </c>
      <c r="Y19" s="89" t="s">
        <v>1128</v>
      </c>
      <c r="Z19" s="89" t="s">
        <v>1129</v>
      </c>
      <c r="AA19" s="125">
        <v>9.0999999999999998E-2</v>
      </c>
      <c r="AB19" s="89">
        <f t="shared" si="11"/>
        <v>0</v>
      </c>
      <c r="AC19" s="92">
        <f t="shared" si="12"/>
        <v>0</v>
      </c>
      <c r="AD19" s="92"/>
      <c r="AE19" s="92">
        <f t="shared" si="13"/>
        <v>0</v>
      </c>
      <c r="AF19" s="450"/>
      <c r="AG19" s="451"/>
      <c r="AH19" s="89">
        <f t="shared" si="14"/>
        <v>0</v>
      </c>
      <c r="AI19" s="92">
        <f t="shared" si="15"/>
        <v>0</v>
      </c>
      <c r="AJ19" s="92">
        <v>0</v>
      </c>
      <c r="AK19" s="92">
        <f t="shared" si="16"/>
        <v>0</v>
      </c>
      <c r="AL19" s="54"/>
      <c r="AM19" s="53"/>
      <c r="AN19" s="89">
        <f t="shared" si="17"/>
        <v>0</v>
      </c>
      <c r="AO19" s="92">
        <f t="shared" si="18"/>
        <v>0</v>
      </c>
      <c r="AP19" s="92">
        <v>0</v>
      </c>
      <c r="AQ19" s="92">
        <f t="shared" si="19"/>
        <v>0</v>
      </c>
      <c r="AR19" s="450" t="s">
        <v>1130</v>
      </c>
      <c r="AS19" s="451"/>
      <c r="AT19" s="54">
        <f t="shared" si="20"/>
        <v>0</v>
      </c>
      <c r="AU19" s="92">
        <f t="shared" si="21"/>
        <v>0</v>
      </c>
      <c r="AV19" s="92"/>
      <c r="AW19" s="92">
        <f t="shared" si="22"/>
        <v>0</v>
      </c>
      <c r="AX19" s="54"/>
      <c r="AY19" s="53"/>
      <c r="AZ19" s="52">
        <f t="shared" si="23"/>
        <v>0</v>
      </c>
      <c r="BA19" s="92">
        <f t="shared" si="24"/>
        <v>0</v>
      </c>
      <c r="BB19" s="92"/>
      <c r="BC19" s="92">
        <f t="shared" si="25"/>
        <v>0</v>
      </c>
      <c r="BD19" s="52"/>
      <c r="BE19" s="53"/>
      <c r="BF19" s="52">
        <f t="shared" si="26"/>
        <v>0</v>
      </c>
      <c r="BG19" s="92">
        <f t="shared" si="27"/>
        <v>0</v>
      </c>
      <c r="BH19" s="92"/>
      <c r="BI19" s="92">
        <f t="shared" si="28"/>
        <v>0</v>
      </c>
      <c r="BJ19" s="52"/>
      <c r="BK19" s="53"/>
      <c r="BL19" s="52">
        <f t="shared" si="29"/>
        <v>0</v>
      </c>
      <c r="BM19" s="92">
        <f t="shared" si="30"/>
        <v>0</v>
      </c>
      <c r="BN19" s="702"/>
      <c r="BO19" s="92">
        <f t="shared" si="31"/>
        <v>0</v>
      </c>
      <c r="BP19" s="701"/>
      <c r="BQ19" s="701"/>
      <c r="BR19" s="53">
        <f t="shared" si="32"/>
        <v>0</v>
      </c>
      <c r="BS19" s="92">
        <f t="shared" si="33"/>
        <v>0</v>
      </c>
      <c r="BT19" s="92"/>
      <c r="BU19" s="92">
        <f t="shared" si="34"/>
        <v>0</v>
      </c>
      <c r="BV19" s="53"/>
      <c r="BW19" s="53"/>
      <c r="BX19" s="53">
        <f t="shared" si="35"/>
        <v>0</v>
      </c>
      <c r="BY19" s="92">
        <f t="shared" si="36"/>
        <v>0</v>
      </c>
      <c r="BZ19" s="92"/>
      <c r="CA19" s="92">
        <f t="shared" si="37"/>
        <v>0</v>
      </c>
      <c r="CB19" s="53"/>
      <c r="CC19" s="53"/>
      <c r="CD19" s="53">
        <f t="shared" si="38"/>
        <v>0</v>
      </c>
      <c r="CE19" s="92">
        <f t="shared" si="39"/>
        <v>0</v>
      </c>
      <c r="CF19" s="92"/>
      <c r="CG19" s="92">
        <f t="shared" si="40"/>
        <v>0</v>
      </c>
      <c r="CH19" s="53"/>
      <c r="CI19" s="53"/>
      <c r="CJ19" s="53">
        <f t="shared" si="41"/>
        <v>0</v>
      </c>
      <c r="CK19" s="92">
        <f t="shared" si="42"/>
        <v>0</v>
      </c>
      <c r="CL19" s="92"/>
      <c r="CM19" s="92">
        <f t="shared" si="43"/>
        <v>0</v>
      </c>
      <c r="CN19" s="53"/>
      <c r="CO19" s="53"/>
      <c r="CP19" s="53">
        <f t="shared" si="44"/>
        <v>1</v>
      </c>
      <c r="CQ19" s="92">
        <f t="shared" si="45"/>
        <v>100</v>
      </c>
      <c r="CR19" s="92"/>
      <c r="CS19" s="92">
        <f t="shared" si="46"/>
        <v>0</v>
      </c>
      <c r="CT19" s="53"/>
      <c r="CU19" s="53"/>
      <c r="CV19" s="53">
        <f t="shared" si="47"/>
        <v>0</v>
      </c>
      <c r="CW19" s="28">
        <f t="shared" si="48"/>
        <v>0</v>
      </c>
      <c r="CX19" s="78"/>
      <c r="CY19" s="435"/>
      <c r="CZ19" s="139" t="s">
        <v>1081</v>
      </c>
      <c r="DA19" s="85" t="s">
        <v>1082</v>
      </c>
      <c r="DB19" s="85" t="s">
        <v>1083</v>
      </c>
      <c r="DC19" s="85" t="s">
        <v>1084</v>
      </c>
      <c r="DD19" s="85" t="s">
        <v>1085</v>
      </c>
      <c r="DE19" s="85" t="s">
        <v>1086</v>
      </c>
      <c r="DF19" s="86"/>
      <c r="DG19" s="86"/>
      <c r="DH19" s="58"/>
      <c r="DI19" s="58"/>
      <c r="DJ19" s="55"/>
      <c r="DK19" s="55"/>
      <c r="DL19" s="603" t="s">
        <v>1087</v>
      </c>
    </row>
    <row r="20" spans="1:117" s="48" customFormat="1" ht="108.75" customHeight="1">
      <c r="A20" s="51"/>
      <c r="B20" s="407" t="s">
        <v>1053</v>
      </c>
      <c r="C20" s="407" t="s">
        <v>1072</v>
      </c>
      <c r="D20" s="407" t="s">
        <v>486</v>
      </c>
      <c r="E20" s="407" t="s">
        <v>487</v>
      </c>
      <c r="F20" s="407" t="s">
        <v>488</v>
      </c>
      <c r="G20" s="407" t="s">
        <v>1073</v>
      </c>
      <c r="H20" s="407" t="s">
        <v>1074</v>
      </c>
      <c r="I20" s="407" t="s">
        <v>1075</v>
      </c>
      <c r="J20" s="905" t="s">
        <v>1131</v>
      </c>
      <c r="K20" s="905"/>
      <c r="L20" s="454">
        <v>1</v>
      </c>
      <c r="M20" s="454"/>
      <c r="N20" s="454"/>
      <c r="O20" s="454"/>
      <c r="P20" s="454"/>
      <c r="Q20" s="454"/>
      <c r="R20" s="454"/>
      <c r="S20" s="454"/>
      <c r="T20" s="454"/>
      <c r="U20" s="454"/>
      <c r="V20" s="454"/>
      <c r="W20" s="454"/>
      <c r="X20" s="390" t="s">
        <v>1077</v>
      </c>
      <c r="Y20" s="128" t="s">
        <v>1132</v>
      </c>
      <c r="Z20" s="128" t="s">
        <v>1133</v>
      </c>
      <c r="AA20" s="129">
        <v>9.0999999999999998E-2</v>
      </c>
      <c r="AB20" s="128">
        <f t="shared" si="11"/>
        <v>1</v>
      </c>
      <c r="AC20" s="130">
        <f t="shared" si="12"/>
        <v>100</v>
      </c>
      <c r="AD20" s="130">
        <v>1</v>
      </c>
      <c r="AE20" s="130">
        <f t="shared" si="13"/>
        <v>100</v>
      </c>
      <c r="AF20" s="358" t="s">
        <v>1134</v>
      </c>
      <c r="AG20" s="405" t="s">
        <v>1135</v>
      </c>
      <c r="AH20" s="128">
        <f t="shared" si="14"/>
        <v>0</v>
      </c>
      <c r="AI20" s="130">
        <f t="shared" si="15"/>
        <v>0</v>
      </c>
      <c r="AJ20" s="130">
        <v>0</v>
      </c>
      <c r="AK20" s="130">
        <f t="shared" si="16"/>
        <v>0</v>
      </c>
      <c r="AL20" s="131"/>
      <c r="AM20" s="52"/>
      <c r="AN20" s="128">
        <f t="shared" si="17"/>
        <v>0</v>
      </c>
      <c r="AO20" s="130">
        <f t="shared" si="18"/>
        <v>0</v>
      </c>
      <c r="AP20" s="130">
        <v>0</v>
      </c>
      <c r="AQ20" s="130">
        <f t="shared" si="19"/>
        <v>0</v>
      </c>
      <c r="AR20" s="358" t="s">
        <v>1080</v>
      </c>
      <c r="AS20" s="453"/>
      <c r="AT20" s="131">
        <f t="shared" si="20"/>
        <v>0</v>
      </c>
      <c r="AU20" s="130">
        <f t="shared" si="21"/>
        <v>0</v>
      </c>
      <c r="AV20" s="130"/>
      <c r="AW20" s="130">
        <f t="shared" si="22"/>
        <v>0</v>
      </c>
      <c r="AX20" s="131"/>
      <c r="AY20" s="52"/>
      <c r="AZ20" s="52">
        <f t="shared" si="23"/>
        <v>0</v>
      </c>
      <c r="BA20" s="130">
        <f t="shared" si="24"/>
        <v>0</v>
      </c>
      <c r="BB20" s="130"/>
      <c r="BC20" s="130">
        <f t="shared" si="25"/>
        <v>0</v>
      </c>
      <c r="BD20" s="52"/>
      <c r="BE20" s="52"/>
      <c r="BF20" s="52">
        <f t="shared" si="26"/>
        <v>0</v>
      </c>
      <c r="BG20" s="130">
        <f t="shared" si="27"/>
        <v>0</v>
      </c>
      <c r="BH20" s="130"/>
      <c r="BI20" s="130">
        <f t="shared" si="28"/>
        <v>0</v>
      </c>
      <c r="BJ20" s="52"/>
      <c r="BK20" s="52"/>
      <c r="BL20" s="52">
        <f t="shared" si="29"/>
        <v>0</v>
      </c>
      <c r="BM20" s="130">
        <f t="shared" si="30"/>
        <v>0</v>
      </c>
      <c r="BN20" s="703"/>
      <c r="BO20" s="130">
        <f t="shared" si="31"/>
        <v>0</v>
      </c>
      <c r="BP20" s="678"/>
      <c r="BQ20" s="678"/>
      <c r="BR20" s="52">
        <f t="shared" si="32"/>
        <v>0</v>
      </c>
      <c r="BS20" s="130">
        <f t="shared" si="33"/>
        <v>0</v>
      </c>
      <c r="BT20" s="130"/>
      <c r="BU20" s="130">
        <f t="shared" si="34"/>
        <v>0</v>
      </c>
      <c r="BV20" s="52"/>
      <c r="BW20" s="52"/>
      <c r="BX20" s="52">
        <f t="shared" si="35"/>
        <v>0</v>
      </c>
      <c r="BY20" s="130">
        <f t="shared" si="36"/>
        <v>0</v>
      </c>
      <c r="BZ20" s="130"/>
      <c r="CA20" s="130">
        <f t="shared" si="37"/>
        <v>0</v>
      </c>
      <c r="CB20" s="52"/>
      <c r="CC20" s="52"/>
      <c r="CD20" s="52">
        <f t="shared" si="38"/>
        <v>0</v>
      </c>
      <c r="CE20" s="130">
        <f t="shared" si="39"/>
        <v>0</v>
      </c>
      <c r="CF20" s="130"/>
      <c r="CG20" s="130">
        <f t="shared" si="40"/>
        <v>0</v>
      </c>
      <c r="CH20" s="52"/>
      <c r="CI20" s="52"/>
      <c r="CJ20" s="52">
        <f t="shared" si="41"/>
        <v>0</v>
      </c>
      <c r="CK20" s="130">
        <f t="shared" si="42"/>
        <v>0</v>
      </c>
      <c r="CL20" s="130"/>
      <c r="CM20" s="130">
        <f t="shared" si="43"/>
        <v>0</v>
      </c>
      <c r="CN20" s="52"/>
      <c r="CO20" s="52"/>
      <c r="CP20" s="52">
        <f t="shared" si="44"/>
        <v>0</v>
      </c>
      <c r="CQ20" s="130">
        <f t="shared" si="45"/>
        <v>0</v>
      </c>
      <c r="CR20" s="130"/>
      <c r="CS20" s="130">
        <f t="shared" si="46"/>
        <v>0</v>
      </c>
      <c r="CT20" s="52"/>
      <c r="CU20" s="52"/>
      <c r="CV20" s="52">
        <f t="shared" si="47"/>
        <v>1</v>
      </c>
      <c r="CW20" s="132">
        <f t="shared" si="48"/>
        <v>1</v>
      </c>
      <c r="CX20" s="133"/>
      <c r="CY20" s="370"/>
      <c r="CZ20" s="376" t="s">
        <v>1108</v>
      </c>
      <c r="DA20" s="85" t="s">
        <v>1082</v>
      </c>
      <c r="DB20" s="85" t="s">
        <v>1083</v>
      </c>
      <c r="DC20" s="85" t="s">
        <v>1084</v>
      </c>
      <c r="DD20" s="85" t="s">
        <v>1085</v>
      </c>
      <c r="DE20" s="85" t="s">
        <v>1086</v>
      </c>
      <c r="DF20" s="100"/>
      <c r="DG20" s="100"/>
      <c r="DH20" s="134"/>
      <c r="DI20" s="134"/>
      <c r="DJ20" s="59"/>
      <c r="DK20" s="59"/>
      <c r="DL20" s="600" t="s">
        <v>1087</v>
      </c>
    </row>
    <row r="21" spans="1:117" s="48" customFormat="1" ht="222" customHeight="1">
      <c r="B21" s="407" t="s">
        <v>1053</v>
      </c>
      <c r="C21" s="407" t="s">
        <v>1072</v>
      </c>
      <c r="D21" s="407" t="s">
        <v>486</v>
      </c>
      <c r="E21" s="407" t="s">
        <v>487</v>
      </c>
      <c r="F21" s="407" t="s">
        <v>488</v>
      </c>
      <c r="G21" s="407" t="s">
        <v>1073</v>
      </c>
      <c r="H21" s="407" t="s">
        <v>1074</v>
      </c>
      <c r="I21" s="407" t="s">
        <v>1075</v>
      </c>
      <c r="J21" s="905" t="s">
        <v>1136</v>
      </c>
      <c r="K21" s="905"/>
      <c r="L21" s="454">
        <v>1</v>
      </c>
      <c r="M21" s="454"/>
      <c r="N21" s="454"/>
      <c r="O21" s="454"/>
      <c r="P21" s="454"/>
      <c r="Q21" s="454"/>
      <c r="R21" s="454">
        <v>1</v>
      </c>
      <c r="S21" s="454"/>
      <c r="T21" s="454"/>
      <c r="U21" s="454"/>
      <c r="V21" s="454"/>
      <c r="W21" s="454"/>
      <c r="X21" s="390" t="s">
        <v>1077</v>
      </c>
      <c r="Y21" s="128" t="s">
        <v>1137</v>
      </c>
      <c r="Z21" s="128" t="s">
        <v>1138</v>
      </c>
      <c r="AA21" s="129">
        <v>9.0999999999999998E-2</v>
      </c>
      <c r="AB21" s="128">
        <f t="shared" ref="AB21:AB22" si="49">+L21</f>
        <v>1</v>
      </c>
      <c r="AC21" s="130">
        <f t="shared" si="12"/>
        <v>50</v>
      </c>
      <c r="AD21" s="130">
        <v>1</v>
      </c>
      <c r="AE21" s="130">
        <f t="shared" si="13"/>
        <v>50</v>
      </c>
      <c r="AF21" s="358" t="s">
        <v>1139</v>
      </c>
      <c r="AG21" s="405" t="s">
        <v>1140</v>
      </c>
      <c r="AH21" s="128">
        <f t="shared" ref="AH21:AH22" si="50">+M21</f>
        <v>0</v>
      </c>
      <c r="AI21" s="130">
        <f t="shared" si="15"/>
        <v>0</v>
      </c>
      <c r="AJ21" s="130">
        <v>0</v>
      </c>
      <c r="AK21" s="130">
        <f t="shared" si="16"/>
        <v>0</v>
      </c>
      <c r="AL21" s="131"/>
      <c r="AM21" s="52"/>
      <c r="AN21" s="128">
        <f t="shared" ref="AN21:AN22" si="51">+N21</f>
        <v>0</v>
      </c>
      <c r="AO21" s="130">
        <f t="shared" si="18"/>
        <v>0</v>
      </c>
      <c r="AP21" s="130">
        <v>0</v>
      </c>
      <c r="AQ21" s="130">
        <f t="shared" si="19"/>
        <v>0</v>
      </c>
      <c r="AR21" s="358" t="s">
        <v>1130</v>
      </c>
      <c r="AS21" s="453"/>
      <c r="AT21" s="131">
        <f t="shared" ref="AT21:AT22" si="52">+O21</f>
        <v>0</v>
      </c>
      <c r="AU21" s="130">
        <f t="shared" si="21"/>
        <v>0</v>
      </c>
      <c r="AV21" s="130"/>
      <c r="AW21" s="130">
        <f t="shared" si="22"/>
        <v>0</v>
      </c>
      <c r="AX21" s="131"/>
      <c r="AY21" s="52"/>
      <c r="AZ21" s="52">
        <f t="shared" ref="AZ21:AZ22" si="53">+P21</f>
        <v>0</v>
      </c>
      <c r="BA21" s="130">
        <f t="shared" si="24"/>
        <v>0</v>
      </c>
      <c r="BB21" s="130"/>
      <c r="BC21" s="130">
        <f t="shared" si="25"/>
        <v>0</v>
      </c>
      <c r="BD21" s="52"/>
      <c r="BE21" s="52"/>
      <c r="BF21" s="52">
        <f t="shared" ref="BF21:BF22" si="54">+Q21</f>
        <v>0</v>
      </c>
      <c r="BG21" s="130">
        <f t="shared" si="27"/>
        <v>0</v>
      </c>
      <c r="BH21" s="130"/>
      <c r="BI21" s="130">
        <f t="shared" si="28"/>
        <v>0</v>
      </c>
      <c r="BJ21" s="52"/>
      <c r="BK21" s="52"/>
      <c r="BL21" s="52">
        <f t="shared" ref="BL21:BL22" si="55">+R21</f>
        <v>1</v>
      </c>
      <c r="BM21" s="130">
        <f t="shared" si="30"/>
        <v>50</v>
      </c>
      <c r="BN21" s="703"/>
      <c r="BO21" s="130">
        <f t="shared" si="31"/>
        <v>0</v>
      </c>
      <c r="BP21" s="678"/>
      <c r="BQ21" s="678"/>
      <c r="BR21" s="52">
        <f t="shared" ref="BR21:BR22" si="56">+S21</f>
        <v>0</v>
      </c>
      <c r="BS21" s="130">
        <f t="shared" si="33"/>
        <v>0</v>
      </c>
      <c r="BT21" s="130"/>
      <c r="BU21" s="130">
        <f t="shared" si="34"/>
        <v>0</v>
      </c>
      <c r="BV21" s="52"/>
      <c r="BW21" s="52"/>
      <c r="BX21" s="52">
        <f t="shared" ref="BX21:BX22" si="57">+T21</f>
        <v>0</v>
      </c>
      <c r="BY21" s="130">
        <f t="shared" si="36"/>
        <v>0</v>
      </c>
      <c r="BZ21" s="130"/>
      <c r="CA21" s="130">
        <f t="shared" si="37"/>
        <v>0</v>
      </c>
      <c r="CB21" s="52"/>
      <c r="CC21" s="52"/>
      <c r="CD21" s="52">
        <f t="shared" ref="CD21:CD22" si="58">+U21</f>
        <v>0</v>
      </c>
      <c r="CE21" s="130">
        <f t="shared" si="39"/>
        <v>0</v>
      </c>
      <c r="CF21" s="130"/>
      <c r="CG21" s="130">
        <f t="shared" si="40"/>
        <v>0</v>
      </c>
      <c r="CH21" s="52"/>
      <c r="CI21" s="52"/>
      <c r="CJ21" s="52">
        <f t="shared" ref="CJ21:CJ22" si="59">+V21</f>
        <v>0</v>
      </c>
      <c r="CK21" s="130">
        <f t="shared" si="42"/>
        <v>0</v>
      </c>
      <c r="CL21" s="130"/>
      <c r="CM21" s="130">
        <f t="shared" si="43"/>
        <v>0</v>
      </c>
      <c r="CN21" s="52"/>
      <c r="CO21" s="52"/>
      <c r="CP21" s="52">
        <f t="shared" ref="CP21:CP22" si="60">+W21</f>
        <v>0</v>
      </c>
      <c r="CQ21" s="130">
        <f t="shared" si="45"/>
        <v>0</v>
      </c>
      <c r="CR21" s="130"/>
      <c r="CS21" s="130">
        <f t="shared" si="46"/>
        <v>0</v>
      </c>
      <c r="CT21" s="52"/>
      <c r="CU21" s="52"/>
      <c r="CV21" s="52">
        <f t="shared" ref="CV21:CV22" si="61">SUM(CR21,CL21,CF21,BZ21,BT21,BN21,BH21,BB21,AV21,AP21,AJ21,AD21)</f>
        <v>1</v>
      </c>
      <c r="CW21" s="132">
        <f t="shared" ref="CW21:CW22" si="62">SUM(CS21,CM21,CG21,CA21,BU21,BO21,BI21,BC21,AW21,AQ21,AK21,AE21)/100</f>
        <v>0.5</v>
      </c>
      <c r="CX21" s="133"/>
      <c r="CY21" s="370"/>
      <c r="CZ21" s="376" t="s">
        <v>1108</v>
      </c>
      <c r="DA21" s="85" t="s">
        <v>1082</v>
      </c>
      <c r="DB21" s="85" t="s">
        <v>1083</v>
      </c>
      <c r="DC21" s="85" t="s">
        <v>1084</v>
      </c>
      <c r="DD21" s="85" t="s">
        <v>1085</v>
      </c>
      <c r="DE21" s="85" t="s">
        <v>1086</v>
      </c>
      <c r="DF21" s="100"/>
      <c r="DG21" s="100"/>
      <c r="DH21" s="134"/>
      <c r="DI21" s="134"/>
      <c r="DJ21" s="59"/>
      <c r="DK21" s="59"/>
      <c r="DL21" s="600" t="s">
        <v>1087</v>
      </c>
    </row>
    <row r="22" spans="1:117" s="48" customFormat="1" ht="98">
      <c r="B22" s="443" t="s">
        <v>1053</v>
      </c>
      <c r="C22" s="443" t="s">
        <v>1072</v>
      </c>
      <c r="D22" s="443" t="s">
        <v>486</v>
      </c>
      <c r="E22" s="443" t="s">
        <v>487</v>
      </c>
      <c r="F22" s="443" t="s">
        <v>488</v>
      </c>
      <c r="G22" s="443" t="s">
        <v>1073</v>
      </c>
      <c r="H22" s="443" t="s">
        <v>1074</v>
      </c>
      <c r="I22" s="443" t="s">
        <v>1075</v>
      </c>
      <c r="J22" s="905" t="s">
        <v>1141</v>
      </c>
      <c r="K22" s="905"/>
      <c r="L22" s="454"/>
      <c r="M22" s="454">
        <v>1</v>
      </c>
      <c r="N22" s="454"/>
      <c r="O22" s="454"/>
      <c r="P22" s="454"/>
      <c r="Q22" s="454"/>
      <c r="R22" s="454"/>
      <c r="S22" s="454">
        <v>1</v>
      </c>
      <c r="T22" s="454"/>
      <c r="U22" s="454"/>
      <c r="V22" s="454"/>
      <c r="W22" s="454"/>
      <c r="X22" s="449" t="s">
        <v>1077</v>
      </c>
      <c r="Y22" s="449" t="s">
        <v>1142</v>
      </c>
      <c r="Z22" s="390" t="s">
        <v>1143</v>
      </c>
      <c r="AA22" s="125">
        <v>9.0999999999999998E-2</v>
      </c>
      <c r="AB22" s="89">
        <f t="shared" si="49"/>
        <v>0</v>
      </c>
      <c r="AC22" s="92">
        <f t="shared" si="12"/>
        <v>0</v>
      </c>
      <c r="AD22" s="92"/>
      <c r="AE22" s="92">
        <f t="shared" si="13"/>
        <v>0</v>
      </c>
      <c r="AF22" s="450"/>
      <c r="AG22" s="451"/>
      <c r="AH22" s="128">
        <f t="shared" si="50"/>
        <v>1</v>
      </c>
      <c r="AI22" s="130">
        <f t="shared" si="15"/>
        <v>50</v>
      </c>
      <c r="AJ22" s="130">
        <v>0</v>
      </c>
      <c r="AK22" s="130">
        <f t="shared" si="16"/>
        <v>0</v>
      </c>
      <c r="AL22" s="404" t="s">
        <v>1144</v>
      </c>
      <c r="AM22" s="53"/>
      <c r="AN22" s="89">
        <f t="shared" si="51"/>
        <v>0</v>
      </c>
      <c r="AO22" s="92">
        <f t="shared" si="18"/>
        <v>0</v>
      </c>
      <c r="AP22" s="92">
        <v>0</v>
      </c>
      <c r="AQ22" s="92">
        <f t="shared" si="19"/>
        <v>0</v>
      </c>
      <c r="AR22" s="450" t="s">
        <v>1145</v>
      </c>
      <c r="AS22" s="451"/>
      <c r="AT22" s="54">
        <f t="shared" si="52"/>
        <v>0</v>
      </c>
      <c r="AU22" s="92">
        <f t="shared" si="21"/>
        <v>0</v>
      </c>
      <c r="AV22" s="92"/>
      <c r="AW22" s="92">
        <f t="shared" si="22"/>
        <v>0</v>
      </c>
      <c r="AX22" s="54"/>
      <c r="AY22" s="53"/>
      <c r="AZ22" s="52">
        <f t="shared" si="53"/>
        <v>0</v>
      </c>
      <c r="BA22" s="92">
        <f t="shared" si="24"/>
        <v>0</v>
      </c>
      <c r="BB22" s="92"/>
      <c r="BC22" s="92">
        <f t="shared" si="25"/>
        <v>0</v>
      </c>
      <c r="BD22" s="52"/>
      <c r="BE22" s="53"/>
      <c r="BF22" s="52">
        <f t="shared" si="54"/>
        <v>0</v>
      </c>
      <c r="BG22" s="92">
        <f t="shared" si="27"/>
        <v>0</v>
      </c>
      <c r="BH22" s="92"/>
      <c r="BI22" s="92">
        <f t="shared" si="28"/>
        <v>0</v>
      </c>
      <c r="BJ22" s="52"/>
      <c r="BK22" s="53"/>
      <c r="BL22" s="52">
        <f t="shared" si="55"/>
        <v>0</v>
      </c>
      <c r="BM22" s="92">
        <f t="shared" si="30"/>
        <v>0</v>
      </c>
      <c r="BN22" s="702"/>
      <c r="BO22" s="92">
        <f t="shared" si="31"/>
        <v>0</v>
      </c>
      <c r="BP22" s="701"/>
      <c r="BQ22" s="701"/>
      <c r="BR22" s="53">
        <f t="shared" si="56"/>
        <v>1</v>
      </c>
      <c r="BS22" s="92">
        <f t="shared" si="33"/>
        <v>50</v>
      </c>
      <c r="BT22" s="92"/>
      <c r="BU22" s="92">
        <f t="shared" si="34"/>
        <v>0</v>
      </c>
      <c r="BV22" s="53"/>
      <c r="BW22" s="53"/>
      <c r="BX22" s="53">
        <f t="shared" si="57"/>
        <v>0</v>
      </c>
      <c r="BY22" s="92">
        <f t="shared" si="36"/>
        <v>0</v>
      </c>
      <c r="BZ22" s="92"/>
      <c r="CA22" s="92">
        <f t="shared" si="37"/>
        <v>0</v>
      </c>
      <c r="CB22" s="53"/>
      <c r="CC22" s="53"/>
      <c r="CD22" s="53">
        <f t="shared" si="58"/>
        <v>0</v>
      </c>
      <c r="CE22" s="92">
        <f t="shared" si="39"/>
        <v>0</v>
      </c>
      <c r="CF22" s="92"/>
      <c r="CG22" s="92">
        <f t="shared" si="40"/>
        <v>0</v>
      </c>
      <c r="CH22" s="53"/>
      <c r="CI22" s="53"/>
      <c r="CJ22" s="53">
        <f t="shared" si="59"/>
        <v>0</v>
      </c>
      <c r="CK22" s="92">
        <f t="shared" si="42"/>
        <v>0</v>
      </c>
      <c r="CL22" s="92"/>
      <c r="CM22" s="92">
        <f t="shared" si="43"/>
        <v>0</v>
      </c>
      <c r="CN22" s="53"/>
      <c r="CO22" s="53"/>
      <c r="CP22" s="53">
        <f t="shared" si="60"/>
        <v>0</v>
      </c>
      <c r="CQ22" s="92">
        <f t="shared" si="45"/>
        <v>0</v>
      </c>
      <c r="CR22" s="92"/>
      <c r="CS22" s="92">
        <f t="shared" si="46"/>
        <v>0</v>
      </c>
      <c r="CT22" s="53"/>
      <c r="CU22" s="53"/>
      <c r="CV22" s="53">
        <f t="shared" si="61"/>
        <v>0</v>
      </c>
      <c r="CW22" s="28">
        <f t="shared" si="62"/>
        <v>0</v>
      </c>
      <c r="CX22" s="78"/>
      <c r="CY22" s="435"/>
      <c r="CZ22" s="139" t="s">
        <v>1081</v>
      </c>
      <c r="DA22" s="85" t="s">
        <v>1146</v>
      </c>
      <c r="DB22" s="85" t="s">
        <v>1083</v>
      </c>
      <c r="DC22" s="85" t="s">
        <v>1084</v>
      </c>
      <c r="DD22" s="85" t="s">
        <v>1085</v>
      </c>
      <c r="DE22" s="85" t="s">
        <v>1086</v>
      </c>
      <c r="DF22" s="86"/>
      <c r="DG22" s="86"/>
      <c r="DH22" s="58"/>
      <c r="DI22" s="58"/>
      <c r="DJ22" s="55"/>
      <c r="DK22" s="55"/>
      <c r="DL22" s="603" t="s">
        <v>1087</v>
      </c>
    </row>
    <row r="23" spans="1:117" s="48" customFormat="1">
      <c r="B23" s="126"/>
      <c r="C23" s="455"/>
      <c r="D23" s="126"/>
      <c r="E23" s="126"/>
      <c r="F23" s="126"/>
      <c r="G23" s="126"/>
      <c r="H23" s="126"/>
      <c r="I23" s="126"/>
      <c r="J23" s="902" t="s">
        <v>521</v>
      </c>
      <c r="K23" s="902"/>
      <c r="L23" s="456">
        <f t="shared" ref="L23:W23" si="63">SUM(L12:L22)</f>
        <v>3</v>
      </c>
      <c r="M23" s="456">
        <f t="shared" si="63"/>
        <v>2</v>
      </c>
      <c r="N23" s="456">
        <f t="shared" si="63"/>
        <v>3</v>
      </c>
      <c r="O23" s="456">
        <f t="shared" si="63"/>
        <v>0</v>
      </c>
      <c r="P23" s="456">
        <f t="shared" si="63"/>
        <v>0</v>
      </c>
      <c r="Q23" s="456">
        <f t="shared" si="63"/>
        <v>1</v>
      </c>
      <c r="R23" s="456">
        <f t="shared" si="63"/>
        <v>2</v>
      </c>
      <c r="S23" s="456">
        <f t="shared" si="63"/>
        <v>1</v>
      </c>
      <c r="T23" s="456">
        <f t="shared" si="63"/>
        <v>1</v>
      </c>
      <c r="U23" s="456">
        <f t="shared" si="63"/>
        <v>0</v>
      </c>
      <c r="V23" s="456">
        <f t="shared" si="63"/>
        <v>0</v>
      </c>
      <c r="W23" s="456">
        <f t="shared" si="63"/>
        <v>4</v>
      </c>
      <c r="X23" s="126"/>
      <c r="Y23" s="126"/>
      <c r="Z23" s="126"/>
      <c r="AA23" s="456" t="s">
        <v>522</v>
      </c>
      <c r="AB23" s="456">
        <f>SUM(AB12:AB22)</f>
        <v>3</v>
      </c>
      <c r="AC23" s="457">
        <f>IFERROR(AB23/SUM($L23:$W23),0)</f>
        <v>0.17647058823529413</v>
      </c>
      <c r="AD23" s="456">
        <f>SUM(AD12:AD22)</f>
        <v>3</v>
      </c>
      <c r="AE23" s="458">
        <f>IFERROR(AD23/SUM($L23:$W23),0)</f>
        <v>0.17647058823529413</v>
      </c>
      <c r="AF23" s="126"/>
      <c r="AG23" s="126"/>
      <c r="AH23" s="456">
        <f>SUM(AH12:AH22)</f>
        <v>2</v>
      </c>
      <c r="AI23" s="457">
        <f>IFERROR(AH23/SUM($L23:$W23),0)</f>
        <v>0.11764705882352941</v>
      </c>
      <c r="AJ23" s="456">
        <f>SUM(AJ12:AJ22)</f>
        <v>0</v>
      </c>
      <c r="AK23" s="458">
        <f>IFERROR(AJ23/SUM($L23:$W23),0)</f>
        <v>0</v>
      </c>
      <c r="AL23" s="126"/>
      <c r="AM23" s="126"/>
      <c r="AN23" s="456">
        <f>SUM(AN12:AN22)</f>
        <v>3</v>
      </c>
      <c r="AO23" s="457">
        <f>IFERROR(AN23/SUM($L23:$W23),0)</f>
        <v>0.17647058823529413</v>
      </c>
      <c r="AP23" s="456">
        <f>SUM(AP12:AP22)</f>
        <v>3</v>
      </c>
      <c r="AQ23" s="458">
        <f>IFERROR(AP23/SUM($L23:$W23),0)</f>
        <v>0.17647058823529413</v>
      </c>
      <c r="AR23" s="126"/>
      <c r="AS23" s="126"/>
      <c r="AT23" s="456">
        <f>SUM(AT12:AT22)</f>
        <v>0</v>
      </c>
      <c r="AU23" s="457">
        <f>IFERROR(AT23/SUM($L23:$W23),0)</f>
        <v>0</v>
      </c>
      <c r="AV23" s="456">
        <f>SUM(AV12:AV22)</f>
        <v>0</v>
      </c>
      <c r="AW23" s="458">
        <f>IFERROR(AV23/SUM($L23:$W23),0)</f>
        <v>0</v>
      </c>
      <c r="AX23" s="126"/>
      <c r="AY23" s="126"/>
      <c r="AZ23" s="456">
        <f>SUM(AZ12:AZ22)</f>
        <v>0</v>
      </c>
      <c r="BA23" s="457">
        <f>IFERROR(AZ23/SUM($L23:$W23),0)</f>
        <v>0</v>
      </c>
      <c r="BB23" s="456">
        <f>SUM(BB12:BB22)</f>
        <v>0</v>
      </c>
      <c r="BC23" s="458">
        <f>IFERROR(BB23/SUM($L23:$W23),0)</f>
        <v>0</v>
      </c>
      <c r="BD23" s="126"/>
      <c r="BE23" s="126"/>
      <c r="BF23" s="456">
        <f>SUM(BF12:BF22)</f>
        <v>1</v>
      </c>
      <c r="BG23" s="457">
        <f>IFERROR(BF23/SUM($L23:$W23),0)</f>
        <v>5.8823529411764705E-2</v>
      </c>
      <c r="BH23" s="456">
        <f>SUM(BH12:BH22)</f>
        <v>1</v>
      </c>
      <c r="BI23" s="458">
        <f>IFERROR(BH23/SUM($L23:$W23),0)</f>
        <v>5.8823529411764705E-2</v>
      </c>
      <c r="BJ23" s="126"/>
      <c r="BK23" s="126"/>
      <c r="BL23" s="456">
        <f>SUM(BL12:BL22)</f>
        <v>2</v>
      </c>
      <c r="BM23" s="457">
        <f>IFERROR(BL23/SUM($L23:$W23),0)</f>
        <v>0.11764705882352941</v>
      </c>
      <c r="BN23" s="456">
        <f>SUM(BN12:BN22)</f>
        <v>0</v>
      </c>
      <c r="BO23" s="458">
        <f>IFERROR(BN23/SUM($L23:$W23),0)</f>
        <v>0</v>
      </c>
      <c r="BP23" s="126"/>
      <c r="BQ23" s="126"/>
      <c r="BR23" s="456">
        <f>SUM(BR12:BR22)</f>
        <v>1</v>
      </c>
      <c r="BS23" s="457">
        <f>IFERROR(BR23/SUM($L23:$W23),0)</f>
        <v>5.8823529411764705E-2</v>
      </c>
      <c r="BT23" s="456">
        <f>SUM(BT12:BT22)</f>
        <v>0</v>
      </c>
      <c r="BU23" s="458">
        <f>IFERROR(BT23/SUM($L23:$W23),0)</f>
        <v>0</v>
      </c>
      <c r="BV23" s="126"/>
      <c r="BW23" s="126"/>
      <c r="BX23" s="456">
        <f>SUM(BX12:BX22)</f>
        <v>1</v>
      </c>
      <c r="BY23" s="457">
        <f>IFERROR(BX23/SUM($L23:$W23),0)</f>
        <v>5.8823529411764705E-2</v>
      </c>
      <c r="BZ23" s="456">
        <f>SUM(BZ12:BZ22)</f>
        <v>0</v>
      </c>
      <c r="CA23" s="458">
        <f>IFERROR(BZ23/SUM($L23:$W23),0)</f>
        <v>0</v>
      </c>
      <c r="CB23" s="126"/>
      <c r="CC23" s="126"/>
      <c r="CD23" s="456">
        <f>SUM(CD12:CD22)</f>
        <v>0</v>
      </c>
      <c r="CE23" s="457">
        <f>IFERROR(CD23/SUM($L23:$W23),0)</f>
        <v>0</v>
      </c>
      <c r="CF23" s="456">
        <f>SUM(CF12:CF22)</f>
        <v>0</v>
      </c>
      <c r="CG23" s="458">
        <f>IFERROR(CF23/SUM($L23:$W23),0)</f>
        <v>0</v>
      </c>
      <c r="CH23" s="126"/>
      <c r="CI23" s="126"/>
      <c r="CJ23" s="456">
        <f>SUM(CJ12:CJ22)</f>
        <v>0</v>
      </c>
      <c r="CK23" s="457">
        <f>IFERROR(CJ23/SUM($L23:$W23),0)</f>
        <v>0</v>
      </c>
      <c r="CL23" s="456">
        <f>SUM(CL12:CL22)</f>
        <v>0</v>
      </c>
      <c r="CM23" s="458">
        <f>IFERROR(CL23/SUM($L23:$W23),0)</f>
        <v>0</v>
      </c>
      <c r="CN23" s="126"/>
      <c r="CO23" s="126"/>
      <c r="CP23" s="456">
        <f>SUM(CP12:CP22)</f>
        <v>4</v>
      </c>
      <c r="CQ23" s="457">
        <f>IFERROR(CP23/SUM($L23:$W23),0)</f>
        <v>0.23529411764705882</v>
      </c>
      <c r="CR23" s="456">
        <f>SUM(CR12:CR22)</f>
        <v>0</v>
      </c>
      <c r="CS23" s="458">
        <f>IFERROR(CR23/SUM($L23:$W23),0)</f>
        <v>0</v>
      </c>
      <c r="CT23" s="126"/>
      <c r="CU23" s="126"/>
      <c r="CV23" s="126"/>
      <c r="CW23" s="457">
        <f>SUM(CS23,CM23,CG23,CA23,BU23,BO23,BI23:BI23,BC23,AW23,AQ23,AK23,AE23)</f>
        <v>0.41176470588235292</v>
      </c>
      <c r="CY23" s="126"/>
      <c r="CZ23" s="126"/>
      <c r="DA23" s="126"/>
      <c r="DB23" s="126"/>
      <c r="DC23" s="126"/>
      <c r="DD23" s="126"/>
      <c r="DE23" s="126"/>
      <c r="DF23" s="126"/>
      <c r="DG23" s="126"/>
      <c r="DH23" s="126"/>
      <c r="DI23" s="126"/>
      <c r="DJ23" s="126"/>
      <c r="DK23" s="126"/>
      <c r="DL23" s="126"/>
      <c r="DM23" s="126"/>
    </row>
    <row r="24" spans="1:117" s="48" customFormat="1"/>
    <row r="25" spans="1:117" s="48" customFormat="1"/>
    <row r="26" spans="1:117" s="48" customFormat="1"/>
    <row r="27" spans="1:117" s="48" customFormat="1"/>
    <row r="28" spans="1:117" s="48" customFormat="1"/>
    <row r="29" spans="1:117" s="48" customFormat="1"/>
    <row r="30" spans="1:117" s="48" customFormat="1"/>
    <row r="31" spans="1:117" s="48" customFormat="1"/>
    <row r="32" spans="1:117"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row r="62" s="48" customFormat="1"/>
    <row r="63" s="48" customFormat="1"/>
    <row r="64" s="48" customFormat="1"/>
    <row r="65" s="48" customFormat="1"/>
    <row r="66" s="48" customFormat="1"/>
    <row r="67" s="48" customFormat="1"/>
    <row r="68" s="48" customFormat="1"/>
    <row r="69" s="48" customFormat="1"/>
    <row r="70" s="48" customFormat="1"/>
    <row r="71" s="48" customFormat="1"/>
    <row r="72" s="48" customFormat="1"/>
    <row r="73" s="48" customFormat="1"/>
    <row r="74" s="48" customFormat="1"/>
    <row r="75" s="48" customFormat="1"/>
    <row r="76" s="48" customFormat="1"/>
  </sheetData>
  <sheetProtection algorithmName="SHA-512" hashValue="M3eb79rojlGzNmAhthunPI+5zCgNAX+Cm4Ets3IH/z2LQnzhrEL6Sy7f0pWWnFOwp2IGQ9ShDAreAQpAZ2Rlpw==" saltValue="CvL1jmJDeZNR3DfgkanzRg==" spinCount="100000" sheet="1" sort="0" autoFilter="0"/>
  <mergeCells count="80">
    <mergeCell ref="DJ10:DJ11"/>
    <mergeCell ref="DK10:DK11"/>
    <mergeCell ref="J12:K12"/>
    <mergeCell ref="DF10:DF11"/>
    <mergeCell ref="DG10:DG11"/>
    <mergeCell ref="CD10:CI10"/>
    <mergeCell ref="AA9:AA11"/>
    <mergeCell ref="AB9:CW9"/>
    <mergeCell ref="CX9:CX11"/>
    <mergeCell ref="CY9:CY11"/>
    <mergeCell ref="CZ9:DK9"/>
    <mergeCell ref="Z9:Z11"/>
    <mergeCell ref="BL10:BP10"/>
    <mergeCell ref="BR10:BW10"/>
    <mergeCell ref="DI10:DI11"/>
    <mergeCell ref="AZ10:BE10"/>
    <mergeCell ref="DL9:DL11"/>
    <mergeCell ref="AB10:AG10"/>
    <mergeCell ref="AH10:AM10"/>
    <mergeCell ref="AN10:AS10"/>
    <mergeCell ref="AT10:AY10"/>
    <mergeCell ref="DB10:DB11"/>
    <mergeCell ref="DC10:DC11"/>
    <mergeCell ref="DD10:DD11"/>
    <mergeCell ref="DE10:DE11"/>
    <mergeCell ref="CJ10:CO10"/>
    <mergeCell ref="CP10:CT10"/>
    <mergeCell ref="CV10:CV11"/>
    <mergeCell ref="CW10:CW11"/>
    <mergeCell ref="DH10:DH11"/>
    <mergeCell ref="DA10:DA11"/>
    <mergeCell ref="CZ10:CZ11"/>
    <mergeCell ref="C8:AO8"/>
    <mergeCell ref="BI8:CJ8"/>
    <mergeCell ref="CK8:CP8"/>
    <mergeCell ref="G9:G11"/>
    <mergeCell ref="H9:H11"/>
    <mergeCell ref="I9:I11"/>
    <mergeCell ref="J9:K11"/>
    <mergeCell ref="L9:W10"/>
    <mergeCell ref="X9:X11"/>
    <mergeCell ref="Y9:Y11"/>
    <mergeCell ref="BX10:CC10"/>
    <mergeCell ref="BF10:BK10"/>
    <mergeCell ref="B9:B11"/>
    <mergeCell ref="C9:C11"/>
    <mergeCell ref="D9:D11"/>
    <mergeCell ref="E9:E11"/>
    <mergeCell ref="F9:F11"/>
    <mergeCell ref="CK5:CP5"/>
    <mergeCell ref="D7:AH7"/>
    <mergeCell ref="AI7:AO7"/>
    <mergeCell ref="BJ7:CC7"/>
    <mergeCell ref="CD7:CJ7"/>
    <mergeCell ref="CM7:CP7"/>
    <mergeCell ref="C5:AH5"/>
    <mergeCell ref="AK5:AN5"/>
    <mergeCell ref="BI5:CC5"/>
    <mergeCell ref="CE5:CI5"/>
    <mergeCell ref="B1:AE1"/>
    <mergeCell ref="AH1:AK1"/>
    <mergeCell ref="BF1:BZ1"/>
    <mergeCell ref="CB1:CF1"/>
    <mergeCell ref="CH1:CM1"/>
    <mergeCell ref="C3:AE3"/>
    <mergeCell ref="AF3:AL3"/>
    <mergeCell ref="BG3:BZ3"/>
    <mergeCell ref="CA3:CG3"/>
    <mergeCell ref="CJ3:CM3"/>
    <mergeCell ref="J13:K13"/>
    <mergeCell ref="J14:K14"/>
    <mergeCell ref="J15:K15"/>
    <mergeCell ref="J16:K16"/>
    <mergeCell ref="J17:K17"/>
    <mergeCell ref="J23:K23"/>
    <mergeCell ref="J18:K18"/>
    <mergeCell ref="J19:K19"/>
    <mergeCell ref="J20:K20"/>
    <mergeCell ref="J21:K21"/>
    <mergeCell ref="J22:K22"/>
  </mergeCells>
  <conditionalFormatting sqref="CW12:CX22">
    <cfRule type="cellIs" dxfId="9"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type="list" allowBlank="1" showInputMessage="1" showErrorMessage="1" sqref="F12:F22" xr:uid="{F0DF3467-E4BC-4F4C-A469-D56001A4690E}">
      <formula1>$F$16:$F$20</formula1>
    </dataValidation>
    <dataValidation type="list" allowBlank="1" showInputMessage="1" showErrorMessage="1" sqref="E12:E22" xr:uid="{19A9BCA6-8B14-4857-88F9-87257940D357}">
      <formula1>$E$16:$E$20</formula1>
    </dataValidation>
    <dataValidation type="list" allowBlank="1" showInputMessage="1" showErrorMessage="1" sqref="D12:D22" xr:uid="{0373DFF9-B7AE-4447-B998-EB89844FAC22}">
      <formula1>$D$16:$D$19</formula1>
    </dataValidation>
    <dataValidation type="list" allowBlank="1" showInputMessage="1" showErrorMessage="1" sqref="B12:B22" xr:uid="{834BEFFD-0187-4827-AED3-B17B573E7B83}">
      <formula1>$B$16:$B$19</formula1>
    </dataValidation>
    <dataValidation type="list" allowBlank="1" showInputMessage="1" showErrorMessage="1" sqref="C12:C22" xr:uid="{7B3A8735-2459-447E-926A-CB40171D4465}">
      <formula1>$C$17:$C$19</formula1>
    </dataValidation>
    <dataValidation type="list" allowBlank="1" showInputMessage="1" showErrorMessage="1" sqref="G12:G22" xr:uid="{69BE9BAD-3958-4AC0-B9CE-4C0484909854}">
      <formula1>$G$16:$G$20</formula1>
    </dataValidation>
    <dataValidation type="list" allowBlank="1" showInputMessage="1" showErrorMessage="1" sqref="C23" xr:uid="{60166356-8DF4-4801-BDB4-06DC4325AB66}">
      <formula1>$C$14:$C$15</formula1>
    </dataValidation>
    <dataValidation showInputMessage="1" showErrorMessage="1" error="SUPERA LA META PROGRAMADA" sqref="AE22 AD12:AD22 AJ12:AJ22 AP12:AP22 AV12:AV22 BB12:BB22 BN12:BN22 BT12:BT22 BZ12:BZ22 CF12:CF22 CL12:CL22 CR12:CR22 BH12:BH22" xr:uid="{58BD5432-A892-456C-AFE9-5F2DC02E0E61}"/>
  </dataValidations>
  <hyperlinks>
    <hyperlink ref="BK13" r:id="rId1" xr:uid="{FFD1D506-0EAD-41DE-8D37-A2B16EB59268}"/>
  </hyperlinks>
  <pageMargins left="0.31496062992125984" right="0.70866141732283472" top="0.62992125984251968" bottom="0.74803149606299213" header="0.31496062992125984" footer="0.31496062992125984"/>
  <pageSetup paperSize="9" scale="33" fitToHeight="0" orientation="portrait" r:id="rId2"/>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3"/>
  <legacyDrawing r:id="rId4"/>
  <legacyDrawingHF r:id="rId5"/>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8243D-04B4-45F7-AF5B-B8FB277FCD11}">
  <sheetPr>
    <tabColor rgb="FF92D050"/>
  </sheetPr>
  <dimension ref="A1:DL44"/>
  <sheetViews>
    <sheetView topLeftCell="DF12" zoomScale="70" zoomScaleNormal="70" zoomScaleSheetLayoutView="55" zoomScalePageLayoutView="60" workbookViewId="0">
      <selection activeCell="DL12" sqref="DL12"/>
    </sheetView>
  </sheetViews>
  <sheetFormatPr baseColWidth="10" defaultColWidth="11.453125" defaultRowHeight="15.5"/>
  <cols>
    <col min="1" max="1" width="5.453125" style="31" customWidth="1"/>
    <col min="2" max="4" width="18.54296875" style="31" customWidth="1"/>
    <col min="5" max="5" width="26.453125" style="31" customWidth="1"/>
    <col min="6"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19.5429687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3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4.8164062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6" width="26.54296875" style="31" customWidth="1"/>
    <col min="107" max="107" width="20.453125" style="31" customWidth="1"/>
    <col min="108" max="108" width="22" style="31" customWidth="1"/>
    <col min="109" max="109" width="22.1796875" style="31" customWidth="1"/>
    <col min="110" max="111" width="18.453125" style="31" customWidth="1"/>
    <col min="112" max="112" width="20.54296875" style="31" customWidth="1"/>
    <col min="113" max="113" width="17.453125" style="31" customWidth="1"/>
    <col min="114" max="114" width="18.453125" style="31" customWidth="1"/>
    <col min="115" max="115" width="18" style="31" customWidth="1"/>
    <col min="116" max="116" width="49"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1147</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c r="A9" s="51"/>
      <c r="B9" s="879" t="s">
        <v>455</v>
      </c>
      <c r="C9" s="879" t="s">
        <v>456</v>
      </c>
      <c r="D9" s="879" t="s">
        <v>457</v>
      </c>
      <c r="E9" s="879" t="s">
        <v>68</v>
      </c>
      <c r="F9" s="879" t="s">
        <v>458</v>
      </c>
      <c r="G9" s="879" t="s">
        <v>459</v>
      </c>
      <c r="H9" s="879" t="s">
        <v>460</v>
      </c>
      <c r="I9" s="879" t="s">
        <v>72</v>
      </c>
      <c r="J9" s="908" t="s">
        <v>1052</v>
      </c>
      <c r="K9" s="909"/>
      <c r="L9" s="883" t="s">
        <v>462</v>
      </c>
      <c r="M9" s="883"/>
      <c r="N9" s="883"/>
      <c r="O9" s="883"/>
      <c r="P9" s="883"/>
      <c r="Q9" s="883"/>
      <c r="R9" s="883"/>
      <c r="S9" s="883"/>
      <c r="T9" s="883"/>
      <c r="U9" s="883"/>
      <c r="V9" s="883"/>
      <c r="W9" s="883"/>
      <c r="X9" s="883" t="s">
        <v>463</v>
      </c>
      <c r="Y9" s="880" t="s">
        <v>464</v>
      </c>
      <c r="Z9" s="880" t="s">
        <v>1017</v>
      </c>
      <c r="AA9" s="880" t="s">
        <v>1018</v>
      </c>
      <c r="AB9" s="880" t="s">
        <v>544</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79"/>
      <c r="H10" s="879"/>
      <c r="I10" s="879"/>
      <c r="J10" s="910"/>
      <c r="K10" s="911"/>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4.4" customHeight="1">
      <c r="A11" s="51"/>
      <c r="B11" s="879"/>
      <c r="C11" s="879"/>
      <c r="D11" s="879"/>
      <c r="E11" s="879"/>
      <c r="F11" s="879"/>
      <c r="G11" s="879"/>
      <c r="H11" s="879"/>
      <c r="I11" s="879"/>
      <c r="J11" s="912"/>
      <c r="K11" s="913"/>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61" t="s">
        <v>482</v>
      </c>
      <c r="CU11" s="61" t="s">
        <v>483</v>
      </c>
      <c r="CV11" s="880"/>
      <c r="CW11" s="880"/>
      <c r="CX11" s="894"/>
      <c r="CY11" s="896"/>
      <c r="CZ11" s="901"/>
      <c r="DA11" s="889"/>
      <c r="DB11" s="889"/>
      <c r="DC11" s="889"/>
      <c r="DD11" s="889"/>
      <c r="DE11" s="889"/>
      <c r="DF11" s="889"/>
      <c r="DG11" s="889"/>
      <c r="DH11" s="889"/>
      <c r="DI11" s="889"/>
      <c r="DJ11" s="889"/>
      <c r="DK11" s="891"/>
      <c r="DL11" s="887"/>
    </row>
    <row r="12" spans="1:116" ht="132.75" customHeight="1">
      <c r="A12" s="51"/>
      <c r="B12" s="459" t="s">
        <v>1053</v>
      </c>
      <c r="C12" s="460" t="s">
        <v>1072</v>
      </c>
      <c r="D12" s="459" t="s">
        <v>1148</v>
      </c>
      <c r="E12" s="459" t="s">
        <v>487</v>
      </c>
      <c r="F12" s="459" t="s">
        <v>488</v>
      </c>
      <c r="G12" s="459" t="s">
        <v>1073</v>
      </c>
      <c r="H12" s="461" t="s">
        <v>1074</v>
      </c>
      <c r="I12" s="461" t="s">
        <v>1075</v>
      </c>
      <c r="J12" s="914" t="s">
        <v>1149</v>
      </c>
      <c r="K12" s="914"/>
      <c r="L12" s="462"/>
      <c r="M12" s="462"/>
      <c r="N12" s="462">
        <v>1</v>
      </c>
      <c r="O12" s="462"/>
      <c r="P12" s="462"/>
      <c r="Q12" s="462">
        <v>1</v>
      </c>
      <c r="R12" s="462"/>
      <c r="S12" s="462"/>
      <c r="T12" s="462">
        <v>1</v>
      </c>
      <c r="U12" s="462"/>
      <c r="V12" s="462"/>
      <c r="W12" s="462">
        <v>1</v>
      </c>
      <c r="X12" s="462" t="s">
        <v>1150</v>
      </c>
      <c r="Y12" s="463" t="s">
        <v>1151</v>
      </c>
      <c r="Z12" s="445" t="s">
        <v>1089</v>
      </c>
      <c r="AA12" s="445" t="s">
        <v>1090</v>
      </c>
      <c r="AB12" s="138">
        <f>+L12</f>
        <v>0</v>
      </c>
      <c r="AC12" s="92">
        <f>IFERROR(AB12/SUM($L12:$W12)*100,0)</f>
        <v>0</v>
      </c>
      <c r="AD12" s="92"/>
      <c r="AE12" s="92">
        <f>IFERROR(AD12/SUM($L12:$W12)*100,0)</f>
        <v>0</v>
      </c>
      <c r="AF12" s="54"/>
      <c r="AG12" s="53"/>
      <c r="AH12" s="89">
        <f t="shared" ref="AH12:AH13" si="0">+M12</f>
        <v>0</v>
      </c>
      <c r="AI12" s="92">
        <f>IFERROR(AH12/SUM($L12:$W12)*100,0)</f>
        <v>0</v>
      </c>
      <c r="AJ12" s="92"/>
      <c r="AK12" s="92">
        <f>IFERROR(AJ12/SUM($L12:$W12)*100,0)</f>
        <v>0</v>
      </c>
      <c r="AL12" s="54"/>
      <c r="AM12" s="53"/>
      <c r="AN12" s="89">
        <f t="shared" ref="AN12:AN13" si="1">+N12</f>
        <v>1</v>
      </c>
      <c r="AO12" s="92">
        <f>IFERROR(AN12/SUM($L12:$W12)*100,0)</f>
        <v>25</v>
      </c>
      <c r="AP12" s="92">
        <v>1</v>
      </c>
      <c r="AQ12" s="92">
        <f>IFERROR(AP12/SUM($L12:$W12)*100,0)</f>
        <v>25</v>
      </c>
      <c r="AR12" s="450" t="s">
        <v>1152</v>
      </c>
      <c r="AS12" s="464" t="s">
        <v>1153</v>
      </c>
      <c r="AT12" s="54">
        <f>+O12</f>
        <v>0</v>
      </c>
      <c r="AU12" s="92">
        <f>IFERROR(AT12/SUM($L12:$W12)*100,0)</f>
        <v>0</v>
      </c>
      <c r="AV12" s="92"/>
      <c r="AW12" s="92">
        <f>IFERROR(AV12/SUM($L12:$W12)*100,0)</f>
        <v>0</v>
      </c>
      <c r="AX12" s="54"/>
      <c r="AY12" s="53"/>
      <c r="AZ12" s="52">
        <f t="shared" ref="AZ12:AZ13" si="2">+P12</f>
        <v>0</v>
      </c>
      <c r="BA12" s="92">
        <f>IFERROR(AZ12/SUM($L12:$W12)*100,0)</f>
        <v>0</v>
      </c>
      <c r="BB12" s="92"/>
      <c r="BC12" s="92">
        <f>IFERROR(BB12/SUM($L12:$W12)*100,0)</f>
        <v>0</v>
      </c>
      <c r="BD12" s="52"/>
      <c r="BE12" s="53"/>
      <c r="BF12" s="52">
        <f t="shared" ref="BF12:BF13" si="3">+Q12</f>
        <v>1</v>
      </c>
      <c r="BG12" s="92">
        <f>IFERROR(BF12/SUM($L12:$W12)*100,0)</f>
        <v>25</v>
      </c>
      <c r="BH12" s="92">
        <v>1</v>
      </c>
      <c r="BI12" s="92">
        <f>IFERROR(BH12/SUM($L12:$W12)*100,0)</f>
        <v>25</v>
      </c>
      <c r="BJ12" s="465" t="s">
        <v>1154</v>
      </c>
      <c r="BK12" s="53"/>
      <c r="BL12" s="52">
        <f t="shared" ref="BL12:BL13" si="4">+R12</f>
        <v>0</v>
      </c>
      <c r="BM12" s="92">
        <f>IFERROR(BL12/SUM($L12:$W12)*100,0)</f>
        <v>0</v>
      </c>
      <c r="BN12" s="92"/>
      <c r="BO12" s="92">
        <f>IFERROR(BN12/SUM($L12:$W12)*100,0)</f>
        <v>0</v>
      </c>
      <c r="BP12" s="53"/>
      <c r="BQ12" s="53"/>
      <c r="BR12" s="53">
        <f t="shared" ref="BR12:BR13" si="5">+S12</f>
        <v>0</v>
      </c>
      <c r="BS12" s="92">
        <f>IFERROR(BR12/SUM($L12:$W12)*100,0)</f>
        <v>0</v>
      </c>
      <c r="BT12" s="92"/>
      <c r="BU12" s="92">
        <f>IFERROR(BT12/SUM($L12:$W12)*100,0)</f>
        <v>0</v>
      </c>
      <c r="BV12" s="53"/>
      <c r="BW12" s="53"/>
      <c r="BX12" s="53">
        <f t="shared" ref="BX12:BX13" si="6">+T12</f>
        <v>1</v>
      </c>
      <c r="BY12" s="92">
        <f>IFERROR(BX12/SUM($L12:$W12)*100,0)</f>
        <v>25</v>
      </c>
      <c r="BZ12" s="92"/>
      <c r="CA12" s="92">
        <f>IFERROR(BZ12/SUM($L12:$W12)*100,0)</f>
        <v>0</v>
      </c>
      <c r="CB12" s="53"/>
      <c r="CC12" s="53"/>
      <c r="CD12" s="53">
        <f t="shared" ref="CD12:CD13" si="7">+U12</f>
        <v>0</v>
      </c>
      <c r="CE12" s="92">
        <f>IFERROR(CD12/SUM($L12:$W12)*100,0)</f>
        <v>0</v>
      </c>
      <c r="CF12" s="92"/>
      <c r="CG12" s="92">
        <f>IFERROR(CF12/SUM($L12:$W12)*100,0)</f>
        <v>0</v>
      </c>
      <c r="CH12" s="53"/>
      <c r="CI12" s="53"/>
      <c r="CJ12" s="53">
        <f t="shared" ref="CJ12:CJ13" si="8">+V12</f>
        <v>0</v>
      </c>
      <c r="CK12" s="92">
        <f>IFERROR(CJ12/SUM($L12:$W12)*100,0)</f>
        <v>0</v>
      </c>
      <c r="CL12" s="92"/>
      <c r="CM12" s="92">
        <f>IFERROR(CL12/SUM($L12:$W12)*100,0)</f>
        <v>0</v>
      </c>
      <c r="CN12" s="53"/>
      <c r="CO12" s="53"/>
      <c r="CP12" s="53">
        <f t="shared" ref="CP12:CP13" si="9">+W12</f>
        <v>1</v>
      </c>
      <c r="CQ12" s="92">
        <f>IFERROR(CP12/SUM($L12:$W12)*100,0)</f>
        <v>25</v>
      </c>
      <c r="CR12" s="92"/>
      <c r="CS12" s="92">
        <f>IFERROR(CR12/SUM($L12:$W12)*100,0)</f>
        <v>0</v>
      </c>
      <c r="CT12" s="53"/>
      <c r="CU12" s="53"/>
      <c r="CV12" s="53">
        <f t="shared" ref="CV12" si="10">SUM(CR12,CL12,CF12,BZ12,BT12,BN12,BH12,BB12,AV12,AP12,AJ12,AD12)</f>
        <v>2</v>
      </c>
      <c r="CW12" s="28">
        <f>SUM(CS12,CM12,CG12,CA12,BU12,BO12,BI12,BC12,AW12,AQ12,AK12,AE12)/100</f>
        <v>0.5</v>
      </c>
      <c r="CX12" s="78"/>
      <c r="CY12" s="102"/>
      <c r="CZ12" s="85" t="s">
        <v>601</v>
      </c>
      <c r="DA12" s="85" t="s">
        <v>496</v>
      </c>
      <c r="DB12" s="85" t="s">
        <v>1155</v>
      </c>
      <c r="DC12" s="85" t="s">
        <v>757</v>
      </c>
      <c r="DD12" s="85" t="s">
        <v>499</v>
      </c>
      <c r="DE12" s="85" t="s">
        <v>1156</v>
      </c>
      <c r="DF12" s="86"/>
      <c r="DG12" s="86"/>
      <c r="DH12" s="58"/>
      <c r="DI12" s="58"/>
      <c r="DJ12" s="55"/>
      <c r="DK12" s="55"/>
      <c r="DL12" s="603" t="s">
        <v>1157</v>
      </c>
    </row>
    <row r="13" spans="1:116" ht="185.25" customHeight="1">
      <c r="A13" s="51"/>
      <c r="B13" s="459" t="s">
        <v>1053</v>
      </c>
      <c r="C13" s="460" t="s">
        <v>1072</v>
      </c>
      <c r="D13" s="459" t="s">
        <v>1148</v>
      </c>
      <c r="E13" s="459" t="s">
        <v>487</v>
      </c>
      <c r="F13" s="459" t="s">
        <v>488</v>
      </c>
      <c r="G13" s="459" t="s">
        <v>1073</v>
      </c>
      <c r="H13" s="461" t="s">
        <v>1074</v>
      </c>
      <c r="I13" s="461" t="s">
        <v>1075</v>
      </c>
      <c r="J13" s="914" t="s">
        <v>1158</v>
      </c>
      <c r="K13" s="914"/>
      <c r="L13" s="462"/>
      <c r="M13" s="462"/>
      <c r="N13" s="462"/>
      <c r="O13" s="462"/>
      <c r="P13" s="462"/>
      <c r="Q13" s="462"/>
      <c r="R13" s="462"/>
      <c r="S13" s="462"/>
      <c r="T13" s="462"/>
      <c r="U13" s="462"/>
      <c r="V13" s="462"/>
      <c r="W13" s="462">
        <v>1</v>
      </c>
      <c r="X13" s="462" t="s">
        <v>1150</v>
      </c>
      <c r="Y13" s="463" t="s">
        <v>1151</v>
      </c>
      <c r="Z13" s="445" t="s">
        <v>1159</v>
      </c>
      <c r="AA13" s="445" t="s">
        <v>1160</v>
      </c>
      <c r="AB13" s="138">
        <f>+L13</f>
        <v>0</v>
      </c>
      <c r="AC13" s="92">
        <f t="shared" ref="AC13" si="11">IFERROR(AB13/SUM($L13:$W13)*100,0)</f>
        <v>0</v>
      </c>
      <c r="AD13" s="54"/>
      <c r="AE13" s="92">
        <f t="shared" ref="AE13" si="12">IFERROR(AD13/SUM($L13:$W13)*100,0)</f>
        <v>0</v>
      </c>
      <c r="AF13" s="54"/>
      <c r="AG13" s="53"/>
      <c r="AH13" s="89">
        <f t="shared" si="0"/>
        <v>0</v>
      </c>
      <c r="AI13" s="92">
        <f t="shared" ref="AI13" si="13">IFERROR(AH13/SUM($L13:$W13)*100,0)</f>
        <v>0</v>
      </c>
      <c r="AJ13" s="54"/>
      <c r="AK13" s="92">
        <f t="shared" ref="AK13" si="14">IFERROR(AJ13/SUM($L13:$W13)*100,0)</f>
        <v>0</v>
      </c>
      <c r="AL13" s="54"/>
      <c r="AM13" s="53"/>
      <c r="AN13" s="89">
        <f t="shared" si="1"/>
        <v>0</v>
      </c>
      <c r="AO13" s="92">
        <f t="shared" ref="AO13" si="15">IFERROR(AN13/SUM($L13:$W13)*100,0)</f>
        <v>0</v>
      </c>
      <c r="AP13" s="54">
        <v>0</v>
      </c>
      <c r="AQ13" s="92">
        <f t="shared" ref="AQ13" si="16">IFERROR(AP13/SUM($L13:$W13)*100,0)</f>
        <v>0</v>
      </c>
      <c r="AR13" s="54" t="s">
        <v>1080</v>
      </c>
      <c r="AS13" s="53"/>
      <c r="AT13" s="54">
        <f>+O13</f>
        <v>0</v>
      </c>
      <c r="AU13" s="92">
        <f t="shared" ref="AU13" si="17">IFERROR(AT13/SUM($L13:$W13)*100,0)</f>
        <v>0</v>
      </c>
      <c r="AV13" s="54"/>
      <c r="AW13" s="92">
        <f t="shared" ref="AW13" si="18">IFERROR(AV13/SUM($L13:$W13)*100,0)</f>
        <v>0</v>
      </c>
      <c r="AX13" s="54"/>
      <c r="AY13" s="53"/>
      <c r="AZ13" s="52">
        <f t="shared" si="2"/>
        <v>0</v>
      </c>
      <c r="BA13" s="92">
        <f t="shared" ref="BA13" si="19">IFERROR(AZ13/SUM($L13:$W13)*100,0)</f>
        <v>0</v>
      </c>
      <c r="BB13" s="54"/>
      <c r="BC13" s="92">
        <f t="shared" ref="BC13" si="20">IFERROR(BB13/SUM($L13:$W13)*100,0)</f>
        <v>0</v>
      </c>
      <c r="BD13" s="52"/>
      <c r="BE13" s="53"/>
      <c r="BF13" s="52">
        <f t="shared" si="3"/>
        <v>0</v>
      </c>
      <c r="BG13" s="92">
        <f>IFERROR(BF13/SUM($L13:$W13)*100,0)</f>
        <v>0</v>
      </c>
      <c r="BH13" s="52"/>
      <c r="BI13" s="92">
        <f>IFERROR(BH13/SUM($L13:$W13)*100,0)</f>
        <v>0</v>
      </c>
      <c r="BJ13" s="376"/>
      <c r="BK13" s="53"/>
      <c r="BL13" s="52">
        <f t="shared" si="4"/>
        <v>0</v>
      </c>
      <c r="BM13" s="92">
        <f t="shared" ref="BM13" si="21">IFERROR(BL13/SUM($L13:$W13)*100,0)</f>
        <v>0</v>
      </c>
      <c r="BN13" s="54"/>
      <c r="BO13" s="92">
        <f t="shared" ref="BO13" si="22">IFERROR(BN13/SUM($L13:$W13)*100,0)</f>
        <v>0</v>
      </c>
      <c r="BP13" s="53"/>
      <c r="BQ13" s="53"/>
      <c r="BR13" s="53">
        <f t="shared" si="5"/>
        <v>0</v>
      </c>
      <c r="BS13" s="92">
        <f t="shared" ref="BS13" si="23">IFERROR(BR13/SUM($L13:$W13)*100,0)</f>
        <v>0</v>
      </c>
      <c r="BT13" s="54"/>
      <c r="BU13" s="92">
        <f t="shared" ref="BU13" si="24">IFERROR(BT13/SUM($L13:$W13)*100,0)</f>
        <v>0</v>
      </c>
      <c r="BV13" s="53"/>
      <c r="BW13" s="53"/>
      <c r="BX13" s="53">
        <f t="shared" si="6"/>
        <v>0</v>
      </c>
      <c r="BY13" s="92">
        <f t="shared" ref="BY13" si="25">IFERROR(BX13/SUM($L13:$W13)*100,0)</f>
        <v>0</v>
      </c>
      <c r="BZ13" s="54"/>
      <c r="CA13" s="92">
        <f t="shared" ref="CA13" si="26">IFERROR(BZ13/SUM($L13:$W13)*100,0)</f>
        <v>0</v>
      </c>
      <c r="CB13" s="53"/>
      <c r="CC13" s="53"/>
      <c r="CD13" s="53">
        <f t="shared" si="7"/>
        <v>0</v>
      </c>
      <c r="CE13" s="92">
        <f t="shared" ref="CE13" si="27">IFERROR(CD13/SUM($L13:$W13)*100,0)</f>
        <v>0</v>
      </c>
      <c r="CF13" s="54"/>
      <c r="CG13" s="92">
        <f t="shared" ref="CG13" si="28">IFERROR(CF13/SUM($L13:$W13)*100,0)</f>
        <v>0</v>
      </c>
      <c r="CH13" s="53"/>
      <c r="CI13" s="53"/>
      <c r="CJ13" s="53">
        <f t="shared" si="8"/>
        <v>0</v>
      </c>
      <c r="CK13" s="92">
        <f t="shared" ref="CK13" si="29">IFERROR(CJ13/SUM($L13:$W13)*100,0)</f>
        <v>0</v>
      </c>
      <c r="CL13" s="54"/>
      <c r="CM13" s="92">
        <f t="shared" ref="CM13" si="30">IFERROR(CL13/SUM($L13:$W13)*100,0)</f>
        <v>0</v>
      </c>
      <c r="CN13" s="53"/>
      <c r="CO13" s="53"/>
      <c r="CP13" s="53">
        <f t="shared" si="9"/>
        <v>1</v>
      </c>
      <c r="CQ13" s="92">
        <f t="shared" ref="CQ13" si="31">IFERROR(CP13/SUM($L13:$W13)*100,0)</f>
        <v>100</v>
      </c>
      <c r="CR13" s="54"/>
      <c r="CS13" s="92">
        <f t="shared" ref="CS13" si="32">IFERROR(CR13/SUM($L13:$W13)*100,0)</f>
        <v>0</v>
      </c>
      <c r="CT13" s="53"/>
      <c r="CU13" s="53"/>
      <c r="CV13" s="53">
        <f>SUM(CR13,CL13,CF13,BZ13,BT13,BN13,BH13,BB13,AV13,AP13,AJ13,AD13)</f>
        <v>0</v>
      </c>
      <c r="CW13" s="28">
        <f>SUM(CS13,CM13,CG13,CA13,BU13,BO13,BI13,BC13,AW13,AQ13,AK13,AE13)/100</f>
        <v>0</v>
      </c>
      <c r="CX13" s="79"/>
      <c r="CY13" s="103"/>
      <c r="CZ13" s="85" t="s">
        <v>601</v>
      </c>
      <c r="DA13" s="85" t="s">
        <v>496</v>
      </c>
      <c r="DB13" s="85" t="s">
        <v>1161</v>
      </c>
      <c r="DC13" s="85" t="s">
        <v>757</v>
      </c>
      <c r="DD13" s="85" t="s">
        <v>499</v>
      </c>
      <c r="DE13" s="85" t="s">
        <v>500</v>
      </c>
      <c r="DF13" s="86"/>
      <c r="DG13" s="86"/>
      <c r="DH13" s="58"/>
      <c r="DI13" s="58"/>
      <c r="DJ13" s="55"/>
      <c r="DK13" s="55"/>
      <c r="DL13" s="603" t="s">
        <v>1162</v>
      </c>
    </row>
    <row r="14" spans="1:116" s="48" customFormat="1">
      <c r="B14" s="87"/>
      <c r="C14" s="88"/>
      <c r="D14" s="88"/>
      <c r="E14" s="88"/>
      <c r="F14" s="88"/>
      <c r="G14" s="88"/>
      <c r="J14" s="830" t="s">
        <v>521</v>
      </c>
      <c r="K14" s="831"/>
      <c r="L14" s="101">
        <f t="shared" ref="L14:W14" si="33">SUM(L12:L13)</f>
        <v>0</v>
      </c>
      <c r="M14" s="101">
        <f t="shared" si="33"/>
        <v>0</v>
      </c>
      <c r="N14" s="101">
        <f t="shared" si="33"/>
        <v>1</v>
      </c>
      <c r="O14" s="101">
        <f t="shared" si="33"/>
        <v>0</v>
      </c>
      <c r="P14" s="101">
        <f t="shared" si="33"/>
        <v>0</v>
      </c>
      <c r="Q14" s="101">
        <f t="shared" si="33"/>
        <v>1</v>
      </c>
      <c r="R14" s="101">
        <f t="shared" si="33"/>
        <v>0</v>
      </c>
      <c r="S14" s="101">
        <f t="shared" si="33"/>
        <v>0</v>
      </c>
      <c r="T14" s="101">
        <f t="shared" si="33"/>
        <v>1</v>
      </c>
      <c r="U14" s="101">
        <f t="shared" si="33"/>
        <v>0</v>
      </c>
      <c r="V14" s="101">
        <f t="shared" si="33"/>
        <v>0</v>
      </c>
      <c r="W14" s="101">
        <f t="shared" si="33"/>
        <v>2</v>
      </c>
      <c r="AA14" s="93" t="s">
        <v>522</v>
      </c>
      <c r="AB14" s="93">
        <f>SUM(AB12:AB13)</f>
        <v>0</v>
      </c>
      <c r="AC14" s="105">
        <f>IFERROR(AB14/SUM($L14:$W14),0)</f>
        <v>0</v>
      </c>
      <c r="AD14" s="93">
        <f>SUM(AD12:AD13)</f>
        <v>0</v>
      </c>
      <c r="AE14" s="94">
        <f>IFERROR(AD14/SUM($L14:$W14),0)</f>
        <v>0</v>
      </c>
      <c r="AF14" s="91"/>
      <c r="AG14" s="91"/>
      <c r="AH14" s="93">
        <f>SUM(AH12:AH13)</f>
        <v>0</v>
      </c>
      <c r="AI14" s="105">
        <f>IFERROR(AH14/SUM($L14:$W14),0)</f>
        <v>0</v>
      </c>
      <c r="AJ14" s="93">
        <f>SUM(AJ12:AJ13)</f>
        <v>0</v>
      </c>
      <c r="AK14" s="94">
        <f>IFERROR(AJ14/SUM($L14:$W14),0)</f>
        <v>0</v>
      </c>
      <c r="AL14" s="91"/>
      <c r="AM14" s="91"/>
      <c r="AN14" s="93">
        <f>SUM(AN12:AN13)</f>
        <v>1</v>
      </c>
      <c r="AO14" s="105">
        <f>IFERROR(AN14/SUM($L14:$W14),0)</f>
        <v>0.2</v>
      </c>
      <c r="AP14" s="93">
        <f>SUM(AP12:AP13)</f>
        <v>1</v>
      </c>
      <c r="AQ14" s="94">
        <f>IFERROR(AP14/SUM($L14:$W14),0)</f>
        <v>0.2</v>
      </c>
      <c r="AR14" s="91"/>
      <c r="AS14" s="91"/>
      <c r="AT14" s="93">
        <f>SUM(AT12:AT13)</f>
        <v>0</v>
      </c>
      <c r="AU14" s="105">
        <f>IFERROR(AT14/SUM($L14:$W14),0)</f>
        <v>0</v>
      </c>
      <c r="AV14" s="93">
        <f>SUM(AV12:AV13)</f>
        <v>0</v>
      </c>
      <c r="AW14" s="94">
        <f>IFERROR(AV14/SUM($L14:$W14),0)</f>
        <v>0</v>
      </c>
      <c r="AX14" s="91"/>
      <c r="AY14" s="91"/>
      <c r="AZ14" s="93">
        <f>SUM(AZ12:AZ13)</f>
        <v>0</v>
      </c>
      <c r="BA14" s="105">
        <f>IFERROR(AZ14/SUM($L14:$W14),0)</f>
        <v>0</v>
      </c>
      <c r="BB14" s="93">
        <f>SUM(BB12:BB13)</f>
        <v>0</v>
      </c>
      <c r="BC14" s="94">
        <f>IFERROR(BB14/SUM($L14:$W14),0)</f>
        <v>0</v>
      </c>
      <c r="BD14" s="91"/>
      <c r="BE14" s="91"/>
      <c r="BF14" s="93">
        <f>SUM(BF12:BF13)</f>
        <v>1</v>
      </c>
      <c r="BG14" s="105">
        <f>IFERROR(BF14/SUM($L14:$W14),0)</f>
        <v>0.2</v>
      </c>
      <c r="BH14" s="93">
        <f>SUM(BH12:BH13)</f>
        <v>1</v>
      </c>
      <c r="BI14" s="94">
        <f>IFERROR(BH14/SUM($L14:$W14),0)</f>
        <v>0.2</v>
      </c>
      <c r="BJ14" s="91"/>
      <c r="BK14" s="91"/>
      <c r="BL14" s="93">
        <f>SUM(BL12:BL13)</f>
        <v>0</v>
      </c>
      <c r="BM14" s="105">
        <f>IFERROR(BL14/SUM($L14:$W14),0)</f>
        <v>0</v>
      </c>
      <c r="BN14" s="93">
        <f>SUM(BN12:BN13)</f>
        <v>0</v>
      </c>
      <c r="BO14" s="94">
        <f>IFERROR(BN14/SUM($L14:$W14),0)</f>
        <v>0</v>
      </c>
      <c r="BP14" s="91"/>
      <c r="BQ14" s="91"/>
      <c r="BR14" s="93">
        <f>SUM(BR12:BR13)</f>
        <v>0</v>
      </c>
      <c r="BS14" s="105">
        <f>IFERROR(BR14/SUM($L14:$W14),0)</f>
        <v>0</v>
      </c>
      <c r="BT14" s="93">
        <f>SUM(BT12:BT13)</f>
        <v>0</v>
      </c>
      <c r="BU14" s="94">
        <f>IFERROR(BT14/SUM($L14:$W14),0)</f>
        <v>0</v>
      </c>
      <c r="BV14" s="91"/>
      <c r="BW14" s="91"/>
      <c r="BX14" s="93">
        <f>SUM(BX12:BX13)</f>
        <v>1</v>
      </c>
      <c r="BY14" s="105">
        <f>IFERROR(BX14/SUM($L14:$W14),0)</f>
        <v>0.2</v>
      </c>
      <c r="BZ14" s="93">
        <f>SUM(BZ12:BZ13)</f>
        <v>0</v>
      </c>
      <c r="CA14" s="94">
        <f>IFERROR(BZ14/SUM($L14:$W14),0)</f>
        <v>0</v>
      </c>
      <c r="CB14" s="91"/>
      <c r="CC14" s="91"/>
      <c r="CD14" s="93">
        <f>SUM(CD12:CD13)</f>
        <v>0</v>
      </c>
      <c r="CE14" s="105">
        <f>IFERROR(CD14/SUM($L14:$W14),0)</f>
        <v>0</v>
      </c>
      <c r="CF14" s="93">
        <f>SUM(CF12:CF13)</f>
        <v>0</v>
      </c>
      <c r="CG14" s="94">
        <f>IFERROR(CF14/SUM($L14:$W14),0)</f>
        <v>0</v>
      </c>
      <c r="CH14" s="91"/>
      <c r="CI14" s="91"/>
      <c r="CJ14" s="93">
        <f>SUM(CJ12:CJ13)</f>
        <v>0</v>
      </c>
      <c r="CK14" s="105">
        <f>IFERROR(CJ14/SUM($L14:$W14),0)</f>
        <v>0</v>
      </c>
      <c r="CL14" s="93">
        <f>SUM(CL12:CL13)</f>
        <v>0</v>
      </c>
      <c r="CM14" s="94">
        <f>IFERROR(CL14/SUM($L14:$W14),0)</f>
        <v>0</v>
      </c>
      <c r="CN14" s="91"/>
      <c r="CO14" s="91"/>
      <c r="CP14" s="93">
        <f>SUM(CP12:CP13)</f>
        <v>2</v>
      </c>
      <c r="CQ14" s="105">
        <f>IFERROR(CP14/SUM($L14:$W14),0)</f>
        <v>0.4</v>
      </c>
      <c r="CR14" s="93">
        <f>SUM(CR12:CR13)</f>
        <v>0</v>
      </c>
      <c r="CS14" s="94">
        <f>IFERROR(CR14/SUM($L14:$W14),0)</f>
        <v>0</v>
      </c>
      <c r="CT14" s="91"/>
      <c r="CU14" s="91"/>
      <c r="CV14" s="91"/>
      <c r="CW14" s="95">
        <f>SUM(CS14,CM14,CG14,CA14,BU14,BO14,BI14:BI14,BC14,AW14,AQ14,AK14,AE14)</f>
        <v>0.4</v>
      </c>
      <c r="CZ14" s="106"/>
      <c r="DE14" s="86"/>
      <c r="DH14" s="58"/>
      <c r="DI14" s="58"/>
    </row>
    <row r="15" spans="1:116" s="48" customFormat="1">
      <c r="B15" s="87"/>
      <c r="C15" s="88"/>
      <c r="D15" s="88"/>
      <c r="E15" s="88"/>
      <c r="F15" s="88"/>
      <c r="G15" s="88"/>
      <c r="J15" s="114"/>
      <c r="K15" s="114"/>
      <c r="L15" s="114"/>
      <c r="M15" s="114"/>
      <c r="N15" s="114"/>
      <c r="O15" s="114"/>
      <c r="P15" s="114"/>
      <c r="Q15" s="114"/>
      <c r="R15" s="114"/>
      <c r="S15" s="114"/>
      <c r="T15" s="114"/>
      <c r="U15" s="114"/>
      <c r="V15" s="114"/>
      <c r="W15" s="114"/>
      <c r="AA15" s="327"/>
      <c r="AB15" s="327"/>
      <c r="AC15" s="328"/>
      <c r="AD15" s="327"/>
      <c r="AE15" s="95"/>
      <c r="AF15" s="91"/>
      <c r="AG15" s="91"/>
      <c r="AH15" s="327"/>
      <c r="AI15" s="328"/>
      <c r="AJ15" s="327"/>
      <c r="AK15" s="95"/>
      <c r="AL15" s="91"/>
      <c r="AM15" s="91"/>
      <c r="AN15" s="327"/>
      <c r="AO15" s="328"/>
      <c r="AP15" s="327"/>
      <c r="AQ15" s="95"/>
      <c r="AR15" s="91"/>
      <c r="AS15" s="91"/>
      <c r="AT15" s="327"/>
      <c r="AU15" s="328"/>
      <c r="AV15" s="327"/>
      <c r="AW15" s="95"/>
      <c r="AX15" s="91"/>
      <c r="AY15" s="91"/>
      <c r="AZ15" s="327"/>
      <c r="BA15" s="328"/>
      <c r="BB15" s="327"/>
      <c r="BC15" s="95"/>
      <c r="BD15" s="91"/>
      <c r="BE15" s="91"/>
      <c r="BF15" s="327"/>
      <c r="BG15" s="328"/>
      <c r="BH15" s="327"/>
      <c r="BI15" s="95"/>
      <c r="BJ15" s="91"/>
      <c r="BK15" s="91"/>
      <c r="BL15" s="327"/>
      <c r="BM15" s="328"/>
      <c r="BN15" s="327"/>
      <c r="BO15" s="95"/>
      <c r="BP15" s="91"/>
      <c r="BQ15" s="91"/>
      <c r="BR15" s="327"/>
      <c r="BS15" s="328"/>
      <c r="BT15" s="327"/>
      <c r="BU15" s="95"/>
      <c r="BV15" s="91"/>
      <c r="BW15" s="91"/>
      <c r="BX15" s="327"/>
      <c r="BY15" s="328"/>
      <c r="BZ15" s="327"/>
      <c r="CA15" s="95"/>
      <c r="CB15" s="91"/>
      <c r="CC15" s="91"/>
      <c r="CD15" s="327"/>
      <c r="CE15" s="328"/>
      <c r="CF15" s="327"/>
      <c r="CG15" s="95"/>
      <c r="CH15" s="91"/>
      <c r="CI15" s="91"/>
      <c r="CJ15" s="327"/>
      <c r="CK15" s="328"/>
      <c r="CL15" s="327"/>
      <c r="CM15" s="95"/>
      <c r="CN15" s="91"/>
      <c r="CO15" s="91"/>
      <c r="CP15" s="327"/>
      <c r="CQ15" s="328"/>
      <c r="CR15" s="327"/>
      <c r="CS15" s="95"/>
      <c r="CT15" s="91"/>
      <c r="CU15" s="91"/>
      <c r="CV15" s="91"/>
      <c r="CW15" s="95"/>
      <c r="CZ15" s="106"/>
      <c r="DE15" s="320"/>
      <c r="DH15" s="58"/>
      <c r="DI15" s="58"/>
    </row>
    <row r="16" spans="1:116" s="48" customFormat="1"/>
    <row r="17" s="48" customFormat="1"/>
    <row r="18" s="48" customFormat="1"/>
    <row r="19" s="48" customFormat="1"/>
    <row r="20" s="48" customFormat="1"/>
    <row r="21" s="48" customFormat="1"/>
    <row r="22" s="48" customFormat="1"/>
    <row r="23" s="48" customFormat="1"/>
    <row r="24" s="48" customFormat="1"/>
    <row r="25" s="48" customFormat="1"/>
    <row r="26" s="48" customFormat="1"/>
    <row r="27" s="48" customFormat="1"/>
    <row r="28" s="48" customFormat="1"/>
    <row r="29" s="48" customFormat="1"/>
    <row r="30" s="48" customFormat="1"/>
    <row r="31" s="48" customFormat="1"/>
    <row r="32"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sheetData>
  <sheetProtection algorithmName="SHA-512" hashValue="KJfhUAH6vDRETtEZ10UrkK79kAy4U3fn0rSYkiSAvuxQrQ1/Laa4mCe1nglgBw4Mg7Da6cZpfyRPqMVyOI0E5w==" saltValue="XaOcg/D4Ds4b/0C0CwqA1g==" spinCount="100000" sheet="1" sort="0" autoFilter="0"/>
  <mergeCells count="71">
    <mergeCell ref="DF10:DF11"/>
    <mergeCell ref="DG10:DG11"/>
    <mergeCell ref="CD10:CI10"/>
    <mergeCell ref="AA9:AA11"/>
    <mergeCell ref="AB9:CW9"/>
    <mergeCell ref="CX9:CX11"/>
    <mergeCell ref="CY9:CY11"/>
    <mergeCell ref="CZ9:DK9"/>
    <mergeCell ref="DB10:DB11"/>
    <mergeCell ref="DC10:DC11"/>
    <mergeCell ref="DD10:DD11"/>
    <mergeCell ref="DE10:DE11"/>
    <mergeCell ref="CV10:CV11"/>
    <mergeCell ref="CW10:CW11"/>
    <mergeCell ref="CZ10:CZ11"/>
    <mergeCell ref="BL10:BP10"/>
    <mergeCell ref="J14:K14"/>
    <mergeCell ref="J12:K12"/>
    <mergeCell ref="Z9:Z11"/>
    <mergeCell ref="J13:K13"/>
    <mergeCell ref="DL9:DL11"/>
    <mergeCell ref="AB10:AG10"/>
    <mergeCell ref="AH10:AM10"/>
    <mergeCell ref="AN10:AS10"/>
    <mergeCell ref="AT10:AY10"/>
    <mergeCell ref="DH10:DH11"/>
    <mergeCell ref="DI10:DI11"/>
    <mergeCell ref="DJ10:DJ11"/>
    <mergeCell ref="DK10:DK11"/>
    <mergeCell ref="DA10:DA11"/>
    <mergeCell ref="AZ10:BE10"/>
    <mergeCell ref="BF10:BK10"/>
    <mergeCell ref="BR10:BW10"/>
    <mergeCell ref="BX10:CC10"/>
    <mergeCell ref="CJ10:CO10"/>
    <mergeCell ref="C8:AO8"/>
    <mergeCell ref="BI8:CJ8"/>
    <mergeCell ref="CK8:CP8"/>
    <mergeCell ref="G9:G11"/>
    <mergeCell ref="H9:H11"/>
    <mergeCell ref="I9:I11"/>
    <mergeCell ref="J9:K11"/>
    <mergeCell ref="L9:W10"/>
    <mergeCell ref="X9:X11"/>
    <mergeCell ref="Y9:Y11"/>
    <mergeCell ref="CP10:CT10"/>
    <mergeCell ref="B9:B11"/>
    <mergeCell ref="C9:C11"/>
    <mergeCell ref="D9:D11"/>
    <mergeCell ref="E9:E11"/>
    <mergeCell ref="F9:F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3">
    <cfRule type="cellIs" dxfId="8" priority="1" operator="equal">
      <formula>1</formula>
    </cfRule>
    <cfRule type="colorScale" priority="2">
      <colorScale>
        <cfvo type="num" val="0"/>
        <cfvo type="num" val="0.6"/>
        <cfvo type="num" val="0.99"/>
        <color rgb="FFC00000"/>
        <color rgb="FFFFEB84"/>
        <color rgb="FF1DA275"/>
      </colorScale>
    </cfRule>
  </conditionalFormatting>
  <dataValidations count="3">
    <dataValidation showInputMessage="1" showErrorMessage="1" error="SUPERA LA META PROGRAMADA" sqref="BH12 CR12:CR13 CL12:CL13 CF12:CF13 BZ12:BZ13 BT12:BT13 BN12:BN13 BB12:BB13 AV12:AV13 AP12:AP13 AJ12:AJ13 AD12:AD13" xr:uid="{70A8CF23-236B-47B8-9E8C-D0375A086DD5}"/>
    <dataValidation type="list" allowBlank="1" showInputMessage="1" showErrorMessage="1" sqref="B12:B13 D12:G13 B14:G15" xr:uid="{21EF197A-7529-4AF1-8D36-A2430B992843}">
      <formula1>#REF!</formula1>
    </dataValidation>
    <dataValidation type="list" allowBlank="1" showInputMessage="1" showErrorMessage="1" sqref="C12:C13" xr:uid="{F6A23956-3509-4CA6-857E-FA2329729751}">
      <formula1>$C$14:$C$14</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51FCA-A5A3-49C0-813E-F2C2FF297C54}">
  <sheetPr>
    <tabColor rgb="FF92D050"/>
  </sheetPr>
  <dimension ref="A1:DL49"/>
  <sheetViews>
    <sheetView topLeftCell="DF11" zoomScale="70" zoomScaleNormal="70" zoomScaleSheetLayoutView="55" zoomScalePageLayoutView="60" workbookViewId="0">
      <selection activeCell="DL12" sqref="DL12"/>
    </sheetView>
  </sheetViews>
  <sheetFormatPr baseColWidth="10" defaultColWidth="11.453125" defaultRowHeight="15.5"/>
  <cols>
    <col min="1" max="1" width="5.453125" style="31" customWidth="1"/>
    <col min="2" max="4" width="18.54296875" style="31" customWidth="1"/>
    <col min="5" max="5" width="34.453125" style="31" customWidth="1"/>
    <col min="6"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26.45312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19.5429687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09" width="23.453125" style="31" customWidth="1"/>
    <col min="110" max="111" width="18.453125" style="31" customWidth="1"/>
    <col min="112" max="112" width="20.54296875" style="31" customWidth="1"/>
    <col min="113" max="113" width="17.453125" style="31" customWidth="1"/>
    <col min="114" max="114" width="18.453125" style="31" customWidth="1"/>
    <col min="115" max="115" width="18" style="31" customWidth="1"/>
    <col min="116" max="116" width="43.179687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1163</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thickBo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544</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5" thickBot="1">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26.75" customHeight="1">
      <c r="A12" s="51"/>
      <c r="B12" s="39" t="s">
        <v>1053</v>
      </c>
      <c r="C12" s="39" t="s">
        <v>485</v>
      </c>
      <c r="D12" s="39" t="s">
        <v>486</v>
      </c>
      <c r="E12" s="39" t="s">
        <v>487</v>
      </c>
      <c r="F12" s="39" t="s">
        <v>488</v>
      </c>
      <c r="G12" s="39" t="s">
        <v>489</v>
      </c>
      <c r="H12" s="39" t="s">
        <v>1074</v>
      </c>
      <c r="I12" s="354" t="s">
        <v>1164</v>
      </c>
      <c r="J12" s="915" t="s">
        <v>1165</v>
      </c>
      <c r="K12" s="916"/>
      <c r="L12" s="85"/>
      <c r="M12" s="85"/>
      <c r="N12" s="85"/>
      <c r="O12" s="85"/>
      <c r="P12" s="85"/>
      <c r="Q12" s="85"/>
      <c r="R12" s="85"/>
      <c r="S12" s="85"/>
      <c r="T12" s="85"/>
      <c r="U12" s="85"/>
      <c r="V12" s="85"/>
      <c r="W12" s="85">
        <v>1</v>
      </c>
      <c r="X12" s="85" t="s">
        <v>33</v>
      </c>
      <c r="Y12" s="54" t="s">
        <v>1166</v>
      </c>
      <c r="Z12" s="54" t="s">
        <v>1167</v>
      </c>
      <c r="AA12" s="466">
        <v>0.1429</v>
      </c>
      <c r="AB12" s="89">
        <f>+L12</f>
        <v>0</v>
      </c>
      <c r="AC12" s="92">
        <f>IFERROR(AB12/SUM($L12:$W12)*100,0)</f>
        <v>0</v>
      </c>
      <c r="AD12" s="92"/>
      <c r="AE12" s="92">
        <f>IFERROR(AD12/SUM($L12:$W12)*100,0)</f>
        <v>0</v>
      </c>
      <c r="AF12" s="54"/>
      <c r="AG12" s="53"/>
      <c r="AH12" s="89">
        <f t="shared" ref="AH12:AH16" si="0">+M12</f>
        <v>0</v>
      </c>
      <c r="AI12" s="92">
        <f>IFERROR(AH12/SUM($L12:$W12)*100,0)</f>
        <v>0</v>
      </c>
      <c r="AJ12" s="92"/>
      <c r="AK12" s="92">
        <f>IFERROR(AJ12/SUM($L12:$W12)*100,0)</f>
        <v>0</v>
      </c>
      <c r="AL12" s="54"/>
      <c r="AM12" s="53"/>
      <c r="AN12" s="89">
        <f t="shared" ref="AN12:AN16" si="1">+N12</f>
        <v>0</v>
      </c>
      <c r="AO12" s="92">
        <f>IFERROR(AN12/SUM($L12:$W12)*100,0)</f>
        <v>0</v>
      </c>
      <c r="AP12" s="92"/>
      <c r="AQ12" s="92">
        <f>IFERROR(AP12/SUM($L12:$W12)*100,0)</f>
        <v>0</v>
      </c>
      <c r="AR12" s="54"/>
      <c r="AS12" s="53"/>
      <c r="AT12" s="54">
        <f>+O12</f>
        <v>0</v>
      </c>
      <c r="AU12" s="92">
        <f>IFERROR(AT12/SUM($L12:$W12)*100,0)</f>
        <v>0</v>
      </c>
      <c r="AV12" s="92"/>
      <c r="AW12" s="92">
        <f>IFERROR(AV12/SUM($L12:$W12)*100,0)</f>
        <v>0</v>
      </c>
      <c r="AX12" s="54"/>
      <c r="AY12" s="53"/>
      <c r="AZ12" s="52">
        <f t="shared" ref="AZ12:AZ16" si="2">+P12</f>
        <v>0</v>
      </c>
      <c r="BA12" s="92">
        <f>IFERROR(AZ12/SUM($L12:$W12)*100,0)</f>
        <v>0</v>
      </c>
      <c r="BB12" s="92"/>
      <c r="BC12" s="92">
        <f>IFERROR(BB12/SUM($L12:$W12)*100,0)</f>
        <v>0</v>
      </c>
      <c r="BD12" s="52"/>
      <c r="BE12" s="53"/>
      <c r="BF12" s="52">
        <f t="shared" ref="BF12:BF16" si="3">+Q12</f>
        <v>0</v>
      </c>
      <c r="BG12" s="92">
        <f>IFERROR(BF12/SUM($L12:$W12)*100,0)</f>
        <v>0</v>
      </c>
      <c r="BH12" s="92"/>
      <c r="BI12" s="92">
        <f>IFERROR(BH12/SUM($L12:$W12)*100,0)</f>
        <v>0</v>
      </c>
      <c r="BJ12" s="52"/>
      <c r="BK12" s="53"/>
      <c r="BL12" s="52">
        <f t="shared" ref="BL12:BL16" si="4">+R12</f>
        <v>0</v>
      </c>
      <c r="BM12" s="92">
        <f>IFERROR(BL12/SUM($L12:$W12)*100,0)</f>
        <v>0</v>
      </c>
      <c r="BN12" s="92"/>
      <c r="BO12" s="92">
        <f>IFERROR(BN12/SUM($L12:$W12)*100,0)</f>
        <v>0</v>
      </c>
      <c r="BP12" s="53"/>
      <c r="BQ12" s="53"/>
      <c r="BR12" s="53">
        <f t="shared" ref="BR12:BR16" si="5">+S12</f>
        <v>0</v>
      </c>
      <c r="BS12" s="92">
        <f>IFERROR(BR12/SUM($L12:$W12)*100,0)</f>
        <v>0</v>
      </c>
      <c r="BT12" s="92"/>
      <c r="BU12" s="92">
        <f>IFERROR(BT12/SUM($L12:$W12)*100,0)</f>
        <v>0</v>
      </c>
      <c r="BV12" s="53"/>
      <c r="BW12" s="53"/>
      <c r="BX12" s="53">
        <f t="shared" ref="BX12:BX16" si="6">+T12</f>
        <v>0</v>
      </c>
      <c r="BY12" s="92">
        <f>IFERROR(BX12/SUM($L12:$W12)*100,0)</f>
        <v>0</v>
      </c>
      <c r="BZ12" s="92"/>
      <c r="CA12" s="92">
        <f>IFERROR(BZ12/SUM($L12:$W12)*100,0)</f>
        <v>0</v>
      </c>
      <c r="CB12" s="53"/>
      <c r="CC12" s="53"/>
      <c r="CD12" s="53">
        <f t="shared" ref="CD12:CD16" si="7">+U12</f>
        <v>0</v>
      </c>
      <c r="CE12" s="92">
        <f>IFERROR(CD12/SUM($L12:$W12)*100,0)</f>
        <v>0</v>
      </c>
      <c r="CF12" s="92"/>
      <c r="CG12" s="92">
        <f>IFERROR(CF12/SUM($L12:$W12)*100,0)</f>
        <v>0</v>
      </c>
      <c r="CH12" s="53"/>
      <c r="CI12" s="53"/>
      <c r="CJ12" s="53">
        <f t="shared" ref="CJ12:CJ16" si="8">+V12</f>
        <v>0</v>
      </c>
      <c r="CK12" s="92">
        <f>IFERROR(CJ12/SUM($L12:$W12)*100,0)</f>
        <v>0</v>
      </c>
      <c r="CL12" s="92"/>
      <c r="CM12" s="92">
        <f>IFERROR(CL12/SUM($L12:$W12)*100,0)</f>
        <v>0</v>
      </c>
      <c r="CN12" s="53"/>
      <c r="CO12" s="53"/>
      <c r="CP12" s="53">
        <f t="shared" ref="CP12:CP16" si="9">+W12</f>
        <v>1</v>
      </c>
      <c r="CQ12" s="92">
        <f>IFERROR(CP12/SUM($L12:$W12)*100,0)</f>
        <v>100</v>
      </c>
      <c r="CR12" s="92"/>
      <c r="CS12" s="92">
        <f>IFERROR(CR12/SUM($L12:$W12)*100,0)</f>
        <v>0</v>
      </c>
      <c r="CT12" s="53"/>
      <c r="CU12" s="53"/>
      <c r="CV12" s="53">
        <f t="shared" ref="CV12:CV16" si="10">SUM(CR12,CL12,CF12,BZ12,BT12,BN12,BH12,BB12,AV12,AP12,AJ12,AD12)</f>
        <v>0</v>
      </c>
      <c r="CW12" s="28">
        <f>SUM(CS12,CM12,CG12,CA12,BU12,BO12,BI12,BC12,AW12,AQ12,AK12,AE12)/100</f>
        <v>0</v>
      </c>
      <c r="CX12" s="78"/>
      <c r="CY12" s="102"/>
      <c r="CZ12" s="89" t="s">
        <v>495</v>
      </c>
      <c r="DA12" s="89" t="s">
        <v>565</v>
      </c>
      <c r="DB12" s="89" t="s">
        <v>566</v>
      </c>
      <c r="DC12" s="89" t="s">
        <v>567</v>
      </c>
      <c r="DD12" s="89" t="s">
        <v>499</v>
      </c>
      <c r="DE12" s="89" t="s">
        <v>500</v>
      </c>
      <c r="DF12" s="86"/>
      <c r="DG12" s="86"/>
      <c r="DH12" s="58"/>
      <c r="DI12" s="58"/>
      <c r="DJ12" s="55"/>
      <c r="DK12" s="55"/>
      <c r="DL12" s="605" t="s">
        <v>501</v>
      </c>
    </row>
    <row r="13" spans="1:116" ht="185.25" customHeight="1">
      <c r="A13" s="51"/>
      <c r="B13" s="39" t="s">
        <v>1053</v>
      </c>
      <c r="C13" s="39" t="s">
        <v>485</v>
      </c>
      <c r="D13" s="39" t="s">
        <v>486</v>
      </c>
      <c r="E13" s="39" t="s">
        <v>487</v>
      </c>
      <c r="F13" s="39" t="s">
        <v>488</v>
      </c>
      <c r="G13" s="39" t="s">
        <v>489</v>
      </c>
      <c r="H13" s="39" t="s">
        <v>1074</v>
      </c>
      <c r="I13" s="354" t="s">
        <v>1164</v>
      </c>
      <c r="J13" s="915" t="s">
        <v>1168</v>
      </c>
      <c r="K13" s="916"/>
      <c r="L13" s="85"/>
      <c r="M13" s="85">
        <v>1</v>
      </c>
      <c r="N13" s="85"/>
      <c r="O13" s="85"/>
      <c r="P13" s="85"/>
      <c r="Q13" s="85"/>
      <c r="R13" s="85"/>
      <c r="S13" s="85"/>
      <c r="T13" s="85"/>
      <c r="U13" s="85"/>
      <c r="V13" s="85"/>
      <c r="W13" s="85">
        <v>1</v>
      </c>
      <c r="X13" s="85" t="s">
        <v>33</v>
      </c>
      <c r="Y13" s="54" t="s">
        <v>1169</v>
      </c>
      <c r="Z13" s="54" t="s">
        <v>1168</v>
      </c>
      <c r="AA13" s="466">
        <v>0.1429</v>
      </c>
      <c r="AB13" s="54">
        <f>+L13</f>
        <v>0</v>
      </c>
      <c r="AC13" s="92">
        <f t="shared" ref="AC13:AC16" si="11">IFERROR(AB13/SUM($L13:$W13)*100,0)</f>
        <v>0</v>
      </c>
      <c r="AD13" s="54"/>
      <c r="AE13" s="92">
        <f t="shared" ref="AE13:AE16" si="12">IFERROR(AD13/SUM($L13:$W13)*100,0)</f>
        <v>0</v>
      </c>
      <c r="AF13" s="54"/>
      <c r="AG13" s="53"/>
      <c r="AH13" s="89">
        <f t="shared" si="0"/>
        <v>1</v>
      </c>
      <c r="AI13" s="92">
        <f t="shared" ref="AI13:AI16" si="13">IFERROR(AH13/SUM($L13:$W13)*100,0)</f>
        <v>50</v>
      </c>
      <c r="AJ13" s="54">
        <v>1</v>
      </c>
      <c r="AK13" s="92">
        <f t="shared" ref="AK13:AK16" si="14">IFERROR(AJ13/SUM($L13:$W13)*100,0)</f>
        <v>50</v>
      </c>
      <c r="AL13" s="54" t="s">
        <v>1170</v>
      </c>
      <c r="AM13" s="452" t="s">
        <v>1171</v>
      </c>
      <c r="AN13" s="89">
        <f t="shared" si="1"/>
        <v>0</v>
      </c>
      <c r="AO13" s="92">
        <f t="shared" ref="AO13:AO16" si="15">IFERROR(AN13/SUM($L13:$W13)*100,0)</f>
        <v>0</v>
      </c>
      <c r="AP13" s="54"/>
      <c r="AQ13" s="92">
        <f t="shared" ref="AQ13:AQ16" si="16">IFERROR(AP13/SUM($L13:$W13)*100,0)</f>
        <v>0</v>
      </c>
      <c r="AR13" s="54"/>
      <c r="AS13" s="53"/>
      <c r="AT13" s="54">
        <f>+O13</f>
        <v>0</v>
      </c>
      <c r="AU13" s="92">
        <f t="shared" ref="AU13:AU16" si="17">IFERROR(AT13/SUM($L13:$W13)*100,0)</f>
        <v>0</v>
      </c>
      <c r="AV13" s="54"/>
      <c r="AW13" s="92">
        <f t="shared" ref="AW13:AW16" si="18">IFERROR(AV13/SUM($L13:$W13)*100,0)</f>
        <v>0</v>
      </c>
      <c r="AX13" s="54"/>
      <c r="AY13" s="53"/>
      <c r="AZ13" s="52">
        <f t="shared" si="2"/>
        <v>0</v>
      </c>
      <c r="BA13" s="92">
        <f t="shared" ref="BA13:BA16" si="19">IFERROR(AZ13/SUM($L13:$W13)*100,0)</f>
        <v>0</v>
      </c>
      <c r="BB13" s="54"/>
      <c r="BC13" s="92">
        <f t="shared" ref="BC13:BC16" si="20">IFERROR(BB13/SUM($L13:$W13)*100,0)</f>
        <v>0</v>
      </c>
      <c r="BD13" s="52"/>
      <c r="BE13" s="53"/>
      <c r="BF13" s="52">
        <f t="shared" si="3"/>
        <v>0</v>
      </c>
      <c r="BG13" s="92">
        <f>IFERROR(BF13/SUM($L13:$W13)*100,0)</f>
        <v>0</v>
      </c>
      <c r="BH13" s="52"/>
      <c r="BI13" s="92">
        <f>IFERROR(BH13/SUM($L13:$W13)*100,0)</f>
        <v>0</v>
      </c>
      <c r="BJ13" s="376"/>
      <c r="BK13" s="53"/>
      <c r="BL13" s="52">
        <f t="shared" si="4"/>
        <v>0</v>
      </c>
      <c r="BM13" s="92">
        <f t="shared" ref="BM13:BM16" si="21">IFERROR(BL13/SUM($L13:$W13)*100,0)</f>
        <v>0</v>
      </c>
      <c r="BN13" s="54"/>
      <c r="BO13" s="92">
        <f t="shared" ref="BO13:BO16" si="22">IFERROR(BN13/SUM($L13:$W13)*100,0)</f>
        <v>0</v>
      </c>
      <c r="BP13" s="53"/>
      <c r="BQ13" s="53"/>
      <c r="BR13" s="53">
        <f t="shared" si="5"/>
        <v>0</v>
      </c>
      <c r="BS13" s="92">
        <f t="shared" ref="BS13:BS16" si="23">IFERROR(BR13/SUM($L13:$W13)*100,0)</f>
        <v>0</v>
      </c>
      <c r="BT13" s="54"/>
      <c r="BU13" s="92">
        <f t="shared" ref="BU13:BU16" si="24">IFERROR(BT13/SUM($L13:$W13)*100,0)</f>
        <v>0</v>
      </c>
      <c r="BV13" s="53"/>
      <c r="BW13" s="53"/>
      <c r="BX13" s="53">
        <f t="shared" si="6"/>
        <v>0</v>
      </c>
      <c r="BY13" s="92">
        <f t="shared" ref="BY13:BY16" si="25">IFERROR(BX13/SUM($L13:$W13)*100,0)</f>
        <v>0</v>
      </c>
      <c r="BZ13" s="54"/>
      <c r="CA13" s="92">
        <f t="shared" ref="CA13:CA16" si="26">IFERROR(BZ13/SUM($L13:$W13)*100,0)</f>
        <v>0</v>
      </c>
      <c r="CB13" s="53"/>
      <c r="CC13" s="53"/>
      <c r="CD13" s="53">
        <f t="shared" si="7"/>
        <v>0</v>
      </c>
      <c r="CE13" s="92">
        <f t="shared" ref="CE13:CE16" si="27">IFERROR(CD13/SUM($L13:$W13)*100,0)</f>
        <v>0</v>
      </c>
      <c r="CF13" s="54"/>
      <c r="CG13" s="92">
        <f t="shared" ref="CG13:CG16" si="28">IFERROR(CF13/SUM($L13:$W13)*100,0)</f>
        <v>0</v>
      </c>
      <c r="CH13" s="53"/>
      <c r="CI13" s="53"/>
      <c r="CJ13" s="53">
        <f t="shared" si="8"/>
        <v>0</v>
      </c>
      <c r="CK13" s="92">
        <f t="shared" ref="CK13:CK16" si="29">IFERROR(CJ13/SUM($L13:$W13)*100,0)</f>
        <v>0</v>
      </c>
      <c r="CL13" s="54"/>
      <c r="CM13" s="92">
        <f t="shared" ref="CM13:CM16" si="30">IFERROR(CL13/SUM($L13:$W13)*100,0)</f>
        <v>0</v>
      </c>
      <c r="CN13" s="53"/>
      <c r="CO13" s="53"/>
      <c r="CP13" s="53">
        <f t="shared" si="9"/>
        <v>1</v>
      </c>
      <c r="CQ13" s="92">
        <f t="shared" ref="CQ13:CQ16" si="31">IFERROR(CP13/SUM($L13:$W13)*100,0)</f>
        <v>50</v>
      </c>
      <c r="CR13" s="54"/>
      <c r="CS13" s="92">
        <f t="shared" ref="CS13:CS16" si="32">IFERROR(CR13/SUM($L13:$W13)*100,0)</f>
        <v>0</v>
      </c>
      <c r="CT13" s="53"/>
      <c r="CU13" s="53"/>
      <c r="CV13" s="53">
        <f>SUM(CR13,CL13,CF13,BZ13,BT13,BN13,BH13,BB13,AV13,AP13,AJ13,AD13)</f>
        <v>1</v>
      </c>
      <c r="CW13" s="28">
        <f>SUM(CS13,CM13,CG13,CA13,BU13,BO13,BI13,BC13,AW13,AQ13,AK13,AE13)/100</f>
        <v>0.5</v>
      </c>
      <c r="CX13" s="79"/>
      <c r="CY13" s="103"/>
      <c r="CZ13" s="89" t="s">
        <v>495</v>
      </c>
      <c r="DA13" s="89" t="s">
        <v>1172</v>
      </c>
      <c r="DB13" s="89" t="s">
        <v>566</v>
      </c>
      <c r="DC13" s="89" t="s">
        <v>567</v>
      </c>
      <c r="DD13" s="89" t="s">
        <v>499</v>
      </c>
      <c r="DE13" s="89" t="s">
        <v>500</v>
      </c>
      <c r="DF13" s="86"/>
      <c r="DG13" s="86"/>
      <c r="DH13" s="58"/>
      <c r="DI13" s="58"/>
      <c r="DJ13" s="55"/>
      <c r="DK13" s="55"/>
      <c r="DL13" s="606" t="s">
        <v>501</v>
      </c>
    </row>
    <row r="14" spans="1:116" ht="141" customHeight="1">
      <c r="A14" s="51"/>
      <c r="B14" s="39" t="s">
        <v>1053</v>
      </c>
      <c r="C14" s="39" t="s">
        <v>485</v>
      </c>
      <c r="D14" s="39" t="s">
        <v>486</v>
      </c>
      <c r="E14" s="39" t="s">
        <v>487</v>
      </c>
      <c r="F14" s="39" t="s">
        <v>488</v>
      </c>
      <c r="G14" s="39" t="s">
        <v>489</v>
      </c>
      <c r="H14" s="39" t="s">
        <v>1074</v>
      </c>
      <c r="I14" s="354" t="s">
        <v>1164</v>
      </c>
      <c r="J14" s="915" t="s">
        <v>1173</v>
      </c>
      <c r="K14" s="916"/>
      <c r="L14" s="85"/>
      <c r="M14" s="85"/>
      <c r="N14" s="85"/>
      <c r="O14" s="85">
        <v>1</v>
      </c>
      <c r="P14" s="85"/>
      <c r="Q14" s="85"/>
      <c r="R14" s="85"/>
      <c r="S14" s="85"/>
      <c r="T14" s="85"/>
      <c r="U14" s="85"/>
      <c r="V14" s="85"/>
      <c r="W14" s="85"/>
      <c r="X14" s="85" t="s">
        <v>1056</v>
      </c>
      <c r="Y14" s="54" t="s">
        <v>1174</v>
      </c>
      <c r="Z14" s="54" t="s">
        <v>1175</v>
      </c>
      <c r="AA14" s="466">
        <v>0.1429</v>
      </c>
      <c r="AB14" s="54">
        <f>+L14</f>
        <v>0</v>
      </c>
      <c r="AC14" s="92">
        <f t="shared" si="11"/>
        <v>0</v>
      </c>
      <c r="AD14" s="54"/>
      <c r="AE14" s="92">
        <f t="shared" si="12"/>
        <v>0</v>
      </c>
      <c r="AF14" s="54"/>
      <c r="AG14" s="53"/>
      <c r="AH14" s="89">
        <f t="shared" si="0"/>
        <v>0</v>
      </c>
      <c r="AI14" s="92">
        <f t="shared" si="13"/>
        <v>0</v>
      </c>
      <c r="AJ14" s="54"/>
      <c r="AK14" s="92">
        <f t="shared" si="14"/>
        <v>0</v>
      </c>
      <c r="AL14" s="54"/>
      <c r="AM14" s="53"/>
      <c r="AN14" s="89">
        <f t="shared" si="1"/>
        <v>0</v>
      </c>
      <c r="AO14" s="92">
        <f t="shared" si="15"/>
        <v>0</v>
      </c>
      <c r="AP14" s="54"/>
      <c r="AQ14" s="92">
        <f t="shared" si="16"/>
        <v>0</v>
      </c>
      <c r="AR14" s="54"/>
      <c r="AS14" s="53"/>
      <c r="AT14" s="54">
        <f>+O14</f>
        <v>1</v>
      </c>
      <c r="AU14" s="92">
        <f t="shared" si="17"/>
        <v>100</v>
      </c>
      <c r="AV14" s="54">
        <v>1</v>
      </c>
      <c r="AW14" s="92">
        <f t="shared" si="18"/>
        <v>100</v>
      </c>
      <c r="AX14" s="54" t="s">
        <v>1176</v>
      </c>
      <c r="AY14" s="85" t="s">
        <v>1177</v>
      </c>
      <c r="AZ14" s="52">
        <f t="shared" si="2"/>
        <v>0</v>
      </c>
      <c r="BA14" s="92">
        <f t="shared" si="19"/>
        <v>0</v>
      </c>
      <c r="BB14" s="54"/>
      <c r="BC14" s="92">
        <f t="shared" si="20"/>
        <v>0</v>
      </c>
      <c r="BD14" s="52"/>
      <c r="BE14" s="53"/>
      <c r="BF14" s="52">
        <f t="shared" si="3"/>
        <v>0</v>
      </c>
      <c r="BH14" s="54"/>
      <c r="BI14" s="92">
        <f>IFERROR(BH14/SUM($L14:$W14)*100,0)</f>
        <v>0</v>
      </c>
      <c r="BJ14" s="52"/>
      <c r="BK14" s="53"/>
      <c r="BL14" s="52">
        <f t="shared" si="4"/>
        <v>0</v>
      </c>
      <c r="BM14" s="92">
        <f t="shared" si="21"/>
        <v>0</v>
      </c>
      <c r="BN14" s="54"/>
      <c r="BO14" s="92">
        <f t="shared" si="22"/>
        <v>0</v>
      </c>
      <c r="BP14" s="53"/>
      <c r="BQ14" s="53"/>
      <c r="BR14" s="53">
        <f t="shared" si="5"/>
        <v>0</v>
      </c>
      <c r="BS14" s="92">
        <f t="shared" si="23"/>
        <v>0</v>
      </c>
      <c r="BT14" s="54"/>
      <c r="BU14" s="92">
        <f t="shared" si="24"/>
        <v>0</v>
      </c>
      <c r="BV14" s="53"/>
      <c r="BW14" s="53"/>
      <c r="BX14" s="53">
        <f t="shared" si="6"/>
        <v>0</v>
      </c>
      <c r="BY14" s="92">
        <f t="shared" si="25"/>
        <v>0</v>
      </c>
      <c r="BZ14" s="54"/>
      <c r="CA14" s="92">
        <f t="shared" si="26"/>
        <v>0</v>
      </c>
      <c r="CB14" s="53"/>
      <c r="CC14" s="53"/>
      <c r="CD14" s="53">
        <f t="shared" si="7"/>
        <v>0</v>
      </c>
      <c r="CE14" s="92">
        <f t="shared" si="27"/>
        <v>0</v>
      </c>
      <c r="CF14" s="54"/>
      <c r="CG14" s="92">
        <f t="shared" si="28"/>
        <v>0</v>
      </c>
      <c r="CH14" s="53"/>
      <c r="CI14" s="53"/>
      <c r="CJ14" s="53">
        <f t="shared" si="8"/>
        <v>0</v>
      </c>
      <c r="CK14" s="92">
        <f t="shared" si="29"/>
        <v>0</v>
      </c>
      <c r="CL14" s="54"/>
      <c r="CM14" s="92">
        <f t="shared" si="30"/>
        <v>0</v>
      </c>
      <c r="CN14" s="53"/>
      <c r="CO14" s="53"/>
      <c r="CP14" s="53">
        <f t="shared" si="9"/>
        <v>0</v>
      </c>
      <c r="CQ14" s="92">
        <f t="shared" si="31"/>
        <v>0</v>
      </c>
      <c r="CR14" s="54"/>
      <c r="CS14" s="92">
        <f t="shared" si="32"/>
        <v>0</v>
      </c>
      <c r="CT14" s="53"/>
      <c r="CU14" s="53"/>
      <c r="CV14" s="53">
        <f t="shared" si="10"/>
        <v>1</v>
      </c>
      <c r="CW14" s="28">
        <f t="shared" ref="CW14:CW16" si="33">SUM(CS14,CM14,CG14,CA14,BU14,BO14,BI14,BC14,AW14,AQ14,AK14,AE14)/100</f>
        <v>1</v>
      </c>
      <c r="CX14" s="79"/>
      <c r="CY14" s="103"/>
      <c r="CZ14" s="89" t="s">
        <v>495</v>
      </c>
      <c r="DA14" s="89" t="s">
        <v>565</v>
      </c>
      <c r="DB14" s="89" t="s">
        <v>566</v>
      </c>
      <c r="DC14" s="89" t="s">
        <v>1178</v>
      </c>
      <c r="DD14" s="89" t="s">
        <v>499</v>
      </c>
      <c r="DE14" s="89" t="s">
        <v>500</v>
      </c>
      <c r="DF14" s="86"/>
      <c r="DG14" s="86"/>
      <c r="DH14" s="58"/>
      <c r="DI14" s="58"/>
      <c r="DJ14" s="55"/>
      <c r="DK14" s="55"/>
      <c r="DL14" s="606" t="s">
        <v>1179</v>
      </c>
    </row>
    <row r="15" spans="1:116" ht="167.25" customHeight="1">
      <c r="A15" s="51"/>
      <c r="B15" s="39" t="s">
        <v>1053</v>
      </c>
      <c r="C15" s="39" t="s">
        <v>485</v>
      </c>
      <c r="D15" s="39" t="s">
        <v>486</v>
      </c>
      <c r="E15" s="39" t="s">
        <v>487</v>
      </c>
      <c r="F15" s="39" t="s">
        <v>488</v>
      </c>
      <c r="G15" s="39" t="s">
        <v>489</v>
      </c>
      <c r="H15" s="39" t="s">
        <v>1074</v>
      </c>
      <c r="I15" s="354" t="s">
        <v>1164</v>
      </c>
      <c r="J15" s="915" t="s">
        <v>1180</v>
      </c>
      <c r="K15" s="916"/>
      <c r="L15" s="85"/>
      <c r="M15" s="85"/>
      <c r="N15" s="85"/>
      <c r="O15" s="85">
        <v>1</v>
      </c>
      <c r="P15" s="85"/>
      <c r="Q15" s="85"/>
      <c r="R15" s="85">
        <v>1</v>
      </c>
      <c r="S15" s="85"/>
      <c r="T15" s="85"/>
      <c r="U15" s="85"/>
      <c r="V15" s="85">
        <v>1</v>
      </c>
      <c r="W15" s="85"/>
      <c r="X15" s="85" t="s">
        <v>33</v>
      </c>
      <c r="Y15" s="54" t="s">
        <v>1181</v>
      </c>
      <c r="Z15" s="54" t="s">
        <v>1182</v>
      </c>
      <c r="AA15" s="466">
        <v>0.42859999999999998</v>
      </c>
      <c r="AB15" s="54">
        <f>+L15</f>
        <v>0</v>
      </c>
      <c r="AC15" s="92">
        <f t="shared" si="11"/>
        <v>0</v>
      </c>
      <c r="AD15" s="54"/>
      <c r="AE15" s="92">
        <f t="shared" si="12"/>
        <v>0</v>
      </c>
      <c r="AF15" s="54"/>
      <c r="AG15" s="53"/>
      <c r="AH15" s="89">
        <f t="shared" si="0"/>
        <v>0</v>
      </c>
      <c r="AI15" s="92">
        <f t="shared" si="13"/>
        <v>0</v>
      </c>
      <c r="AJ15" s="54"/>
      <c r="AK15" s="92">
        <f t="shared" si="14"/>
        <v>0</v>
      </c>
      <c r="AL15" s="54"/>
      <c r="AM15" s="53"/>
      <c r="AN15" s="89">
        <f t="shared" si="1"/>
        <v>0</v>
      </c>
      <c r="AO15" s="92">
        <f t="shared" si="15"/>
        <v>0</v>
      </c>
      <c r="AP15" s="54"/>
      <c r="AQ15" s="92">
        <f t="shared" si="16"/>
        <v>0</v>
      </c>
      <c r="AR15" s="54"/>
      <c r="AS15" s="53"/>
      <c r="AT15" s="54">
        <f>+O15</f>
        <v>1</v>
      </c>
      <c r="AU15" s="98">
        <f t="shared" si="17"/>
        <v>33.333333333333329</v>
      </c>
      <c r="AV15" s="54">
        <v>1</v>
      </c>
      <c r="AW15" s="98">
        <f t="shared" si="18"/>
        <v>33.333333333333329</v>
      </c>
      <c r="AX15" s="54" t="s">
        <v>1183</v>
      </c>
      <c r="AY15" s="85" t="s">
        <v>1177</v>
      </c>
      <c r="AZ15" s="52">
        <f t="shared" si="2"/>
        <v>0</v>
      </c>
      <c r="BA15" s="92">
        <f t="shared" si="19"/>
        <v>0</v>
      </c>
      <c r="BB15" s="54"/>
      <c r="BC15" s="92">
        <f t="shared" si="20"/>
        <v>0</v>
      </c>
      <c r="BD15" s="52"/>
      <c r="BE15" s="53"/>
      <c r="BF15" s="52">
        <f t="shared" si="3"/>
        <v>0</v>
      </c>
      <c r="BG15" s="92">
        <f t="shared" ref="BG15:BG16" si="34">IFERROR(BF15/SUM($L15:$W15)*100,0)</f>
        <v>0</v>
      </c>
      <c r="BH15" s="54"/>
      <c r="BI15" s="92">
        <f t="shared" ref="BI15:BI16" si="35">IFERROR(BH15/SUM($L15:$W15)*100,0)</f>
        <v>0</v>
      </c>
      <c r="BJ15" s="52"/>
      <c r="BK15" s="53"/>
      <c r="BL15" s="52">
        <f t="shared" si="4"/>
        <v>1</v>
      </c>
      <c r="BM15" s="98">
        <f t="shared" si="21"/>
        <v>33.333333333333329</v>
      </c>
      <c r="BN15" s="54"/>
      <c r="BO15" s="92">
        <f t="shared" si="22"/>
        <v>0</v>
      </c>
      <c r="BP15" s="85"/>
      <c r="BQ15" s="85"/>
      <c r="BR15" s="53">
        <f t="shared" si="5"/>
        <v>0</v>
      </c>
      <c r="BS15" s="98">
        <f t="shared" si="23"/>
        <v>0</v>
      </c>
      <c r="BT15" s="54"/>
      <c r="BU15" s="92">
        <f t="shared" si="24"/>
        <v>0</v>
      </c>
      <c r="BV15" s="53"/>
      <c r="BW15" s="53"/>
      <c r="BX15" s="53">
        <f t="shared" si="6"/>
        <v>0</v>
      </c>
      <c r="BY15" s="92">
        <f t="shared" si="25"/>
        <v>0</v>
      </c>
      <c r="BZ15" s="54"/>
      <c r="CA15" s="92">
        <f t="shared" si="26"/>
        <v>0</v>
      </c>
      <c r="CB15" s="53"/>
      <c r="CC15" s="53"/>
      <c r="CD15" s="53">
        <f t="shared" si="7"/>
        <v>0</v>
      </c>
      <c r="CE15" s="92">
        <f t="shared" si="27"/>
        <v>0</v>
      </c>
      <c r="CF15" s="54"/>
      <c r="CG15" s="92">
        <f t="shared" si="28"/>
        <v>0</v>
      </c>
      <c r="CH15" s="53"/>
      <c r="CI15" s="53"/>
      <c r="CJ15" s="444">
        <f t="shared" si="8"/>
        <v>1</v>
      </c>
      <c r="CK15" s="98">
        <f t="shared" si="29"/>
        <v>33.333333333333329</v>
      </c>
      <c r="CL15" s="54"/>
      <c r="CM15" s="92">
        <f t="shared" si="30"/>
        <v>0</v>
      </c>
      <c r="CN15" s="53"/>
      <c r="CO15" s="53"/>
      <c r="CP15" s="53">
        <f t="shared" si="9"/>
        <v>0</v>
      </c>
      <c r="CQ15" s="92">
        <f t="shared" si="31"/>
        <v>0</v>
      </c>
      <c r="CR15" s="54"/>
      <c r="CS15" s="92">
        <f t="shared" si="32"/>
        <v>0</v>
      </c>
      <c r="CT15" s="53"/>
      <c r="CU15" s="53"/>
      <c r="CV15" s="53">
        <f t="shared" si="10"/>
        <v>1</v>
      </c>
      <c r="CW15" s="28">
        <f t="shared" si="33"/>
        <v>0.33333333333333326</v>
      </c>
      <c r="CX15" s="79"/>
      <c r="CZ15" s="89" t="s">
        <v>495</v>
      </c>
      <c r="DA15" s="89" t="s">
        <v>565</v>
      </c>
      <c r="DB15" s="89" t="s">
        <v>566</v>
      </c>
      <c r="DC15" s="89" t="s">
        <v>1178</v>
      </c>
      <c r="DD15" s="89" t="s">
        <v>499</v>
      </c>
      <c r="DE15" s="89" t="s">
        <v>500</v>
      </c>
      <c r="DF15" s="86"/>
      <c r="DG15" s="86"/>
      <c r="DH15" s="58"/>
      <c r="DI15" s="58"/>
      <c r="DJ15" s="55"/>
      <c r="DK15" s="55"/>
      <c r="DL15" s="606" t="s">
        <v>1184</v>
      </c>
    </row>
    <row r="16" spans="1:116" ht="288.75" customHeight="1">
      <c r="A16" s="51"/>
      <c r="B16" s="39" t="s">
        <v>1053</v>
      </c>
      <c r="C16" s="39" t="s">
        <v>485</v>
      </c>
      <c r="D16" s="39" t="s">
        <v>486</v>
      </c>
      <c r="E16" s="39" t="s">
        <v>487</v>
      </c>
      <c r="F16" s="39" t="s">
        <v>488</v>
      </c>
      <c r="G16" s="39" t="s">
        <v>489</v>
      </c>
      <c r="H16" s="39" t="s">
        <v>1074</v>
      </c>
      <c r="I16" s="354" t="s">
        <v>1164</v>
      </c>
      <c r="J16" s="915" t="s">
        <v>1185</v>
      </c>
      <c r="K16" s="916"/>
      <c r="L16" s="85"/>
      <c r="M16" s="85"/>
      <c r="N16" s="85"/>
      <c r="O16" s="85"/>
      <c r="P16" s="85"/>
      <c r="Q16" s="85"/>
      <c r="R16" s="85"/>
      <c r="S16" s="85"/>
      <c r="T16" s="85"/>
      <c r="U16" s="85"/>
      <c r="V16" s="85"/>
      <c r="W16" s="85">
        <v>1</v>
      </c>
      <c r="X16" s="85" t="s">
        <v>1056</v>
      </c>
      <c r="Y16" s="54" t="s">
        <v>1186</v>
      </c>
      <c r="Z16" s="54" t="s">
        <v>1187</v>
      </c>
      <c r="AA16" s="466">
        <v>0.1429</v>
      </c>
      <c r="AB16" s="54">
        <f>+L16</f>
        <v>0</v>
      </c>
      <c r="AC16" s="92">
        <f t="shared" si="11"/>
        <v>0</v>
      </c>
      <c r="AD16" s="54"/>
      <c r="AE16" s="92">
        <f t="shared" si="12"/>
        <v>0</v>
      </c>
      <c r="AF16" s="54"/>
      <c r="AG16" s="53"/>
      <c r="AH16" s="89">
        <f t="shared" si="0"/>
        <v>0</v>
      </c>
      <c r="AI16" s="92">
        <f t="shared" si="13"/>
        <v>0</v>
      </c>
      <c r="AJ16" s="54"/>
      <c r="AK16" s="92">
        <f t="shared" si="14"/>
        <v>0</v>
      </c>
      <c r="AL16" s="54"/>
      <c r="AM16" s="53"/>
      <c r="AN16" s="89">
        <f t="shared" si="1"/>
        <v>0</v>
      </c>
      <c r="AO16" s="92">
        <f t="shared" si="15"/>
        <v>0</v>
      </c>
      <c r="AP16" s="54"/>
      <c r="AQ16" s="92">
        <f t="shared" si="16"/>
        <v>0</v>
      </c>
      <c r="AR16" s="54"/>
      <c r="AS16" s="53"/>
      <c r="AT16" s="54">
        <f>+O16</f>
        <v>0</v>
      </c>
      <c r="AU16" s="98">
        <f t="shared" si="17"/>
        <v>0</v>
      </c>
      <c r="AV16" s="54"/>
      <c r="AW16" s="92">
        <f t="shared" si="18"/>
        <v>0</v>
      </c>
      <c r="AX16" s="54"/>
      <c r="AY16" s="53"/>
      <c r="AZ16" s="52">
        <f t="shared" si="2"/>
        <v>0</v>
      </c>
      <c r="BA16" s="92">
        <f t="shared" si="19"/>
        <v>0</v>
      </c>
      <c r="BB16" s="54"/>
      <c r="BC16" s="92">
        <f t="shared" si="20"/>
        <v>0</v>
      </c>
      <c r="BD16" s="52"/>
      <c r="BE16" s="53"/>
      <c r="BF16" s="52">
        <f t="shared" si="3"/>
        <v>0</v>
      </c>
      <c r="BG16" s="92">
        <f t="shared" si="34"/>
        <v>0</v>
      </c>
      <c r="BH16" s="54"/>
      <c r="BI16" s="92">
        <f t="shared" si="35"/>
        <v>0</v>
      </c>
      <c r="BJ16" s="52"/>
      <c r="BK16" s="53"/>
      <c r="BL16" s="52">
        <f t="shared" si="4"/>
        <v>0</v>
      </c>
      <c r="BM16" s="92">
        <f t="shared" si="21"/>
        <v>0</v>
      </c>
      <c r="BN16" s="54"/>
      <c r="BO16" s="92">
        <f t="shared" si="22"/>
        <v>0</v>
      </c>
      <c r="BP16" s="53"/>
      <c r="BQ16" s="53"/>
      <c r="BR16" s="53">
        <f t="shared" si="5"/>
        <v>0</v>
      </c>
      <c r="BS16" s="92">
        <f t="shared" si="23"/>
        <v>0</v>
      </c>
      <c r="BT16" s="54"/>
      <c r="BU16" s="92">
        <f t="shared" si="24"/>
        <v>0</v>
      </c>
      <c r="BV16" s="53"/>
      <c r="BW16" s="53"/>
      <c r="BX16" s="53">
        <f t="shared" si="6"/>
        <v>0</v>
      </c>
      <c r="BY16" s="92">
        <f t="shared" si="25"/>
        <v>0</v>
      </c>
      <c r="BZ16" s="54"/>
      <c r="CA16" s="92">
        <f t="shared" si="26"/>
        <v>0</v>
      </c>
      <c r="CB16" s="53"/>
      <c r="CC16" s="53"/>
      <c r="CD16" s="53">
        <f t="shared" si="7"/>
        <v>0</v>
      </c>
      <c r="CE16" s="92">
        <f t="shared" si="27"/>
        <v>0</v>
      </c>
      <c r="CF16" s="54"/>
      <c r="CG16" s="92">
        <f t="shared" si="28"/>
        <v>0</v>
      </c>
      <c r="CH16" s="53"/>
      <c r="CI16" s="53"/>
      <c r="CJ16" s="53">
        <f t="shared" si="8"/>
        <v>0</v>
      </c>
      <c r="CK16" s="92">
        <f t="shared" si="29"/>
        <v>0</v>
      </c>
      <c r="CL16" s="54"/>
      <c r="CM16" s="92">
        <f t="shared" si="30"/>
        <v>0</v>
      </c>
      <c r="CN16" s="53"/>
      <c r="CO16" s="53"/>
      <c r="CP16" s="53">
        <f t="shared" si="9"/>
        <v>1</v>
      </c>
      <c r="CQ16" s="92">
        <f t="shared" si="31"/>
        <v>100</v>
      </c>
      <c r="CR16" s="54"/>
      <c r="CS16" s="92">
        <f t="shared" si="32"/>
        <v>0</v>
      </c>
      <c r="CT16" s="53"/>
      <c r="CU16" s="53"/>
      <c r="CV16" s="53">
        <f t="shared" si="10"/>
        <v>0</v>
      </c>
      <c r="CW16" s="28">
        <f t="shared" si="33"/>
        <v>0</v>
      </c>
      <c r="CX16" s="104"/>
      <c r="CY16" s="467"/>
      <c r="CZ16" s="89" t="s">
        <v>495</v>
      </c>
      <c r="DA16" s="89" t="s">
        <v>565</v>
      </c>
      <c r="DB16" s="89" t="s">
        <v>566</v>
      </c>
      <c r="DC16" s="89" t="s">
        <v>567</v>
      </c>
      <c r="DD16" s="89" t="s">
        <v>499</v>
      </c>
      <c r="DE16" s="89" t="s">
        <v>500</v>
      </c>
      <c r="DF16" s="86"/>
      <c r="DG16" s="86"/>
      <c r="DH16" s="58"/>
      <c r="DI16" s="58"/>
      <c r="DJ16" s="55"/>
      <c r="DK16" s="55"/>
      <c r="DL16" s="606" t="s">
        <v>501</v>
      </c>
    </row>
    <row r="17" spans="2:113" s="48" customFormat="1">
      <c r="B17" s="87"/>
      <c r="C17" s="88"/>
      <c r="D17" s="88"/>
      <c r="E17" s="88"/>
      <c r="F17" s="88"/>
      <c r="G17" s="88"/>
      <c r="J17" s="830" t="s">
        <v>521</v>
      </c>
      <c r="K17" s="831"/>
      <c r="L17" s="101">
        <f t="shared" ref="L17:W17" si="36">SUM(L12:L16)</f>
        <v>0</v>
      </c>
      <c r="M17" s="101">
        <f t="shared" si="36"/>
        <v>1</v>
      </c>
      <c r="N17" s="101">
        <f t="shared" si="36"/>
        <v>0</v>
      </c>
      <c r="O17" s="101">
        <f t="shared" si="36"/>
        <v>2</v>
      </c>
      <c r="P17" s="101">
        <f t="shared" si="36"/>
        <v>0</v>
      </c>
      <c r="Q17" s="101">
        <f t="shared" si="36"/>
        <v>0</v>
      </c>
      <c r="R17" s="101">
        <f t="shared" si="36"/>
        <v>1</v>
      </c>
      <c r="S17" s="101">
        <f t="shared" si="36"/>
        <v>0</v>
      </c>
      <c r="T17" s="101">
        <f t="shared" si="36"/>
        <v>0</v>
      </c>
      <c r="U17" s="101">
        <f t="shared" si="36"/>
        <v>0</v>
      </c>
      <c r="V17" s="101">
        <f t="shared" si="36"/>
        <v>1</v>
      </c>
      <c r="W17" s="101">
        <f t="shared" si="36"/>
        <v>3</v>
      </c>
      <c r="Z17" s="93" t="s">
        <v>522</v>
      </c>
      <c r="AA17" s="468">
        <f>SUM(AA12:AA16)</f>
        <v>1.0002</v>
      </c>
      <c r="AB17" s="93">
        <f>SUM(AB12:AB16)</f>
        <v>0</v>
      </c>
      <c r="AC17" s="105">
        <f>IFERROR(AB17/SUM($L17:$W17),0)</f>
        <v>0</v>
      </c>
      <c r="AD17" s="93">
        <f>SUM(AD12:AD16)</f>
        <v>0</v>
      </c>
      <c r="AE17" s="94">
        <f>IFERROR(AD17/SUM($L17:$W17),0)</f>
        <v>0</v>
      </c>
      <c r="AF17" s="91"/>
      <c r="AG17" s="91"/>
      <c r="AH17" s="93">
        <f>SUM(AH12:AH16)</f>
        <v>1</v>
      </c>
      <c r="AI17" s="105">
        <f>IFERROR(AH17/SUM($L17:$W17),0)</f>
        <v>0.125</v>
      </c>
      <c r="AJ17" s="93">
        <f>SUM(AJ12:AJ16)</f>
        <v>1</v>
      </c>
      <c r="AK17" s="94">
        <f>IFERROR(AJ17/SUM($L17:$W17),0)</f>
        <v>0.125</v>
      </c>
      <c r="AL17" s="91"/>
      <c r="AM17" s="91"/>
      <c r="AN17" s="93">
        <f>SUM(AN12:AN16)</f>
        <v>0</v>
      </c>
      <c r="AO17" s="105">
        <f>IFERROR(AN17/SUM($L17:$W17),0)</f>
        <v>0</v>
      </c>
      <c r="AP17" s="93">
        <f>SUM(AP12:AP16)</f>
        <v>0</v>
      </c>
      <c r="AQ17" s="94">
        <f>IFERROR(AP17/SUM($L17:$W17),0)</f>
        <v>0</v>
      </c>
      <c r="AR17" s="91"/>
      <c r="AS17" s="91"/>
      <c r="AT17" s="93">
        <f>SUM(AT12:AT16)</f>
        <v>2</v>
      </c>
      <c r="AU17" s="105">
        <f>IFERROR(AT17/SUM($L17:$W17),0)</f>
        <v>0.25</v>
      </c>
      <c r="AV17" s="93">
        <f>SUM(AV12:AV16)</f>
        <v>2</v>
      </c>
      <c r="AW17" s="94">
        <f>IFERROR(AV17/SUM($L17:$W17),0)</f>
        <v>0.25</v>
      </c>
      <c r="AX17" s="91"/>
      <c r="AY17" s="91"/>
      <c r="AZ17" s="93">
        <f>SUM(AZ12:AZ16)</f>
        <v>0</v>
      </c>
      <c r="BA17" s="105">
        <f>IFERROR(AZ17/SUM($L17:$W17),0)</f>
        <v>0</v>
      </c>
      <c r="BB17" s="93">
        <f>SUM(BB12:BB16)</f>
        <v>0</v>
      </c>
      <c r="BC17" s="94">
        <f>IFERROR(BB17/SUM($L17:$W17),0)</f>
        <v>0</v>
      </c>
      <c r="BD17" s="91"/>
      <c r="BE17" s="91"/>
      <c r="BF17" s="93">
        <f>SUM(BF12:BF16)</f>
        <v>0</v>
      </c>
      <c r="BG17" s="105">
        <f>IFERROR(BF17/SUM($L17:$W17),0)</f>
        <v>0</v>
      </c>
      <c r="BH17" s="93">
        <f>SUM(BH12:BH16)</f>
        <v>0</v>
      </c>
      <c r="BI17" s="94">
        <f>IFERROR(BH17/SUM($L17:$W17),0)</f>
        <v>0</v>
      </c>
      <c r="BJ17" s="91"/>
      <c r="BK17" s="91"/>
      <c r="BL17" s="93">
        <f>SUM(BL12:BL16)</f>
        <v>1</v>
      </c>
      <c r="BM17" s="105">
        <f>IFERROR(BL17/SUM($L17:$W17),0)</f>
        <v>0.125</v>
      </c>
      <c r="BN17" s="93">
        <f>SUM(BN12:BN16)</f>
        <v>0</v>
      </c>
      <c r="BO17" s="94">
        <f>IFERROR(BN17/SUM($L17:$W17),0)</f>
        <v>0</v>
      </c>
      <c r="BP17" s="91"/>
      <c r="BQ17" s="91"/>
      <c r="BR17" s="93">
        <f>SUM(BR12:BR16)</f>
        <v>0</v>
      </c>
      <c r="BS17" s="105">
        <f>IFERROR(BR17/SUM($L17:$W17),0)</f>
        <v>0</v>
      </c>
      <c r="BT17" s="93">
        <f>SUM(BT12:BT16)</f>
        <v>0</v>
      </c>
      <c r="BU17" s="94">
        <f>IFERROR(BT17/SUM($L17:$W17),0)</f>
        <v>0</v>
      </c>
      <c r="BV17" s="91"/>
      <c r="BW17" s="91"/>
      <c r="BX17" s="93">
        <f>SUM(BX12:BX16)</f>
        <v>0</v>
      </c>
      <c r="BY17" s="105">
        <f>IFERROR(BX17/SUM($L17:$W17),0)</f>
        <v>0</v>
      </c>
      <c r="BZ17" s="93">
        <f>SUM(BZ12:BZ16)</f>
        <v>0</v>
      </c>
      <c r="CA17" s="94">
        <f>IFERROR(BZ17/SUM($L17:$W17),0)</f>
        <v>0</v>
      </c>
      <c r="CB17" s="91"/>
      <c r="CC17" s="91"/>
      <c r="CD17" s="93">
        <f>SUM(CD12:CD16)</f>
        <v>0</v>
      </c>
      <c r="CE17" s="105">
        <f>IFERROR(CD17/SUM($L17:$W17),0)</f>
        <v>0</v>
      </c>
      <c r="CF17" s="93">
        <f>SUM(CF12:CF16)</f>
        <v>0</v>
      </c>
      <c r="CG17" s="94">
        <f>IFERROR(CF17/SUM($L17:$W17),0)</f>
        <v>0</v>
      </c>
      <c r="CH17" s="91"/>
      <c r="CI17" s="91"/>
      <c r="CJ17" s="93">
        <f>SUM(CJ12:CJ16)</f>
        <v>1</v>
      </c>
      <c r="CK17" s="105">
        <f>IFERROR(CJ17/SUM($L17:$W17),0)</f>
        <v>0.125</v>
      </c>
      <c r="CL17" s="93">
        <f>SUM(CL12:CL16)</f>
        <v>0</v>
      </c>
      <c r="CM17" s="94">
        <f>IFERROR(CL17/SUM($L17:$W17),0)</f>
        <v>0</v>
      </c>
      <c r="CN17" s="91"/>
      <c r="CO17" s="91"/>
      <c r="CP17" s="93">
        <f>SUM(CP12:CP16)</f>
        <v>3</v>
      </c>
      <c r="CQ17" s="105">
        <f>IFERROR(CP17/SUM($L17:$W17),0)</f>
        <v>0.375</v>
      </c>
      <c r="CR17" s="93">
        <f>SUM(CR12:CR16)</f>
        <v>0</v>
      </c>
      <c r="CS17" s="94">
        <f>IFERROR(CR17/SUM($L17:$W17),0)</f>
        <v>0</v>
      </c>
      <c r="CT17" s="91"/>
      <c r="CU17" s="91"/>
      <c r="CV17" s="91"/>
      <c r="CW17" s="95">
        <f>SUM(CS17,CM17,CG17,CA17,BU17,BO17,BI17:BI17,BC17,AW17,AQ17,AK17,AE17)</f>
        <v>0.375</v>
      </c>
      <c r="CZ17" s="106"/>
      <c r="DE17" s="86"/>
      <c r="DH17" s="58"/>
      <c r="DI17" s="58"/>
    </row>
    <row r="18" spans="2:113" s="48" customFormat="1">
      <c r="B18" s="87"/>
      <c r="C18" s="88"/>
      <c r="D18" s="88"/>
      <c r="E18" s="88"/>
      <c r="F18" s="88"/>
      <c r="G18" s="88"/>
      <c r="J18" s="114"/>
      <c r="K18" s="114"/>
      <c r="L18" s="114"/>
      <c r="M18" s="114"/>
      <c r="N18" s="114"/>
      <c r="O18" s="114"/>
      <c r="P18" s="114"/>
      <c r="Q18" s="114"/>
      <c r="R18" s="114"/>
      <c r="S18" s="114"/>
      <c r="T18" s="114"/>
      <c r="U18" s="114"/>
      <c r="V18" s="114"/>
      <c r="W18" s="114"/>
      <c r="Z18" s="327"/>
      <c r="AA18" s="469"/>
      <c r="AB18" s="327"/>
      <c r="AC18" s="470"/>
      <c r="AD18" s="327"/>
      <c r="AE18" s="95"/>
      <c r="AF18" s="91"/>
      <c r="AG18" s="91"/>
      <c r="AH18" s="327"/>
      <c r="AI18" s="470"/>
      <c r="AJ18" s="327"/>
      <c r="AK18" s="95"/>
      <c r="AL18" s="91"/>
      <c r="AM18" s="91"/>
      <c r="AN18" s="327"/>
      <c r="AO18" s="470"/>
      <c r="AP18" s="327"/>
      <c r="AQ18" s="95"/>
      <c r="AR18" s="91"/>
      <c r="AS18" s="91"/>
      <c r="AT18" s="327"/>
      <c r="AU18" s="470"/>
      <c r="AV18" s="327"/>
      <c r="AW18" s="95"/>
      <c r="AX18" s="91"/>
      <c r="AY18" s="91"/>
      <c r="AZ18" s="327"/>
      <c r="BA18" s="470"/>
      <c r="BB18" s="327"/>
      <c r="BC18" s="95"/>
      <c r="BD18" s="91"/>
      <c r="BE18" s="91"/>
      <c r="BF18" s="327"/>
      <c r="BG18" s="470"/>
      <c r="BH18" s="327"/>
      <c r="BI18" s="95"/>
      <c r="BJ18" s="91"/>
      <c r="BK18" s="91"/>
      <c r="BL18" s="327"/>
      <c r="BM18" s="470"/>
      <c r="BN18" s="327"/>
      <c r="BO18" s="95"/>
      <c r="BP18" s="91"/>
      <c r="BQ18" s="91"/>
      <c r="BR18" s="327"/>
      <c r="BS18" s="470"/>
      <c r="BT18" s="327"/>
      <c r="BU18" s="95"/>
      <c r="BV18" s="91"/>
      <c r="BW18" s="91"/>
      <c r="BX18" s="327"/>
      <c r="BY18" s="470"/>
      <c r="BZ18" s="327"/>
      <c r="CA18" s="95"/>
      <c r="CB18" s="91"/>
      <c r="CC18" s="91"/>
      <c r="CD18" s="327"/>
      <c r="CE18" s="470"/>
      <c r="CF18" s="327"/>
      <c r="CG18" s="95"/>
      <c r="CH18" s="91"/>
      <c r="CI18" s="91"/>
      <c r="CJ18" s="327"/>
      <c r="CK18" s="470"/>
      <c r="CL18" s="327"/>
      <c r="CM18" s="95"/>
      <c r="CN18" s="91"/>
      <c r="CO18" s="91"/>
      <c r="CP18" s="327"/>
      <c r="CQ18" s="470"/>
      <c r="CR18" s="327"/>
      <c r="CS18" s="95"/>
      <c r="CT18" s="91"/>
      <c r="CU18" s="91"/>
      <c r="CV18" s="91"/>
      <c r="CW18" s="95"/>
      <c r="CZ18" s="106"/>
      <c r="DE18" s="320"/>
      <c r="DH18" s="58"/>
      <c r="DI18" s="58"/>
    </row>
    <row r="19" spans="2:113" s="48" customFormat="1"/>
    <row r="20" spans="2:113" s="48" customFormat="1"/>
    <row r="21" spans="2:113" s="48" customFormat="1"/>
    <row r="22" spans="2:113" s="48" customFormat="1"/>
    <row r="23" spans="2:113" s="48" customFormat="1"/>
    <row r="24" spans="2:113" s="48" customFormat="1"/>
    <row r="25" spans="2:113" s="48" customFormat="1"/>
    <row r="26" spans="2:113" s="48" customFormat="1"/>
    <row r="27" spans="2:113" s="48" customFormat="1"/>
    <row r="28" spans="2:113" s="48" customFormat="1"/>
    <row r="29" spans="2:113" s="48" customFormat="1"/>
    <row r="30" spans="2:113" s="48" customFormat="1"/>
    <row r="31" spans="2:113" s="48" customFormat="1"/>
    <row r="32" spans="2:113"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sheetData>
  <sheetProtection algorithmName="SHA-512" hashValue="tkQEYAyhmY7jFkjENI+cgxppebSMblAhi3TajHJwTX0MuDa9sBQ0AlSF4n8yKxZVpppmQL4XyY2d+ehDeDfVeg==" saltValue="wVBOvGUfAnHsqV+25f5YSQ==" spinCount="100000" sheet="1" objects="1" scenarios="1" sort="0" autoFilter="0"/>
  <mergeCells count="74">
    <mergeCell ref="J14:K14"/>
    <mergeCell ref="J15:K15"/>
    <mergeCell ref="J16:K16"/>
    <mergeCell ref="J17:K17"/>
    <mergeCell ref="J12:K12"/>
    <mergeCell ref="J13:K13"/>
    <mergeCell ref="AA9:AA11"/>
    <mergeCell ref="AB9:CW9"/>
    <mergeCell ref="CX9:CX11"/>
    <mergeCell ref="CY9:CY11"/>
    <mergeCell ref="CZ9:DK9"/>
    <mergeCell ref="DE10:DE11"/>
    <mergeCell ref="DB10:DB11"/>
    <mergeCell ref="DC10:DC11"/>
    <mergeCell ref="DD10:DD11"/>
    <mergeCell ref="CJ10:CO10"/>
    <mergeCell ref="CP10:CT10"/>
    <mergeCell ref="CV10:CV11"/>
    <mergeCell ref="CW10:CW11"/>
    <mergeCell ref="CZ10:CZ11"/>
    <mergeCell ref="DA10:DA11"/>
    <mergeCell ref="AZ10:BE10"/>
    <mergeCell ref="DL9:DL11"/>
    <mergeCell ref="AB10:AG10"/>
    <mergeCell ref="AH10:AM10"/>
    <mergeCell ref="AN10:AS10"/>
    <mergeCell ref="AT10:AY10"/>
    <mergeCell ref="DH10:DH11"/>
    <mergeCell ref="DI10:DI11"/>
    <mergeCell ref="DJ10:DJ11"/>
    <mergeCell ref="DK10:DK11"/>
    <mergeCell ref="DF10:DF11"/>
    <mergeCell ref="DG10:DG11"/>
    <mergeCell ref="BF10:BK10"/>
    <mergeCell ref="BL10:BP10"/>
    <mergeCell ref="BR10:BW10"/>
    <mergeCell ref="BX10:CC10"/>
    <mergeCell ref="CD10:CI10"/>
    <mergeCell ref="C8:AO8"/>
    <mergeCell ref="BI8:CJ8"/>
    <mergeCell ref="CK8:CP8"/>
    <mergeCell ref="B9:B11"/>
    <mergeCell ref="C9:C11"/>
    <mergeCell ref="D9:D11"/>
    <mergeCell ref="E9:E11"/>
    <mergeCell ref="F9:F11"/>
    <mergeCell ref="G9:G11"/>
    <mergeCell ref="H9:H11"/>
    <mergeCell ref="I9:I11"/>
    <mergeCell ref="J9:K11"/>
    <mergeCell ref="L9:W10"/>
    <mergeCell ref="X9:X11"/>
    <mergeCell ref="Y9:Y11"/>
    <mergeCell ref="Z9:Z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6">
    <cfRule type="cellIs" dxfId="7"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showInputMessage="1" showErrorMessage="1" error="SUPERA LA META PROGRAMADA" sqref="AD12:AD14 AD16 BH12 BH14 AP12:AP14 AP16 AV12:AV14 AV16 BB12:BB14 BB16 CR16 BH16 BN12:BN14 BN16 BT12:BT14 BT16 BZ12:BZ14 BZ16 CF12:CF14 CF16 CL12:CL14 CL16 CR12:CR14" xr:uid="{5F287DBA-CE79-4F75-9148-94FB8AF6378E}"/>
    <dataValidation type="list" allowBlank="1" showInputMessage="1" showErrorMessage="1" sqref="C12:C16" xr:uid="{0FA0A9BD-9FCB-4440-AF73-0E96EB09B989}">
      <formula1>$C$16:$C$17</formula1>
    </dataValidation>
    <dataValidation type="list" allowBlank="1" showInputMessage="1" showErrorMessage="1" sqref="B17:G18" xr:uid="{97E4AE9F-8E0F-499A-9C02-42A25E64CBE4}">
      <formula1>#REF!</formula1>
    </dataValidation>
    <dataValidation type="list" allowBlank="1" showInputMessage="1" showErrorMessage="1" sqref="G12:G16" xr:uid="{98B3AAC5-1026-4031-B0E2-CA29C2285047}">
      <formula1>$G$16:$G$18</formula1>
    </dataValidation>
    <dataValidation type="list" allowBlank="1" showInputMessage="1" showErrorMessage="1" sqref="B12:B16" xr:uid="{7361D25C-6A9A-4008-872E-EA3B76BFB995}">
      <formula1>$B$16:$B$18</formula1>
    </dataValidation>
    <dataValidation type="list" allowBlank="1" showInputMessage="1" showErrorMessage="1" sqref="D12:D16" xr:uid="{C66B8C67-D564-4A5D-BA5F-1B478AA7618B}">
      <formula1>$D$16:$D$18</formula1>
    </dataValidation>
    <dataValidation type="list" allowBlank="1" showInputMessage="1" showErrorMessage="1" sqref="E12:E16" xr:uid="{56E53FC3-3586-4D87-B355-DBCDED61423D}">
      <formula1>$E$16:$E$18</formula1>
    </dataValidation>
    <dataValidation type="list" allowBlank="1" showInputMessage="1" showErrorMessage="1" sqref="F12:F16" xr:uid="{FE92F80B-CB61-4AF5-A174-912218A81CA1}">
      <formula1>$F$16:$F$18</formula1>
    </dataValidation>
  </dataValidations>
  <hyperlinks>
    <hyperlink ref="AM13" r:id="rId1" xr:uid="{A1312E73-A384-49D4-A9F1-5BAABAE3FF47}"/>
  </hyperlinks>
  <pageMargins left="0.31496062992125984" right="0.70866141732283472" top="0.62992125984251968" bottom="0.74803149606299213" header="0.31496062992125984" footer="0.31496062992125984"/>
  <pageSetup paperSize="9" scale="33" fitToHeight="0" orientation="portrait" r:id="rId2"/>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3"/>
  <legacyDrawing r:id="rId4"/>
  <legacyDrawingHF r:id="rId5"/>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C3367-509F-400B-9D04-A41C3F7415CD}">
  <sheetPr>
    <tabColor rgb="FF92D050"/>
  </sheetPr>
  <dimension ref="A1:DL65"/>
  <sheetViews>
    <sheetView topLeftCell="A14" zoomScale="70" zoomScaleNormal="70" zoomScaleSheetLayoutView="55" zoomScalePageLayoutView="60" workbookViewId="0">
      <pane xSplit="4" topLeftCell="DI1" activePane="topRight" state="frozen"/>
      <selection activeCell="A5" sqref="A5"/>
      <selection pane="topRight" activeCell="DL12" sqref="DL12"/>
    </sheetView>
  </sheetViews>
  <sheetFormatPr baseColWidth="10" defaultColWidth="11.453125" defaultRowHeight="15.5"/>
  <cols>
    <col min="1" max="1" width="5.453125" style="31" customWidth="1"/>
    <col min="2" max="4" width="18.54296875" style="31" customWidth="1"/>
    <col min="5" max="5" width="31.453125" style="31" customWidth="1"/>
    <col min="6" max="8" width="18.54296875" style="31" customWidth="1"/>
    <col min="9" max="9" width="38.453125" style="31" customWidth="1"/>
    <col min="10"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28.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31.45312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29.5429687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1188</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thickBo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544</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5" thickBot="1">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77" customHeight="1">
      <c r="A12" s="51"/>
      <c r="B12" s="459" t="s">
        <v>1053</v>
      </c>
      <c r="C12" s="39" t="s">
        <v>1072</v>
      </c>
      <c r="D12" s="459" t="s">
        <v>486</v>
      </c>
      <c r="E12" s="459" t="s">
        <v>487</v>
      </c>
      <c r="F12" s="459" t="s">
        <v>488</v>
      </c>
      <c r="G12" s="459" t="s">
        <v>1073</v>
      </c>
      <c r="H12" s="472" t="s">
        <v>52</v>
      </c>
      <c r="I12" s="472" t="s">
        <v>1189</v>
      </c>
      <c r="J12" s="917" t="s">
        <v>1190</v>
      </c>
      <c r="K12" s="918"/>
      <c r="L12" s="446"/>
      <c r="M12" s="446">
        <v>1</v>
      </c>
      <c r="N12" s="446"/>
      <c r="O12" s="446"/>
      <c r="P12" s="446"/>
      <c r="Q12" s="446"/>
      <c r="R12" s="446"/>
      <c r="S12" s="446"/>
      <c r="T12" s="446"/>
      <c r="U12" s="446"/>
      <c r="V12" s="446"/>
      <c r="W12" s="446"/>
      <c r="X12" s="446" t="s">
        <v>88</v>
      </c>
      <c r="Y12" s="96" t="s">
        <v>1191</v>
      </c>
      <c r="Z12" s="96" t="s">
        <v>1192</v>
      </c>
      <c r="AA12" s="56">
        <v>0.1</v>
      </c>
      <c r="AB12" s="89">
        <f>+L12</f>
        <v>0</v>
      </c>
      <c r="AC12" s="92">
        <f>IFERROR(AB12/SUM($L12:$W12)*100,0)</f>
        <v>0</v>
      </c>
      <c r="AD12" s="92"/>
      <c r="AE12" s="92">
        <f>IFERROR(AD12/SUM($L12:$W12)*100,0)</f>
        <v>0</v>
      </c>
      <c r="AF12" s="54" t="s">
        <v>1193</v>
      </c>
      <c r="AG12" s="53" t="s">
        <v>1194</v>
      </c>
      <c r="AH12" s="89">
        <f t="shared" ref="AH12:AH15" si="0">+M12</f>
        <v>1</v>
      </c>
      <c r="AI12" s="92">
        <f>IFERROR(AH12/SUM($L12:$W12)*100,0)</f>
        <v>100</v>
      </c>
      <c r="AJ12" s="92">
        <v>1</v>
      </c>
      <c r="AK12" s="92">
        <f>IFERROR(AJ12/SUM($L12:$W12)*100,0)</f>
        <v>100</v>
      </c>
      <c r="AL12" s="54" t="s">
        <v>1195</v>
      </c>
      <c r="AM12" s="53"/>
      <c r="AN12" s="89">
        <f t="shared" ref="AN12:AN15" si="1">+N12</f>
        <v>0</v>
      </c>
      <c r="AO12" s="92">
        <f>IFERROR(AN12/SUM($L12:$W12)*100,0)</f>
        <v>0</v>
      </c>
      <c r="AP12" s="92"/>
      <c r="AQ12" s="92">
        <f>IFERROR(AP12/SUM($L12:$W12)*100,0)</f>
        <v>0</v>
      </c>
      <c r="AR12" s="54" t="s">
        <v>1195</v>
      </c>
      <c r="AS12" s="53"/>
      <c r="AT12" s="54">
        <f>+O12</f>
        <v>0</v>
      </c>
      <c r="AU12" s="92">
        <f>IFERROR(AT12/SUM($L12:$W12)*100,0)</f>
        <v>0</v>
      </c>
      <c r="AV12" s="92"/>
      <c r="AW12" s="92">
        <f>IFERROR(AV12/SUM($L12:$W12)*100,0)</f>
        <v>0</v>
      </c>
      <c r="AX12" s="54"/>
      <c r="AY12" s="53"/>
      <c r="AZ12" s="52">
        <f t="shared" ref="AZ12:AZ15" si="2">+P12</f>
        <v>0</v>
      </c>
      <c r="BA12" s="92">
        <f>IFERROR(AZ12/SUM($L12:$W12)*100,0)</f>
        <v>0</v>
      </c>
      <c r="BB12" s="92"/>
      <c r="BC12" s="92">
        <f>IFERROR(BB12/SUM($L12:$W12)*100,0)</f>
        <v>0</v>
      </c>
      <c r="BD12" s="52"/>
      <c r="BE12" s="53"/>
      <c r="BF12" s="52">
        <f t="shared" ref="BF12:BF15" si="3">+Q12</f>
        <v>0</v>
      </c>
      <c r="BG12" s="92">
        <f>IFERROR(BF12/SUM($L12:$W12)*100,0)</f>
        <v>0</v>
      </c>
      <c r="BH12" s="92"/>
      <c r="BI12" s="92">
        <f>IFERROR(BH12/SUM($L12:$W12)*100,0)</f>
        <v>0</v>
      </c>
      <c r="BJ12" s="52"/>
      <c r="BK12" s="53"/>
      <c r="BL12" s="52">
        <f t="shared" ref="BL12:BL15" si="4">+R12</f>
        <v>0</v>
      </c>
      <c r="BM12" s="92">
        <f>IFERROR(BL12/SUM($L12:$W12)*100,0)</f>
        <v>0</v>
      </c>
      <c r="BN12" s="702"/>
      <c r="BO12" s="92">
        <f>IFERROR(BN12/SUM($L12:$W12)*100,0)</f>
        <v>0</v>
      </c>
      <c r="BP12" s="701"/>
      <c r="BQ12" s="701"/>
      <c r="BR12" s="53">
        <f t="shared" ref="BR12:BR15" si="5">+S12</f>
        <v>0</v>
      </c>
      <c r="BS12" s="92">
        <f>IFERROR(BR12/SUM($L12:$W12)*100,0)</f>
        <v>0</v>
      </c>
      <c r="BT12" s="92"/>
      <c r="BU12" s="92">
        <f>IFERROR(BT12/SUM($L12:$W12)*100,0)</f>
        <v>0</v>
      </c>
      <c r="BV12" s="53"/>
      <c r="BW12" s="53"/>
      <c r="BX12" s="53">
        <f t="shared" ref="BX12:BX15" si="6">+T12</f>
        <v>0</v>
      </c>
      <c r="BY12" s="92">
        <f>IFERROR(BX12/SUM($L12:$W12)*100,0)</f>
        <v>0</v>
      </c>
      <c r="BZ12" s="92"/>
      <c r="CA12" s="92">
        <f>IFERROR(BZ12/SUM($L12:$W12)*100,0)</f>
        <v>0</v>
      </c>
      <c r="CB12" s="53"/>
      <c r="CC12" s="53"/>
      <c r="CD12" s="53">
        <f t="shared" ref="CD12:CD15" si="7">+U12</f>
        <v>0</v>
      </c>
      <c r="CE12" s="92">
        <f>IFERROR(CD12/SUM($L12:$W12)*100,0)</f>
        <v>0</v>
      </c>
      <c r="CF12" s="92"/>
      <c r="CG12" s="92">
        <f>IFERROR(CF12/SUM($L12:$W12)*100,0)</f>
        <v>0</v>
      </c>
      <c r="CH12" s="53"/>
      <c r="CI12" s="53"/>
      <c r="CJ12" s="53">
        <f t="shared" ref="CJ12:CJ15" si="8">+V12</f>
        <v>0</v>
      </c>
      <c r="CK12" s="92">
        <f>IFERROR(CJ12/SUM($L12:$W12)*100,0)</f>
        <v>0</v>
      </c>
      <c r="CL12" s="92"/>
      <c r="CM12" s="92">
        <f>IFERROR(CL12/SUM($L12:$W12)*100,0)</f>
        <v>0</v>
      </c>
      <c r="CN12" s="53"/>
      <c r="CO12" s="53"/>
      <c r="CP12" s="53">
        <f t="shared" ref="CP12:CP15" si="9">+W12</f>
        <v>0</v>
      </c>
      <c r="CQ12" s="92">
        <f>IFERROR(CP12/SUM($L12:$W12)*100,0)</f>
        <v>0</v>
      </c>
      <c r="CR12" s="92"/>
      <c r="CS12" s="92">
        <f>IFERROR(CR12/SUM($L12:$W12)*100,0)</f>
        <v>0</v>
      </c>
      <c r="CT12" s="53"/>
      <c r="CU12" s="53"/>
      <c r="CV12" s="53">
        <f t="shared" ref="CV12:CV15" si="10">SUM(CR12,CL12,CF12,BZ12,BT12,BN12,BH12,BB12,AV12,AP12,AJ12,AD12)</f>
        <v>1</v>
      </c>
      <c r="CW12" s="28">
        <f>SUM(CS12,CM12,CG12,CA12,BU12,BO12,BI12,BC12,AW12,AQ12,AK12,AE12)/100</f>
        <v>1</v>
      </c>
      <c r="CX12" s="78"/>
      <c r="CY12" s="102"/>
      <c r="CZ12" s="85" t="s">
        <v>1196</v>
      </c>
      <c r="DA12" s="85" t="s">
        <v>1197</v>
      </c>
      <c r="DB12" s="85" t="s">
        <v>1198</v>
      </c>
      <c r="DC12" s="85" t="s">
        <v>1199</v>
      </c>
      <c r="DD12" s="85" t="s">
        <v>540</v>
      </c>
      <c r="DE12" s="85" t="s">
        <v>1200</v>
      </c>
      <c r="DF12" s="86"/>
      <c r="DG12" s="86"/>
      <c r="DH12" s="58"/>
      <c r="DI12" s="58"/>
      <c r="DJ12" s="55"/>
      <c r="DK12" s="55"/>
      <c r="DL12" s="112" t="s">
        <v>1201</v>
      </c>
    </row>
    <row r="13" spans="1:116" ht="409.5">
      <c r="A13" s="51"/>
      <c r="B13" s="459" t="s">
        <v>1053</v>
      </c>
      <c r="C13" s="39" t="s">
        <v>1072</v>
      </c>
      <c r="D13" s="459" t="s">
        <v>486</v>
      </c>
      <c r="E13" s="459" t="s">
        <v>487</v>
      </c>
      <c r="F13" s="459" t="s">
        <v>488</v>
      </c>
      <c r="G13" s="459" t="s">
        <v>1073</v>
      </c>
      <c r="H13" s="472" t="s">
        <v>52</v>
      </c>
      <c r="I13" s="472" t="s">
        <v>1189</v>
      </c>
      <c r="J13" s="917" t="s">
        <v>1202</v>
      </c>
      <c r="K13" s="918"/>
      <c r="L13" s="446"/>
      <c r="M13" s="446"/>
      <c r="N13" s="446">
        <v>1</v>
      </c>
      <c r="O13" s="446"/>
      <c r="P13" s="446"/>
      <c r="Q13" s="446">
        <v>1</v>
      </c>
      <c r="R13" s="446"/>
      <c r="S13" s="446"/>
      <c r="T13" s="446">
        <v>1</v>
      </c>
      <c r="U13" s="446"/>
      <c r="V13" s="446"/>
      <c r="W13" s="446">
        <v>1</v>
      </c>
      <c r="X13" s="446" t="s">
        <v>88</v>
      </c>
      <c r="Y13" s="96" t="s">
        <v>1203</v>
      </c>
      <c r="Z13" s="96" t="s">
        <v>1204</v>
      </c>
      <c r="AA13" s="56">
        <v>0.6</v>
      </c>
      <c r="AB13" s="54">
        <f>+L13</f>
        <v>0</v>
      </c>
      <c r="AC13" s="92">
        <f t="shared" ref="AC13:AC15" si="11">IFERROR(AB13/SUM($L13:$W13)*100,0)</f>
        <v>0</v>
      </c>
      <c r="AD13" s="54"/>
      <c r="AE13" s="92">
        <f t="shared" ref="AE13:AE15" si="12">IFERROR(AD13/SUM($L13:$W13)*100,0)</f>
        <v>0</v>
      </c>
      <c r="AF13" s="54" t="s">
        <v>1205</v>
      </c>
      <c r="AG13" s="53" t="s">
        <v>1206</v>
      </c>
      <c r="AH13" s="89">
        <f t="shared" si="0"/>
        <v>0</v>
      </c>
      <c r="AI13" s="92">
        <f t="shared" ref="AI13:AI15" si="13">IFERROR(AH13/SUM($L13:$W13)*100,0)</f>
        <v>0</v>
      </c>
      <c r="AJ13" s="54"/>
      <c r="AK13" s="92">
        <f t="shared" ref="AK13:AK15" si="14">IFERROR(AJ13/SUM($L13:$W13)*100,0)</f>
        <v>0</v>
      </c>
      <c r="AL13" s="54" t="s">
        <v>1207</v>
      </c>
      <c r="AM13" s="53"/>
      <c r="AN13" s="89">
        <f t="shared" si="1"/>
        <v>1</v>
      </c>
      <c r="AO13" s="92">
        <f t="shared" ref="AO13:AO15" si="15">IFERROR(AN13/SUM($L13:$W13)*100,0)</f>
        <v>25</v>
      </c>
      <c r="AP13" s="54">
        <v>1</v>
      </c>
      <c r="AQ13" s="92">
        <f t="shared" ref="AQ13:AQ15" si="16">IFERROR(AP13/SUM($L13:$W13)*100,0)</f>
        <v>25</v>
      </c>
      <c r="AR13" s="54" t="s">
        <v>1208</v>
      </c>
      <c r="AS13" s="53"/>
      <c r="AT13" s="54">
        <f>+O13</f>
        <v>0</v>
      </c>
      <c r="AU13" s="92">
        <f t="shared" ref="AU13:AU15" si="17">IFERROR(AT13/SUM($L13:$W13)*100,0)</f>
        <v>0</v>
      </c>
      <c r="AV13" s="54"/>
      <c r="AW13" s="92">
        <f t="shared" ref="AW13:AW15" si="18">IFERROR(AV13/SUM($L13:$W13)*100,0)</f>
        <v>0</v>
      </c>
      <c r="AX13" s="54"/>
      <c r="AY13" s="53"/>
      <c r="AZ13" s="52">
        <f t="shared" si="2"/>
        <v>0</v>
      </c>
      <c r="BA13" s="92">
        <f t="shared" ref="BA13:BA15" si="19">IFERROR(AZ13/SUM($L13:$W13)*100,0)</f>
        <v>0</v>
      </c>
      <c r="BB13" s="54"/>
      <c r="BC13" s="92">
        <f t="shared" ref="BC13:BC15" si="20">IFERROR(BB13/SUM($L13:$W13)*100,0)</f>
        <v>0</v>
      </c>
      <c r="BD13" s="52"/>
      <c r="BE13" s="53"/>
      <c r="BF13" s="52">
        <f t="shared" si="3"/>
        <v>1</v>
      </c>
      <c r="BG13" s="92">
        <f>IFERROR(BF13/SUM($L13:$W13)*100,0)</f>
        <v>25</v>
      </c>
      <c r="BH13" s="52">
        <v>1</v>
      </c>
      <c r="BI13" s="92">
        <v>25</v>
      </c>
      <c r="BJ13" s="90" t="s">
        <v>1209</v>
      </c>
      <c r="BK13" s="53"/>
      <c r="BL13" s="52">
        <f t="shared" si="4"/>
        <v>0</v>
      </c>
      <c r="BM13" s="92">
        <f t="shared" ref="BM13:BM15" si="21">IFERROR(BL13/SUM($L13:$W13)*100,0)</f>
        <v>0</v>
      </c>
      <c r="BN13" s="699"/>
      <c r="BO13" s="92">
        <f t="shared" ref="BO13:BO15" si="22">IFERROR(BN13/SUM($L13:$W13)*100,0)</f>
        <v>0</v>
      </c>
      <c r="BP13" s="701"/>
      <c r="BQ13" s="701"/>
      <c r="BR13" s="53">
        <f t="shared" si="5"/>
        <v>0</v>
      </c>
      <c r="BS13" s="92">
        <f t="shared" ref="BS13:BS15" si="23">IFERROR(BR13/SUM($L13:$W13)*100,0)</f>
        <v>0</v>
      </c>
      <c r="BT13" s="54"/>
      <c r="BU13" s="92">
        <f t="shared" ref="BU13:BU15" si="24">IFERROR(BT13/SUM($L13:$W13)*100,0)</f>
        <v>0</v>
      </c>
      <c r="BV13" s="53"/>
      <c r="BW13" s="53"/>
      <c r="BX13" s="53">
        <f t="shared" si="6"/>
        <v>1</v>
      </c>
      <c r="BY13" s="92">
        <f t="shared" ref="BY13:BY15" si="25">IFERROR(BX13/SUM($L13:$W13)*100,0)</f>
        <v>25</v>
      </c>
      <c r="BZ13" s="54"/>
      <c r="CA13" s="92">
        <f t="shared" ref="CA13:CA15" si="26">IFERROR(BZ13/SUM($L13:$W13)*100,0)</f>
        <v>0</v>
      </c>
      <c r="CB13" s="53"/>
      <c r="CC13" s="53"/>
      <c r="CD13" s="53">
        <f t="shared" si="7"/>
        <v>0</v>
      </c>
      <c r="CE13" s="92">
        <f t="shared" ref="CE13:CE15" si="27">IFERROR(CD13/SUM($L13:$W13)*100,0)</f>
        <v>0</v>
      </c>
      <c r="CF13" s="54"/>
      <c r="CG13" s="92">
        <f t="shared" ref="CG13:CG15" si="28">IFERROR(CF13/SUM($L13:$W13)*100,0)</f>
        <v>0</v>
      </c>
      <c r="CH13" s="53"/>
      <c r="CI13" s="53"/>
      <c r="CJ13" s="53">
        <f t="shared" si="8"/>
        <v>0</v>
      </c>
      <c r="CK13" s="92">
        <f t="shared" ref="CK13:CK15" si="29">IFERROR(CJ13/SUM($L13:$W13)*100,0)</f>
        <v>0</v>
      </c>
      <c r="CL13" s="54"/>
      <c r="CM13" s="92">
        <f t="shared" ref="CM13:CM15" si="30">IFERROR(CL13/SUM($L13:$W13)*100,0)</f>
        <v>0</v>
      </c>
      <c r="CN13" s="53"/>
      <c r="CO13" s="53"/>
      <c r="CP13" s="53">
        <f t="shared" si="9"/>
        <v>1</v>
      </c>
      <c r="CQ13" s="92">
        <f t="shared" ref="CQ13:CQ15" si="31">IFERROR(CP13/SUM($L13:$W13)*100,0)</f>
        <v>25</v>
      </c>
      <c r="CR13" s="54"/>
      <c r="CS13" s="92">
        <f t="shared" ref="CS13:CS15" si="32">IFERROR(CR13/SUM($L13:$W13)*100,0)</f>
        <v>0</v>
      </c>
      <c r="CT13" s="53"/>
      <c r="CU13" s="53"/>
      <c r="CV13" s="53">
        <f>SUM(CR13,CL13,CF13,BZ13,BT13,BN13,BH13,BB13,AV13,AP13,AJ13,AD13)</f>
        <v>2</v>
      </c>
      <c r="CW13" s="28">
        <f>SUM(CS13,CM13,CG13,CA13,BU13,BO13,BI13,BC13,AW13,AQ13,AK13,AE13)/100</f>
        <v>0.5</v>
      </c>
      <c r="CX13" s="79"/>
      <c r="CY13" s="103"/>
      <c r="CZ13" s="85" t="s">
        <v>1196</v>
      </c>
      <c r="DA13" s="85" t="s">
        <v>1210</v>
      </c>
      <c r="DB13" s="85" t="s">
        <v>1211</v>
      </c>
      <c r="DC13" s="85" t="s">
        <v>1199</v>
      </c>
      <c r="DD13" s="85" t="s">
        <v>540</v>
      </c>
      <c r="DE13" s="85" t="s">
        <v>1212</v>
      </c>
      <c r="DF13" s="86"/>
      <c r="DG13" s="86"/>
      <c r="DH13" s="58"/>
      <c r="DI13" s="58"/>
      <c r="DJ13" s="55"/>
      <c r="DK13" s="55"/>
      <c r="DL13" s="112" t="s">
        <v>1213</v>
      </c>
    </row>
    <row r="14" spans="1:116" ht="188.25" customHeight="1">
      <c r="A14" s="51"/>
      <c r="B14" s="459" t="s">
        <v>1053</v>
      </c>
      <c r="C14" s="39" t="s">
        <v>1072</v>
      </c>
      <c r="D14" s="459" t="s">
        <v>486</v>
      </c>
      <c r="E14" s="443" t="s">
        <v>1214</v>
      </c>
      <c r="F14" s="459" t="s">
        <v>488</v>
      </c>
      <c r="G14" s="459" t="s">
        <v>1073</v>
      </c>
      <c r="H14" s="472" t="s">
        <v>52</v>
      </c>
      <c r="I14" s="472" t="s">
        <v>1215</v>
      </c>
      <c r="J14" s="917" t="s">
        <v>1216</v>
      </c>
      <c r="K14" s="918"/>
      <c r="L14" s="446"/>
      <c r="M14" s="446"/>
      <c r="N14" s="446">
        <v>1</v>
      </c>
      <c r="O14" s="446"/>
      <c r="P14" s="446"/>
      <c r="Q14" s="446"/>
      <c r="R14" s="446"/>
      <c r="S14" s="446"/>
      <c r="T14" s="446"/>
      <c r="U14" s="446"/>
      <c r="V14" s="446"/>
      <c r="W14" s="446"/>
      <c r="X14" s="446" t="s">
        <v>88</v>
      </c>
      <c r="Y14" s="96" t="s">
        <v>1217</v>
      </c>
      <c r="Z14" s="96" t="s">
        <v>1217</v>
      </c>
      <c r="AA14" s="56">
        <v>0.1</v>
      </c>
      <c r="AB14" s="54">
        <f>+L14</f>
        <v>0</v>
      </c>
      <c r="AC14" s="92">
        <f t="shared" si="11"/>
        <v>0</v>
      </c>
      <c r="AD14" s="54"/>
      <c r="AE14" s="92">
        <f t="shared" si="12"/>
        <v>0</v>
      </c>
      <c r="AF14" s="54" t="s">
        <v>1218</v>
      </c>
      <c r="AG14" s="53" t="s">
        <v>1194</v>
      </c>
      <c r="AH14" s="89">
        <f t="shared" si="0"/>
        <v>0</v>
      </c>
      <c r="AI14" s="92">
        <f t="shared" si="13"/>
        <v>0</v>
      </c>
      <c r="AJ14" s="54"/>
      <c r="AK14" s="92">
        <f t="shared" si="14"/>
        <v>0</v>
      </c>
      <c r="AL14" s="54" t="s">
        <v>1219</v>
      </c>
      <c r="AM14" s="53"/>
      <c r="AN14" s="128">
        <f t="shared" si="1"/>
        <v>1</v>
      </c>
      <c r="AO14" s="92">
        <f t="shared" si="15"/>
        <v>100</v>
      </c>
      <c r="AP14" s="54"/>
      <c r="AQ14" s="130">
        <f t="shared" si="16"/>
        <v>0</v>
      </c>
      <c r="AR14" s="131" t="s">
        <v>1220</v>
      </c>
      <c r="AS14" s="53"/>
      <c r="AT14" s="54">
        <f>+O14</f>
        <v>0</v>
      </c>
      <c r="AU14" s="92">
        <f t="shared" si="17"/>
        <v>0</v>
      </c>
      <c r="AV14" s="54"/>
      <c r="AW14" s="92">
        <f t="shared" si="18"/>
        <v>0</v>
      </c>
      <c r="AX14" s="54"/>
      <c r="AY14" s="53"/>
      <c r="AZ14" s="52">
        <f t="shared" si="2"/>
        <v>0</v>
      </c>
      <c r="BA14" s="92">
        <f t="shared" si="19"/>
        <v>0</v>
      </c>
      <c r="BB14" s="54"/>
      <c r="BC14" s="92">
        <f t="shared" si="20"/>
        <v>0</v>
      </c>
      <c r="BD14" s="52"/>
      <c r="BE14" s="53"/>
      <c r="BF14" s="528">
        <f t="shared" si="3"/>
        <v>0</v>
      </c>
      <c r="BG14" s="529"/>
      <c r="BH14" s="530">
        <v>1</v>
      </c>
      <c r="BI14" s="531">
        <f>IFERROR(BH14/SUM($L14:$W14)*100,0)</f>
        <v>100</v>
      </c>
      <c r="BJ14" s="532" t="s">
        <v>1221</v>
      </c>
      <c r="BK14" s="53"/>
      <c r="BL14" s="52">
        <f t="shared" si="4"/>
        <v>0</v>
      </c>
      <c r="BM14" s="92">
        <f t="shared" si="21"/>
        <v>0</v>
      </c>
      <c r="BN14" s="699"/>
      <c r="BO14" s="92">
        <f t="shared" si="22"/>
        <v>0</v>
      </c>
      <c r="BP14" s="701"/>
      <c r="BQ14" s="701"/>
      <c r="BR14" s="53">
        <f t="shared" si="5"/>
        <v>0</v>
      </c>
      <c r="BS14" s="92">
        <f t="shared" si="23"/>
        <v>0</v>
      </c>
      <c r="BT14" s="54"/>
      <c r="BU14" s="92">
        <f t="shared" si="24"/>
        <v>0</v>
      </c>
      <c r="BV14" s="53"/>
      <c r="BW14" s="53"/>
      <c r="BX14" s="53">
        <f t="shared" si="6"/>
        <v>0</v>
      </c>
      <c r="BY14" s="92">
        <f t="shared" si="25"/>
        <v>0</v>
      </c>
      <c r="BZ14" s="54"/>
      <c r="CA14" s="92">
        <f t="shared" si="26"/>
        <v>0</v>
      </c>
      <c r="CB14" s="53"/>
      <c r="CC14" s="53"/>
      <c r="CD14" s="53">
        <f t="shared" si="7"/>
        <v>0</v>
      </c>
      <c r="CE14" s="92">
        <f t="shared" si="27"/>
        <v>0</v>
      </c>
      <c r="CF14" s="54"/>
      <c r="CG14" s="92">
        <f t="shared" si="28"/>
        <v>0</v>
      </c>
      <c r="CH14" s="53"/>
      <c r="CI14" s="53"/>
      <c r="CJ14" s="53">
        <f t="shared" si="8"/>
        <v>0</v>
      </c>
      <c r="CK14" s="92">
        <f t="shared" si="29"/>
        <v>0</v>
      </c>
      <c r="CL14" s="54"/>
      <c r="CM14" s="92">
        <f t="shared" si="30"/>
        <v>0</v>
      </c>
      <c r="CN14" s="53"/>
      <c r="CO14" s="53"/>
      <c r="CP14" s="53">
        <f t="shared" si="9"/>
        <v>0</v>
      </c>
      <c r="CQ14" s="92">
        <f t="shared" si="31"/>
        <v>0</v>
      </c>
      <c r="CR14" s="54"/>
      <c r="CS14" s="92">
        <f t="shared" si="32"/>
        <v>0</v>
      </c>
      <c r="CT14" s="53"/>
      <c r="CU14" s="53"/>
      <c r="CV14" s="53">
        <f t="shared" si="10"/>
        <v>1</v>
      </c>
      <c r="CW14" s="28">
        <f t="shared" ref="CW14:CW15" si="33">SUM(CS14,CM14,CG14,CA14,BU14,BO14,BI14,BC14,AW14,AQ14,AK14,AE14)/100</f>
        <v>1</v>
      </c>
      <c r="CX14" s="79"/>
      <c r="CY14" s="103"/>
      <c r="CZ14" s="85" t="s">
        <v>1196</v>
      </c>
      <c r="DA14" s="85" t="s">
        <v>1210</v>
      </c>
      <c r="DB14" s="526" t="s">
        <v>1222</v>
      </c>
      <c r="DC14" s="85" t="s">
        <v>1199</v>
      </c>
      <c r="DD14" s="85" t="s">
        <v>540</v>
      </c>
      <c r="DE14" s="85" t="s">
        <v>1223</v>
      </c>
      <c r="DF14" s="86"/>
      <c r="DG14" s="86"/>
      <c r="DH14" s="58"/>
      <c r="DI14" s="58"/>
      <c r="DJ14" s="55"/>
      <c r="DK14" s="55"/>
      <c r="DL14" s="112" t="s">
        <v>1224</v>
      </c>
    </row>
    <row r="15" spans="1:116" ht="167.25" customHeight="1">
      <c r="A15" s="51"/>
      <c r="B15" s="459" t="s">
        <v>1053</v>
      </c>
      <c r="C15" s="39" t="s">
        <v>1072</v>
      </c>
      <c r="D15" s="459" t="s">
        <v>486</v>
      </c>
      <c r="E15" s="443" t="s">
        <v>1225</v>
      </c>
      <c r="F15" s="443" t="s">
        <v>1226</v>
      </c>
      <c r="G15" s="459" t="s">
        <v>1073</v>
      </c>
      <c r="H15" s="472" t="s">
        <v>52</v>
      </c>
      <c r="I15" s="472" t="s">
        <v>1215</v>
      </c>
      <c r="J15" s="917" t="s">
        <v>1227</v>
      </c>
      <c r="K15" s="918"/>
      <c r="L15" s="446"/>
      <c r="M15" s="446"/>
      <c r="N15" s="446"/>
      <c r="O15" s="446"/>
      <c r="P15" s="446"/>
      <c r="Q15" s="446">
        <v>1</v>
      </c>
      <c r="R15" s="446"/>
      <c r="S15" s="446"/>
      <c r="T15" s="446"/>
      <c r="U15" s="446"/>
      <c r="V15" s="446">
        <v>1</v>
      </c>
      <c r="W15" s="446"/>
      <c r="X15" s="446" t="s">
        <v>88</v>
      </c>
      <c r="Y15" s="96" t="s">
        <v>1228</v>
      </c>
      <c r="Z15" s="96" t="s">
        <v>1204</v>
      </c>
      <c r="AA15" s="56">
        <v>0.2</v>
      </c>
      <c r="AB15" s="54">
        <f>+L15</f>
        <v>0</v>
      </c>
      <c r="AC15" s="92">
        <f t="shared" si="11"/>
        <v>0</v>
      </c>
      <c r="AD15" s="54"/>
      <c r="AE15" s="92">
        <f t="shared" si="12"/>
        <v>0</v>
      </c>
      <c r="AF15" s="54" t="s">
        <v>1229</v>
      </c>
      <c r="AG15" s="53" t="s">
        <v>1194</v>
      </c>
      <c r="AH15" s="89">
        <f t="shared" si="0"/>
        <v>0</v>
      </c>
      <c r="AI15" s="92">
        <f t="shared" si="13"/>
        <v>0</v>
      </c>
      <c r="AJ15" s="54"/>
      <c r="AK15" s="92">
        <f t="shared" si="14"/>
        <v>0</v>
      </c>
      <c r="AL15" s="54" t="s">
        <v>1230</v>
      </c>
      <c r="AM15" s="53"/>
      <c r="AN15" s="89">
        <f t="shared" si="1"/>
        <v>0</v>
      </c>
      <c r="AO15" s="92">
        <f t="shared" si="15"/>
        <v>0</v>
      </c>
      <c r="AP15" s="54"/>
      <c r="AQ15" s="92">
        <f t="shared" si="16"/>
        <v>0</v>
      </c>
      <c r="AR15" s="54"/>
      <c r="AS15" s="53"/>
      <c r="AT15" s="54">
        <f>+O15</f>
        <v>0</v>
      </c>
      <c r="AU15" s="92">
        <f t="shared" si="17"/>
        <v>0</v>
      </c>
      <c r="AV15" s="54"/>
      <c r="AW15" s="92">
        <f t="shared" si="18"/>
        <v>0</v>
      </c>
      <c r="AX15" s="54"/>
      <c r="AY15" s="53"/>
      <c r="AZ15" s="52">
        <f t="shared" si="2"/>
        <v>0</v>
      </c>
      <c r="BA15" s="92">
        <f t="shared" si="19"/>
        <v>0</v>
      </c>
      <c r="BB15" s="54"/>
      <c r="BC15" s="92">
        <f t="shared" si="20"/>
        <v>0</v>
      </c>
      <c r="BD15" s="52"/>
      <c r="BE15" s="53"/>
      <c r="BF15" s="52">
        <f t="shared" si="3"/>
        <v>1</v>
      </c>
      <c r="BG15" s="92">
        <f t="shared" ref="BG15" si="34">IFERROR(BF15/SUM($L15:$W15)*100,0)</f>
        <v>50</v>
      </c>
      <c r="BH15" s="54">
        <v>1</v>
      </c>
      <c r="BI15" s="92">
        <v>50</v>
      </c>
      <c r="BJ15" s="90" t="s">
        <v>1231</v>
      </c>
      <c r="BK15" s="53"/>
      <c r="BL15" s="52">
        <f t="shared" si="4"/>
        <v>0</v>
      </c>
      <c r="BM15" s="98">
        <f t="shared" si="21"/>
        <v>0</v>
      </c>
      <c r="BN15" s="699"/>
      <c r="BO15" s="92">
        <f t="shared" si="22"/>
        <v>0</v>
      </c>
      <c r="BP15" s="704"/>
      <c r="BQ15" s="704"/>
      <c r="BR15" s="53">
        <f t="shared" si="5"/>
        <v>0</v>
      </c>
      <c r="BS15" s="98">
        <f t="shared" si="23"/>
        <v>0</v>
      </c>
      <c r="BT15" s="54"/>
      <c r="BU15" s="92">
        <f t="shared" si="24"/>
        <v>0</v>
      </c>
      <c r="BV15" s="53"/>
      <c r="BW15" s="53"/>
      <c r="BX15" s="53">
        <f t="shared" si="6"/>
        <v>0</v>
      </c>
      <c r="BY15" s="92">
        <f t="shared" si="25"/>
        <v>0</v>
      </c>
      <c r="BZ15" s="54"/>
      <c r="CA15" s="92">
        <f t="shared" si="26"/>
        <v>0</v>
      </c>
      <c r="CB15" s="53"/>
      <c r="CC15" s="53"/>
      <c r="CD15" s="53">
        <f t="shared" si="7"/>
        <v>0</v>
      </c>
      <c r="CE15" s="92">
        <f t="shared" si="27"/>
        <v>0</v>
      </c>
      <c r="CF15" s="54"/>
      <c r="CG15" s="92">
        <f t="shared" si="28"/>
        <v>0</v>
      </c>
      <c r="CH15" s="53"/>
      <c r="CI15" s="53"/>
      <c r="CJ15" s="53">
        <f t="shared" si="8"/>
        <v>1</v>
      </c>
      <c r="CK15" s="92">
        <f t="shared" si="29"/>
        <v>50</v>
      </c>
      <c r="CL15" s="54"/>
      <c r="CM15" s="92">
        <f t="shared" si="30"/>
        <v>0</v>
      </c>
      <c r="CN15" s="53"/>
      <c r="CO15" s="53"/>
      <c r="CP15" s="53">
        <f t="shared" si="9"/>
        <v>0</v>
      </c>
      <c r="CQ15" s="92">
        <f t="shared" si="31"/>
        <v>0</v>
      </c>
      <c r="CR15" s="54"/>
      <c r="CS15" s="92">
        <f t="shared" si="32"/>
        <v>0</v>
      </c>
      <c r="CT15" s="53"/>
      <c r="CU15" s="53"/>
      <c r="CV15" s="53">
        <f t="shared" si="10"/>
        <v>1</v>
      </c>
      <c r="CW15" s="28">
        <f t="shared" si="33"/>
        <v>0.5</v>
      </c>
      <c r="CX15" s="79"/>
      <c r="CZ15" s="85" t="s">
        <v>1196</v>
      </c>
      <c r="DA15" s="85" t="s">
        <v>1210</v>
      </c>
      <c r="DB15" s="85" t="s">
        <v>1198</v>
      </c>
      <c r="DC15" s="85" t="s">
        <v>1199</v>
      </c>
      <c r="DD15" s="85" t="s">
        <v>540</v>
      </c>
      <c r="DE15" s="85" t="s">
        <v>1232</v>
      </c>
      <c r="DF15" s="86"/>
      <c r="DG15" s="86"/>
      <c r="DH15" s="58"/>
      <c r="DI15" s="58"/>
      <c r="DJ15" s="55"/>
      <c r="DK15" s="55"/>
      <c r="DL15" s="112" t="s">
        <v>1233</v>
      </c>
    </row>
    <row r="16" spans="1:116" s="48" customFormat="1">
      <c r="B16" s="87"/>
      <c r="C16" s="88"/>
      <c r="D16" s="88"/>
      <c r="E16" s="88"/>
      <c r="F16" s="88"/>
      <c r="G16" s="88"/>
      <c r="J16" s="830" t="s">
        <v>521</v>
      </c>
      <c r="K16" s="831"/>
      <c r="L16" s="101">
        <f t="shared" ref="L16:W16" si="35">SUM(L12:L15)</f>
        <v>0</v>
      </c>
      <c r="M16" s="101">
        <f t="shared" si="35"/>
        <v>1</v>
      </c>
      <c r="N16" s="101">
        <f t="shared" si="35"/>
        <v>2</v>
      </c>
      <c r="O16" s="101">
        <f t="shared" si="35"/>
        <v>0</v>
      </c>
      <c r="P16" s="101">
        <f t="shared" si="35"/>
        <v>0</v>
      </c>
      <c r="Q16" s="101">
        <f t="shared" si="35"/>
        <v>2</v>
      </c>
      <c r="R16" s="101">
        <f t="shared" si="35"/>
        <v>0</v>
      </c>
      <c r="S16" s="101">
        <f t="shared" si="35"/>
        <v>0</v>
      </c>
      <c r="T16" s="101">
        <f t="shared" si="35"/>
        <v>1</v>
      </c>
      <c r="U16" s="101">
        <f t="shared" si="35"/>
        <v>0</v>
      </c>
      <c r="V16" s="101">
        <f t="shared" si="35"/>
        <v>1</v>
      </c>
      <c r="W16" s="101">
        <f t="shared" si="35"/>
        <v>1</v>
      </c>
      <c r="AA16" s="93" t="s">
        <v>522</v>
      </c>
      <c r="AB16" s="93">
        <f>SUM(AB12:AB15)</f>
        <v>0</v>
      </c>
      <c r="AC16" s="105">
        <f>IFERROR(AB16/SUM($L16:$W16),0)</f>
        <v>0</v>
      </c>
      <c r="AD16" s="93">
        <f>SUM(AD12:AD15)</f>
        <v>0</v>
      </c>
      <c r="AE16" s="94">
        <f>IFERROR(AD16/SUM($L16:$W16),0)</f>
        <v>0</v>
      </c>
      <c r="AF16" s="91"/>
      <c r="AG16" s="91"/>
      <c r="AH16" s="93">
        <f>SUM(AH12:AH15)</f>
        <v>1</v>
      </c>
      <c r="AI16" s="105">
        <f>IFERROR(AH16/SUM($L16:$W16),0)</f>
        <v>0.125</v>
      </c>
      <c r="AJ16" s="93">
        <f>SUM(AJ12:AJ15)</f>
        <v>1</v>
      </c>
      <c r="AK16" s="94">
        <f>IFERROR(AJ16/SUM($L16:$W16),0)</f>
        <v>0.125</v>
      </c>
      <c r="AL16" s="91"/>
      <c r="AM16" s="91"/>
      <c r="AN16" s="93">
        <f>SUM(AN12:AN15)</f>
        <v>2</v>
      </c>
      <c r="AO16" s="105">
        <f>IFERROR(AN16/SUM($L16:$W16),0)</f>
        <v>0.25</v>
      </c>
      <c r="AP16" s="93">
        <f>SUM(AP12:AP15)</f>
        <v>1</v>
      </c>
      <c r="AQ16" s="94">
        <f>IFERROR(AP16/SUM($L16:$W16),0)</f>
        <v>0.125</v>
      </c>
      <c r="AR16" s="91"/>
      <c r="AS16" s="91"/>
      <c r="AT16" s="93">
        <f>SUM(AT12:AT15)</f>
        <v>0</v>
      </c>
      <c r="AU16" s="105">
        <f>IFERROR(AT16/SUM($L16:$W16),0)</f>
        <v>0</v>
      </c>
      <c r="AV16" s="93">
        <f>SUM(AV12:AV15)</f>
        <v>0</v>
      </c>
      <c r="AW16" s="94">
        <f>IFERROR(AV16/SUM($L16:$W16),0)</f>
        <v>0</v>
      </c>
      <c r="AX16" s="91"/>
      <c r="AY16" s="91"/>
      <c r="AZ16" s="93">
        <f>SUM(AZ12:AZ15)</f>
        <v>0</v>
      </c>
      <c r="BA16" s="105">
        <f>IFERROR(AZ16/SUM($L16:$W16),0)</f>
        <v>0</v>
      </c>
      <c r="BB16" s="93">
        <f>SUM(BB12:BB15)</f>
        <v>0</v>
      </c>
      <c r="BC16" s="94">
        <f>IFERROR(BB16/SUM($L16:$W16),0)</f>
        <v>0</v>
      </c>
      <c r="BD16" s="91"/>
      <c r="BE16" s="91"/>
      <c r="BF16" s="93">
        <f>SUM(BF12:BF15)</f>
        <v>2</v>
      </c>
      <c r="BG16" s="105">
        <f>IFERROR(BF16/SUM($L16:$W16),0)</f>
        <v>0.25</v>
      </c>
      <c r="BH16" s="93">
        <f>SUM(BH12:BH15)</f>
        <v>3</v>
      </c>
      <c r="BI16" s="94">
        <f>IFERROR(BH16/SUM($L16:$W16),0)</f>
        <v>0.375</v>
      </c>
      <c r="BJ16" s="91"/>
      <c r="BK16" s="91"/>
      <c r="BL16" s="93">
        <f>SUM(BL12:BL15)</f>
        <v>0</v>
      </c>
      <c r="BM16" s="105">
        <f>IFERROR(BL16/SUM($L16:$W16),0)</f>
        <v>0</v>
      </c>
      <c r="BN16" s="93">
        <f>SUM(BN12:BN15)</f>
        <v>0</v>
      </c>
      <c r="BO16" s="94">
        <f>IFERROR(BN16/SUM($L16:$W16),0)</f>
        <v>0</v>
      </c>
      <c r="BP16" s="91"/>
      <c r="BQ16" s="91"/>
      <c r="BR16" s="93">
        <f>SUM(BR12:BR15)</f>
        <v>0</v>
      </c>
      <c r="BS16" s="105">
        <f>IFERROR(BR16/SUM($L16:$W16),0)</f>
        <v>0</v>
      </c>
      <c r="BT16" s="93">
        <f>SUM(BT12:BT15)</f>
        <v>0</v>
      </c>
      <c r="BU16" s="94">
        <f>IFERROR(BT16/SUM($L16:$W16),0)</f>
        <v>0</v>
      </c>
      <c r="BV16" s="91"/>
      <c r="BW16" s="91"/>
      <c r="BX16" s="93">
        <f>SUM(BX12:BX15)</f>
        <v>1</v>
      </c>
      <c r="BY16" s="105">
        <f>IFERROR(BX16/SUM($L16:$W16),0)</f>
        <v>0.125</v>
      </c>
      <c r="BZ16" s="93">
        <f>SUM(BZ12:BZ15)</f>
        <v>0</v>
      </c>
      <c r="CA16" s="94">
        <f>IFERROR(BZ16/SUM($L16:$W16),0)</f>
        <v>0</v>
      </c>
      <c r="CB16" s="91"/>
      <c r="CC16" s="91"/>
      <c r="CD16" s="93">
        <f>SUM(CD12:CD15)</f>
        <v>0</v>
      </c>
      <c r="CE16" s="105">
        <f>IFERROR(CD16/SUM($L16:$W16),0)</f>
        <v>0</v>
      </c>
      <c r="CF16" s="93">
        <f>SUM(CF12:CF15)</f>
        <v>0</v>
      </c>
      <c r="CG16" s="94">
        <f>IFERROR(CF16/SUM($L16:$W16),0)</f>
        <v>0</v>
      </c>
      <c r="CH16" s="91"/>
      <c r="CI16" s="91"/>
      <c r="CJ16" s="93">
        <f>SUM(CJ12:CJ15)</f>
        <v>1</v>
      </c>
      <c r="CK16" s="105">
        <f>IFERROR(CJ16/SUM($L16:$W16),0)</f>
        <v>0.125</v>
      </c>
      <c r="CL16" s="93">
        <f>SUM(CL12:CL15)</f>
        <v>0</v>
      </c>
      <c r="CM16" s="94">
        <f>IFERROR(CL16/SUM($L16:$W16),0)</f>
        <v>0</v>
      </c>
      <c r="CN16" s="91"/>
      <c r="CO16" s="91"/>
      <c r="CP16" s="93">
        <f>SUM(CP12:CP15)</f>
        <v>1</v>
      </c>
      <c r="CQ16" s="105">
        <f>IFERROR(CP16/SUM($L16:$W16),0)</f>
        <v>0.125</v>
      </c>
      <c r="CR16" s="93">
        <f>SUM(CR12:CR15)</f>
        <v>0</v>
      </c>
      <c r="CS16" s="94">
        <f>IFERROR(CR16/SUM($L16:$W16),0)</f>
        <v>0</v>
      </c>
      <c r="CT16" s="91"/>
      <c r="CU16" s="91"/>
      <c r="CV16" s="91"/>
      <c r="CW16" s="95">
        <f>SUM(CS16,CM16,CG16,CA16,BU16,BO16,BI16:BI16,BC16,AW16,AQ16,AK16,AE16)</f>
        <v>0.625</v>
      </c>
      <c r="CZ16" s="106"/>
      <c r="DA16" s="86"/>
      <c r="DC16" s="86"/>
      <c r="DD16" s="86"/>
      <c r="DE16" s="86"/>
      <c r="DH16" s="58"/>
      <c r="DI16" s="58"/>
    </row>
    <row r="17" s="48" customFormat="1"/>
    <row r="18" s="48" customFormat="1"/>
    <row r="19" s="48" customFormat="1"/>
    <row r="20" s="48" customFormat="1"/>
    <row r="21" s="48" customFormat="1"/>
    <row r="22" s="48" customFormat="1"/>
    <row r="23" s="48" customFormat="1"/>
    <row r="24" s="48" customFormat="1"/>
    <row r="25" s="48" customFormat="1"/>
    <row r="26" s="48" customFormat="1"/>
    <row r="27" s="48" customFormat="1"/>
    <row r="28" s="48" customFormat="1"/>
    <row r="29" s="48" customFormat="1"/>
    <row r="30" s="48" customFormat="1"/>
    <row r="31" s="48" customFormat="1"/>
    <row r="32"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row r="62" s="48" customFormat="1"/>
    <row r="63" s="48" customFormat="1"/>
    <row r="64" s="48" customFormat="1"/>
    <row r="65" s="48" customFormat="1"/>
  </sheetData>
  <sheetProtection algorithmName="SHA-512" hashValue="0ix8FQvqXOC4gRrQOsCP2Fiy0KaD25j5kJFoF7qazLsunYucI+6qDEZw4ymMd0a4aBIQLbxMAnCFCJkGJtNCng==" saltValue="avzGeJ8QcRmYgHEgeH7o0Q==" spinCount="100000" sheet="1" sort="0" autoFilter="0"/>
  <mergeCells count="73">
    <mergeCell ref="J14:K14"/>
    <mergeCell ref="J15:K15"/>
    <mergeCell ref="J16:K16"/>
    <mergeCell ref="J12:K12"/>
    <mergeCell ref="DF10:DF11"/>
    <mergeCell ref="Z9:Z11"/>
    <mergeCell ref="J13:K13"/>
    <mergeCell ref="DA10:DA11"/>
    <mergeCell ref="AZ10:BE10"/>
    <mergeCell ref="BF10:BK10"/>
    <mergeCell ref="BL10:BP10"/>
    <mergeCell ref="BR10:BW10"/>
    <mergeCell ref="BX10:CC10"/>
    <mergeCell ref="DC10:DC11"/>
    <mergeCell ref="DD10:DD11"/>
    <mergeCell ref="DE10:DE11"/>
    <mergeCell ref="CJ10:CO10"/>
    <mergeCell ref="CP10:CT10"/>
    <mergeCell ref="CV10:CV11"/>
    <mergeCell ref="CW10:CW11"/>
    <mergeCell ref="CZ10:CZ11"/>
    <mergeCell ref="DL9:DL11"/>
    <mergeCell ref="AB10:AG10"/>
    <mergeCell ref="AH10:AM10"/>
    <mergeCell ref="AN10:AS10"/>
    <mergeCell ref="AT10:AY10"/>
    <mergeCell ref="DH10:DH11"/>
    <mergeCell ref="DI10:DI11"/>
    <mergeCell ref="DJ10:DJ11"/>
    <mergeCell ref="DK10:DK11"/>
    <mergeCell ref="DG10:DG11"/>
    <mergeCell ref="CD10:CI10"/>
    <mergeCell ref="AB9:CW9"/>
    <mergeCell ref="CX9:CX11"/>
    <mergeCell ref="CY9:CY11"/>
    <mergeCell ref="CZ9:DK9"/>
    <mergeCell ref="DB10:DB11"/>
    <mergeCell ref="C8:AO8"/>
    <mergeCell ref="BI8:CJ8"/>
    <mergeCell ref="CK8:CP8"/>
    <mergeCell ref="B9:B11"/>
    <mergeCell ref="C9:C11"/>
    <mergeCell ref="D9:D11"/>
    <mergeCell ref="E9:E11"/>
    <mergeCell ref="F9:F11"/>
    <mergeCell ref="G9:G11"/>
    <mergeCell ref="H9:H11"/>
    <mergeCell ref="I9:I11"/>
    <mergeCell ref="J9:K11"/>
    <mergeCell ref="L9:W10"/>
    <mergeCell ref="X9:X11"/>
    <mergeCell ref="Y9:Y11"/>
    <mergeCell ref="AA9:AA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5">
    <cfRule type="cellIs" dxfId="6" priority="1" operator="equal">
      <formula>1</formula>
    </cfRule>
    <cfRule type="colorScale" priority="2">
      <colorScale>
        <cfvo type="num" val="0"/>
        <cfvo type="num" val="0.6"/>
        <cfvo type="num" val="0.99"/>
        <color rgb="FFC00000"/>
        <color rgb="FFFFEB84"/>
        <color rgb="FF1DA275"/>
      </colorScale>
    </cfRule>
  </conditionalFormatting>
  <dataValidations count="9">
    <dataValidation showInputMessage="1" showErrorMessage="1" error="SUPERA LA META PROGRAMADA" sqref="AD12:AD14 BH14 BH12 AV12:AV14 BB12:BB14 BN12:BN14 BT12:BT14 BZ12:BZ14 CF12:CF14 CL12:CL14 CR12:CR14 AP12:AP14 BF14 BH5" xr:uid="{3DD16C6A-4CD1-4C72-9864-31224718EFD5}"/>
    <dataValidation type="list" allowBlank="1" showInputMessage="1" showErrorMessage="1" sqref="C12:C15" xr:uid="{6939C72B-9009-4B87-BD1A-4DA6C5C92F12}">
      <formula1>$C$14:$C$15</formula1>
    </dataValidation>
    <dataValidation type="list" allowBlank="1" showInputMessage="1" showErrorMessage="1" sqref="D12:D15" xr:uid="{A753A672-3CC4-4FCB-97D3-FF85ADE96CB6}">
      <formula1>$D$14:$D$15</formula1>
    </dataValidation>
    <dataValidation type="list" allowBlank="1" showInputMessage="1" showErrorMessage="1" sqref="B12:B15" xr:uid="{1A6AFAA5-2D62-4D49-BC27-911AD3763C71}">
      <formula1>$B$14:$B$15</formula1>
    </dataValidation>
    <dataValidation type="whole" allowBlank="1" showInputMessage="1" showErrorMessage="1" sqref="AJ12:AK15" xr:uid="{41D0368A-3A4D-49D3-B1C6-3B9888E6D092}">
      <formula1>0</formula1>
      <formula2>100</formula2>
    </dataValidation>
    <dataValidation type="list" allowBlank="1" showInputMessage="1" showErrorMessage="1" sqref="B16:G16" xr:uid="{3FCEBFC3-FE17-472E-B771-F00B322BE2C0}">
      <formula1>#REF!</formula1>
    </dataValidation>
    <dataValidation type="list" allowBlank="1" showInputMessage="1" showErrorMessage="1" sqref="G12:G15" xr:uid="{5DF22617-8899-49BF-9479-422F5856D999}">
      <formula1>$G$14:$G$16</formula1>
    </dataValidation>
    <dataValidation type="list" allowBlank="1" showInputMessage="1" showErrorMessage="1" sqref="F12:F14" xr:uid="{0104FD3D-57E8-4770-9693-3494F838F672}">
      <formula1>$F$14:$F$16</formula1>
    </dataValidation>
    <dataValidation type="list" allowBlank="1" showInputMessage="1" showErrorMessage="1" sqref="E12:E13" xr:uid="{F1BB6058-C002-4B72-A88D-07EAE07C009C}">
      <formula1>$E$14:$E$16</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E6A7F-E008-4616-BB29-530AFA5CE08F}">
  <sheetPr>
    <tabColor rgb="FF92D050"/>
  </sheetPr>
  <dimension ref="A1:DN67"/>
  <sheetViews>
    <sheetView topLeftCell="DH14" zoomScale="55" zoomScaleNormal="55" zoomScaleSheetLayoutView="90" zoomScalePageLayoutView="60" workbookViewId="0">
      <selection activeCell="DK16" sqref="DK16"/>
    </sheetView>
  </sheetViews>
  <sheetFormatPr baseColWidth="10" defaultColWidth="11.453125" defaultRowHeight="15.5"/>
  <cols>
    <col min="1" max="1" width="5.453125" style="31" customWidth="1"/>
    <col min="2" max="2" width="21.453125" style="31" customWidth="1"/>
    <col min="3" max="3" width="36" style="31" customWidth="1"/>
    <col min="4" max="4" width="23.453125" style="31" customWidth="1"/>
    <col min="5" max="5" width="31.54296875" style="31" customWidth="1"/>
    <col min="6" max="6" width="21" style="31" customWidth="1"/>
    <col min="7" max="7" width="20.453125" style="31" customWidth="1"/>
    <col min="8" max="8" width="19.54296875" style="31" customWidth="1"/>
    <col min="9" max="10" width="25.54296875" style="31" customWidth="1"/>
    <col min="11" max="11" width="33" style="31" customWidth="1"/>
    <col min="12"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19.54296875" style="31" customWidth="1"/>
    <col min="39" max="39" width="20.453125" style="31" customWidth="1"/>
    <col min="40" max="40" width="18.54296875" style="48" customWidth="1"/>
    <col min="41" max="41" width="22.453125" style="48" customWidth="1"/>
    <col min="42" max="43" width="12.453125" style="48" customWidth="1"/>
    <col min="44" max="44" width="29" style="48" customWidth="1"/>
    <col min="45" max="45" width="20.453125" style="31" customWidth="1"/>
    <col min="46" max="46" width="17.453125" style="48" customWidth="1"/>
    <col min="47" max="47" width="21.54296875" style="48" customWidth="1"/>
    <col min="48" max="49" width="12.453125" style="48" customWidth="1"/>
    <col min="50" max="50" width="26.54296875" style="48" customWidth="1"/>
    <col min="51" max="51" width="24.81640625" style="31" customWidth="1"/>
    <col min="52" max="52" width="18.453125" style="48" customWidth="1"/>
    <col min="53" max="53" width="23.453125" style="48" customWidth="1"/>
    <col min="54" max="55" width="12.453125" style="48" customWidth="1"/>
    <col min="56" max="56" width="29.453125" style="48" customWidth="1"/>
    <col min="57" max="57" width="20.453125" style="31" customWidth="1"/>
    <col min="58" max="58" width="16.54296875" style="31" customWidth="1"/>
    <col min="59" max="59" width="17" style="31" customWidth="1"/>
    <col min="60" max="61" width="12.453125" style="31" customWidth="1"/>
    <col min="62" max="62" width="24"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18.453125" style="31" customWidth="1"/>
    <col min="106" max="106" width="29.81640625" style="31" customWidth="1"/>
    <col min="107" max="107" width="22.81640625" style="31" customWidth="1"/>
    <col min="108" max="108" width="26.453125" style="31" customWidth="1"/>
    <col min="109" max="109" width="24.26953125" style="31" customWidth="1"/>
    <col min="110" max="111" width="18.453125" style="31" customWidth="1"/>
    <col min="112" max="112" width="20.54296875" style="31" customWidth="1"/>
    <col min="113" max="113" width="17.453125" style="31" customWidth="1"/>
    <col min="114" max="114" width="18.453125" style="31" customWidth="1"/>
    <col min="115" max="115" width="18" style="31" customWidth="1"/>
    <col min="116" max="116" width="47.1796875" style="31" customWidth="1"/>
    <col min="117" max="16384" width="11.453125" style="31"/>
  </cols>
  <sheetData>
    <row r="1" spans="1:116" ht="69.75" customHeight="1">
      <c r="A1" s="48"/>
      <c r="B1" s="853" t="s">
        <v>1234</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t="s">
        <v>179</v>
      </c>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24.75" customHeight="1">
      <c r="A4" s="48"/>
      <c r="B4" s="857"/>
      <c r="C4" s="857"/>
      <c r="D4" s="857"/>
      <c r="E4" s="857"/>
      <c r="F4" s="857"/>
      <c r="G4" s="857"/>
      <c r="H4" s="857"/>
      <c r="I4" s="857"/>
      <c r="J4" s="857"/>
      <c r="K4" s="857"/>
      <c r="L4" s="857"/>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857"/>
      <c r="AM4" s="48"/>
      <c r="AS4" s="48"/>
      <c r="AY4" s="48"/>
      <c r="BE4" s="48"/>
      <c r="BF4" s="857"/>
      <c r="BG4" s="857"/>
      <c r="BH4" s="857"/>
      <c r="BI4" s="857"/>
      <c r="BJ4" s="857"/>
      <c r="BK4" s="857"/>
      <c r="BL4" s="857"/>
      <c r="BM4" s="857"/>
      <c r="BN4" s="857"/>
      <c r="BO4" s="857"/>
      <c r="BP4" s="857"/>
      <c r="BQ4" s="857"/>
      <c r="BR4" s="857"/>
      <c r="BS4" s="857"/>
      <c r="BT4" s="857"/>
      <c r="BU4" s="857"/>
      <c r="BV4" s="857"/>
      <c r="BW4" s="857"/>
      <c r="BX4" s="857"/>
      <c r="BY4" s="857"/>
      <c r="BZ4" s="857"/>
      <c r="CA4" s="857"/>
      <c r="CB4" s="857"/>
      <c r="CC4" s="857"/>
      <c r="CD4" s="857"/>
      <c r="CE4" s="857"/>
      <c r="CF4" s="857"/>
      <c r="CG4" s="857"/>
      <c r="CH4" s="857"/>
      <c r="CI4" s="857"/>
      <c r="CJ4" s="857"/>
      <c r="CK4" s="857"/>
      <c r="CL4" s="857"/>
      <c r="CM4" s="857"/>
    </row>
    <row r="5" spans="1:116" ht="16" thickBot="1">
      <c r="A5" s="48"/>
      <c r="B5" s="51"/>
      <c r="C5" s="51"/>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48"/>
      <c r="AJ5" s="48"/>
      <c r="AK5" s="48"/>
      <c r="AL5" s="48"/>
      <c r="AM5" s="48"/>
      <c r="AS5" s="48"/>
      <c r="AY5" s="48"/>
      <c r="BE5" s="48"/>
      <c r="BF5" s="853"/>
      <c r="BG5" s="853"/>
      <c r="BH5" s="853"/>
      <c r="BI5" s="853"/>
      <c r="BJ5" s="853"/>
      <c r="BK5" s="853"/>
      <c r="BL5" s="853"/>
      <c r="BM5" s="853"/>
      <c r="BN5" s="853"/>
      <c r="BO5" s="853"/>
      <c r="BP5" s="853"/>
      <c r="BQ5" s="853"/>
      <c r="BR5" s="853"/>
      <c r="BS5" s="853"/>
      <c r="BT5" s="853"/>
      <c r="BU5" s="853"/>
      <c r="BV5" s="853"/>
      <c r="BW5" s="853"/>
      <c r="BX5" s="853"/>
      <c r="BY5" s="853"/>
      <c r="BZ5" s="853"/>
      <c r="CA5" s="49"/>
      <c r="CB5" s="854"/>
      <c r="CC5" s="854"/>
      <c r="CD5" s="854"/>
      <c r="CE5" s="854"/>
      <c r="CF5" s="854"/>
      <c r="CG5" s="49"/>
      <c r="CH5" s="853"/>
      <c r="CI5" s="853"/>
      <c r="CJ5" s="853"/>
      <c r="CK5" s="853"/>
      <c r="CL5" s="853"/>
      <c r="CM5" s="853"/>
    </row>
    <row r="6" spans="1:116" ht="15" customHeight="1" thickBot="1">
      <c r="A6" s="51"/>
      <c r="B6" s="879" t="s">
        <v>455</v>
      </c>
      <c r="C6" s="879" t="s">
        <v>552</v>
      </c>
      <c r="D6" s="879" t="s">
        <v>457</v>
      </c>
      <c r="E6" s="879" t="s">
        <v>68</v>
      </c>
      <c r="F6" s="879" t="s">
        <v>553</v>
      </c>
      <c r="G6" s="879" t="s">
        <v>554</v>
      </c>
      <c r="H6" s="882" t="s">
        <v>460</v>
      </c>
      <c r="I6" s="882" t="s">
        <v>72</v>
      </c>
      <c r="J6" s="919" t="s">
        <v>555</v>
      </c>
      <c r="K6" s="919" t="s">
        <v>461</v>
      </c>
      <c r="L6" s="883" t="s">
        <v>462</v>
      </c>
      <c r="M6" s="883"/>
      <c r="N6" s="883"/>
      <c r="O6" s="883"/>
      <c r="P6" s="883"/>
      <c r="Q6" s="883"/>
      <c r="R6" s="883"/>
      <c r="S6" s="883"/>
      <c r="T6" s="883"/>
      <c r="U6" s="883"/>
      <c r="V6" s="883"/>
      <c r="W6" s="883"/>
      <c r="X6" s="883" t="s">
        <v>463</v>
      </c>
      <c r="Y6" s="880" t="s">
        <v>464</v>
      </c>
      <c r="Z6" s="880" t="s">
        <v>1017</v>
      </c>
      <c r="AA6" s="880" t="s">
        <v>1018</v>
      </c>
      <c r="AB6" s="880" t="s">
        <v>544</v>
      </c>
      <c r="AC6" s="880"/>
      <c r="AD6" s="880"/>
      <c r="AE6" s="880"/>
      <c r="AF6" s="880"/>
      <c r="AG6" s="880"/>
      <c r="AH6" s="880"/>
      <c r="AI6" s="880"/>
      <c r="AJ6" s="880"/>
      <c r="AK6" s="880"/>
      <c r="AL6" s="880"/>
      <c r="AM6" s="880"/>
      <c r="AN6" s="880"/>
      <c r="AO6" s="880"/>
      <c r="AP6" s="880"/>
      <c r="AQ6" s="880"/>
      <c r="AR6" s="880"/>
      <c r="AS6" s="880"/>
      <c r="AT6" s="880"/>
      <c r="AU6" s="880"/>
      <c r="AV6" s="880"/>
      <c r="AW6" s="880"/>
      <c r="AX6" s="880"/>
      <c r="AY6" s="880"/>
      <c r="AZ6" s="880"/>
      <c r="BA6" s="880"/>
      <c r="BB6" s="880"/>
      <c r="BC6" s="880"/>
      <c r="BD6" s="880"/>
      <c r="BE6" s="880"/>
      <c r="BF6" s="880"/>
      <c r="BG6" s="880"/>
      <c r="BH6" s="880"/>
      <c r="BI6" s="880"/>
      <c r="BJ6" s="880"/>
      <c r="BK6" s="880"/>
      <c r="BL6" s="880"/>
      <c r="BM6" s="880"/>
      <c r="BN6" s="880"/>
      <c r="BO6" s="880"/>
      <c r="BP6" s="880"/>
      <c r="BQ6" s="880"/>
      <c r="BR6" s="880"/>
      <c r="BS6" s="880"/>
      <c r="BT6" s="880"/>
      <c r="BU6" s="880"/>
      <c r="BV6" s="880"/>
      <c r="BW6" s="880"/>
      <c r="BX6" s="880"/>
      <c r="BY6" s="880"/>
      <c r="BZ6" s="880"/>
      <c r="CA6" s="880"/>
      <c r="CB6" s="880"/>
      <c r="CC6" s="880"/>
      <c r="CD6" s="880"/>
      <c r="CE6" s="880"/>
      <c r="CF6" s="880"/>
      <c r="CG6" s="880"/>
      <c r="CH6" s="880"/>
      <c r="CI6" s="880"/>
      <c r="CJ6" s="880"/>
      <c r="CK6" s="880"/>
      <c r="CL6" s="880"/>
      <c r="CM6" s="880"/>
      <c r="CN6" s="880"/>
      <c r="CO6" s="880"/>
      <c r="CP6" s="880"/>
      <c r="CQ6" s="880"/>
      <c r="CR6" s="880"/>
      <c r="CS6" s="880"/>
      <c r="CT6" s="880"/>
      <c r="CU6" s="880"/>
      <c r="CV6" s="880"/>
      <c r="CW6" s="925"/>
      <c r="CX6" s="922" t="s">
        <v>468</v>
      </c>
      <c r="CY6" s="895" t="s">
        <v>469</v>
      </c>
      <c r="CZ6" s="897" t="s">
        <v>194</v>
      </c>
      <c r="DA6" s="898"/>
      <c r="DB6" s="898"/>
      <c r="DC6" s="898"/>
      <c r="DD6" s="898"/>
      <c r="DE6" s="898"/>
      <c r="DF6" s="898"/>
      <c r="DG6" s="898"/>
      <c r="DH6" s="898"/>
      <c r="DI6" s="898"/>
      <c r="DJ6" s="898"/>
      <c r="DK6" s="899"/>
      <c r="DL6" s="885" t="s">
        <v>470</v>
      </c>
    </row>
    <row r="7" spans="1:116" ht="15" customHeight="1">
      <c r="A7" s="51"/>
      <c r="B7" s="879"/>
      <c r="C7" s="879"/>
      <c r="D7" s="879"/>
      <c r="E7" s="879"/>
      <c r="F7" s="879"/>
      <c r="G7" s="879"/>
      <c r="H7" s="882"/>
      <c r="I7" s="882"/>
      <c r="J7" s="920"/>
      <c r="K7" s="920"/>
      <c r="L7" s="883"/>
      <c r="M7" s="883"/>
      <c r="N7" s="883"/>
      <c r="O7" s="883"/>
      <c r="P7" s="883"/>
      <c r="Q7" s="883"/>
      <c r="R7" s="883"/>
      <c r="S7" s="883"/>
      <c r="T7" s="883"/>
      <c r="U7" s="883"/>
      <c r="V7" s="883"/>
      <c r="W7" s="883"/>
      <c r="X7" s="883"/>
      <c r="Y7" s="880"/>
      <c r="Z7" s="880"/>
      <c r="AA7" s="880"/>
      <c r="AB7" s="880" t="s">
        <v>200</v>
      </c>
      <c r="AC7" s="880"/>
      <c r="AD7" s="880"/>
      <c r="AE7" s="880"/>
      <c r="AF7" s="880"/>
      <c r="AG7" s="880"/>
      <c r="AH7" s="881" t="s">
        <v>201</v>
      </c>
      <c r="AI7" s="881"/>
      <c r="AJ7" s="881"/>
      <c r="AK7" s="881"/>
      <c r="AL7" s="881"/>
      <c r="AM7" s="881"/>
      <c r="AN7" s="880" t="s">
        <v>202</v>
      </c>
      <c r="AO7" s="880"/>
      <c r="AP7" s="880"/>
      <c r="AQ7" s="880"/>
      <c r="AR7" s="880"/>
      <c r="AS7" s="880"/>
      <c r="AT7" s="881" t="s">
        <v>203</v>
      </c>
      <c r="AU7" s="881"/>
      <c r="AV7" s="881"/>
      <c r="AW7" s="881"/>
      <c r="AX7" s="881"/>
      <c r="AY7" s="881"/>
      <c r="AZ7" s="880" t="s">
        <v>204</v>
      </c>
      <c r="BA7" s="880"/>
      <c r="BB7" s="880"/>
      <c r="BC7" s="880"/>
      <c r="BD7" s="880"/>
      <c r="BE7" s="880"/>
      <c r="BF7" s="881" t="s">
        <v>205</v>
      </c>
      <c r="BG7" s="881"/>
      <c r="BH7" s="881"/>
      <c r="BI7" s="881"/>
      <c r="BJ7" s="881"/>
      <c r="BK7" s="881"/>
      <c r="BL7" s="880" t="s">
        <v>206</v>
      </c>
      <c r="BM7" s="880"/>
      <c r="BN7" s="880"/>
      <c r="BO7" s="880"/>
      <c r="BP7" s="880"/>
      <c r="BQ7" s="77"/>
      <c r="BR7" s="881" t="s">
        <v>207</v>
      </c>
      <c r="BS7" s="881"/>
      <c r="BT7" s="881"/>
      <c r="BU7" s="881"/>
      <c r="BV7" s="881"/>
      <c r="BW7" s="881"/>
      <c r="BX7" s="880" t="s">
        <v>208</v>
      </c>
      <c r="BY7" s="880"/>
      <c r="BZ7" s="880"/>
      <c r="CA7" s="880"/>
      <c r="CB7" s="880"/>
      <c r="CC7" s="880"/>
      <c r="CD7" s="881" t="s">
        <v>209</v>
      </c>
      <c r="CE7" s="881"/>
      <c r="CF7" s="881"/>
      <c r="CG7" s="881"/>
      <c r="CH7" s="881"/>
      <c r="CI7" s="881"/>
      <c r="CJ7" s="880" t="s">
        <v>210</v>
      </c>
      <c r="CK7" s="880"/>
      <c r="CL7" s="880"/>
      <c r="CM7" s="880"/>
      <c r="CN7" s="880"/>
      <c r="CO7" s="880"/>
      <c r="CP7" s="881" t="s">
        <v>211</v>
      </c>
      <c r="CQ7" s="881"/>
      <c r="CR7" s="881"/>
      <c r="CS7" s="881"/>
      <c r="CT7" s="881"/>
      <c r="CU7" s="61"/>
      <c r="CV7" s="880" t="s">
        <v>471</v>
      </c>
      <c r="CW7" s="926" t="s">
        <v>472</v>
      </c>
      <c r="CX7" s="923"/>
      <c r="CY7" s="896"/>
      <c r="CZ7" s="900" t="s">
        <v>200</v>
      </c>
      <c r="DA7" s="888" t="s">
        <v>201</v>
      </c>
      <c r="DB7" s="888" t="s">
        <v>202</v>
      </c>
      <c r="DC7" s="888" t="s">
        <v>203</v>
      </c>
      <c r="DD7" s="888" t="s">
        <v>204</v>
      </c>
      <c r="DE7" s="888" t="s">
        <v>205</v>
      </c>
      <c r="DF7" s="888" t="s">
        <v>206</v>
      </c>
      <c r="DG7" s="888" t="s">
        <v>207</v>
      </c>
      <c r="DH7" s="888" t="s">
        <v>208</v>
      </c>
      <c r="DI7" s="888" t="s">
        <v>209</v>
      </c>
      <c r="DJ7" s="888" t="s">
        <v>210</v>
      </c>
      <c r="DK7" s="890" t="s">
        <v>211</v>
      </c>
      <c r="DL7" s="886"/>
    </row>
    <row r="8" spans="1:116" ht="93">
      <c r="A8" s="51"/>
      <c r="B8" s="879"/>
      <c r="C8" s="879"/>
      <c r="D8" s="879"/>
      <c r="E8" s="879"/>
      <c r="F8" s="879"/>
      <c r="G8" s="879"/>
      <c r="H8" s="882"/>
      <c r="I8" s="882"/>
      <c r="J8" s="921"/>
      <c r="K8" s="921"/>
      <c r="L8" s="82" t="s">
        <v>187</v>
      </c>
      <c r="M8" s="82" t="s">
        <v>188</v>
      </c>
      <c r="N8" s="82" t="s">
        <v>189</v>
      </c>
      <c r="O8" s="82" t="s">
        <v>190</v>
      </c>
      <c r="P8" s="82" t="s">
        <v>191</v>
      </c>
      <c r="Q8" s="82" t="s">
        <v>192</v>
      </c>
      <c r="R8" s="82" t="s">
        <v>193</v>
      </c>
      <c r="S8" s="82" t="s">
        <v>473</v>
      </c>
      <c r="T8" s="82" t="s">
        <v>474</v>
      </c>
      <c r="U8" s="82" t="s">
        <v>475</v>
      </c>
      <c r="V8" s="82" t="s">
        <v>476</v>
      </c>
      <c r="W8" s="82" t="s">
        <v>477</v>
      </c>
      <c r="X8" s="883"/>
      <c r="Y8" s="880"/>
      <c r="Z8" s="880"/>
      <c r="AA8" s="880"/>
      <c r="AB8" s="77" t="s">
        <v>478</v>
      </c>
      <c r="AC8" s="77" t="s">
        <v>479</v>
      </c>
      <c r="AD8" s="77" t="s">
        <v>480</v>
      </c>
      <c r="AE8" s="77" t="s">
        <v>481</v>
      </c>
      <c r="AF8" s="77" t="s">
        <v>482</v>
      </c>
      <c r="AG8" s="77" t="s">
        <v>483</v>
      </c>
      <c r="AH8" s="61" t="s">
        <v>478</v>
      </c>
      <c r="AI8" s="61" t="s">
        <v>479</v>
      </c>
      <c r="AJ8" s="61" t="s">
        <v>480</v>
      </c>
      <c r="AK8" s="61" t="s">
        <v>481</v>
      </c>
      <c r="AL8" s="61" t="s">
        <v>482</v>
      </c>
      <c r="AM8" s="61" t="s">
        <v>483</v>
      </c>
      <c r="AN8" s="77" t="s">
        <v>478</v>
      </c>
      <c r="AO8" s="77" t="s">
        <v>479</v>
      </c>
      <c r="AP8" s="77" t="s">
        <v>480</v>
      </c>
      <c r="AQ8" s="77" t="s">
        <v>481</v>
      </c>
      <c r="AR8" s="77" t="s">
        <v>482</v>
      </c>
      <c r="AS8" s="77" t="s">
        <v>1235</v>
      </c>
      <c r="AT8" s="61" t="s">
        <v>478</v>
      </c>
      <c r="AU8" s="61" t="s">
        <v>479</v>
      </c>
      <c r="AV8" s="61" t="s">
        <v>480</v>
      </c>
      <c r="AW8" s="61" t="s">
        <v>481</v>
      </c>
      <c r="AX8" s="61" t="s">
        <v>482</v>
      </c>
      <c r="AY8" s="61" t="s">
        <v>483</v>
      </c>
      <c r="AZ8" s="77" t="s">
        <v>478</v>
      </c>
      <c r="BA8" s="77" t="s">
        <v>479</v>
      </c>
      <c r="BB8" s="77" t="s">
        <v>480</v>
      </c>
      <c r="BC8" s="77" t="s">
        <v>481</v>
      </c>
      <c r="BD8" s="77" t="s">
        <v>482</v>
      </c>
      <c r="BE8" s="77" t="s">
        <v>483</v>
      </c>
      <c r="BF8" s="61" t="s">
        <v>478</v>
      </c>
      <c r="BG8" s="61" t="s">
        <v>479</v>
      </c>
      <c r="BH8" s="61" t="s">
        <v>480</v>
      </c>
      <c r="BI8" s="61" t="s">
        <v>481</v>
      </c>
      <c r="BJ8" s="61" t="s">
        <v>482</v>
      </c>
      <c r="BK8" s="61" t="s">
        <v>483</v>
      </c>
      <c r="BL8" s="77" t="s">
        <v>478</v>
      </c>
      <c r="BM8" s="77" t="s">
        <v>479</v>
      </c>
      <c r="BN8" s="77" t="s">
        <v>480</v>
      </c>
      <c r="BO8" s="77" t="s">
        <v>481</v>
      </c>
      <c r="BP8" s="77" t="s">
        <v>482</v>
      </c>
      <c r="BQ8" s="77" t="s">
        <v>483</v>
      </c>
      <c r="BR8" s="61" t="s">
        <v>478</v>
      </c>
      <c r="BS8" s="83" t="s">
        <v>479</v>
      </c>
      <c r="BT8" s="61" t="s">
        <v>480</v>
      </c>
      <c r="BU8" s="61" t="s">
        <v>481</v>
      </c>
      <c r="BV8" s="61" t="s">
        <v>482</v>
      </c>
      <c r="BW8" s="61" t="s">
        <v>483</v>
      </c>
      <c r="BX8" s="77" t="s">
        <v>478</v>
      </c>
      <c r="BY8" s="77" t="s">
        <v>479</v>
      </c>
      <c r="BZ8" s="77" t="s">
        <v>480</v>
      </c>
      <c r="CA8" s="84" t="s">
        <v>481</v>
      </c>
      <c r="CB8" s="77" t="s">
        <v>482</v>
      </c>
      <c r="CC8" s="77" t="s">
        <v>483</v>
      </c>
      <c r="CD8" s="61" t="s">
        <v>478</v>
      </c>
      <c r="CE8" s="61" t="s">
        <v>479</v>
      </c>
      <c r="CF8" s="61" t="s">
        <v>480</v>
      </c>
      <c r="CG8" s="61" t="s">
        <v>481</v>
      </c>
      <c r="CH8" s="61" t="s">
        <v>482</v>
      </c>
      <c r="CI8" s="61" t="s">
        <v>483</v>
      </c>
      <c r="CJ8" s="77" t="s">
        <v>478</v>
      </c>
      <c r="CK8" s="77" t="s">
        <v>479</v>
      </c>
      <c r="CL8" s="77" t="s">
        <v>480</v>
      </c>
      <c r="CM8" s="77" t="s">
        <v>481</v>
      </c>
      <c r="CN8" s="77" t="s">
        <v>482</v>
      </c>
      <c r="CO8" s="77" t="s">
        <v>483</v>
      </c>
      <c r="CP8" s="61" t="s">
        <v>478</v>
      </c>
      <c r="CQ8" s="61" t="s">
        <v>479</v>
      </c>
      <c r="CR8" s="61" t="s">
        <v>480</v>
      </c>
      <c r="CS8" s="61" t="s">
        <v>481</v>
      </c>
      <c r="CT8" s="77" t="s">
        <v>482</v>
      </c>
      <c r="CU8" s="77" t="s">
        <v>483</v>
      </c>
      <c r="CV8" s="880"/>
      <c r="CW8" s="927"/>
      <c r="CX8" s="924"/>
      <c r="CY8" s="896"/>
      <c r="CZ8" s="901"/>
      <c r="DA8" s="889"/>
      <c r="DB8" s="889"/>
      <c r="DC8" s="889"/>
      <c r="DD8" s="889"/>
      <c r="DE8" s="889"/>
      <c r="DF8" s="889"/>
      <c r="DG8" s="889"/>
      <c r="DH8" s="889"/>
      <c r="DI8" s="889"/>
      <c r="DJ8" s="889"/>
      <c r="DK8" s="891"/>
      <c r="DL8" s="887"/>
    </row>
    <row r="9" spans="1:116" ht="173.9" customHeight="1">
      <c r="A9" s="51"/>
      <c r="B9" s="39" t="s">
        <v>484</v>
      </c>
      <c r="C9" s="39" t="s">
        <v>485</v>
      </c>
      <c r="D9" s="39" t="s">
        <v>486</v>
      </c>
      <c r="E9" s="39" t="s">
        <v>487</v>
      </c>
      <c r="F9" s="39" t="s">
        <v>488</v>
      </c>
      <c r="G9" s="39" t="s">
        <v>489</v>
      </c>
      <c r="H9" s="39" t="s">
        <v>530</v>
      </c>
      <c r="I9" s="39" t="s">
        <v>1236</v>
      </c>
      <c r="J9" s="354" t="s">
        <v>1237</v>
      </c>
      <c r="K9" s="354" t="s">
        <v>1238</v>
      </c>
      <c r="L9" s="85">
        <v>1</v>
      </c>
      <c r="M9" s="85"/>
      <c r="N9" s="85"/>
      <c r="O9" s="85">
        <v>1</v>
      </c>
      <c r="P9" s="85"/>
      <c r="Q9" s="85"/>
      <c r="R9" s="85"/>
      <c r="S9" s="85"/>
      <c r="T9" s="85"/>
      <c r="U9" s="85"/>
      <c r="V9" s="85"/>
      <c r="W9" s="85"/>
      <c r="X9" s="39" t="s">
        <v>1239</v>
      </c>
      <c r="Y9" s="474" t="s">
        <v>1240</v>
      </c>
      <c r="Z9" s="39" t="s">
        <v>1241</v>
      </c>
      <c r="AA9" s="218">
        <v>0.1</v>
      </c>
      <c r="AB9" s="54">
        <f t="shared" ref="AB9:AB16" si="0">+L9</f>
        <v>1</v>
      </c>
      <c r="AC9" s="98">
        <f>IFERROR(AB9/SUM($L9:$W9)*100,0)</f>
        <v>50</v>
      </c>
      <c r="AD9" s="92">
        <v>1</v>
      </c>
      <c r="AE9" s="92">
        <f>IFERROR(AD9/SUM($L9:$W9)*100,0)</f>
        <v>50</v>
      </c>
      <c r="AF9" s="219" t="s">
        <v>1242</v>
      </c>
      <c r="AG9" s="53" t="s">
        <v>1243</v>
      </c>
      <c r="AH9" s="96">
        <f t="shared" ref="AH9:AH16" si="1">+M9</f>
        <v>0</v>
      </c>
      <c r="AI9" s="97">
        <f>IFERROR(AH9/SUM($L9:$W9)*100,0)</f>
        <v>0</v>
      </c>
      <c r="AJ9" s="96">
        <v>0</v>
      </c>
      <c r="AK9" s="98">
        <f>IFERROR(AJ9/SUM($L9:$W9)*100,0)</f>
        <v>0</v>
      </c>
      <c r="AL9" s="54"/>
      <c r="AM9" s="85"/>
      <c r="AN9" s="54">
        <f t="shared" ref="AN9:AN16" si="2">+N9</f>
        <v>0</v>
      </c>
      <c r="AO9" s="97">
        <f>IFERROR(AN9/SUM($L9:$W9)*100,0)</f>
        <v>0</v>
      </c>
      <c r="AP9" s="96"/>
      <c r="AQ9" s="98">
        <f>IFERROR(AP9/SUM($L9:$W9)*100,0)</f>
        <v>0</v>
      </c>
      <c r="AR9" s="54"/>
      <c r="AS9" s="53"/>
      <c r="AT9" s="54">
        <f t="shared" ref="AT9:AT16" si="3">+O9</f>
        <v>1</v>
      </c>
      <c r="AU9" s="97">
        <f>IFERROR(AT9/SUM($L9:$W9)*100,0)</f>
        <v>50</v>
      </c>
      <c r="AV9" s="96">
        <v>1</v>
      </c>
      <c r="AW9" s="98">
        <f>IFERROR(AV9/SUM($L9:$W9)*100,0)</f>
        <v>50</v>
      </c>
      <c r="AX9" s="450" t="s">
        <v>1244</v>
      </c>
      <c r="AY9" s="85" t="s">
        <v>1245</v>
      </c>
      <c r="AZ9" s="52">
        <f t="shared" ref="AZ9:AZ16" si="4">+P9</f>
        <v>0</v>
      </c>
      <c r="BA9" s="97">
        <f>IFERROR(AZ9/SUM($L9:$W9)*100,0)</f>
        <v>0</v>
      </c>
      <c r="BB9" s="96">
        <v>0</v>
      </c>
      <c r="BC9" s="98">
        <f>IFERROR(BB9/SUM($L9:$W9)*100,0)</f>
        <v>0</v>
      </c>
      <c r="BD9" s="52"/>
      <c r="BE9" s="53"/>
      <c r="BF9" s="52">
        <f t="shared" ref="BF9:BF16" si="5">+Q9</f>
        <v>0</v>
      </c>
      <c r="BG9" s="97">
        <f>IFERROR(BF9/SUM($L9:$W9)*100,0)</f>
        <v>0</v>
      </c>
      <c r="BH9" s="96">
        <v>0</v>
      </c>
      <c r="BI9" s="98">
        <f>IFERROR(BH9/SUM($L9:$W9)*100,0)</f>
        <v>0</v>
      </c>
      <c r="BJ9" s="52"/>
      <c r="BK9" s="53"/>
      <c r="BL9" s="52">
        <f t="shared" ref="BL9:BL16" si="6">+R9</f>
        <v>0</v>
      </c>
      <c r="BM9" s="97">
        <f>IFERROR(BL9/SUM($L9:$W9)*100,0)</f>
        <v>0</v>
      </c>
      <c r="BN9" s="705"/>
      <c r="BO9" s="98">
        <f>IFERROR(BN9/SUM($L9:$W9)*100,0)</f>
        <v>0</v>
      </c>
      <c r="BP9" s="701"/>
      <c r="BQ9" s="701"/>
      <c r="BR9" s="53">
        <f t="shared" ref="BR9:BR16" si="7">+S9</f>
        <v>0</v>
      </c>
      <c r="BS9" s="97">
        <f>IFERROR(BR9/SUM($L9:$W9)*100,0)</f>
        <v>0</v>
      </c>
      <c r="BT9" s="96"/>
      <c r="BU9" s="98">
        <f>IFERROR(BT9/SUM($L9:$W9)*100,0)</f>
        <v>0</v>
      </c>
      <c r="BV9" s="53"/>
      <c r="BW9" s="53"/>
      <c r="BX9" s="53">
        <f t="shared" ref="BX9:BX16" si="8">+T9</f>
        <v>0</v>
      </c>
      <c r="BY9" s="97">
        <f>IFERROR(BX9/SUM($L9:$W9)*100,0)</f>
        <v>0</v>
      </c>
      <c r="BZ9" s="96"/>
      <c r="CA9" s="98">
        <f>IFERROR(BZ9/SUM($L9:$W9)*100,0)</f>
        <v>0</v>
      </c>
      <c r="CB9" s="53"/>
      <c r="CC9" s="53"/>
      <c r="CD9" s="53">
        <f t="shared" ref="CD9:CD16" si="9">+U9</f>
        <v>0</v>
      </c>
      <c r="CE9" s="97">
        <f>IFERROR(CD9/SUM($L9:$W9)*100,0)</f>
        <v>0</v>
      </c>
      <c r="CF9" s="96"/>
      <c r="CG9" s="98">
        <f t="shared" ref="CG9:CG16" si="10">IFERROR(CF9/SUM($L9:$W9)*100,0)</f>
        <v>0</v>
      </c>
      <c r="CH9" s="53"/>
      <c r="CI9" s="53"/>
      <c r="CJ9" s="97">
        <f t="shared" ref="CJ9:CJ16" si="11">+V9</f>
        <v>0</v>
      </c>
      <c r="CK9" s="97">
        <f t="shared" ref="CK9:CK16" si="12">IFERROR(CJ9/SUM($L9:$W9)*100,0)</f>
        <v>0</v>
      </c>
      <c r="CL9" s="96"/>
      <c r="CM9" s="98">
        <f>IFERROR(CL9/SUM($L9:$W9)*100,0)</f>
        <v>0</v>
      </c>
      <c r="CN9" s="53"/>
      <c r="CO9" s="53"/>
      <c r="CP9" s="53">
        <f t="shared" ref="CP9:CP16" si="13">+W9</f>
        <v>0</v>
      </c>
      <c r="CQ9" s="97">
        <f>IFERROR(CP9/SUM($L9:$W9)*100,0)</f>
        <v>0</v>
      </c>
      <c r="CR9" s="96"/>
      <c r="CS9" s="98">
        <f>IFERROR(CR9/SUM($L9:$W9)*100,0)</f>
        <v>0</v>
      </c>
      <c r="CT9" s="53"/>
      <c r="CU9" s="53"/>
      <c r="CV9" s="53">
        <f t="shared" ref="CV9:CW17" si="14">SUM(CR9,CL9,CF9,BZ9,BT9,BN9,BH9,BB9,AV9,AP9,AJ9,AD9)</f>
        <v>2</v>
      </c>
      <c r="CW9" s="80">
        <f>SUM(CS9,CM9,CG9,CA9,BU9,BO9,BI9,BC9,AW9,AQ9,AK9,AE9)/100</f>
        <v>1</v>
      </c>
      <c r="CX9" s="62"/>
      <c r="CY9" s="103"/>
      <c r="CZ9" s="85" t="s">
        <v>1246</v>
      </c>
      <c r="DA9" s="85" t="s">
        <v>1082</v>
      </c>
      <c r="DB9" s="85" t="s">
        <v>1066</v>
      </c>
      <c r="DC9" s="85" t="s">
        <v>1247</v>
      </c>
      <c r="DD9" s="85" t="s">
        <v>1248</v>
      </c>
      <c r="DE9" s="85" t="s">
        <v>1249</v>
      </c>
      <c r="DF9" s="86"/>
      <c r="DG9" s="86"/>
      <c r="DH9" s="58"/>
      <c r="DI9" s="58"/>
      <c r="DJ9" s="55"/>
      <c r="DK9" s="55"/>
      <c r="DL9" s="603" t="s">
        <v>1250</v>
      </c>
    </row>
    <row r="10" spans="1:116" ht="147" customHeight="1">
      <c r="A10" s="51"/>
      <c r="B10" s="39" t="s">
        <v>484</v>
      </c>
      <c r="C10" s="39" t="s">
        <v>485</v>
      </c>
      <c r="D10" s="39" t="s">
        <v>486</v>
      </c>
      <c r="E10" s="39" t="s">
        <v>487</v>
      </c>
      <c r="F10" s="39" t="s">
        <v>488</v>
      </c>
      <c r="G10" s="39" t="s">
        <v>489</v>
      </c>
      <c r="H10" s="39" t="s">
        <v>530</v>
      </c>
      <c r="I10" s="39" t="s">
        <v>1236</v>
      </c>
      <c r="J10" s="354" t="s">
        <v>1237</v>
      </c>
      <c r="K10" s="354" t="s">
        <v>1251</v>
      </c>
      <c r="L10" s="85"/>
      <c r="M10" s="85">
        <v>1</v>
      </c>
      <c r="N10" s="85"/>
      <c r="O10" s="85"/>
      <c r="P10" s="85">
        <v>1</v>
      </c>
      <c r="Q10" s="85"/>
      <c r="R10" s="85"/>
      <c r="S10" s="85">
        <v>1</v>
      </c>
      <c r="T10" s="85"/>
      <c r="U10" s="85"/>
      <c r="V10" s="85">
        <v>1</v>
      </c>
      <c r="W10" s="85"/>
      <c r="X10" s="39" t="s">
        <v>1239</v>
      </c>
      <c r="Y10" s="474" t="s">
        <v>1252</v>
      </c>
      <c r="Z10" s="39" t="s">
        <v>1253</v>
      </c>
      <c r="AA10" s="218">
        <v>0.1</v>
      </c>
      <c r="AB10" s="54">
        <f t="shared" si="0"/>
        <v>0</v>
      </c>
      <c r="AC10" s="98">
        <f t="shared" ref="AC10:AC16" si="15">IFERROR(AB10/SUM($L10:$W10)*100,0)</f>
        <v>0</v>
      </c>
      <c r="AD10" s="54"/>
      <c r="AE10" s="92">
        <f t="shared" ref="AE10:AE16" si="16">IFERROR(AD10/SUM($L10:$W10)*100,0)</f>
        <v>0</v>
      </c>
      <c r="AF10" s="54"/>
      <c r="AG10" s="53"/>
      <c r="AH10" s="96">
        <v>1</v>
      </c>
      <c r="AI10" s="97">
        <v>25</v>
      </c>
      <c r="AJ10" s="96">
        <v>0</v>
      </c>
      <c r="AK10" s="98">
        <f>IFERROR(AJ10/SUM($L10:$W10)*100,0)</f>
        <v>0</v>
      </c>
      <c r="AL10" s="54" t="s">
        <v>1254</v>
      </c>
      <c r="AM10" s="85" t="s">
        <v>1255</v>
      </c>
      <c r="AN10" s="54">
        <f t="shared" si="2"/>
        <v>0</v>
      </c>
      <c r="AO10" s="97">
        <f t="shared" ref="AO10:AO16" si="17">IFERROR(AN10/SUM($L10:$W10)*100,0)</f>
        <v>0</v>
      </c>
      <c r="AP10" s="96">
        <v>0</v>
      </c>
      <c r="AQ10" s="98">
        <f t="shared" ref="AQ10:AQ16" si="18">IFERROR(AP10/SUM($L10:$W10)*100,0)</f>
        <v>0</v>
      </c>
      <c r="AR10" s="450" t="s">
        <v>1256</v>
      </c>
      <c r="AS10" s="54" t="s">
        <v>1257</v>
      </c>
      <c r="AT10" s="54">
        <f t="shared" si="3"/>
        <v>0</v>
      </c>
      <c r="AU10" s="97">
        <f t="shared" ref="AU10:AU16" si="19">IFERROR(AT10/SUM($L10:$W10)*100,0)</f>
        <v>0</v>
      </c>
      <c r="AV10" s="96">
        <v>0</v>
      </c>
      <c r="AW10" s="98">
        <f t="shared" ref="AW10:AW11" si="20">IFERROR(AV10/SUM($L10:$W10)*100,0)</f>
        <v>0</v>
      </c>
      <c r="AX10" s="450" t="s">
        <v>1258</v>
      </c>
      <c r="AY10" s="85" t="s">
        <v>1259</v>
      </c>
      <c r="AZ10" s="52">
        <f t="shared" si="4"/>
        <v>1</v>
      </c>
      <c r="BA10" s="97">
        <f t="shared" ref="BA10:BA16" si="21">IFERROR(AZ10/SUM($L10:$W10)*100,0)</f>
        <v>25</v>
      </c>
      <c r="BB10" s="96">
        <v>0.5</v>
      </c>
      <c r="BC10" s="98">
        <f t="shared" ref="BC10:BC16" si="22">IFERROR(BB10/SUM($L10:$W10)*100,0)</f>
        <v>12.5</v>
      </c>
      <c r="BD10" s="450" t="s">
        <v>1260</v>
      </c>
      <c r="BE10" s="85" t="s">
        <v>1261</v>
      </c>
      <c r="BF10" s="52">
        <f t="shared" si="5"/>
        <v>0</v>
      </c>
      <c r="BG10" s="97">
        <f t="shared" ref="BG10:BG11" si="23">IFERROR(BF10/SUM($L10:$W10)*100,0)</f>
        <v>0</v>
      </c>
      <c r="BH10" s="475">
        <v>0.5</v>
      </c>
      <c r="BI10" s="473">
        <f t="shared" ref="BI10:BI11" si="24">IFERROR(BH10/SUM($L10:$W10)*100,0)</f>
        <v>12.5</v>
      </c>
      <c r="BJ10" s="476" t="s">
        <v>1262</v>
      </c>
      <c r="BK10" s="149" t="s">
        <v>1263</v>
      </c>
      <c r="BL10" s="52">
        <f t="shared" si="6"/>
        <v>0</v>
      </c>
      <c r="BM10" s="97">
        <f t="shared" ref="BM10:BM16" si="25">IFERROR(BL10/SUM($L10:$W10)*100,0)</f>
        <v>0</v>
      </c>
      <c r="BN10" s="705"/>
      <c r="BO10" s="98">
        <f>IFERROR(BN10/SUM($L10:$W10)*100,0)</f>
        <v>0</v>
      </c>
      <c r="BP10" s="704"/>
      <c r="BQ10" s="704"/>
      <c r="BR10" s="53">
        <f t="shared" si="7"/>
        <v>1</v>
      </c>
      <c r="BS10" s="97">
        <f t="shared" ref="BS10:BS16" si="26">IFERROR(BR10/SUM($L10:$W10)*100,0)</f>
        <v>25</v>
      </c>
      <c r="BT10" s="96"/>
      <c r="BU10" s="98">
        <f t="shared" ref="BU10:BU16" si="27">IFERROR(BT10/SUM($L10:$W10)*100,0)</f>
        <v>0</v>
      </c>
      <c r="BV10" s="90"/>
      <c r="BW10" s="90"/>
      <c r="BX10" s="53">
        <f t="shared" si="8"/>
        <v>0</v>
      </c>
      <c r="BY10" s="97">
        <f t="shared" ref="BY10:BY16" si="28">IFERROR(BX10/SUM($L10:$W10)*100,0)</f>
        <v>0</v>
      </c>
      <c r="BZ10" s="96"/>
      <c r="CA10" s="97">
        <f>IFERROR(BZ10/#REF!,0)</f>
        <v>0</v>
      </c>
      <c r="CB10" s="53"/>
      <c r="CC10" s="53"/>
      <c r="CD10" s="53">
        <f t="shared" si="9"/>
        <v>0</v>
      </c>
      <c r="CE10" s="97">
        <f t="shared" ref="CE10:CE16" si="29">IFERROR(CD10/SUM($L10:$W10)*100,0)</f>
        <v>0</v>
      </c>
      <c r="CF10" s="96"/>
      <c r="CG10" s="98">
        <f t="shared" si="10"/>
        <v>0</v>
      </c>
      <c r="CH10" s="85"/>
      <c r="CI10" s="85"/>
      <c r="CJ10" s="97">
        <f t="shared" si="11"/>
        <v>1</v>
      </c>
      <c r="CK10" s="97">
        <f t="shared" si="12"/>
        <v>25</v>
      </c>
      <c r="CL10" s="96"/>
      <c r="CM10" s="97">
        <f>IFERROR(CL10/#REF!,0)</f>
        <v>0</v>
      </c>
      <c r="CN10" s="53"/>
      <c r="CO10" s="53"/>
      <c r="CP10" s="53">
        <f t="shared" si="13"/>
        <v>0</v>
      </c>
      <c r="CQ10" s="97">
        <f t="shared" ref="CQ10:CQ16" si="30">IFERROR(CP10/SUM($L10:$W10)*100,0)</f>
        <v>0</v>
      </c>
      <c r="CR10" s="96"/>
      <c r="CS10" s="97">
        <f>IFERROR(CR10/#REF!,0)</f>
        <v>0</v>
      </c>
      <c r="CT10" s="53"/>
      <c r="CU10" s="53"/>
      <c r="CV10" s="53">
        <f t="shared" si="14"/>
        <v>1</v>
      </c>
      <c r="CW10" s="80">
        <f t="shared" ref="CW10:CW16" si="31">SUM(CS10,CM10,CG10,CA10,BU10,BO10,BI10,BC10,AW10,AQ10,AK10,AE10)/100</f>
        <v>0.25</v>
      </c>
      <c r="CX10" s="28"/>
      <c r="CY10" s="103"/>
      <c r="CZ10" s="85" t="s">
        <v>1264</v>
      </c>
      <c r="DA10" s="85" t="s">
        <v>1265</v>
      </c>
      <c r="DB10" s="85" t="s">
        <v>1266</v>
      </c>
      <c r="DC10" s="85" t="s">
        <v>1267</v>
      </c>
      <c r="DD10" s="85" t="s">
        <v>1268</v>
      </c>
      <c r="DE10" s="526" t="s">
        <v>1269</v>
      </c>
      <c r="DF10" s="100"/>
      <c r="DG10" s="100"/>
      <c r="DH10" s="58"/>
      <c r="DI10" s="58"/>
      <c r="DJ10" s="55"/>
      <c r="DK10" s="55"/>
      <c r="DL10" s="605" t="s">
        <v>1270</v>
      </c>
    </row>
    <row r="11" spans="1:116" ht="144.75" customHeight="1">
      <c r="A11" s="51"/>
      <c r="B11" s="39" t="s">
        <v>484</v>
      </c>
      <c r="C11" s="39" t="s">
        <v>485</v>
      </c>
      <c r="D11" s="39" t="s">
        <v>486</v>
      </c>
      <c r="E11" s="39" t="s">
        <v>487</v>
      </c>
      <c r="F11" s="39" t="s">
        <v>488</v>
      </c>
      <c r="G11" s="39" t="s">
        <v>489</v>
      </c>
      <c r="H11" s="39" t="s">
        <v>530</v>
      </c>
      <c r="I11" s="39" t="s">
        <v>1236</v>
      </c>
      <c r="J11" s="354" t="s">
        <v>1271</v>
      </c>
      <c r="K11" s="354" t="s">
        <v>1272</v>
      </c>
      <c r="L11" s="85"/>
      <c r="M11" s="85">
        <v>1</v>
      </c>
      <c r="N11" s="85">
        <v>1</v>
      </c>
      <c r="O11" s="85">
        <v>1</v>
      </c>
      <c r="P11" s="85">
        <v>1</v>
      </c>
      <c r="Q11" s="85">
        <v>1</v>
      </c>
      <c r="R11" s="85">
        <v>1</v>
      </c>
      <c r="S11" s="85">
        <v>1</v>
      </c>
      <c r="T11" s="85">
        <v>1</v>
      </c>
      <c r="U11" s="85">
        <v>1</v>
      </c>
      <c r="V11" s="85">
        <v>1</v>
      </c>
      <c r="W11" s="85"/>
      <c r="X11" s="39" t="s">
        <v>1239</v>
      </c>
      <c r="Y11" s="474" t="s">
        <v>1273</v>
      </c>
      <c r="Z11" s="39" t="s">
        <v>573</v>
      </c>
      <c r="AA11" s="218">
        <v>0.2</v>
      </c>
      <c r="AB11" s="54">
        <f t="shared" si="0"/>
        <v>0</v>
      </c>
      <c r="AC11" s="98">
        <f t="shared" si="15"/>
        <v>0</v>
      </c>
      <c r="AD11" s="54"/>
      <c r="AE11" s="92">
        <f t="shared" si="16"/>
        <v>0</v>
      </c>
      <c r="AF11" s="54"/>
      <c r="AG11" s="53"/>
      <c r="AH11" s="96">
        <f t="shared" si="1"/>
        <v>1</v>
      </c>
      <c r="AI11" s="97">
        <f t="shared" ref="AI11:AI16" si="32">IFERROR(AH11/SUM($L11:$W11)*100,0)</f>
        <v>10</v>
      </c>
      <c r="AJ11" s="96">
        <v>0</v>
      </c>
      <c r="AK11" s="98">
        <f t="shared" ref="AK11:AK16" si="33">IFERROR(AJ11/SUM($L11:$W11)*100,0)</f>
        <v>0</v>
      </c>
      <c r="AL11" s="54" t="s">
        <v>1274</v>
      </c>
      <c r="AM11" s="53" t="s">
        <v>1255</v>
      </c>
      <c r="AN11" s="54">
        <f t="shared" si="2"/>
        <v>1</v>
      </c>
      <c r="AO11" s="97">
        <f t="shared" si="17"/>
        <v>10</v>
      </c>
      <c r="AP11" s="96">
        <v>0</v>
      </c>
      <c r="AQ11" s="98">
        <f t="shared" si="18"/>
        <v>0</v>
      </c>
      <c r="AR11" s="450" t="s">
        <v>1256</v>
      </c>
      <c r="AS11" s="54" t="s">
        <v>1257</v>
      </c>
      <c r="AT11" s="54">
        <f t="shared" si="3"/>
        <v>1</v>
      </c>
      <c r="AU11" s="97">
        <f t="shared" si="19"/>
        <v>10</v>
      </c>
      <c r="AV11" s="96">
        <v>1</v>
      </c>
      <c r="AW11" s="98">
        <f t="shared" si="20"/>
        <v>10</v>
      </c>
      <c r="AX11" s="450" t="s">
        <v>1275</v>
      </c>
      <c r="AY11" s="85" t="s">
        <v>1276</v>
      </c>
      <c r="AZ11" s="52">
        <f t="shared" si="4"/>
        <v>1</v>
      </c>
      <c r="BA11" s="97">
        <f t="shared" si="21"/>
        <v>10</v>
      </c>
      <c r="BB11" s="96">
        <v>0.5</v>
      </c>
      <c r="BC11" s="98">
        <f t="shared" si="22"/>
        <v>5</v>
      </c>
      <c r="BD11" s="450" t="s">
        <v>1277</v>
      </c>
      <c r="BE11" s="85" t="s">
        <v>1278</v>
      </c>
      <c r="BF11" s="52">
        <f t="shared" si="5"/>
        <v>1</v>
      </c>
      <c r="BG11" s="97">
        <f t="shared" si="23"/>
        <v>10</v>
      </c>
      <c r="BH11" s="96">
        <v>1</v>
      </c>
      <c r="BI11" s="98">
        <f t="shared" si="24"/>
        <v>10</v>
      </c>
      <c r="BJ11" s="450" t="s">
        <v>1279</v>
      </c>
      <c r="BK11" s="85" t="s">
        <v>1280</v>
      </c>
      <c r="BL11" s="52">
        <f t="shared" si="6"/>
        <v>1</v>
      </c>
      <c r="BM11" s="97">
        <f t="shared" si="25"/>
        <v>10</v>
      </c>
      <c r="BN11" s="705"/>
      <c r="BO11" s="98">
        <f t="shared" ref="BO11:BO16" si="34">IFERROR(BN11/SUM($L11:$W11)*100,0)</f>
        <v>0</v>
      </c>
      <c r="BP11" s="701"/>
      <c r="BQ11" s="701"/>
      <c r="BR11" s="53">
        <f t="shared" si="7"/>
        <v>1</v>
      </c>
      <c r="BS11" s="97">
        <f t="shared" si="26"/>
        <v>10</v>
      </c>
      <c r="BT11" s="96"/>
      <c r="BU11" s="98">
        <f t="shared" si="27"/>
        <v>0</v>
      </c>
      <c r="BV11" s="85"/>
      <c r="BW11" s="85"/>
      <c r="BX11" s="53">
        <f t="shared" si="8"/>
        <v>1</v>
      </c>
      <c r="BY11" s="97">
        <f t="shared" si="28"/>
        <v>10</v>
      </c>
      <c r="BZ11" s="96"/>
      <c r="CA11" s="97">
        <f>IFERROR(BZ11/#REF!,0)</f>
        <v>0</v>
      </c>
      <c r="CB11" s="85"/>
      <c r="CC11" s="53"/>
      <c r="CD11" s="53">
        <f t="shared" si="9"/>
        <v>1</v>
      </c>
      <c r="CE11" s="97">
        <f t="shared" si="29"/>
        <v>10</v>
      </c>
      <c r="CF11" s="182"/>
      <c r="CG11" s="107">
        <f t="shared" si="10"/>
        <v>0</v>
      </c>
      <c r="CH11" s="90"/>
      <c r="CI11" s="90"/>
      <c r="CJ11" s="97">
        <f t="shared" si="11"/>
        <v>1</v>
      </c>
      <c r="CK11" s="97">
        <f t="shared" si="12"/>
        <v>10</v>
      </c>
      <c r="CL11" s="96"/>
      <c r="CM11" s="97">
        <f>IFERROR(CL11/#REF!,0)</f>
        <v>0</v>
      </c>
      <c r="CN11" s="53"/>
      <c r="CO11" s="53"/>
      <c r="CP11" s="53">
        <f t="shared" si="13"/>
        <v>0</v>
      </c>
      <c r="CQ11" s="97">
        <f t="shared" si="30"/>
        <v>0</v>
      </c>
      <c r="CR11" s="96"/>
      <c r="CS11" s="97">
        <f>IFERROR(CR11/#REF!,0)</f>
        <v>0</v>
      </c>
      <c r="CT11" s="53"/>
      <c r="CU11" s="53"/>
      <c r="CV11" s="53">
        <f t="shared" si="14"/>
        <v>2.5</v>
      </c>
      <c r="CW11" s="80">
        <f t="shared" si="31"/>
        <v>0.25</v>
      </c>
      <c r="CX11" s="28"/>
      <c r="CY11" s="103"/>
      <c r="CZ11" s="85" t="s">
        <v>1264</v>
      </c>
      <c r="DA11" s="85" t="s">
        <v>1265</v>
      </c>
      <c r="DB11" s="85" t="s">
        <v>1266</v>
      </c>
      <c r="DC11" s="85" t="s">
        <v>1281</v>
      </c>
      <c r="DD11" s="85" t="s">
        <v>1282</v>
      </c>
      <c r="DE11" s="85" t="s">
        <v>1283</v>
      </c>
      <c r="DF11" s="86"/>
      <c r="DG11" s="58"/>
      <c r="DH11" s="58"/>
      <c r="DI11" s="217"/>
      <c r="DJ11" s="55"/>
      <c r="DK11" s="55"/>
      <c r="DL11" s="605" t="s">
        <v>1284</v>
      </c>
    </row>
    <row r="12" spans="1:116" ht="144.75" customHeight="1">
      <c r="A12" s="51"/>
      <c r="B12" s="39" t="s">
        <v>484</v>
      </c>
      <c r="C12" s="39" t="s">
        <v>485</v>
      </c>
      <c r="D12" s="39" t="s">
        <v>486</v>
      </c>
      <c r="E12" s="39" t="s">
        <v>487</v>
      </c>
      <c r="F12" s="39" t="s">
        <v>488</v>
      </c>
      <c r="G12" s="39" t="s">
        <v>489</v>
      </c>
      <c r="H12" s="39" t="s">
        <v>530</v>
      </c>
      <c r="I12" s="39" t="s">
        <v>1236</v>
      </c>
      <c r="J12" s="354" t="s">
        <v>1285</v>
      </c>
      <c r="K12" s="354" t="s">
        <v>1286</v>
      </c>
      <c r="L12" s="85"/>
      <c r="M12" s="85"/>
      <c r="N12" s="85"/>
      <c r="O12" s="85"/>
      <c r="P12" s="85">
        <v>1</v>
      </c>
      <c r="Q12" s="85"/>
      <c r="R12" s="85"/>
      <c r="S12" s="85">
        <v>1</v>
      </c>
      <c r="T12" s="85"/>
      <c r="U12" s="85"/>
      <c r="V12" s="85"/>
      <c r="W12" s="85"/>
      <c r="X12" s="39" t="s">
        <v>1239</v>
      </c>
      <c r="Y12" s="474" t="s">
        <v>1287</v>
      </c>
      <c r="Z12" s="39" t="s">
        <v>1288</v>
      </c>
      <c r="AA12" s="218">
        <v>0.2</v>
      </c>
      <c r="AB12" s="54">
        <f t="shared" si="0"/>
        <v>0</v>
      </c>
      <c r="AC12" s="98">
        <f>IFERROR(AB12/SUM($L12:$W12)*100,0)</f>
        <v>0</v>
      </c>
      <c r="AD12" s="54"/>
      <c r="AE12" s="92">
        <f t="shared" si="16"/>
        <v>0</v>
      </c>
      <c r="AF12" s="54"/>
      <c r="AG12" s="53"/>
      <c r="AH12" s="96">
        <f t="shared" si="1"/>
        <v>0</v>
      </c>
      <c r="AI12" s="97">
        <f>IFERROR(AH12/SUM($L12:$W12)*100,0)</f>
        <v>0</v>
      </c>
      <c r="AJ12" s="96">
        <v>0</v>
      </c>
      <c r="AK12" s="98">
        <f>IFERROR(AJ12/SUM($L12:$W12)*100,0)</f>
        <v>0</v>
      </c>
      <c r="AL12" s="54"/>
      <c r="AM12" s="53"/>
      <c r="AN12" s="54">
        <f t="shared" si="2"/>
        <v>0</v>
      </c>
      <c r="AO12" s="97">
        <f>IFERROR(AN12/SUM($L12:$W12)*100,0)</f>
        <v>0</v>
      </c>
      <c r="AP12" s="96"/>
      <c r="AQ12" s="98">
        <f>IFERROR(AP12/SUM($L12:$W12)*100,0)</f>
        <v>0</v>
      </c>
      <c r="AR12" s="54"/>
      <c r="AS12" s="53"/>
      <c r="AT12" s="54">
        <f t="shared" si="3"/>
        <v>0</v>
      </c>
      <c r="AU12" s="97">
        <f>IFERROR(AT12/SUM($L12:$W12)*100,0)</f>
        <v>0</v>
      </c>
      <c r="AV12" s="96"/>
      <c r="AW12" s="98">
        <f>IFERROR(AV12/SUM($L12:$W12)*100,0)</f>
        <v>0</v>
      </c>
      <c r="AX12" s="54"/>
      <c r="AY12" s="53"/>
      <c r="AZ12" s="52">
        <f t="shared" si="4"/>
        <v>1</v>
      </c>
      <c r="BA12" s="97">
        <f>IFERROR(AZ12/SUM($L12:$W12)*100,0)</f>
        <v>50</v>
      </c>
      <c r="BB12" s="96">
        <v>0</v>
      </c>
      <c r="BC12" s="98">
        <f>IFERROR(BB12/SUM($L12:$W12)*100,0)</f>
        <v>0</v>
      </c>
      <c r="BD12" s="450" t="s">
        <v>1289</v>
      </c>
      <c r="BE12" s="85" t="s">
        <v>1290</v>
      </c>
      <c r="BF12" s="52">
        <f t="shared" si="5"/>
        <v>0</v>
      </c>
      <c r="BG12" s="97">
        <f>IFERROR(BF12/SUM($L12:$W12)*100,0)</f>
        <v>0</v>
      </c>
      <c r="BH12" s="475">
        <v>1</v>
      </c>
      <c r="BI12" s="473">
        <f>IFERROR(BH12/SUM($L12:$W12)*100,0)</f>
        <v>50</v>
      </c>
      <c r="BJ12" s="476" t="s">
        <v>1291</v>
      </c>
      <c r="BK12" s="149" t="s">
        <v>1292</v>
      </c>
      <c r="BL12" s="52">
        <f t="shared" si="6"/>
        <v>0</v>
      </c>
      <c r="BM12" s="97">
        <f>IFERROR(BL12/SUM($L12:$W12)*100,0)</f>
        <v>0</v>
      </c>
      <c r="BN12" s="705"/>
      <c r="BO12" s="98">
        <f>IFERROR(BN12/SUM($L12:$W12)*100,0)</f>
        <v>0</v>
      </c>
      <c r="BP12" s="701"/>
      <c r="BQ12" s="701"/>
      <c r="BR12" s="53">
        <f t="shared" si="7"/>
        <v>1</v>
      </c>
      <c r="BS12" s="97">
        <f>IFERROR(BR12/SUM($L12:$W12)*100,0)</f>
        <v>50</v>
      </c>
      <c r="BT12" s="96"/>
      <c r="BU12" s="98">
        <f>IFERROR(BT12/SUM($L12:$W12)*100,0)</f>
        <v>0</v>
      </c>
      <c r="BV12" s="85"/>
      <c r="BW12" s="85"/>
      <c r="BX12" s="53">
        <f t="shared" si="8"/>
        <v>0</v>
      </c>
      <c r="BY12" s="97">
        <f>IFERROR(BX12/SUM($L12:$W12)*100,0)</f>
        <v>0</v>
      </c>
      <c r="BZ12" s="96"/>
      <c r="CA12" s="97">
        <f>IFERROR(BZ12/#REF!,0)</f>
        <v>0</v>
      </c>
      <c r="CB12" s="85"/>
      <c r="CC12" s="53"/>
      <c r="CD12" s="53">
        <f t="shared" si="9"/>
        <v>0</v>
      </c>
      <c r="CE12" s="97">
        <f>IFERROR(CD12/SUM($L12:$W12)*100,0)</f>
        <v>0</v>
      </c>
      <c r="CF12" s="182"/>
      <c r="CG12" s="107">
        <f t="shared" si="10"/>
        <v>0</v>
      </c>
      <c r="CH12" s="90"/>
      <c r="CI12" s="90"/>
      <c r="CJ12" s="97">
        <f t="shared" si="11"/>
        <v>0</v>
      </c>
      <c r="CK12" s="97">
        <f t="shared" si="12"/>
        <v>0</v>
      </c>
      <c r="CL12" s="96"/>
      <c r="CM12" s="97">
        <f>IFERROR(CL12/#REF!,0)</f>
        <v>0</v>
      </c>
      <c r="CN12" s="53"/>
      <c r="CO12" s="53"/>
      <c r="CP12" s="53">
        <f t="shared" si="13"/>
        <v>0</v>
      </c>
      <c r="CQ12" s="97">
        <f>IFERROR(CP12/SUM($L12:$W12)*100,0)</f>
        <v>0</v>
      </c>
      <c r="CR12" s="96"/>
      <c r="CS12" s="97">
        <f>IFERROR(CR12/#REF!,0)</f>
        <v>0</v>
      </c>
      <c r="CT12" s="53"/>
      <c r="CU12" s="53"/>
      <c r="CV12" s="53">
        <f>SUM(CR12,CL12,CF12,BZ12,BT12,BN12,BH12,BB12,AV12,AP12,AJ12,AD12)</f>
        <v>1</v>
      </c>
      <c r="CW12" s="80">
        <f>SUM(CS12,CM12,CG12,CA12,BU12,BO12,BI12,BC12,AW12,AQ12,AK12,AE12)/100</f>
        <v>0.5</v>
      </c>
      <c r="CX12" s="28"/>
      <c r="CY12" s="103"/>
      <c r="CZ12" s="85" t="s">
        <v>1264</v>
      </c>
      <c r="DA12" s="85" t="s">
        <v>1082</v>
      </c>
      <c r="DB12" s="85" t="s">
        <v>1066</v>
      </c>
      <c r="DC12" s="85" t="s">
        <v>1293</v>
      </c>
      <c r="DD12" s="85" t="s">
        <v>1294</v>
      </c>
      <c r="DE12" s="85" t="s">
        <v>1295</v>
      </c>
      <c r="DF12" s="86"/>
      <c r="DG12" s="58"/>
      <c r="DH12" s="58"/>
      <c r="DI12" s="217"/>
      <c r="DJ12" s="55"/>
      <c r="DK12" s="55"/>
      <c r="DL12" s="603" t="s">
        <v>1296</v>
      </c>
    </row>
    <row r="13" spans="1:116" ht="144.75" customHeight="1">
      <c r="A13" s="51"/>
      <c r="B13" s="39" t="s">
        <v>484</v>
      </c>
      <c r="C13" s="39" t="s">
        <v>485</v>
      </c>
      <c r="D13" s="39" t="s">
        <v>486</v>
      </c>
      <c r="E13" s="39" t="s">
        <v>487</v>
      </c>
      <c r="F13" s="39" t="s">
        <v>488</v>
      </c>
      <c r="G13" s="39" t="s">
        <v>489</v>
      </c>
      <c r="H13" s="39" t="s">
        <v>530</v>
      </c>
      <c r="I13" s="39" t="s">
        <v>1236</v>
      </c>
      <c r="J13" s="354" t="s">
        <v>1297</v>
      </c>
      <c r="K13" s="354" t="s">
        <v>1298</v>
      </c>
      <c r="L13" s="85"/>
      <c r="M13" s="85">
        <v>1</v>
      </c>
      <c r="N13" s="85"/>
      <c r="O13" s="85">
        <v>1</v>
      </c>
      <c r="P13" s="85"/>
      <c r="Q13" s="85">
        <v>1</v>
      </c>
      <c r="R13" s="85"/>
      <c r="S13" s="85">
        <v>1</v>
      </c>
      <c r="T13" s="85"/>
      <c r="U13" s="85">
        <v>1</v>
      </c>
      <c r="V13" s="85"/>
      <c r="W13" s="85">
        <v>1</v>
      </c>
      <c r="X13" s="39" t="s">
        <v>1239</v>
      </c>
      <c r="Y13" s="474" t="s">
        <v>1299</v>
      </c>
      <c r="Z13" s="39" t="s">
        <v>1300</v>
      </c>
      <c r="AA13" s="218">
        <v>0.1</v>
      </c>
      <c r="AB13" s="54">
        <f t="shared" si="0"/>
        <v>0</v>
      </c>
      <c r="AC13" s="98">
        <f>IFERROR(AB13/SUM($L13:$W13)*100,0)</f>
        <v>0</v>
      </c>
      <c r="AD13" s="54"/>
      <c r="AE13" s="92">
        <f t="shared" si="16"/>
        <v>0</v>
      </c>
      <c r="AF13" s="54"/>
      <c r="AG13" s="53"/>
      <c r="AH13" s="96">
        <f t="shared" si="1"/>
        <v>1</v>
      </c>
      <c r="AI13" s="97">
        <f>IFERROR(AH13/SUM($L13:$W13)*100,0)</f>
        <v>16.666666666666664</v>
      </c>
      <c r="AJ13" s="96">
        <v>0</v>
      </c>
      <c r="AK13" s="98">
        <f>IFERROR(AJ13/SUM($L13:$W13)*100,0)</f>
        <v>0</v>
      </c>
      <c r="AL13" s="54" t="s">
        <v>1274</v>
      </c>
      <c r="AM13" s="53" t="s">
        <v>1255</v>
      </c>
      <c r="AN13" s="131">
        <f t="shared" si="2"/>
        <v>0</v>
      </c>
      <c r="AO13" s="152">
        <f>IFERROR(AN13/SUM($L13:$W13)*100,0)</f>
        <v>0</v>
      </c>
      <c r="AP13" s="182">
        <v>1</v>
      </c>
      <c r="AQ13" s="107">
        <f>IFERROR(AP13/SUM($L13:$W13)*100,0)</f>
        <v>16.666666666666664</v>
      </c>
      <c r="AR13" s="131" t="s">
        <v>1301</v>
      </c>
      <c r="AS13" s="131" t="s">
        <v>1302</v>
      </c>
      <c r="AT13" s="54">
        <f t="shared" si="3"/>
        <v>1</v>
      </c>
      <c r="AU13" s="97">
        <f>IFERROR(AT13/SUM($L13:$W13)*100,0)</f>
        <v>16.666666666666664</v>
      </c>
      <c r="AV13" s="96">
        <v>1</v>
      </c>
      <c r="AW13" s="98">
        <f>IFERROR(AV13/SUM($L13:$W13)*100,0)</f>
        <v>16.666666666666664</v>
      </c>
      <c r="AX13" s="450" t="s">
        <v>1303</v>
      </c>
      <c r="AY13" s="450" t="s">
        <v>1304</v>
      </c>
      <c r="AZ13" s="52">
        <f t="shared" si="4"/>
        <v>0</v>
      </c>
      <c r="BA13" s="97">
        <f>IFERROR(AZ13/SUM($L13:$W13)*100,0)</f>
        <v>0</v>
      </c>
      <c r="BB13" s="96"/>
      <c r="BC13" s="98">
        <f>IFERROR(BB13/SUM($L13:$W13)*100,0)</f>
        <v>0</v>
      </c>
      <c r="BD13" s="52"/>
      <c r="BE13" s="53"/>
      <c r="BF13" s="52">
        <f t="shared" si="5"/>
        <v>1</v>
      </c>
      <c r="BG13" s="97">
        <f>IFERROR(BF13/SUM($L13:$W13)*100,0)</f>
        <v>16.666666666666664</v>
      </c>
      <c r="BH13" s="96">
        <v>1</v>
      </c>
      <c r="BI13" s="98">
        <f>IFERROR(BH13/SUM($L13:$W13)*100,0)</f>
        <v>16.666666666666664</v>
      </c>
      <c r="BJ13" s="450" t="s">
        <v>1305</v>
      </c>
      <c r="BK13" s="85" t="s">
        <v>1306</v>
      </c>
      <c r="BL13" s="52">
        <f t="shared" si="6"/>
        <v>0</v>
      </c>
      <c r="BM13" s="97">
        <f>IFERROR(BL13/SUM($L13:$W13)*100,0)</f>
        <v>0</v>
      </c>
      <c r="BN13" s="705"/>
      <c r="BO13" s="98">
        <f>IFERROR(BN13/SUM($L13:$W13)*100,0)</f>
        <v>0</v>
      </c>
      <c r="BP13" s="701"/>
      <c r="BQ13" s="701"/>
      <c r="BR13" s="53">
        <f t="shared" si="7"/>
        <v>1</v>
      </c>
      <c r="BS13" s="97">
        <f>IFERROR(BR13/SUM($L13:$W13)*100,0)</f>
        <v>16.666666666666664</v>
      </c>
      <c r="BT13" s="96"/>
      <c r="BU13" s="98">
        <f>IFERROR(BT13/SUM($L13:$W13)*100,0)</f>
        <v>0</v>
      </c>
      <c r="BV13" s="85"/>
      <c r="BW13" s="85"/>
      <c r="BX13" s="53">
        <f t="shared" si="8"/>
        <v>0</v>
      </c>
      <c r="BY13" s="97">
        <f>IFERROR(BX13/SUM($L13:$W13)*100,0)</f>
        <v>0</v>
      </c>
      <c r="BZ13" s="96"/>
      <c r="CA13" s="97">
        <f>IFERROR(BZ13/#REF!,0)</f>
        <v>0</v>
      </c>
      <c r="CB13" s="85"/>
      <c r="CC13" s="53"/>
      <c r="CD13" s="53">
        <f t="shared" si="9"/>
        <v>1</v>
      </c>
      <c r="CE13" s="97">
        <f>IFERROR(CD13/SUM($L13:$W13)*100,0)</f>
        <v>16.666666666666664</v>
      </c>
      <c r="CF13" s="182"/>
      <c r="CG13" s="107">
        <f t="shared" si="10"/>
        <v>0</v>
      </c>
      <c r="CH13" s="90"/>
      <c r="CI13" s="90"/>
      <c r="CJ13" s="97">
        <f t="shared" si="11"/>
        <v>0</v>
      </c>
      <c r="CK13" s="97">
        <f t="shared" si="12"/>
        <v>0</v>
      </c>
      <c r="CL13" s="96"/>
      <c r="CM13" s="97">
        <f>IFERROR(CL13/#REF!,0)</f>
        <v>0</v>
      </c>
      <c r="CN13" s="53"/>
      <c r="CO13" s="53"/>
      <c r="CP13" s="53">
        <f t="shared" si="13"/>
        <v>1</v>
      </c>
      <c r="CQ13" s="97">
        <f>IFERROR(CP13/SUM($L13:$W13)*100,0)</f>
        <v>16.666666666666664</v>
      </c>
      <c r="CR13" s="96"/>
      <c r="CS13" s="97">
        <f>IFERROR(CR13/#REF!,0)</f>
        <v>0</v>
      </c>
      <c r="CT13" s="53"/>
      <c r="CU13" s="53"/>
      <c r="CV13" s="53">
        <f>SUM(CR13,CL13,CF13,BZ13,BT13,BN13,BH13,BB13,AV13,AP13,AJ13,AD13)</f>
        <v>3</v>
      </c>
      <c r="CW13" s="80">
        <f>SUM(CS13,CM13,CG13,CA13,BU13,BO13,BI13,BC13,AW13,AQ13,AK13,AE13)/100</f>
        <v>0.49999999999999994</v>
      </c>
      <c r="CX13" s="28"/>
      <c r="CY13" s="103"/>
      <c r="CZ13" s="85" t="s">
        <v>1264</v>
      </c>
      <c r="DA13" s="85" t="s">
        <v>1265</v>
      </c>
      <c r="DB13" s="202" t="s">
        <v>1307</v>
      </c>
      <c r="DC13" s="85" t="s">
        <v>1281</v>
      </c>
      <c r="DD13" s="85" t="s">
        <v>1248</v>
      </c>
      <c r="DE13" s="85" t="s">
        <v>1308</v>
      </c>
      <c r="DF13" s="86"/>
      <c r="DG13" s="58"/>
      <c r="DH13" s="58"/>
      <c r="DI13" s="217"/>
      <c r="DJ13" s="55"/>
      <c r="DK13" s="55"/>
      <c r="DL13" s="605" t="s">
        <v>1309</v>
      </c>
    </row>
    <row r="14" spans="1:116" ht="163">
      <c r="B14" s="39" t="s">
        <v>484</v>
      </c>
      <c r="C14" s="39" t="s">
        <v>485</v>
      </c>
      <c r="D14" s="39" t="s">
        <v>486</v>
      </c>
      <c r="E14" s="39" t="s">
        <v>487</v>
      </c>
      <c r="F14" s="39" t="s">
        <v>488</v>
      </c>
      <c r="G14" s="39" t="s">
        <v>489</v>
      </c>
      <c r="H14" s="39" t="s">
        <v>530</v>
      </c>
      <c r="I14" s="39" t="s">
        <v>1236</v>
      </c>
      <c r="J14" s="354" t="s">
        <v>1297</v>
      </c>
      <c r="K14" s="354" t="s">
        <v>1310</v>
      </c>
      <c r="L14" s="85"/>
      <c r="M14" s="85"/>
      <c r="N14" s="85">
        <v>1</v>
      </c>
      <c r="O14" s="85"/>
      <c r="P14" s="85"/>
      <c r="Q14" s="85"/>
      <c r="R14" s="85">
        <v>1</v>
      </c>
      <c r="S14" s="85"/>
      <c r="T14" s="85"/>
      <c r="U14" s="85"/>
      <c r="V14" s="85"/>
      <c r="W14" s="85"/>
      <c r="X14" s="39" t="s">
        <v>1239</v>
      </c>
      <c r="Y14" s="474" t="s">
        <v>1311</v>
      </c>
      <c r="Z14" s="39" t="s">
        <v>1288</v>
      </c>
      <c r="AA14" s="218">
        <v>0.1</v>
      </c>
      <c r="AB14" s="54">
        <f t="shared" si="0"/>
        <v>0</v>
      </c>
      <c r="AC14" s="98">
        <f>IFERROR(AB14/SUM($L14:$W14)*100,0)</f>
        <v>0</v>
      </c>
      <c r="AD14" s="54"/>
      <c r="AE14" s="92">
        <f t="shared" si="16"/>
        <v>0</v>
      </c>
      <c r="AF14" s="54"/>
      <c r="AG14" s="53"/>
      <c r="AH14" s="96">
        <f t="shared" si="1"/>
        <v>0</v>
      </c>
      <c r="AI14" s="97">
        <f>IFERROR(AH14/SUM($L14:$W14)*100,0)</f>
        <v>0</v>
      </c>
      <c r="AJ14" s="96">
        <v>0</v>
      </c>
      <c r="AK14" s="98">
        <f>IFERROR(AJ14/SUM($L14:$W14)*100,0)</f>
        <v>0</v>
      </c>
      <c r="AL14" s="54"/>
      <c r="AM14" s="53"/>
      <c r="AN14" s="54">
        <f t="shared" si="2"/>
        <v>1</v>
      </c>
      <c r="AO14" s="97">
        <f>IFERROR(AN14/SUM($L14:$W14)*100,0)</f>
        <v>50</v>
      </c>
      <c r="AP14" s="96">
        <v>0</v>
      </c>
      <c r="AQ14" s="98">
        <f>IFERROR(AP14/SUM($L14:$W14)*100,0)</f>
        <v>0</v>
      </c>
      <c r="AR14" s="54" t="s">
        <v>1312</v>
      </c>
      <c r="AS14" s="54" t="s">
        <v>1257</v>
      </c>
      <c r="AT14" s="54">
        <f t="shared" si="3"/>
        <v>0</v>
      </c>
      <c r="AU14" s="97">
        <f>IFERROR(AT14/SUM($L14:$W14)*100,0)</f>
        <v>0</v>
      </c>
      <c r="AV14" s="96"/>
      <c r="AW14" s="98">
        <f>IFERROR(AV14/SUM($L14:$W14)*100,0)</f>
        <v>0</v>
      </c>
      <c r="AX14" s="54"/>
      <c r="AY14" s="53"/>
      <c r="AZ14" s="52">
        <f t="shared" si="4"/>
        <v>0</v>
      </c>
      <c r="BA14" s="97">
        <f>IFERROR(AZ14/SUM($L14:$W14)*100,0)</f>
        <v>0</v>
      </c>
      <c r="BB14" s="96"/>
      <c r="BC14" s="98">
        <f>IFERROR(BB14/SUM($L14:$W14)*100,0)</f>
        <v>0</v>
      </c>
      <c r="BD14" s="52"/>
      <c r="BE14" s="53"/>
      <c r="BF14" s="52">
        <f t="shared" si="5"/>
        <v>0</v>
      </c>
      <c r="BG14" s="97">
        <f>IFERROR(BF14/SUM($L14:$W14)*100,0)</f>
        <v>0</v>
      </c>
      <c r="BH14" s="96">
        <v>0</v>
      </c>
      <c r="BI14" s="98">
        <f>IFERROR(BH14/SUM($L14:$W14)*100,0)</f>
        <v>0</v>
      </c>
      <c r="BJ14" s="52"/>
      <c r="BK14" s="53"/>
      <c r="BL14" s="52">
        <f t="shared" si="6"/>
        <v>1</v>
      </c>
      <c r="BM14" s="97">
        <f>IFERROR(BL14/SUM($L14:$W14)*100,0)</f>
        <v>50</v>
      </c>
      <c r="BN14" s="705"/>
      <c r="BO14" s="98">
        <f>IFERROR(BN14/SUM($L14:$W14)*100,0)</f>
        <v>0</v>
      </c>
      <c r="BP14" s="701"/>
      <c r="BQ14" s="701"/>
      <c r="BR14" s="53">
        <f t="shared" si="7"/>
        <v>0</v>
      </c>
      <c r="BS14" s="97">
        <f>IFERROR(BR14/SUM($L14:$W14)*100,0)</f>
        <v>0</v>
      </c>
      <c r="BT14" s="96"/>
      <c r="BU14" s="98">
        <f>IFERROR(BT14/SUM($L14:$W14)*100,0)</f>
        <v>0</v>
      </c>
      <c r="BV14" s="85"/>
      <c r="BW14" s="85"/>
      <c r="BX14" s="53">
        <f t="shared" si="8"/>
        <v>0</v>
      </c>
      <c r="BY14" s="97">
        <f>IFERROR(BX14/SUM($L14:$W14)*100,0)</f>
        <v>0</v>
      </c>
      <c r="BZ14" s="96"/>
      <c r="CA14" s="97">
        <f>IFERROR(BZ14/#REF!,0)</f>
        <v>0</v>
      </c>
      <c r="CB14" s="85"/>
      <c r="CC14" s="53"/>
      <c r="CD14" s="53">
        <f t="shared" si="9"/>
        <v>0</v>
      </c>
      <c r="CE14" s="97">
        <f>IFERROR(CD14/SUM($L14:$W14)*100,0)</f>
        <v>0</v>
      </c>
      <c r="CF14" s="182"/>
      <c r="CG14" s="107">
        <f t="shared" si="10"/>
        <v>0</v>
      </c>
      <c r="CH14" s="90"/>
      <c r="CI14" s="90"/>
      <c r="CJ14" s="97">
        <f t="shared" si="11"/>
        <v>0</v>
      </c>
      <c r="CK14" s="97">
        <f t="shared" si="12"/>
        <v>0</v>
      </c>
      <c r="CL14" s="96"/>
      <c r="CM14" s="97">
        <f>IFERROR(CL14/#REF!,0)</f>
        <v>0</v>
      </c>
      <c r="CN14" s="53"/>
      <c r="CO14" s="53"/>
      <c r="CP14" s="53">
        <f t="shared" si="13"/>
        <v>0</v>
      </c>
      <c r="CQ14" s="97">
        <f>IFERROR(CP14/SUM($L14:$W14)*100,0)</f>
        <v>0</v>
      </c>
      <c r="CR14" s="96"/>
      <c r="CS14" s="97">
        <f>IFERROR(CR14/#REF!,0)</f>
        <v>0</v>
      </c>
      <c r="CT14" s="53"/>
      <c r="CU14" s="53"/>
      <c r="CV14" s="53">
        <f>SUM(CR14,CL14,CF14,BZ14,BT14,BN14,BH14,BB14,AV14,AP14,AJ14,AD14)</f>
        <v>0</v>
      </c>
      <c r="CW14" s="80">
        <f>SUM(CS14,CM14,CG14,CA14,BU14,BO14,BI14,BC14,AW14,AQ14,AK14,AE14)/100</f>
        <v>0</v>
      </c>
      <c r="CX14" s="55"/>
      <c r="CY14" s="55"/>
      <c r="CZ14" s="85" t="s">
        <v>1264</v>
      </c>
      <c r="DA14" s="85" t="s">
        <v>1082</v>
      </c>
      <c r="DB14" s="85" t="s">
        <v>1266</v>
      </c>
      <c r="DC14" s="85" t="s">
        <v>1293</v>
      </c>
      <c r="DD14" s="85" t="s">
        <v>1248</v>
      </c>
      <c r="DE14" s="85" t="s">
        <v>1249</v>
      </c>
      <c r="DF14" s="55"/>
      <c r="DG14" s="55"/>
      <c r="DH14" s="55"/>
      <c r="DI14" s="55"/>
      <c r="DJ14" s="55"/>
      <c r="DK14" s="55"/>
      <c r="DL14" s="605" t="s">
        <v>1313</v>
      </c>
    </row>
    <row r="15" spans="1:116" ht="144.75" customHeight="1">
      <c r="A15" s="51"/>
      <c r="B15" s="39" t="s">
        <v>484</v>
      </c>
      <c r="C15" s="39" t="s">
        <v>485</v>
      </c>
      <c r="D15" s="39" t="s">
        <v>486</v>
      </c>
      <c r="E15" s="39" t="s">
        <v>487</v>
      </c>
      <c r="F15" s="39" t="s">
        <v>488</v>
      </c>
      <c r="G15" s="39" t="s">
        <v>489</v>
      </c>
      <c r="H15" s="39" t="s">
        <v>530</v>
      </c>
      <c r="I15" s="39" t="s">
        <v>1236</v>
      </c>
      <c r="J15" s="354" t="s">
        <v>1314</v>
      </c>
      <c r="K15" s="354" t="s">
        <v>1315</v>
      </c>
      <c r="L15" s="85"/>
      <c r="M15" s="85"/>
      <c r="N15" s="85"/>
      <c r="O15" s="85"/>
      <c r="P15" s="85"/>
      <c r="Q15" s="85">
        <v>1</v>
      </c>
      <c r="R15" s="85"/>
      <c r="S15" s="85"/>
      <c r="T15" s="85">
        <v>1</v>
      </c>
      <c r="U15" s="85"/>
      <c r="V15" s="85"/>
      <c r="W15" s="85">
        <v>1</v>
      </c>
      <c r="X15" s="39" t="s">
        <v>1239</v>
      </c>
      <c r="Y15" s="474" t="s">
        <v>1316</v>
      </c>
      <c r="Z15" s="39" t="s">
        <v>1317</v>
      </c>
      <c r="AA15" s="218">
        <v>0.1</v>
      </c>
      <c r="AB15" s="54">
        <f t="shared" si="0"/>
        <v>0</v>
      </c>
      <c r="AC15" s="98">
        <f>IFERROR(AB15/SUM($L15:$W15)*100,0)</f>
        <v>0</v>
      </c>
      <c r="AD15" s="54"/>
      <c r="AE15" s="92">
        <f t="shared" si="16"/>
        <v>0</v>
      </c>
      <c r="AF15" s="54"/>
      <c r="AG15" s="53"/>
      <c r="AH15" s="96">
        <f t="shared" si="1"/>
        <v>0</v>
      </c>
      <c r="AI15" s="97">
        <f>IFERROR(AH15/SUM($L15:$W15)*100,0)</f>
        <v>0</v>
      </c>
      <c r="AJ15" s="96">
        <v>0</v>
      </c>
      <c r="AK15" s="98">
        <f>IFERROR(AJ15/SUM($L15:$W15)*100,0)</f>
        <v>0</v>
      </c>
      <c r="AL15" s="54"/>
      <c r="AM15" s="53"/>
      <c r="AN15" s="54">
        <f t="shared" si="2"/>
        <v>0</v>
      </c>
      <c r="AO15" s="97">
        <f>IFERROR(AN15/SUM($L15:$W15)*100,0)</f>
        <v>0</v>
      </c>
      <c r="AP15" s="96"/>
      <c r="AQ15" s="98">
        <f>IFERROR(AP15/SUM($L15:$W15)*100,0)</f>
        <v>0</v>
      </c>
      <c r="AR15" s="54"/>
      <c r="AS15" s="53"/>
      <c r="AT15" s="54">
        <f t="shared" si="3"/>
        <v>0</v>
      </c>
      <c r="AU15" s="97">
        <f>IFERROR(AT15/SUM($L15:$W15)*100,0)</f>
        <v>0</v>
      </c>
      <c r="AV15" s="96"/>
      <c r="AW15" s="98">
        <f>IFERROR(AV15/SUM($L15:$W15)*100,0)</f>
        <v>0</v>
      </c>
      <c r="AX15" s="54"/>
      <c r="AY15" s="53"/>
      <c r="AZ15" s="52">
        <f t="shared" si="4"/>
        <v>0</v>
      </c>
      <c r="BA15" s="97">
        <f>IFERROR(AZ15/SUM($L15:$W15)*100,0)</f>
        <v>0</v>
      </c>
      <c r="BB15" s="96"/>
      <c r="BC15" s="98">
        <f>IFERROR(BB15/SUM($L15:$W15)*100,0)</f>
        <v>0</v>
      </c>
      <c r="BD15" s="52"/>
      <c r="BE15" s="53"/>
      <c r="BF15" s="52">
        <f t="shared" si="5"/>
        <v>1</v>
      </c>
      <c r="BG15" s="97">
        <f>IFERROR(BF15/SUM($L15:$W15)*100,0)</f>
        <v>33.333333333333329</v>
      </c>
      <c r="BH15" s="96">
        <v>0</v>
      </c>
      <c r="BI15" s="98">
        <f>IFERROR(BH15/SUM($L15:$W15)*100,0)</f>
        <v>0</v>
      </c>
      <c r="BJ15" s="450" t="s">
        <v>1318</v>
      </c>
      <c r="BK15" s="53" t="s">
        <v>1319</v>
      </c>
      <c r="BL15" s="52">
        <f t="shared" si="6"/>
        <v>0</v>
      </c>
      <c r="BM15" s="97">
        <f>IFERROR(BL15/SUM($L15:$W15)*100,0)</f>
        <v>0</v>
      </c>
      <c r="BN15" s="705"/>
      <c r="BO15" s="98">
        <f>IFERROR(BN15/SUM($L15:$W15)*100,0)</f>
        <v>0</v>
      </c>
      <c r="BP15" s="701"/>
      <c r="BQ15" s="701"/>
      <c r="BR15" s="53">
        <f t="shared" si="7"/>
        <v>0</v>
      </c>
      <c r="BS15" s="97">
        <f>IFERROR(BR15/SUM($L15:$W15)*100,0)</f>
        <v>0</v>
      </c>
      <c r="BT15" s="96"/>
      <c r="BU15" s="98">
        <f>IFERROR(BT15/SUM($L15:$W15)*100,0)</f>
        <v>0</v>
      </c>
      <c r="BV15" s="85"/>
      <c r="BW15" s="85"/>
      <c r="BX15" s="53">
        <f t="shared" si="8"/>
        <v>1</v>
      </c>
      <c r="BY15" s="97">
        <f>IFERROR(BX15/SUM($L15:$W15)*100,0)</f>
        <v>33.333333333333329</v>
      </c>
      <c r="BZ15" s="96"/>
      <c r="CA15" s="97">
        <f>IFERROR(BZ15/#REF!,0)</f>
        <v>0</v>
      </c>
      <c r="CB15" s="85"/>
      <c r="CC15" s="53"/>
      <c r="CD15" s="53">
        <f t="shared" si="9"/>
        <v>0</v>
      </c>
      <c r="CE15" s="97">
        <f>IFERROR(CD15/SUM($L15:$W15)*100,0)</f>
        <v>0</v>
      </c>
      <c r="CF15" s="182"/>
      <c r="CG15" s="107">
        <f t="shared" si="10"/>
        <v>0</v>
      </c>
      <c r="CH15" s="90"/>
      <c r="CI15" s="90"/>
      <c r="CJ15" s="97">
        <f t="shared" si="11"/>
        <v>0</v>
      </c>
      <c r="CK15" s="97">
        <f t="shared" si="12"/>
        <v>0</v>
      </c>
      <c r="CL15" s="96"/>
      <c r="CM15" s="97">
        <f>IFERROR(CL15/#REF!,0)</f>
        <v>0</v>
      </c>
      <c r="CN15" s="53"/>
      <c r="CO15" s="53"/>
      <c r="CP15" s="53">
        <f t="shared" si="13"/>
        <v>1</v>
      </c>
      <c r="CQ15" s="97">
        <f>IFERROR(CP15/SUM($L15:$W15)*100,0)</f>
        <v>33.333333333333329</v>
      </c>
      <c r="CR15" s="96"/>
      <c r="CS15" s="97">
        <f>IFERROR(CR15/#REF!,0)</f>
        <v>0</v>
      </c>
      <c r="CT15" s="53"/>
      <c r="CU15" s="53"/>
      <c r="CV15" s="53">
        <f>SUM(CR15,CL15,CF15,BZ15,BT15,BN15,BH15,BB15,AV15,AP15,AJ15,AD15)</f>
        <v>0</v>
      </c>
      <c r="CW15" s="80">
        <f>SUM(CS15,CM15,CG15,CA15,BU15,BO15,BI15,BC15,AW15,AQ15,AK15,AE15)/100</f>
        <v>0</v>
      </c>
      <c r="CX15" s="62"/>
      <c r="CY15" s="435"/>
      <c r="CZ15" s="85" t="s">
        <v>1264</v>
      </c>
      <c r="DA15" s="85" t="s">
        <v>1082</v>
      </c>
      <c r="DB15" s="85" t="s">
        <v>1066</v>
      </c>
      <c r="DC15" s="85" t="s">
        <v>1293</v>
      </c>
      <c r="DD15" s="85" t="s">
        <v>1248</v>
      </c>
      <c r="DE15" s="429" t="s">
        <v>1320</v>
      </c>
      <c r="DF15" s="436"/>
      <c r="DG15" s="437"/>
      <c r="DH15" s="437"/>
      <c r="DI15" s="439"/>
      <c r="DJ15" s="438"/>
      <c r="DK15" s="438"/>
      <c r="DL15" s="606" t="s">
        <v>1321</v>
      </c>
    </row>
    <row r="16" spans="1:116" ht="186">
      <c r="A16" s="51"/>
      <c r="B16" s="39" t="s">
        <v>484</v>
      </c>
      <c r="C16" s="39" t="s">
        <v>485</v>
      </c>
      <c r="D16" s="39" t="s">
        <v>486</v>
      </c>
      <c r="E16" s="39" t="s">
        <v>487</v>
      </c>
      <c r="F16" s="39" t="s">
        <v>488</v>
      </c>
      <c r="G16" s="39" t="s">
        <v>489</v>
      </c>
      <c r="H16" s="39" t="s">
        <v>530</v>
      </c>
      <c r="I16" s="39" t="s">
        <v>1236</v>
      </c>
      <c r="J16" s="354" t="s">
        <v>1314</v>
      </c>
      <c r="K16" s="354" t="s">
        <v>1322</v>
      </c>
      <c r="L16" s="85"/>
      <c r="M16" s="85"/>
      <c r="N16" s="85"/>
      <c r="O16" s="85">
        <v>1</v>
      </c>
      <c r="P16" s="85"/>
      <c r="Q16" s="85"/>
      <c r="R16" s="85">
        <v>1</v>
      </c>
      <c r="S16" s="85"/>
      <c r="T16" s="85"/>
      <c r="U16" s="85">
        <v>1</v>
      </c>
      <c r="V16" s="85"/>
      <c r="W16" s="85"/>
      <c r="X16" s="39" t="s">
        <v>1239</v>
      </c>
      <c r="Y16" s="474" t="s">
        <v>1323</v>
      </c>
      <c r="Z16" s="39" t="s">
        <v>608</v>
      </c>
      <c r="AA16" s="218">
        <v>0.1</v>
      </c>
      <c r="AB16" s="54">
        <f t="shared" si="0"/>
        <v>0</v>
      </c>
      <c r="AC16" s="98">
        <f t="shared" si="15"/>
        <v>0</v>
      </c>
      <c r="AD16" s="54"/>
      <c r="AE16" s="92">
        <f t="shared" si="16"/>
        <v>0</v>
      </c>
      <c r="AF16" s="54"/>
      <c r="AG16" s="53"/>
      <c r="AH16" s="96">
        <f t="shared" si="1"/>
        <v>0</v>
      </c>
      <c r="AI16" s="97">
        <f t="shared" si="32"/>
        <v>0</v>
      </c>
      <c r="AJ16" s="96">
        <v>0</v>
      </c>
      <c r="AK16" s="98">
        <f t="shared" si="33"/>
        <v>0</v>
      </c>
      <c r="AL16" s="54"/>
      <c r="AM16" s="85"/>
      <c r="AN16" s="54">
        <f t="shared" si="2"/>
        <v>0</v>
      </c>
      <c r="AO16" s="97">
        <f t="shared" si="17"/>
        <v>0</v>
      </c>
      <c r="AP16" s="477"/>
      <c r="AQ16" s="98">
        <f t="shared" si="18"/>
        <v>0</v>
      </c>
      <c r="AR16" s="54"/>
      <c r="AS16" s="53"/>
      <c r="AT16" s="54">
        <f t="shared" si="3"/>
        <v>1</v>
      </c>
      <c r="AU16" s="97">
        <f t="shared" si="19"/>
        <v>33.333333333333329</v>
      </c>
      <c r="AV16" s="96">
        <v>1</v>
      </c>
      <c r="AW16" s="98">
        <f>IFERROR(AV16/SUM($L16:$W16)*100,0)</f>
        <v>33.333333333333329</v>
      </c>
      <c r="AX16" s="54" t="s">
        <v>1324</v>
      </c>
      <c r="AY16" s="85" t="s">
        <v>1325</v>
      </c>
      <c r="AZ16" s="52">
        <f t="shared" si="4"/>
        <v>0</v>
      </c>
      <c r="BA16" s="97">
        <f t="shared" si="21"/>
        <v>0</v>
      </c>
      <c r="BB16" s="96">
        <v>0</v>
      </c>
      <c r="BC16" s="98">
        <f t="shared" si="22"/>
        <v>0</v>
      </c>
      <c r="BD16" s="90"/>
      <c r="BE16" s="85"/>
      <c r="BF16" s="52">
        <f t="shared" si="5"/>
        <v>0</v>
      </c>
      <c r="BG16" s="97">
        <f>IFERROR(BF16/SUM($L16:$W16)*100,0)</f>
        <v>0</v>
      </c>
      <c r="BH16" s="96">
        <v>0</v>
      </c>
      <c r="BI16" s="98">
        <f>IFERROR(BH16/SUM($L16:$W16)*100,0)</f>
        <v>0</v>
      </c>
      <c r="BJ16" s="90">
        <v>0</v>
      </c>
      <c r="BK16" s="85"/>
      <c r="BL16" s="52">
        <f t="shared" si="6"/>
        <v>1</v>
      </c>
      <c r="BM16" s="97">
        <f t="shared" si="25"/>
        <v>33.333333333333329</v>
      </c>
      <c r="BN16" s="705"/>
      <c r="BO16" s="98">
        <f t="shared" si="34"/>
        <v>0</v>
      </c>
      <c r="BP16" s="704"/>
      <c r="BQ16" s="704"/>
      <c r="BR16" s="53">
        <f t="shared" si="7"/>
        <v>0</v>
      </c>
      <c r="BS16" s="97">
        <f t="shared" si="26"/>
        <v>0</v>
      </c>
      <c r="BT16" s="96"/>
      <c r="BU16" s="98">
        <f t="shared" si="27"/>
        <v>0</v>
      </c>
      <c r="BV16" s="85"/>
      <c r="BW16" s="85"/>
      <c r="BX16" s="53">
        <f t="shared" si="8"/>
        <v>0</v>
      </c>
      <c r="BY16" s="97">
        <f t="shared" si="28"/>
        <v>0</v>
      </c>
      <c r="BZ16" s="96"/>
      <c r="CA16" s="98">
        <f t="shared" ref="CA16" si="35">IFERROR(BZ16/SUM($L16:$W16)*100,0)</f>
        <v>0</v>
      </c>
      <c r="CB16" s="85"/>
      <c r="CC16" s="85"/>
      <c r="CD16" s="53">
        <f t="shared" si="9"/>
        <v>1</v>
      </c>
      <c r="CE16" s="97">
        <f t="shared" si="29"/>
        <v>33.333333333333329</v>
      </c>
      <c r="CF16" s="96"/>
      <c r="CG16" s="107">
        <f t="shared" si="10"/>
        <v>0</v>
      </c>
      <c r="CH16" s="85"/>
      <c r="CI16" s="85"/>
      <c r="CJ16" s="97">
        <f t="shared" si="11"/>
        <v>0</v>
      </c>
      <c r="CK16" s="97">
        <f t="shared" si="12"/>
        <v>0</v>
      </c>
      <c r="CL16" s="96"/>
      <c r="CM16" s="97">
        <f>IFERROR(CL16/#REF!,0)</f>
        <v>0</v>
      </c>
      <c r="CN16" s="53"/>
      <c r="CO16" s="53"/>
      <c r="CP16" s="53">
        <f t="shared" si="13"/>
        <v>0</v>
      </c>
      <c r="CQ16" s="97">
        <f t="shared" si="30"/>
        <v>0</v>
      </c>
      <c r="CR16" s="96"/>
      <c r="CS16" s="97">
        <f>IFERROR(CR16/#REF!,0)</f>
        <v>0</v>
      </c>
      <c r="CT16" s="53"/>
      <c r="CU16" s="53"/>
      <c r="CV16" s="53">
        <f t="shared" si="14"/>
        <v>1</v>
      </c>
      <c r="CW16" s="80">
        <f t="shared" si="31"/>
        <v>0.33333333333333326</v>
      </c>
      <c r="CX16" s="28"/>
      <c r="CY16" s="103"/>
      <c r="CZ16" s="85" t="s">
        <v>1264</v>
      </c>
      <c r="DA16" s="85" t="s">
        <v>1082</v>
      </c>
      <c r="DB16" s="85" t="s">
        <v>1066</v>
      </c>
      <c r="DC16" s="85" t="s">
        <v>1281</v>
      </c>
      <c r="DD16" s="85" t="s">
        <v>1248</v>
      </c>
      <c r="DE16" s="85" t="s">
        <v>1249</v>
      </c>
      <c r="DF16" s="58"/>
      <c r="DG16" s="58"/>
      <c r="DH16" s="58"/>
      <c r="DI16" s="58"/>
      <c r="DJ16" s="55"/>
      <c r="DK16" s="55"/>
      <c r="DL16" s="603" t="s">
        <v>1326</v>
      </c>
    </row>
    <row r="17" spans="1:118" s="108" customFormat="1" ht="18" thickBot="1">
      <c r="C17" s="443"/>
      <c r="D17" s="478"/>
      <c r="E17" s="478"/>
      <c r="F17" s="478"/>
      <c r="G17" s="478"/>
      <c r="H17" s="479"/>
      <c r="I17" s="59"/>
      <c r="J17" s="355" t="s">
        <v>521</v>
      </c>
      <c r="K17" s="356"/>
      <c r="L17" s="59">
        <f>SUM(L9:L16)</f>
        <v>1</v>
      </c>
      <c r="M17" s="59">
        <f t="shared" ref="M17:W17" si="36">SUM(M9:M16)</f>
        <v>3</v>
      </c>
      <c r="N17" s="59">
        <f t="shared" si="36"/>
        <v>2</v>
      </c>
      <c r="O17" s="59">
        <f t="shared" si="36"/>
        <v>4</v>
      </c>
      <c r="P17" s="59">
        <f t="shared" si="36"/>
        <v>3</v>
      </c>
      <c r="Q17" s="59">
        <f t="shared" si="36"/>
        <v>3</v>
      </c>
      <c r="R17" s="59">
        <f t="shared" si="36"/>
        <v>3</v>
      </c>
      <c r="S17" s="59">
        <f t="shared" si="36"/>
        <v>4</v>
      </c>
      <c r="T17" s="59">
        <f t="shared" si="36"/>
        <v>2</v>
      </c>
      <c r="U17" s="59">
        <f t="shared" si="36"/>
        <v>3</v>
      </c>
      <c r="V17" s="59">
        <f t="shared" si="36"/>
        <v>2</v>
      </c>
      <c r="W17" s="59">
        <f t="shared" si="36"/>
        <v>2</v>
      </c>
      <c r="X17" s="59"/>
      <c r="Y17" s="59"/>
      <c r="Z17" s="52" t="s">
        <v>437</v>
      </c>
      <c r="AA17" s="410">
        <f>SUM(AA9:AA16)</f>
        <v>1</v>
      </c>
      <c r="AB17" s="52">
        <f>SUM(AB9:AB16)</f>
        <v>1</v>
      </c>
      <c r="AC17" s="105">
        <f>IFERROR(AB17/SUM($N17:$X17),0)</f>
        <v>3.5714285714285712E-2</v>
      </c>
      <c r="AD17" s="52">
        <f>SUM(AD9:AD16)</f>
        <v>1</v>
      </c>
      <c r="AE17" s="94">
        <f>IFERROR(AD17/SUM($N17:$X17),0)</f>
        <v>3.5714285714285712E-2</v>
      </c>
      <c r="AF17" s="52"/>
      <c r="AG17" s="52"/>
      <c r="AH17" s="52">
        <f>SUM(AH9:AH16)</f>
        <v>3</v>
      </c>
      <c r="AI17" s="105">
        <f>IFERROR(AH17/SUM($N17:$X17),0)</f>
        <v>0.10714285714285714</v>
      </c>
      <c r="AJ17" s="52">
        <f>SUM(AJ9:AJ16)</f>
        <v>0</v>
      </c>
      <c r="AK17" s="94">
        <f>IFERROR(AJ17/SUM($N17:$X17),0)</f>
        <v>0</v>
      </c>
      <c r="AL17" s="27"/>
      <c r="AM17" s="52"/>
      <c r="AN17" s="52">
        <f>SUM(AN9:AN16)</f>
        <v>2</v>
      </c>
      <c r="AO17" s="105">
        <f>IFERROR(AN17/SUM($N17:$X17),0)</f>
        <v>7.1428571428571425E-2</v>
      </c>
      <c r="AP17" s="52">
        <f>SUM(AP9:AP16)</f>
        <v>1</v>
      </c>
      <c r="AQ17" s="94">
        <f>IFERROR(AP17/SUM($N17:$X17),0)</f>
        <v>3.5714285714285712E-2</v>
      </c>
      <c r="AR17" s="52"/>
      <c r="AS17" s="52"/>
      <c r="AT17" s="52">
        <f>SUM(AT9:AT16)</f>
        <v>4</v>
      </c>
      <c r="AU17" s="105">
        <f>IFERROR(AT17/SUM($N17:$X17),0)</f>
        <v>0.14285714285714285</v>
      </c>
      <c r="AV17" s="52">
        <f>SUM(AV9:AV16)</f>
        <v>4</v>
      </c>
      <c r="AW17" s="94">
        <f>IFERROR(AV17/SUM($N17:$X17),0)</f>
        <v>0.14285714285714285</v>
      </c>
      <c r="AX17" s="52"/>
      <c r="AY17" s="52"/>
      <c r="AZ17" s="52">
        <f>SUM(AZ9:AZ16)</f>
        <v>3</v>
      </c>
      <c r="BA17" s="105">
        <f>IFERROR(AZ17/SUM($N17:$X17),0)</f>
        <v>0.10714285714285714</v>
      </c>
      <c r="BB17" s="52">
        <f>SUM(BB9:BB16)</f>
        <v>1</v>
      </c>
      <c r="BC17" s="94">
        <f>IFERROR(BB17/SUM($N17:$X17),0)</f>
        <v>3.5714285714285712E-2</v>
      </c>
      <c r="BD17" s="52"/>
      <c r="BE17" s="52"/>
      <c r="BF17" s="52">
        <f>SUM(BF9:BF16)</f>
        <v>3</v>
      </c>
      <c r="BG17" s="105">
        <f>IFERROR(BF17/SUM($N17:$X17),0)</f>
        <v>0.10714285714285714</v>
      </c>
      <c r="BH17" s="52">
        <f>SUM(BH9:BH16)</f>
        <v>3.5</v>
      </c>
      <c r="BI17" s="94">
        <f>IFERROR(BH17/SUM($N17:$X17),0)</f>
        <v>0.125</v>
      </c>
      <c r="BJ17" s="52"/>
      <c r="BK17" s="52"/>
      <c r="BL17" s="52">
        <f>SUM(BL9:BL16)</f>
        <v>3</v>
      </c>
      <c r="BM17" s="105">
        <f>IFERROR(BL17/SUM($N17:$X17),0)</f>
        <v>0.10714285714285714</v>
      </c>
      <c r="BN17" s="52">
        <f>SUM(BN9:BN16)</f>
        <v>0</v>
      </c>
      <c r="BO17" s="94">
        <f>IFERROR(BN17/SUM($N17:$X17),0)</f>
        <v>0</v>
      </c>
      <c r="BP17" s="52"/>
      <c r="BQ17" s="52"/>
      <c r="BR17" s="52">
        <f>SUM(BR9:BR16)</f>
        <v>4</v>
      </c>
      <c r="BS17" s="105">
        <f>IFERROR(BR17/SUM($N17:$X17),0)</f>
        <v>0.14285714285714285</v>
      </c>
      <c r="BT17" s="52">
        <f>SUM(BT9:BT16)</f>
        <v>0</v>
      </c>
      <c r="BU17" s="94">
        <f>IFERROR(BT17/SUM($N17:$X17),0)</f>
        <v>0</v>
      </c>
      <c r="BV17" s="52"/>
      <c r="BW17" s="52"/>
      <c r="BX17" s="52">
        <f>SUM(BX9:BX16)</f>
        <v>2</v>
      </c>
      <c r="BY17" s="105">
        <f>IFERROR(BX17/SUM($N17:$X17),0)</f>
        <v>7.1428571428571425E-2</v>
      </c>
      <c r="BZ17" s="52">
        <f>SUM(BZ9:BZ16)</f>
        <v>0</v>
      </c>
      <c r="CA17" s="94">
        <f>IFERROR(BZ17/SUM($N17:$X17),0)</f>
        <v>0</v>
      </c>
      <c r="CB17" s="52"/>
      <c r="CC17" s="52"/>
      <c r="CD17" s="52">
        <f>SUM(CD9:CD16)</f>
        <v>3</v>
      </c>
      <c r="CE17" s="105">
        <f>IFERROR(CD17/SUM($N17:$X17),0)</f>
        <v>0.10714285714285714</v>
      </c>
      <c r="CF17" s="52">
        <f>SUM(CF9:CF16)</f>
        <v>0</v>
      </c>
      <c r="CG17" s="94">
        <f>IFERROR(CF17/SUM($N17:$X17),0)</f>
        <v>0</v>
      </c>
      <c r="CH17" s="52"/>
      <c r="CI17" s="52"/>
      <c r="CJ17" s="52">
        <f>SUM(CJ9:CJ16)</f>
        <v>2</v>
      </c>
      <c r="CK17" s="105">
        <f>IFERROR(CJ17/SUM($N17:$X17),0)</f>
        <v>7.1428571428571425E-2</v>
      </c>
      <c r="CL17" s="52">
        <f>SUM(CL9:CL16)</f>
        <v>0</v>
      </c>
      <c r="CM17" s="94">
        <f>IFERROR(CL17/SUM($N17:$X17),0)</f>
        <v>0</v>
      </c>
      <c r="CN17" s="52"/>
      <c r="CO17" s="52"/>
      <c r="CP17" s="52">
        <f>SUM(CP9:CP16)</f>
        <v>2</v>
      </c>
      <c r="CQ17" s="105">
        <f>IFERROR(CP17/SUM($N17:$X17),0)</f>
        <v>7.1428571428571425E-2</v>
      </c>
      <c r="CR17" s="52">
        <f>SUM(CR9:CR16)</f>
        <v>0</v>
      </c>
      <c r="CS17" s="94">
        <f>IFERROR(CR17/SUM($N17:$X17),0)</f>
        <v>0</v>
      </c>
      <c r="CT17" s="52"/>
      <c r="CU17" s="52"/>
      <c r="CV17" s="52">
        <f t="shared" si="14"/>
        <v>10.5</v>
      </c>
      <c r="CW17" s="81">
        <f t="shared" si="14"/>
        <v>0.37499999999999994</v>
      </c>
      <c r="CZ17" s="63"/>
      <c r="DA17" s="48"/>
      <c r="DB17" s="48"/>
      <c r="DC17" s="48"/>
      <c r="DD17" s="48"/>
      <c r="DE17" s="48"/>
      <c r="DF17" s="48"/>
      <c r="DG17" s="48"/>
      <c r="DH17" s="48"/>
      <c r="DI17" s="48"/>
      <c r="DJ17" s="48"/>
      <c r="DK17" s="48"/>
      <c r="DL17" s="48"/>
      <c r="DM17" s="48"/>
      <c r="DN17" s="48"/>
    </row>
    <row r="18" spans="1:118">
      <c r="A18" s="51"/>
      <c r="B18" s="87"/>
      <c r="C18" s="87"/>
      <c r="D18" s="87"/>
      <c r="E18" s="87"/>
      <c r="F18" s="87"/>
      <c r="G18" s="87"/>
      <c r="H18" s="87"/>
      <c r="I18" s="87"/>
      <c r="J18" s="87"/>
      <c r="K18" s="87"/>
      <c r="M18" s="45"/>
      <c r="N18" s="45"/>
      <c r="O18" s="45"/>
      <c r="P18" s="45"/>
      <c r="Q18" s="45"/>
      <c r="R18" s="45"/>
      <c r="S18" s="45"/>
      <c r="T18" s="45"/>
      <c r="U18" s="45"/>
      <c r="V18" s="45"/>
      <c r="W18" s="45"/>
      <c r="X18" s="87"/>
      <c r="Y18" s="316"/>
      <c r="Z18" s="87"/>
      <c r="AA18" s="116"/>
      <c r="AB18" s="317"/>
      <c r="AC18" s="117"/>
      <c r="AD18" s="317"/>
      <c r="AE18" s="118"/>
      <c r="AF18" s="317"/>
      <c r="AG18" s="318"/>
      <c r="AH18" s="319"/>
      <c r="AI18" s="119"/>
      <c r="AJ18" s="319"/>
      <c r="AK18" s="117"/>
      <c r="AL18" s="317"/>
      <c r="AM18" s="318"/>
      <c r="AN18" s="317"/>
      <c r="AO18" s="119"/>
      <c r="AP18" s="319"/>
      <c r="AQ18" s="117"/>
      <c r="AR18" s="317"/>
      <c r="AS18" s="318"/>
      <c r="AT18" s="317"/>
      <c r="AU18" s="119"/>
      <c r="AV18" s="319"/>
      <c r="AW18" s="117"/>
      <c r="AX18" s="317"/>
      <c r="AY18" s="45"/>
      <c r="AZ18" s="120"/>
      <c r="BA18" s="119"/>
      <c r="BB18" s="319"/>
      <c r="BC18" s="117"/>
      <c r="BD18" s="120"/>
      <c r="BE18" s="318"/>
      <c r="BF18" s="120"/>
      <c r="BG18" s="119"/>
      <c r="BH18" s="319"/>
      <c r="BI18" s="117"/>
      <c r="BJ18" s="120"/>
      <c r="BK18" s="318"/>
      <c r="BL18" s="120"/>
      <c r="BM18" s="119"/>
      <c r="BN18" s="319"/>
      <c r="BO18" s="117"/>
      <c r="BP18" s="45"/>
      <c r="BQ18" s="318"/>
      <c r="BR18" s="318"/>
      <c r="BS18" s="119"/>
      <c r="BT18" s="319"/>
      <c r="BU18" s="117"/>
      <c r="BV18" s="318"/>
      <c r="BW18" s="318"/>
      <c r="BX18" s="318"/>
      <c r="BY18" s="119"/>
      <c r="BZ18" s="319"/>
      <c r="CA18" s="119"/>
      <c r="CB18" s="318"/>
      <c r="CC18" s="318"/>
      <c r="CD18" s="318"/>
      <c r="CE18" s="119"/>
      <c r="CF18" s="319"/>
      <c r="CG18" s="122"/>
      <c r="CH18" s="45"/>
      <c r="CI18" s="45"/>
      <c r="CJ18" s="119"/>
      <c r="CK18" s="119"/>
      <c r="CL18" s="319"/>
      <c r="CM18" s="119"/>
      <c r="CN18" s="318"/>
      <c r="CO18" s="318"/>
      <c r="CP18" s="318"/>
      <c r="CQ18" s="119"/>
      <c r="CR18" s="319"/>
      <c r="CS18" s="119"/>
      <c r="CT18" s="318"/>
      <c r="CU18" s="318"/>
      <c r="CV18" s="318"/>
      <c r="CW18" s="123"/>
      <c r="CX18" s="123"/>
      <c r="CZ18" s="320"/>
      <c r="DA18" s="320"/>
      <c r="DB18" s="320"/>
      <c r="DC18" s="320"/>
      <c r="DD18" s="320"/>
      <c r="DE18" s="320"/>
      <c r="DF18" s="320"/>
      <c r="DG18" s="320"/>
      <c r="DH18" s="321"/>
      <c r="DI18" s="322"/>
      <c r="DL18" s="322"/>
    </row>
    <row r="19" spans="1:118" s="48" customFormat="1"/>
    <row r="20" spans="1:118" s="48" customFormat="1"/>
    <row r="21" spans="1:118" s="48" customFormat="1"/>
    <row r="22" spans="1:118" s="48" customFormat="1"/>
    <row r="23" spans="1:118" s="48" customFormat="1"/>
    <row r="24" spans="1:118" s="48" customFormat="1"/>
    <row r="25" spans="1:118" s="48" customFormat="1"/>
    <row r="26" spans="1:118" s="48" customFormat="1"/>
    <row r="27" spans="1:118" s="48" customFormat="1"/>
    <row r="28" spans="1:118" s="48" customFormat="1"/>
    <row r="29" spans="1:118" s="48" customFormat="1"/>
    <row r="30" spans="1:118" s="48" customFormat="1"/>
    <row r="31" spans="1:118" s="48" customFormat="1"/>
    <row r="32" spans="1:118"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row r="62" s="48" customFormat="1"/>
    <row r="63" s="48" customFormat="1"/>
    <row r="64" s="48" customFormat="1"/>
    <row r="65" s="48" customFormat="1"/>
    <row r="66" s="48" customFormat="1"/>
    <row r="67" s="48" customFormat="1"/>
  </sheetData>
  <sheetProtection algorithmName="SHA-512" hashValue="qlQnDOCZGIlgIGjoQtPcikpzV6GBb/6wwzhpiX6NSeJ90/o/AF6hNLVh3eEohu0RE6uE+gevseITgdERb0XNVQ==" saltValue="OTLOwKPieqYmNXySOtuGvw==" spinCount="100000" sheet="1" formatCells="0" formatColumns="0" formatRows="0" insertColumns="0" insertRows="0" insertHyperlinks="0" deleteColumns="0" deleteRows="0" sort="0" autoFilter="0"/>
  <mergeCells count="62">
    <mergeCell ref="Z6:Z8"/>
    <mergeCell ref="AA6:AA8"/>
    <mergeCell ref="DC7:DC8"/>
    <mergeCell ref="DD7:DD8"/>
    <mergeCell ref="DE7:DE8"/>
    <mergeCell ref="BX7:CC7"/>
    <mergeCell ref="CD7:CI7"/>
    <mergeCell ref="CJ7:CO7"/>
    <mergeCell ref="DH7:DH8"/>
    <mergeCell ref="AB6:CW6"/>
    <mergeCell ref="BR7:BW7"/>
    <mergeCell ref="DF7:DF8"/>
    <mergeCell ref="CP7:CT7"/>
    <mergeCell ref="CV7:CV8"/>
    <mergeCell ref="CW7:CW8"/>
    <mergeCell ref="CZ7:CZ8"/>
    <mergeCell ref="DA7:DA8"/>
    <mergeCell ref="DB7:DB8"/>
    <mergeCell ref="CY6:CY8"/>
    <mergeCell ref="CZ6:DK6"/>
    <mergeCell ref="J6:J8"/>
    <mergeCell ref="K6:K8"/>
    <mergeCell ref="L6:W7"/>
    <mergeCell ref="DL6:DL8"/>
    <mergeCell ref="AB7:AG7"/>
    <mergeCell ref="AH7:AM7"/>
    <mergeCell ref="AN7:AS7"/>
    <mergeCell ref="AT7:AY7"/>
    <mergeCell ref="AZ7:BE7"/>
    <mergeCell ref="BF7:BK7"/>
    <mergeCell ref="BL7:BP7"/>
    <mergeCell ref="CX6:CX8"/>
    <mergeCell ref="DI7:DI8"/>
    <mergeCell ref="DJ7:DJ8"/>
    <mergeCell ref="DK7:DK8"/>
    <mergeCell ref="DG7:DG8"/>
    <mergeCell ref="Y6:Y8"/>
    <mergeCell ref="B4:AL4"/>
    <mergeCell ref="BF4:CG4"/>
    <mergeCell ref="CH4:CM4"/>
    <mergeCell ref="BF5:BZ5"/>
    <mergeCell ref="CB5:CF5"/>
    <mergeCell ref="CH5:CM5"/>
    <mergeCell ref="X6:X8"/>
    <mergeCell ref="B6:B8"/>
    <mergeCell ref="C6:C8"/>
    <mergeCell ref="D6:D8"/>
    <mergeCell ref="E6:E8"/>
    <mergeCell ref="F6:F8"/>
    <mergeCell ref="G6:G8"/>
    <mergeCell ref="H6:H8"/>
    <mergeCell ref="I6:I8"/>
    <mergeCell ref="B1:AE1"/>
    <mergeCell ref="AH1:AK1"/>
    <mergeCell ref="BF1:BZ1"/>
    <mergeCell ref="CB1:CF1"/>
    <mergeCell ref="CH1:CM1"/>
    <mergeCell ref="C3:AE3"/>
    <mergeCell ref="AF3:AL3"/>
    <mergeCell ref="BG3:BZ3"/>
    <mergeCell ref="CA3:CG3"/>
    <mergeCell ref="CJ3:CM3"/>
  </mergeCells>
  <conditionalFormatting sqref="CW17">
    <cfRule type="cellIs" dxfId="5" priority="1" operator="equal">
      <formula>1</formula>
    </cfRule>
    <cfRule type="colorScale" priority="2">
      <colorScale>
        <cfvo type="num" val="0"/>
        <cfvo type="num" val="0.6"/>
        <cfvo type="num" val="0.99"/>
        <color rgb="FFC00000"/>
        <color rgb="FFFFEB84"/>
        <color rgb="FF1DA275"/>
      </colorScale>
    </cfRule>
  </conditionalFormatting>
  <conditionalFormatting sqref="CW9:CX11 CX12:CX13 CW12:CW15 CX15 CW16:CX16 CZ17 CW18:CX18">
    <cfRule type="cellIs" dxfId="4" priority="3" operator="equal">
      <formula>1</formula>
    </cfRule>
  </conditionalFormatting>
  <conditionalFormatting sqref="CW18:CX18 CZ17 CW9:CX11 CW16:CX16 CX15 CX12:CX13 CW12:CW15">
    <cfRule type="colorScale" priority="4">
      <colorScale>
        <cfvo type="num" val="0"/>
        <cfvo type="num" val="0.6"/>
        <cfvo type="num" val="0.99"/>
        <color rgb="FFC00000"/>
        <color rgb="FFFFEB84"/>
        <color rgb="FF1DA275"/>
      </colorScale>
    </cfRule>
  </conditionalFormatting>
  <dataValidations count="7">
    <dataValidation showInputMessage="1" showErrorMessage="1" error="SUPERA LA META PROGRAMADA" sqref="AD18 AD9:AD15" xr:uid="{2A85CC6B-BD66-44C8-82FF-45304C3FD294}"/>
    <dataValidation type="list" allowBlank="1" showInputMessage="1" showErrorMessage="1" sqref="B18:G18" xr:uid="{D080C48E-BCEE-479D-9FDD-18DB9E03F8E1}">
      <formula1>#REF!</formula1>
    </dataValidation>
    <dataValidation type="list" allowBlank="1" showInputMessage="1" showErrorMessage="1" sqref="G17" xr:uid="{E4AC9FBF-FD15-4B8C-9BD1-CF7D12C92BDB}">
      <formula1>$G$17:$G$18</formula1>
    </dataValidation>
    <dataValidation type="list" allowBlank="1" showInputMessage="1" showErrorMessage="1" sqref="F17" xr:uid="{4CF4A26B-C71D-48BE-9B10-233AFC5B4BF9}">
      <formula1>$F$17:$F$18</formula1>
    </dataValidation>
    <dataValidation type="list" allowBlank="1" showInputMessage="1" showErrorMessage="1" sqref="E17" xr:uid="{3C5C0097-D2BB-4B86-B775-4C1E36CA48E6}">
      <formula1>$E$17:$E$18</formula1>
    </dataValidation>
    <dataValidation type="list" allowBlank="1" showInputMessage="1" showErrorMessage="1" sqref="H17 D17" xr:uid="{2AE67B45-E8EF-4E2E-ABB8-DF1A63C35D7E}">
      <formula1>$D$17:$D$18</formula1>
    </dataValidation>
    <dataValidation type="list" allowBlank="1" showInputMessage="1" showErrorMessage="1" sqref="C17" xr:uid="{8EF669E9-D430-4BC9-993C-BA9D39047DF3}">
      <formula1>$C$17:$C$18</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1F242-18F8-42E4-A811-F15F3133874B}">
  <sheetPr>
    <tabColor rgb="FF34164A"/>
  </sheetPr>
  <dimension ref="A1:DM38"/>
  <sheetViews>
    <sheetView topLeftCell="BK15" zoomScale="70" zoomScaleNormal="70" zoomScaleSheetLayoutView="55" zoomScalePageLayoutView="60" workbookViewId="0">
      <selection activeCell="BM18" sqref="BM18 K18:X18"/>
    </sheetView>
  </sheetViews>
  <sheetFormatPr baseColWidth="10" defaultColWidth="11.453125" defaultRowHeight="15.5"/>
  <cols>
    <col min="1" max="1" width="5.453125" style="48" customWidth="1"/>
    <col min="2" max="2" width="31.54296875" style="48" customWidth="1"/>
    <col min="3" max="3" width="23.81640625" style="48" customWidth="1"/>
    <col min="4" max="4" width="24.453125" style="48" customWidth="1"/>
    <col min="5" max="5" width="49.453125" style="48" customWidth="1"/>
    <col min="6" max="6" width="26.453125" style="48" customWidth="1"/>
    <col min="7" max="7" width="23.54296875" style="48" customWidth="1"/>
    <col min="8" max="8" width="25.453125" style="48" customWidth="1"/>
    <col min="9" max="9" width="33.453125" style="48" customWidth="1"/>
    <col min="10" max="10" width="57.54296875" style="48" customWidth="1"/>
    <col min="11" max="11" width="18.54296875" style="48" customWidth="1"/>
    <col min="12" max="12" width="23.54296875" style="48" customWidth="1"/>
    <col min="13" max="24" width="20.81640625" style="48" customWidth="1"/>
    <col min="25" max="25" width="25.1796875" style="48" customWidth="1"/>
    <col min="26" max="26" width="25.54296875" style="48" customWidth="1"/>
    <col min="27" max="27" width="25.453125" style="48" customWidth="1"/>
    <col min="28" max="28" width="23" style="48" customWidth="1"/>
    <col min="29" max="29" width="17.453125" style="48" customWidth="1"/>
    <col min="30" max="30" width="25" style="48" customWidth="1"/>
    <col min="31" max="31" width="17.453125" style="48" customWidth="1"/>
    <col min="32" max="32" width="21.453125" style="48" customWidth="1"/>
    <col min="33" max="33" width="26.81640625" style="48" customWidth="1"/>
    <col min="34" max="34" width="30.81640625" style="48" customWidth="1"/>
    <col min="35" max="35" width="18.453125" style="48" customWidth="1"/>
    <col min="36" max="36" width="21" style="48" customWidth="1"/>
    <col min="37" max="37" width="16.54296875" style="48" customWidth="1"/>
    <col min="38" max="38" width="25" style="48" customWidth="1"/>
    <col min="39" max="39" width="30.81640625" style="48" customWidth="1"/>
    <col min="40" max="40" width="34.1796875" style="48" customWidth="1"/>
    <col min="41" max="41" width="21.1796875" style="48" customWidth="1"/>
    <col min="42" max="42" width="22.453125" style="48" customWidth="1"/>
    <col min="43" max="43" width="23.54296875" style="48" customWidth="1"/>
    <col min="44" max="44" width="24.54296875" style="48" customWidth="1"/>
    <col min="45" max="45" width="31" style="48" customWidth="1"/>
    <col min="46" max="46" width="30.453125" style="48" customWidth="1"/>
    <col min="47" max="47" width="21.81640625" style="48" customWidth="1"/>
    <col min="48" max="48" width="21.54296875" style="48" customWidth="1"/>
    <col min="49" max="49" width="19.54296875" style="48" customWidth="1"/>
    <col min="50" max="50" width="20.81640625" style="48" customWidth="1"/>
    <col min="51" max="51" width="26.54296875" style="48" customWidth="1"/>
    <col min="52" max="52" width="25.54296875" style="48" customWidth="1"/>
    <col min="53" max="53" width="18.453125" style="48" customWidth="1"/>
    <col min="54" max="54" width="23.453125" style="48" customWidth="1"/>
    <col min="55" max="55" width="18.453125" style="48" customWidth="1"/>
    <col min="56" max="56" width="21.1796875" style="48" customWidth="1"/>
    <col min="57" max="57" width="29.453125" style="48" customWidth="1"/>
    <col min="58" max="58" width="31.54296875" style="48" customWidth="1"/>
    <col min="59" max="59" width="20.453125" style="48" customWidth="1"/>
    <col min="60" max="60" width="21.1796875" style="48" customWidth="1"/>
    <col min="61" max="61" width="20.453125" style="48" customWidth="1"/>
    <col min="62" max="62" width="20" style="48" customWidth="1"/>
    <col min="63" max="63" width="32.1796875" style="48" customWidth="1"/>
    <col min="64" max="64" width="30" style="48" customWidth="1"/>
    <col min="65" max="65" width="20.453125" style="48" customWidth="1"/>
    <col min="66" max="66" width="21.453125" style="48" customWidth="1"/>
    <col min="67" max="67" width="18" style="48" customWidth="1"/>
    <col min="68" max="68" width="19.54296875" style="48" customWidth="1"/>
    <col min="69" max="69" width="23.54296875" style="48" customWidth="1"/>
    <col min="70" max="70" width="24.81640625" style="48" customWidth="1"/>
    <col min="71" max="71" width="23.453125" style="48" customWidth="1"/>
    <col min="72" max="72" width="21" style="48" customWidth="1"/>
    <col min="73" max="73" width="22.453125" style="48" customWidth="1"/>
    <col min="74" max="74" width="22.1796875" style="48" customWidth="1"/>
    <col min="75" max="75" width="23.81640625" style="48" customWidth="1"/>
    <col min="76" max="76" width="26.54296875" style="48" customWidth="1"/>
    <col min="77" max="77" width="20.81640625" style="48" customWidth="1"/>
    <col min="78" max="78" width="22" style="48" customWidth="1"/>
    <col min="79" max="79" width="22.453125" style="48" customWidth="1"/>
    <col min="80" max="80" width="22.81640625" style="48" customWidth="1"/>
    <col min="81" max="81" width="28.453125" style="48" customWidth="1"/>
    <col min="82" max="82" width="23.453125" style="48" customWidth="1"/>
    <col min="83" max="83" width="20.81640625" style="48" customWidth="1"/>
    <col min="84" max="84" width="18.453125" style="48" customWidth="1"/>
    <col min="85" max="85" width="22" style="48" customWidth="1"/>
    <col min="86" max="86" width="19.1796875" style="48" customWidth="1"/>
    <col min="87" max="87" width="32.1796875" style="48" customWidth="1"/>
    <col min="88" max="88" width="29.1796875" style="48" customWidth="1"/>
    <col min="89" max="89" width="22.81640625" style="48" customWidth="1"/>
    <col min="90" max="90" width="24.54296875" style="48" customWidth="1"/>
    <col min="91" max="91" width="23.54296875" style="48" customWidth="1"/>
    <col min="92" max="92" width="22.1796875" style="48" customWidth="1"/>
    <col min="93" max="93" width="33" style="48" customWidth="1"/>
    <col min="94" max="94" width="33.453125" style="48" customWidth="1"/>
    <col min="95" max="96" width="27.54296875" style="48" customWidth="1"/>
    <col min="97" max="97" width="29" style="48" customWidth="1"/>
    <col min="98" max="98" width="26.54296875" style="48" customWidth="1"/>
    <col min="99" max="99" width="30" style="48" customWidth="1"/>
    <col min="100" max="100" width="31.1796875" style="48" customWidth="1"/>
    <col min="101" max="101" width="25.453125" style="48" customWidth="1"/>
    <col min="102" max="102" width="26.81640625" style="48" customWidth="1"/>
    <col min="103" max="103" width="25" style="48" customWidth="1"/>
    <col min="104" max="104" width="19.453125" style="48" customWidth="1"/>
    <col min="105" max="105" width="31.1796875" style="48" customWidth="1"/>
    <col min="106" max="106" width="29.1796875" style="48" customWidth="1"/>
    <col min="107" max="107" width="31.1796875" style="48" customWidth="1"/>
    <col min="108" max="108" width="25.1796875" style="48" customWidth="1"/>
    <col min="109" max="109" width="22" style="48" customWidth="1"/>
    <col min="110" max="112" width="18.453125" style="48" customWidth="1"/>
    <col min="113" max="113" width="20.54296875" style="48" customWidth="1"/>
    <col min="114" max="114" width="17.453125" style="48" customWidth="1"/>
    <col min="115" max="115" width="18.453125" style="48" customWidth="1"/>
    <col min="116" max="116" width="18" style="48" customWidth="1"/>
    <col min="117" max="117" width="59.81640625" style="48" customWidth="1"/>
    <col min="118" max="16384" width="11.453125" style="48"/>
  </cols>
  <sheetData>
    <row r="1" spans="1:117" ht="69.75" customHeight="1">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853"/>
      <c r="AG1" s="49"/>
      <c r="AI1" s="854"/>
      <c r="AJ1" s="854"/>
      <c r="AK1" s="854"/>
      <c r="AL1" s="854"/>
      <c r="AM1" s="49"/>
      <c r="BG1" s="853"/>
      <c r="BH1" s="853"/>
      <c r="BI1" s="853"/>
      <c r="BJ1" s="853"/>
      <c r="BK1" s="853"/>
      <c r="BL1" s="853"/>
      <c r="BM1" s="853"/>
      <c r="BN1" s="853"/>
      <c r="BO1" s="853"/>
      <c r="BP1" s="853"/>
      <c r="BQ1" s="853"/>
      <c r="BR1" s="853"/>
      <c r="BS1" s="853"/>
      <c r="BT1" s="853"/>
      <c r="BU1" s="853"/>
      <c r="BV1" s="853"/>
      <c r="BW1" s="853"/>
      <c r="BX1" s="853"/>
      <c r="BY1" s="853"/>
      <c r="BZ1" s="853"/>
      <c r="CA1" s="853"/>
      <c r="CB1" s="49"/>
      <c r="CC1" s="854"/>
      <c r="CD1" s="854"/>
      <c r="CE1" s="854"/>
      <c r="CF1" s="854"/>
      <c r="CG1" s="854"/>
      <c r="CH1" s="49"/>
      <c r="CI1" s="853"/>
      <c r="CJ1" s="853"/>
      <c r="CK1" s="853"/>
      <c r="CL1" s="853"/>
      <c r="CM1" s="853"/>
      <c r="CN1" s="853"/>
    </row>
    <row r="2" spans="1:117" ht="16" thickBot="1"/>
    <row r="3" spans="1:117" ht="47.25" customHeight="1" thickBot="1">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1"/>
      <c r="AF3" s="842"/>
      <c r="AG3" s="851"/>
      <c r="AH3" s="851"/>
      <c r="AI3" s="851"/>
      <c r="AJ3" s="851"/>
      <c r="AK3" s="851"/>
      <c r="AL3" s="851"/>
      <c r="AM3" s="851"/>
      <c r="BG3" s="57"/>
      <c r="BH3" s="852"/>
      <c r="BI3" s="852"/>
      <c r="BJ3" s="852"/>
      <c r="BK3" s="852"/>
      <c r="BL3" s="852"/>
      <c r="BM3" s="852"/>
      <c r="BN3" s="852"/>
      <c r="BO3" s="852"/>
      <c r="BP3" s="852"/>
      <c r="BQ3" s="852"/>
      <c r="BR3" s="852"/>
      <c r="BS3" s="852"/>
      <c r="BT3" s="852"/>
      <c r="BU3" s="852"/>
      <c r="BV3" s="852"/>
      <c r="BW3" s="852"/>
      <c r="BX3" s="852"/>
      <c r="BY3" s="852"/>
      <c r="BZ3" s="852"/>
      <c r="CA3" s="852"/>
      <c r="CB3" s="851"/>
      <c r="CC3" s="851"/>
      <c r="CD3" s="851"/>
      <c r="CE3" s="851"/>
      <c r="CF3" s="851"/>
      <c r="CG3" s="851"/>
      <c r="CH3" s="851"/>
      <c r="CI3" s="57"/>
      <c r="CK3" s="852"/>
      <c r="CL3" s="852"/>
      <c r="CM3" s="852"/>
      <c r="CN3" s="852"/>
    </row>
    <row r="4" spans="1:117" ht="47.25" customHeight="1" thickBot="1">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4"/>
      <c r="AH4" s="114"/>
      <c r="AI4" s="114"/>
      <c r="AJ4" s="114"/>
      <c r="AK4" s="114"/>
      <c r="AL4" s="114"/>
      <c r="AM4" s="114"/>
      <c r="BG4" s="57"/>
      <c r="BH4" s="115"/>
      <c r="BI4" s="115"/>
      <c r="BJ4" s="115"/>
      <c r="BK4" s="115"/>
      <c r="BL4" s="115"/>
      <c r="BM4" s="115"/>
      <c r="BN4" s="115"/>
      <c r="BO4" s="115"/>
      <c r="BP4" s="115"/>
      <c r="BQ4" s="115"/>
      <c r="BR4" s="115"/>
      <c r="BS4" s="115"/>
      <c r="BT4" s="115"/>
      <c r="BU4" s="115"/>
      <c r="BV4" s="115"/>
      <c r="BW4" s="115"/>
      <c r="BX4" s="115"/>
      <c r="BY4" s="115"/>
      <c r="BZ4" s="115"/>
      <c r="CA4" s="115"/>
      <c r="CB4" s="114"/>
      <c r="CC4" s="114"/>
      <c r="CD4" s="114"/>
      <c r="CE4" s="114"/>
      <c r="CF4" s="114"/>
      <c r="CG4" s="114"/>
      <c r="CH4" s="114"/>
      <c r="CI4" s="57"/>
      <c r="CK4" s="115"/>
      <c r="CL4" s="115"/>
      <c r="CM4" s="115"/>
      <c r="CN4" s="115"/>
    </row>
    <row r="5" spans="1:117" s="108" customFormat="1" ht="69.75" customHeight="1" thickBot="1">
      <c r="C5" s="832" t="s">
        <v>1327</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3"/>
      <c r="AI5" s="834"/>
      <c r="AJ5" s="109"/>
      <c r="AL5" s="835"/>
      <c r="AM5" s="835"/>
      <c r="AN5" s="835"/>
      <c r="AO5" s="835"/>
      <c r="AP5" s="109"/>
      <c r="BJ5" s="836"/>
      <c r="BK5" s="836"/>
      <c r="BL5" s="836"/>
      <c r="BM5" s="836"/>
      <c r="BN5" s="836"/>
      <c r="BO5" s="836"/>
      <c r="BP5" s="836"/>
      <c r="BQ5" s="836"/>
      <c r="BR5" s="836"/>
      <c r="BS5" s="836"/>
      <c r="BT5" s="836"/>
      <c r="BU5" s="836"/>
      <c r="BV5" s="836"/>
      <c r="BW5" s="836"/>
      <c r="BX5" s="836"/>
      <c r="BY5" s="836"/>
      <c r="BZ5" s="836"/>
      <c r="CA5" s="836"/>
      <c r="CB5" s="836"/>
      <c r="CC5" s="836"/>
      <c r="CD5" s="836"/>
      <c r="CE5" s="109"/>
      <c r="CF5" s="835"/>
      <c r="CG5" s="835"/>
      <c r="CH5" s="835"/>
      <c r="CI5" s="835"/>
      <c r="CJ5" s="835"/>
      <c r="CK5" s="109"/>
      <c r="CL5" s="836"/>
      <c r="CM5" s="836"/>
      <c r="CN5" s="836"/>
      <c r="CO5" s="836"/>
      <c r="CP5" s="836"/>
      <c r="CQ5" s="836"/>
    </row>
    <row r="6" spans="1:117" s="108" customFormat="1" ht="18" thickBot="1">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row>
    <row r="7" spans="1:117" s="108" customFormat="1" ht="47.25" customHeight="1" thickBot="1">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1"/>
      <c r="AI7" s="842"/>
      <c r="AJ7" s="843"/>
      <c r="AK7" s="843"/>
      <c r="AL7" s="843"/>
      <c r="AM7" s="843"/>
      <c r="AN7" s="843"/>
      <c r="AO7" s="843"/>
      <c r="AP7" s="843"/>
      <c r="BJ7" s="111"/>
      <c r="BK7" s="844"/>
      <c r="BL7" s="844"/>
      <c r="BM7" s="844"/>
      <c r="BN7" s="844"/>
      <c r="BO7" s="844"/>
      <c r="BP7" s="844"/>
      <c r="BQ7" s="844"/>
      <c r="BR7" s="844"/>
      <c r="BS7" s="844"/>
      <c r="BT7" s="844"/>
      <c r="BU7" s="844"/>
      <c r="BV7" s="844"/>
      <c r="BW7" s="844"/>
      <c r="BX7" s="844"/>
      <c r="BY7" s="844"/>
      <c r="BZ7" s="844"/>
      <c r="CA7" s="844"/>
      <c r="CB7" s="844"/>
      <c r="CC7" s="844"/>
      <c r="CD7" s="844"/>
      <c r="CE7" s="843"/>
      <c r="CF7" s="843"/>
      <c r="CG7" s="843"/>
      <c r="CH7" s="843"/>
      <c r="CI7" s="843"/>
      <c r="CJ7" s="843"/>
      <c r="CK7" s="843"/>
      <c r="CL7" s="111"/>
      <c r="CN7" s="844"/>
      <c r="CO7" s="844"/>
      <c r="CP7" s="844"/>
      <c r="CQ7" s="844"/>
    </row>
    <row r="8" spans="1:117" s="108" customFormat="1" ht="24.75" customHeight="1">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c r="CQ8" s="837"/>
    </row>
    <row r="9" spans="1:117" ht="15" customHeight="1">
      <c r="A9" s="51"/>
      <c r="B9" s="928" t="s">
        <v>455</v>
      </c>
      <c r="C9" s="928" t="s">
        <v>456</v>
      </c>
      <c r="D9" s="928" t="s">
        <v>457</v>
      </c>
      <c r="E9" s="928" t="s">
        <v>68</v>
      </c>
      <c r="F9" s="928" t="s">
        <v>458</v>
      </c>
      <c r="G9" s="928" t="s">
        <v>459</v>
      </c>
      <c r="H9" s="928" t="s">
        <v>460</v>
      </c>
      <c r="I9" s="928" t="s">
        <v>72</v>
      </c>
      <c r="J9" s="929" t="s">
        <v>1328</v>
      </c>
      <c r="K9" s="930" t="s">
        <v>461</v>
      </c>
      <c r="L9" s="930"/>
      <c r="M9" s="932" t="s">
        <v>462</v>
      </c>
      <c r="N9" s="932"/>
      <c r="O9" s="932"/>
      <c r="P9" s="932"/>
      <c r="Q9" s="932"/>
      <c r="R9" s="932"/>
      <c r="S9" s="932"/>
      <c r="T9" s="932"/>
      <c r="U9" s="932"/>
      <c r="V9" s="932"/>
      <c r="W9" s="932"/>
      <c r="X9" s="932"/>
      <c r="Y9" s="932" t="s">
        <v>463</v>
      </c>
      <c r="Z9" s="930" t="s">
        <v>464</v>
      </c>
      <c r="AA9" s="930" t="s">
        <v>465</v>
      </c>
      <c r="AB9" s="930" t="s">
        <v>466</v>
      </c>
      <c r="AC9" s="930" t="s">
        <v>544</v>
      </c>
      <c r="AD9" s="930"/>
      <c r="AE9" s="930"/>
      <c r="AF9" s="930"/>
      <c r="AG9" s="930"/>
      <c r="AH9" s="930"/>
      <c r="AI9" s="930"/>
      <c r="AJ9" s="930"/>
      <c r="AK9" s="930"/>
      <c r="AL9" s="930"/>
      <c r="AM9" s="930"/>
      <c r="AN9" s="930"/>
      <c r="AO9" s="930"/>
      <c r="AP9" s="930"/>
      <c r="AQ9" s="930"/>
      <c r="AR9" s="930"/>
      <c r="AS9" s="930"/>
      <c r="AT9" s="930"/>
      <c r="AU9" s="930"/>
      <c r="AV9" s="930"/>
      <c r="AW9" s="930"/>
      <c r="AX9" s="930"/>
      <c r="AY9" s="930"/>
      <c r="AZ9" s="930"/>
      <c r="BA9" s="930"/>
      <c r="BB9" s="930"/>
      <c r="BC9" s="930"/>
      <c r="BD9" s="930"/>
      <c r="BE9" s="930"/>
      <c r="BF9" s="930"/>
      <c r="BG9" s="930"/>
      <c r="BH9" s="930"/>
      <c r="BI9" s="930"/>
      <c r="BJ9" s="930"/>
      <c r="BK9" s="930"/>
      <c r="BL9" s="930"/>
      <c r="BM9" s="930"/>
      <c r="BN9" s="930"/>
      <c r="BO9" s="930"/>
      <c r="BP9" s="930"/>
      <c r="BQ9" s="930"/>
      <c r="BR9" s="930"/>
      <c r="BS9" s="930"/>
      <c r="BT9" s="930"/>
      <c r="BU9" s="930"/>
      <c r="BV9" s="930"/>
      <c r="BW9" s="930"/>
      <c r="BX9" s="930"/>
      <c r="BY9" s="930"/>
      <c r="BZ9" s="930"/>
      <c r="CA9" s="930"/>
      <c r="CB9" s="930"/>
      <c r="CC9" s="930"/>
      <c r="CD9" s="930"/>
      <c r="CE9" s="930"/>
      <c r="CF9" s="930"/>
      <c r="CG9" s="930"/>
      <c r="CH9" s="930"/>
      <c r="CI9" s="930"/>
      <c r="CJ9" s="930"/>
      <c r="CK9" s="930"/>
      <c r="CL9" s="930"/>
      <c r="CM9" s="930"/>
      <c r="CN9" s="930"/>
      <c r="CO9" s="930"/>
      <c r="CP9" s="930"/>
      <c r="CQ9" s="930"/>
      <c r="CR9" s="930"/>
      <c r="CS9" s="930"/>
      <c r="CT9" s="930"/>
      <c r="CU9" s="930"/>
      <c r="CV9" s="930"/>
      <c r="CW9" s="930"/>
      <c r="CX9" s="930"/>
      <c r="CY9" s="930" t="s">
        <v>1329</v>
      </c>
      <c r="CZ9" s="928" t="s">
        <v>469</v>
      </c>
      <c r="DA9" s="928" t="s">
        <v>194</v>
      </c>
      <c r="DB9" s="928"/>
      <c r="DC9" s="928"/>
      <c r="DD9" s="928"/>
      <c r="DE9" s="928"/>
      <c r="DF9" s="928"/>
      <c r="DG9" s="928"/>
      <c r="DH9" s="928"/>
      <c r="DI9" s="928"/>
      <c r="DJ9" s="928"/>
      <c r="DK9" s="928"/>
      <c r="DL9" s="928"/>
      <c r="DM9" s="928" t="s">
        <v>470</v>
      </c>
    </row>
    <row r="10" spans="1:117" ht="15" customHeight="1">
      <c r="A10" s="51"/>
      <c r="B10" s="928"/>
      <c r="C10" s="928"/>
      <c r="D10" s="928"/>
      <c r="E10" s="928"/>
      <c r="F10" s="928"/>
      <c r="G10" s="928"/>
      <c r="H10" s="928"/>
      <c r="I10" s="928"/>
      <c r="J10" s="934"/>
      <c r="K10" s="930"/>
      <c r="L10" s="930"/>
      <c r="M10" s="932"/>
      <c r="N10" s="932"/>
      <c r="O10" s="932"/>
      <c r="P10" s="932"/>
      <c r="Q10" s="932"/>
      <c r="R10" s="932"/>
      <c r="S10" s="932"/>
      <c r="T10" s="932"/>
      <c r="U10" s="932"/>
      <c r="V10" s="932"/>
      <c r="W10" s="932"/>
      <c r="X10" s="932"/>
      <c r="Y10" s="932"/>
      <c r="Z10" s="930"/>
      <c r="AA10" s="930"/>
      <c r="AB10" s="930"/>
      <c r="AC10" s="930" t="s">
        <v>200</v>
      </c>
      <c r="AD10" s="930"/>
      <c r="AE10" s="930"/>
      <c r="AF10" s="930"/>
      <c r="AG10" s="930"/>
      <c r="AH10" s="930"/>
      <c r="AI10" s="930" t="s">
        <v>201</v>
      </c>
      <c r="AJ10" s="930"/>
      <c r="AK10" s="930"/>
      <c r="AL10" s="930"/>
      <c r="AM10" s="930"/>
      <c r="AN10" s="930"/>
      <c r="AO10" s="930" t="s">
        <v>202</v>
      </c>
      <c r="AP10" s="930"/>
      <c r="AQ10" s="930"/>
      <c r="AR10" s="930"/>
      <c r="AS10" s="930"/>
      <c r="AT10" s="930"/>
      <c r="AU10" s="930" t="s">
        <v>203</v>
      </c>
      <c r="AV10" s="930"/>
      <c r="AW10" s="930"/>
      <c r="AX10" s="930"/>
      <c r="AY10" s="930"/>
      <c r="AZ10" s="930"/>
      <c r="BA10" s="930" t="s">
        <v>204</v>
      </c>
      <c r="BB10" s="930"/>
      <c r="BC10" s="930"/>
      <c r="BD10" s="930"/>
      <c r="BE10" s="930"/>
      <c r="BF10" s="930"/>
      <c r="BG10" s="930" t="s">
        <v>205</v>
      </c>
      <c r="BH10" s="930"/>
      <c r="BI10" s="930"/>
      <c r="BJ10" s="930"/>
      <c r="BK10" s="930"/>
      <c r="BL10" s="930"/>
      <c r="BM10" s="930" t="s">
        <v>206</v>
      </c>
      <c r="BN10" s="930"/>
      <c r="BO10" s="930"/>
      <c r="BP10" s="930"/>
      <c r="BQ10" s="930"/>
      <c r="BR10" s="480"/>
      <c r="BS10" s="930" t="s">
        <v>207</v>
      </c>
      <c r="BT10" s="930"/>
      <c r="BU10" s="930"/>
      <c r="BV10" s="930"/>
      <c r="BW10" s="930"/>
      <c r="BX10" s="930"/>
      <c r="BY10" s="930" t="s">
        <v>208</v>
      </c>
      <c r="BZ10" s="930"/>
      <c r="CA10" s="930"/>
      <c r="CB10" s="930"/>
      <c r="CC10" s="930"/>
      <c r="CD10" s="930"/>
      <c r="CE10" s="930" t="s">
        <v>209</v>
      </c>
      <c r="CF10" s="930"/>
      <c r="CG10" s="930"/>
      <c r="CH10" s="930"/>
      <c r="CI10" s="930"/>
      <c r="CJ10" s="930"/>
      <c r="CK10" s="930" t="s">
        <v>210</v>
      </c>
      <c r="CL10" s="930"/>
      <c r="CM10" s="930"/>
      <c r="CN10" s="930"/>
      <c r="CO10" s="930"/>
      <c r="CP10" s="930"/>
      <c r="CQ10" s="930" t="s">
        <v>211</v>
      </c>
      <c r="CR10" s="930"/>
      <c r="CS10" s="930"/>
      <c r="CT10" s="930"/>
      <c r="CU10" s="930"/>
      <c r="CV10" s="480"/>
      <c r="CW10" s="930" t="s">
        <v>471</v>
      </c>
      <c r="CX10" s="930" t="s">
        <v>472</v>
      </c>
      <c r="CY10" s="930"/>
      <c r="CZ10" s="928"/>
      <c r="DA10" s="928" t="s">
        <v>200</v>
      </c>
      <c r="DB10" s="928" t="s">
        <v>201</v>
      </c>
      <c r="DC10" s="928" t="s">
        <v>202</v>
      </c>
      <c r="DD10" s="928" t="s">
        <v>203</v>
      </c>
      <c r="DE10" s="928" t="s">
        <v>204</v>
      </c>
      <c r="DF10" s="928" t="s">
        <v>205</v>
      </c>
      <c r="DG10" s="928" t="s">
        <v>206</v>
      </c>
      <c r="DH10" s="928" t="s">
        <v>207</v>
      </c>
      <c r="DI10" s="928" t="s">
        <v>208</v>
      </c>
      <c r="DJ10" s="928" t="s">
        <v>209</v>
      </c>
      <c r="DK10" s="928" t="s">
        <v>210</v>
      </c>
      <c r="DL10" s="928" t="s">
        <v>211</v>
      </c>
      <c r="DM10" s="928"/>
    </row>
    <row r="11" spans="1:117" ht="58.5" customHeight="1">
      <c r="A11" s="51"/>
      <c r="B11" s="929"/>
      <c r="C11" s="929"/>
      <c r="D11" s="929"/>
      <c r="E11" s="929"/>
      <c r="F11" s="929"/>
      <c r="G11" s="929"/>
      <c r="H11" s="929"/>
      <c r="I11" s="929"/>
      <c r="J11" s="935"/>
      <c r="K11" s="931"/>
      <c r="L11" s="931"/>
      <c r="M11" s="481" t="s">
        <v>187</v>
      </c>
      <c r="N11" s="481" t="s">
        <v>188</v>
      </c>
      <c r="O11" s="481" t="s">
        <v>189</v>
      </c>
      <c r="P11" s="481" t="s">
        <v>190</v>
      </c>
      <c r="Q11" s="481" t="s">
        <v>191</v>
      </c>
      <c r="R11" s="481" t="s">
        <v>192</v>
      </c>
      <c r="S11" s="481" t="s">
        <v>193</v>
      </c>
      <c r="T11" s="481" t="s">
        <v>473</v>
      </c>
      <c r="U11" s="481" t="s">
        <v>474</v>
      </c>
      <c r="V11" s="481" t="s">
        <v>475</v>
      </c>
      <c r="W11" s="481" t="s">
        <v>476</v>
      </c>
      <c r="X11" s="481" t="s">
        <v>477</v>
      </c>
      <c r="Y11" s="933"/>
      <c r="Z11" s="931"/>
      <c r="AA11" s="931"/>
      <c r="AB11" s="931"/>
      <c r="AC11" s="480" t="s">
        <v>478</v>
      </c>
      <c r="AD11" s="480" t="s">
        <v>479</v>
      </c>
      <c r="AE11" s="480" t="s">
        <v>480</v>
      </c>
      <c r="AF11" s="480" t="s">
        <v>481</v>
      </c>
      <c r="AG11" s="480" t="s">
        <v>482</v>
      </c>
      <c r="AH11" s="480" t="s">
        <v>483</v>
      </c>
      <c r="AI11" s="480" t="s">
        <v>478</v>
      </c>
      <c r="AJ11" s="480" t="s">
        <v>479</v>
      </c>
      <c r="AK11" s="480" t="s">
        <v>480</v>
      </c>
      <c r="AL11" s="480" t="s">
        <v>481</v>
      </c>
      <c r="AM11" s="480" t="s">
        <v>482</v>
      </c>
      <c r="AN11" s="480" t="s">
        <v>483</v>
      </c>
      <c r="AO11" s="480" t="s">
        <v>478</v>
      </c>
      <c r="AP11" s="480" t="s">
        <v>479</v>
      </c>
      <c r="AQ11" s="480" t="s">
        <v>480</v>
      </c>
      <c r="AR11" s="480" t="s">
        <v>481</v>
      </c>
      <c r="AS11" s="480" t="s">
        <v>482</v>
      </c>
      <c r="AT11" s="480" t="s">
        <v>483</v>
      </c>
      <c r="AU11" s="480" t="s">
        <v>478</v>
      </c>
      <c r="AV11" s="480" t="s">
        <v>479</v>
      </c>
      <c r="AW11" s="480" t="s">
        <v>480</v>
      </c>
      <c r="AX11" s="480" t="s">
        <v>481</v>
      </c>
      <c r="AY11" s="480" t="s">
        <v>482</v>
      </c>
      <c r="AZ11" s="480" t="s">
        <v>483</v>
      </c>
      <c r="BA11" s="480" t="s">
        <v>478</v>
      </c>
      <c r="BB11" s="480" t="s">
        <v>479</v>
      </c>
      <c r="BC11" s="480" t="s">
        <v>480</v>
      </c>
      <c r="BD11" s="480" t="s">
        <v>481</v>
      </c>
      <c r="BE11" s="480" t="s">
        <v>482</v>
      </c>
      <c r="BF11" s="480" t="s">
        <v>483</v>
      </c>
      <c r="BG11" s="480" t="s">
        <v>478</v>
      </c>
      <c r="BH11" s="480" t="s">
        <v>479</v>
      </c>
      <c r="BI11" s="480" t="s">
        <v>480</v>
      </c>
      <c r="BJ11" s="480" t="s">
        <v>481</v>
      </c>
      <c r="BK11" s="480" t="s">
        <v>482</v>
      </c>
      <c r="BL11" s="480" t="s">
        <v>483</v>
      </c>
      <c r="BM11" s="480" t="s">
        <v>478</v>
      </c>
      <c r="BN11" s="480" t="s">
        <v>479</v>
      </c>
      <c r="BO11" s="480" t="s">
        <v>480</v>
      </c>
      <c r="BP11" s="480" t="s">
        <v>481</v>
      </c>
      <c r="BQ11" s="480" t="s">
        <v>482</v>
      </c>
      <c r="BR11" s="480" t="s">
        <v>483</v>
      </c>
      <c r="BS11" s="480" t="s">
        <v>478</v>
      </c>
      <c r="BT11" s="482" t="s">
        <v>479</v>
      </c>
      <c r="BU11" s="480" t="s">
        <v>480</v>
      </c>
      <c r="BV11" s="480" t="s">
        <v>481</v>
      </c>
      <c r="BW11" s="480" t="s">
        <v>482</v>
      </c>
      <c r="BX11" s="480" t="s">
        <v>483</v>
      </c>
      <c r="BY11" s="480" t="s">
        <v>478</v>
      </c>
      <c r="BZ11" s="480" t="s">
        <v>479</v>
      </c>
      <c r="CA11" s="480" t="s">
        <v>480</v>
      </c>
      <c r="CB11" s="482" t="s">
        <v>481</v>
      </c>
      <c r="CC11" s="480" t="s">
        <v>482</v>
      </c>
      <c r="CD11" s="480" t="s">
        <v>483</v>
      </c>
      <c r="CE11" s="480" t="s">
        <v>478</v>
      </c>
      <c r="CF11" s="480" t="s">
        <v>479</v>
      </c>
      <c r="CG11" s="480" t="s">
        <v>480</v>
      </c>
      <c r="CH11" s="480" t="s">
        <v>481</v>
      </c>
      <c r="CI11" s="480" t="s">
        <v>482</v>
      </c>
      <c r="CJ11" s="480" t="s">
        <v>483</v>
      </c>
      <c r="CK11" s="480" t="s">
        <v>478</v>
      </c>
      <c r="CL11" s="480" t="s">
        <v>479</v>
      </c>
      <c r="CM11" s="480" t="s">
        <v>480</v>
      </c>
      <c r="CN11" s="480" t="s">
        <v>481</v>
      </c>
      <c r="CO11" s="480" t="s">
        <v>482</v>
      </c>
      <c r="CP11" s="480" t="s">
        <v>483</v>
      </c>
      <c r="CQ11" s="480" t="s">
        <v>478</v>
      </c>
      <c r="CR11" s="480" t="s">
        <v>479</v>
      </c>
      <c r="CS11" s="480" t="s">
        <v>480</v>
      </c>
      <c r="CT11" s="480" t="s">
        <v>481</v>
      </c>
      <c r="CU11" s="480" t="s">
        <v>482</v>
      </c>
      <c r="CV11" s="480" t="s">
        <v>483</v>
      </c>
      <c r="CW11" s="930"/>
      <c r="CX11" s="930"/>
      <c r="CY11" s="930"/>
      <c r="CZ11" s="928"/>
      <c r="DA11" s="928"/>
      <c r="DB11" s="928"/>
      <c r="DC11" s="928"/>
      <c r="DD11" s="928"/>
      <c r="DE11" s="928"/>
      <c r="DF11" s="928"/>
      <c r="DG11" s="928"/>
      <c r="DH11" s="928"/>
      <c r="DI11" s="928"/>
      <c r="DJ11" s="928"/>
      <c r="DK11" s="928"/>
      <c r="DL11" s="928"/>
      <c r="DM11" s="928"/>
    </row>
    <row r="12" spans="1:117" ht="409.5" hidden="1">
      <c r="A12" s="51"/>
      <c r="B12" s="483" t="s">
        <v>1053</v>
      </c>
      <c r="C12" s="483" t="s">
        <v>485</v>
      </c>
      <c r="D12" s="483" t="s">
        <v>486</v>
      </c>
      <c r="E12" s="483" t="s">
        <v>487</v>
      </c>
      <c r="F12" s="483" t="s">
        <v>488</v>
      </c>
      <c r="G12" s="483" t="s">
        <v>1073</v>
      </c>
      <c r="H12" s="483" t="s">
        <v>1074</v>
      </c>
      <c r="I12" s="483" t="s">
        <v>1073</v>
      </c>
      <c r="J12" s="484" t="s">
        <v>380</v>
      </c>
      <c r="K12" s="936" t="s">
        <v>1330</v>
      </c>
      <c r="L12" s="937"/>
      <c r="M12" s="486">
        <v>6</v>
      </c>
      <c r="N12" s="486">
        <v>6</v>
      </c>
      <c r="O12" s="486">
        <v>6</v>
      </c>
      <c r="P12" s="486">
        <v>6</v>
      </c>
      <c r="Q12" s="486">
        <v>6</v>
      </c>
      <c r="R12" s="486">
        <v>6</v>
      </c>
      <c r="S12" s="486">
        <v>6</v>
      </c>
      <c r="T12" s="486">
        <v>6</v>
      </c>
      <c r="U12" s="486">
        <v>6</v>
      </c>
      <c r="V12" s="486">
        <v>6</v>
      </c>
      <c r="W12" s="486">
        <v>6</v>
      </c>
      <c r="X12" s="486">
        <v>6</v>
      </c>
      <c r="Y12" s="486" t="s">
        <v>1331</v>
      </c>
      <c r="Z12" s="485" t="s">
        <v>1332</v>
      </c>
      <c r="AA12" s="483" t="s">
        <v>1333</v>
      </c>
      <c r="AB12" s="487">
        <v>50</v>
      </c>
      <c r="AC12" s="488">
        <f>+M12</f>
        <v>6</v>
      </c>
      <c r="AD12" s="271">
        <f>IFERROR(AC12/SUM($L12:$X12)*100,0)</f>
        <v>8.3333333333333321</v>
      </c>
      <c r="AE12" s="272">
        <v>6</v>
      </c>
      <c r="AF12" s="273">
        <f>IFERROR(AE12/SUM($L12:$X12)*100,0)</f>
        <v>8.3333333333333321</v>
      </c>
      <c r="AG12" s="489" t="s">
        <v>1334</v>
      </c>
      <c r="AH12" s="486" t="s">
        <v>1335</v>
      </c>
      <c r="AI12" s="488">
        <f>+N12</f>
        <v>6</v>
      </c>
      <c r="AJ12" s="271">
        <f>IFERROR(AI12/SUM($L12:$X12)*100,0)</f>
        <v>8.3333333333333321</v>
      </c>
      <c r="AK12" s="272">
        <v>6</v>
      </c>
      <c r="AL12" s="273">
        <f>IFERROR(AK12/SUM($L12:$X12)*100,0)</f>
        <v>8.3333333333333321</v>
      </c>
      <c r="AM12" s="489" t="s">
        <v>1334</v>
      </c>
      <c r="AN12" s="486" t="s">
        <v>1336</v>
      </c>
      <c r="AO12" s="488">
        <f>+O12</f>
        <v>6</v>
      </c>
      <c r="AP12" s="488">
        <f>IFERROR(AO12/SUM($L12:$X12)*100,0)</f>
        <v>8.3333333333333321</v>
      </c>
      <c r="AQ12" s="273">
        <v>6</v>
      </c>
      <c r="AR12" s="272">
        <f>IFERROR(AQ12/SUM($L12:$X12)*100,0)</f>
        <v>8.3333333333333321</v>
      </c>
      <c r="AS12" s="273" t="s">
        <v>1334</v>
      </c>
      <c r="AT12" s="488" t="s">
        <v>1337</v>
      </c>
      <c r="AU12" s="488">
        <v>6</v>
      </c>
      <c r="AV12" s="271"/>
      <c r="AW12" s="272"/>
      <c r="AX12" s="488"/>
      <c r="AY12" s="490"/>
      <c r="AZ12" s="490"/>
      <c r="BA12" s="490"/>
      <c r="BB12" s="490"/>
      <c r="BC12" s="490"/>
      <c r="BD12" s="490"/>
      <c r="BE12" s="490"/>
      <c r="BF12" s="490"/>
      <c r="BG12" s="490"/>
      <c r="BH12" s="490"/>
      <c r="BI12" s="490"/>
      <c r="BJ12" s="490"/>
      <c r="BK12" s="490"/>
      <c r="BL12" s="490"/>
      <c r="BM12" s="490"/>
      <c r="BN12" s="490"/>
      <c r="BO12" s="490"/>
      <c r="BP12" s="490"/>
      <c r="BQ12" s="490"/>
      <c r="BR12" s="490"/>
      <c r="BS12" s="490"/>
      <c r="BT12" s="274"/>
      <c r="BU12" s="490"/>
      <c r="BV12" s="490"/>
      <c r="BW12" s="490"/>
      <c r="BX12" s="490"/>
      <c r="BY12" s="490"/>
      <c r="BZ12" s="490"/>
      <c r="CA12" s="490"/>
      <c r="CB12" s="274"/>
      <c r="CC12" s="490"/>
      <c r="CD12" s="490"/>
      <c r="CE12" s="490"/>
      <c r="CF12" s="490"/>
      <c r="CG12" s="490"/>
      <c r="CH12" s="490"/>
      <c r="CI12" s="490"/>
      <c r="CJ12" s="490"/>
      <c r="CK12" s="490"/>
      <c r="CL12" s="490"/>
      <c r="CM12" s="490"/>
      <c r="CN12" s="490"/>
      <c r="CO12" s="490"/>
      <c r="CP12" s="490"/>
      <c r="CQ12" s="490"/>
      <c r="CR12" s="490"/>
      <c r="CS12" s="490"/>
      <c r="CT12" s="490"/>
      <c r="CU12" s="490"/>
      <c r="CV12" s="490"/>
      <c r="CW12" s="490">
        <f>+CS12+CM12+CG12+BU12+BO12+BI12+BC12+AW12+AQ12+AK12+AE12</f>
        <v>18</v>
      </c>
      <c r="CX12" s="491">
        <f>+(CT12+CN12+CH12+CB12+BV12+BP12+BJ12+BD12+AX12+AR12+AL12+AF12)/100</f>
        <v>0.24999999999999997</v>
      </c>
      <c r="CY12" s="490"/>
      <c r="CZ12" s="492"/>
      <c r="DA12" s="493" t="s">
        <v>1338</v>
      </c>
      <c r="DB12" s="493" t="s">
        <v>1339</v>
      </c>
      <c r="DC12" s="493" t="s">
        <v>1340</v>
      </c>
      <c r="DD12" s="494"/>
      <c r="DE12" s="494"/>
      <c r="DF12" s="494"/>
      <c r="DG12" s="494"/>
      <c r="DH12" s="494"/>
      <c r="DI12" s="494"/>
      <c r="DJ12" s="494"/>
      <c r="DK12" s="494"/>
      <c r="DL12" s="494"/>
      <c r="DM12" s="607" t="s">
        <v>1341</v>
      </c>
    </row>
    <row r="13" spans="1:117" ht="185.25" hidden="1" customHeight="1">
      <c r="A13" s="51"/>
      <c r="B13" s="483" t="s">
        <v>1053</v>
      </c>
      <c r="C13" s="483" t="s">
        <v>485</v>
      </c>
      <c r="D13" s="483" t="s">
        <v>486</v>
      </c>
      <c r="E13" s="483" t="s">
        <v>487</v>
      </c>
      <c r="F13" s="483" t="s">
        <v>488</v>
      </c>
      <c r="G13" s="483" t="s">
        <v>1073</v>
      </c>
      <c r="H13" s="483" t="s">
        <v>1073</v>
      </c>
      <c r="I13" s="483" t="s">
        <v>1073</v>
      </c>
      <c r="J13" s="484" t="s">
        <v>380</v>
      </c>
      <c r="K13" s="938" t="s">
        <v>1342</v>
      </c>
      <c r="L13" s="939"/>
      <c r="M13" s="486"/>
      <c r="N13" s="486"/>
      <c r="O13" s="486">
        <v>1</v>
      </c>
      <c r="P13" s="486"/>
      <c r="Q13" s="486"/>
      <c r="R13" s="486">
        <v>1</v>
      </c>
      <c r="S13" s="486"/>
      <c r="T13" s="486"/>
      <c r="U13" s="486">
        <v>1</v>
      </c>
      <c r="V13" s="486"/>
      <c r="W13" s="486"/>
      <c r="X13" s="486">
        <v>1</v>
      </c>
      <c r="Y13" s="486" t="s">
        <v>1331</v>
      </c>
      <c r="Z13" s="485" t="s">
        <v>1343</v>
      </c>
      <c r="AA13" s="489" t="s">
        <v>1344</v>
      </c>
      <c r="AB13" s="487">
        <v>50</v>
      </c>
      <c r="AC13" s="488">
        <f>+M13</f>
        <v>0</v>
      </c>
      <c r="AD13" s="271">
        <f>IFERROR(AC13/SUM($L13:$X13)*100,0)</f>
        <v>0</v>
      </c>
      <c r="AE13" s="272"/>
      <c r="AF13" s="273"/>
      <c r="AG13" s="489"/>
      <c r="AH13" s="487"/>
      <c r="AI13" s="495">
        <f t="shared" ref="AI13" si="0">+N13</f>
        <v>0</v>
      </c>
      <c r="AJ13" s="272">
        <f t="shared" ref="AJ13" si="1">IFERROR(AI13/SUM($L13:$W13)*100,0)</f>
        <v>0</v>
      </c>
      <c r="AK13" s="489"/>
      <c r="AL13" s="272">
        <f t="shared" ref="AL13" si="2">IFERROR(AK13/SUM($L13:$W13)*100,0)</f>
        <v>0</v>
      </c>
      <c r="AM13" s="489"/>
      <c r="AN13" s="487"/>
      <c r="AO13" s="495">
        <f t="shared" ref="AO13" si="3">+O13</f>
        <v>1</v>
      </c>
      <c r="AP13" s="495">
        <f t="shared" ref="AP13" si="4">IFERROR(AO13/SUM($L13:$W13)*100,0)</f>
        <v>33.333333333333329</v>
      </c>
      <c r="AQ13" s="489">
        <v>1</v>
      </c>
      <c r="AR13" s="272">
        <f t="shared" ref="AR13" si="5">IFERROR(AQ13/SUM($L13:$W13)*100,0)</f>
        <v>33.333333333333329</v>
      </c>
      <c r="AS13" s="489" t="s">
        <v>1345</v>
      </c>
      <c r="AT13" s="486" t="s">
        <v>1346</v>
      </c>
      <c r="AU13" s="490"/>
      <c r="AV13" s="490"/>
      <c r="AW13" s="490"/>
      <c r="AX13" s="490"/>
      <c r="AY13" s="490"/>
      <c r="AZ13" s="490"/>
      <c r="BA13" s="490"/>
      <c r="BB13" s="490"/>
      <c r="BC13" s="490"/>
      <c r="BD13" s="490"/>
      <c r="BE13" s="490"/>
      <c r="BF13" s="490"/>
      <c r="BG13" s="490"/>
      <c r="BH13" s="490"/>
      <c r="BI13" s="490"/>
      <c r="BJ13" s="490"/>
      <c r="BK13" s="490"/>
      <c r="BL13" s="490"/>
      <c r="BM13" s="490"/>
      <c r="BN13" s="490"/>
      <c r="BO13" s="490"/>
      <c r="BP13" s="490"/>
      <c r="BQ13" s="490"/>
      <c r="BR13" s="490"/>
      <c r="BS13" s="490"/>
      <c r="BT13" s="274"/>
      <c r="BU13" s="490"/>
      <c r="BV13" s="490"/>
      <c r="BW13" s="490"/>
      <c r="BX13" s="490"/>
      <c r="BY13" s="490"/>
      <c r="BZ13" s="490"/>
      <c r="CA13" s="490"/>
      <c r="CB13" s="274"/>
      <c r="CC13" s="490"/>
      <c r="CD13" s="490"/>
      <c r="CE13" s="490"/>
      <c r="CF13" s="490"/>
      <c r="CG13" s="490"/>
      <c r="CH13" s="490"/>
      <c r="CI13" s="490"/>
      <c r="CJ13" s="490"/>
      <c r="CK13" s="490"/>
      <c r="CL13" s="490"/>
      <c r="CM13" s="490"/>
      <c r="CN13" s="490"/>
      <c r="CO13" s="490"/>
      <c r="CP13" s="490"/>
      <c r="CQ13" s="490"/>
      <c r="CR13" s="490"/>
      <c r="CS13" s="490"/>
      <c r="CT13" s="490"/>
      <c r="CU13" s="490"/>
      <c r="CV13" s="490"/>
      <c r="CW13" s="490">
        <f t="shared" ref="CW13:CW31" si="6">+CS13+CM13+CG13+BU13+BO13+BI13+BC13+AW13+AQ13+AK13+AE13</f>
        <v>1</v>
      </c>
      <c r="CX13" s="491">
        <f t="shared" ref="CX13:CX31" si="7">+(CT13+CN13+CH13+CB13+BV13+BP13+BJ13+BD13+AX13+AR13+AL13+AF13)/100</f>
        <v>0.33333333333333326</v>
      </c>
      <c r="CY13" s="490"/>
      <c r="CZ13" s="359"/>
      <c r="DA13" s="493" t="s">
        <v>1347</v>
      </c>
      <c r="DB13" s="493" t="s">
        <v>1348</v>
      </c>
      <c r="DC13" s="493" t="s">
        <v>1349</v>
      </c>
      <c r="DD13" s="494"/>
      <c r="DE13" s="494"/>
      <c r="DF13" s="494"/>
      <c r="DG13" s="494"/>
      <c r="DH13" s="494"/>
      <c r="DI13" s="494"/>
      <c r="DJ13" s="494"/>
      <c r="DK13" s="494"/>
      <c r="DL13" s="494"/>
      <c r="DM13" s="607" t="s">
        <v>1341</v>
      </c>
    </row>
    <row r="14" spans="1:117" ht="110.15" customHeight="1">
      <c r="A14" s="51"/>
      <c r="B14" s="39" t="s">
        <v>1053</v>
      </c>
      <c r="C14" s="39" t="s">
        <v>485</v>
      </c>
      <c r="D14" s="39" t="s">
        <v>486</v>
      </c>
      <c r="E14" s="39" t="s">
        <v>487</v>
      </c>
      <c r="F14" s="39" t="s">
        <v>488</v>
      </c>
      <c r="G14" s="39" t="s">
        <v>1073</v>
      </c>
      <c r="H14" s="39" t="s">
        <v>1074</v>
      </c>
      <c r="I14" s="39" t="s">
        <v>1073</v>
      </c>
      <c r="J14" s="496" t="s">
        <v>1350</v>
      </c>
      <c r="K14" s="915" t="s">
        <v>1351</v>
      </c>
      <c r="L14" s="916"/>
      <c r="M14" s="85"/>
      <c r="N14" s="85"/>
      <c r="O14" s="85">
        <v>1</v>
      </c>
      <c r="P14" s="85"/>
      <c r="Q14" s="85"/>
      <c r="R14" s="85"/>
      <c r="S14" s="85"/>
      <c r="T14" s="85"/>
      <c r="U14" s="85"/>
      <c r="V14" s="85"/>
      <c r="W14" s="85"/>
      <c r="X14" s="85"/>
      <c r="Y14" s="496" t="s">
        <v>1352</v>
      </c>
      <c r="Z14" s="131" t="s">
        <v>1353</v>
      </c>
      <c r="AA14" s="496" t="s">
        <v>1354</v>
      </c>
      <c r="AB14" s="56">
        <v>1</v>
      </c>
      <c r="AC14" s="85">
        <f>+M14</f>
        <v>0</v>
      </c>
      <c r="AD14" s="107">
        <f>IFERROR(AC14/SUM($L14:$X14)*100,0)</f>
        <v>0</v>
      </c>
      <c r="AE14" s="54"/>
      <c r="AF14" s="107">
        <f>IFERROR(AE14/SUM($L14:$X14)*100,0)</f>
        <v>0</v>
      </c>
      <c r="AG14" s="54"/>
      <c r="AH14" s="53"/>
      <c r="AI14" s="85">
        <f>+N14</f>
        <v>0</v>
      </c>
      <c r="AJ14" s="107">
        <f>IFERROR(AI14/SUM($L14:$X14)*100,0)</f>
        <v>0</v>
      </c>
      <c r="AK14" s="54"/>
      <c r="AL14" s="107">
        <f>IFERROR(AK14/SUM($L14:$X14)*100,0)</f>
        <v>0</v>
      </c>
      <c r="AM14" s="131"/>
      <c r="AN14" s="90"/>
      <c r="AO14" s="85">
        <f>+O14</f>
        <v>1</v>
      </c>
      <c r="AP14" s="107">
        <f>IFERROR(AO14/SUM($L14:$X14)*100,0)</f>
        <v>100</v>
      </c>
      <c r="AQ14" s="54">
        <v>1</v>
      </c>
      <c r="AR14" s="107">
        <f>IFERROR(AQ14/SUM($M14:$Y14)*100,0)</f>
        <v>100</v>
      </c>
      <c r="AS14" s="54" t="s">
        <v>1355</v>
      </c>
      <c r="AT14" s="90"/>
      <c r="AU14" s="90">
        <f>+P14</f>
        <v>0</v>
      </c>
      <c r="AV14" s="107">
        <f>IFERROR(AU14/SUM($L14:$X14)*100,0)</f>
        <v>0</v>
      </c>
      <c r="AW14" s="54"/>
      <c r="AX14" s="107">
        <f>IFERROR(AW14/SUM($M14:$Y14)*100,0)</f>
        <v>0</v>
      </c>
      <c r="AY14" s="131"/>
      <c r="AZ14" s="52"/>
      <c r="BA14" s="90">
        <f>+Q14</f>
        <v>0</v>
      </c>
      <c r="BB14" s="107">
        <f>IFERROR(BA14/SUM($L14:$X14)*100,0)</f>
        <v>0</v>
      </c>
      <c r="BC14" s="54"/>
      <c r="BD14" s="107">
        <f>IFERROR(BC14/SUM($M14:$Y14)*100,0)</f>
        <v>0</v>
      </c>
      <c r="BE14" s="52"/>
      <c r="BF14" s="52"/>
      <c r="BG14" s="90">
        <f>+R14</f>
        <v>0</v>
      </c>
      <c r="BH14" s="107">
        <f>IFERROR(BG14/SUM($L14:$X14)*100,0)</f>
        <v>0</v>
      </c>
      <c r="BI14" s="131"/>
      <c r="BJ14" s="107">
        <f>IFERROR(BI14/SUM($M14:$Y14)*100,0)</f>
        <v>0</v>
      </c>
      <c r="BK14" s="52"/>
      <c r="BL14" s="52"/>
      <c r="BM14" s="90">
        <f>+S14</f>
        <v>0</v>
      </c>
      <c r="BN14" s="212">
        <f>IFERROR(BM14/SUM($L14:$X14)*100,0)</f>
        <v>0</v>
      </c>
      <c r="BO14" s="676"/>
      <c r="BP14" s="107">
        <f>IFERROR(BO14/SUM($M14:$Y14)*100,0)</f>
        <v>0</v>
      </c>
      <c r="BQ14" s="678"/>
      <c r="BR14" s="678"/>
      <c r="BS14" s="90">
        <f>+T14</f>
        <v>0</v>
      </c>
      <c r="BT14" s="212">
        <f>IFERROR(BS14/SUM($L14:$X14)*100,0)</f>
        <v>0</v>
      </c>
      <c r="BU14" s="131"/>
      <c r="BV14" s="107">
        <f>IFERROR(BU14/SUM($M14:$Y14)*100,0)</f>
        <v>0</v>
      </c>
      <c r="BW14" s="52"/>
      <c r="BX14" s="52"/>
      <c r="BY14" s="90">
        <f t="shared" ref="BY14:BY31" si="8">U14</f>
        <v>0</v>
      </c>
      <c r="BZ14" s="212">
        <f>IFERROR(BY14/SUM($L14:$X14)*100,0)</f>
        <v>0</v>
      </c>
      <c r="CA14" s="131"/>
      <c r="CB14" s="107">
        <f>IFERROR(CA14/SUM($M14:$Y14)*100,0)</f>
        <v>0</v>
      </c>
      <c r="CC14" s="52"/>
      <c r="CD14" s="52"/>
      <c r="CE14" s="90">
        <f t="shared" ref="CE14:CE31" si="9">V14</f>
        <v>0</v>
      </c>
      <c r="CF14" s="212">
        <f>IFERROR(CE14/SUM($L14:$X14)*100,0)</f>
        <v>0</v>
      </c>
      <c r="CG14" s="131"/>
      <c r="CH14" s="107">
        <f>IFERROR(CG14/SUM($M14:$Y14)*100,0)</f>
        <v>0</v>
      </c>
      <c r="CI14" s="107"/>
      <c r="CJ14" s="52"/>
      <c r="CK14" s="90">
        <f t="shared" ref="CK14:CK31" si="10">W14</f>
        <v>0</v>
      </c>
      <c r="CL14" s="212">
        <f>IFERROR(CK14/SUM($L14:$X14)*100,0)</f>
        <v>0</v>
      </c>
      <c r="CM14" s="131"/>
      <c r="CN14" s="107">
        <f>IFERROR(CM14/SUM($M14:$Y14)*100,0)</f>
        <v>0</v>
      </c>
      <c r="CO14" s="52"/>
      <c r="CP14" s="52"/>
      <c r="CQ14" s="90">
        <f t="shared" ref="CQ14:CQ31" si="11">X14</f>
        <v>0</v>
      </c>
      <c r="CR14" s="212">
        <f>IFERROR(CQ14/SUM($M14:$Y14)*100,0)</f>
        <v>0</v>
      </c>
      <c r="CS14" s="131"/>
      <c r="CT14" s="107">
        <f>IFERROR(CS14/SUM($M14:$Y14)*100,0)</f>
        <v>0</v>
      </c>
      <c r="CU14" s="52"/>
      <c r="CV14" s="52"/>
      <c r="CW14" s="497">
        <f t="shared" si="6"/>
        <v>1</v>
      </c>
      <c r="CX14" s="498">
        <f t="shared" si="7"/>
        <v>1</v>
      </c>
      <c r="CY14" s="132"/>
      <c r="CZ14" s="940" t="s">
        <v>1356</v>
      </c>
      <c r="DA14" s="202" t="s">
        <v>1357</v>
      </c>
      <c r="DB14" s="202" t="s">
        <v>1357</v>
      </c>
      <c r="DC14" s="202" t="s">
        <v>1358</v>
      </c>
      <c r="DD14" s="202" t="s">
        <v>1359</v>
      </c>
      <c r="DE14" s="202" t="s">
        <v>1360</v>
      </c>
      <c r="DF14" s="202" t="s">
        <v>1361</v>
      </c>
      <c r="DG14" s="100"/>
      <c r="DH14" s="100"/>
      <c r="DI14" s="134"/>
      <c r="DJ14" s="134"/>
      <c r="DK14" s="59"/>
      <c r="DL14" s="59"/>
      <c r="DM14" s="600" t="s">
        <v>1362</v>
      </c>
    </row>
    <row r="15" spans="1:117" ht="110.15" customHeight="1">
      <c r="A15" s="51"/>
      <c r="B15" s="39" t="s">
        <v>1053</v>
      </c>
      <c r="C15" s="39" t="s">
        <v>485</v>
      </c>
      <c r="D15" s="39" t="s">
        <v>486</v>
      </c>
      <c r="E15" s="39" t="s">
        <v>487</v>
      </c>
      <c r="F15" s="39" t="s">
        <v>488</v>
      </c>
      <c r="G15" s="39" t="s">
        <v>1073</v>
      </c>
      <c r="H15" s="39" t="s">
        <v>1073</v>
      </c>
      <c r="I15" s="39" t="s">
        <v>1073</v>
      </c>
      <c r="J15" s="496" t="s">
        <v>1363</v>
      </c>
      <c r="K15" s="915" t="s">
        <v>1364</v>
      </c>
      <c r="L15" s="916"/>
      <c r="M15" s="85">
        <v>1</v>
      </c>
      <c r="N15" s="85">
        <v>1</v>
      </c>
      <c r="O15" s="85">
        <v>1</v>
      </c>
      <c r="P15" s="85">
        <v>1</v>
      </c>
      <c r="Q15" s="85">
        <v>1</v>
      </c>
      <c r="R15" s="85">
        <v>1</v>
      </c>
      <c r="S15" s="85">
        <v>1</v>
      </c>
      <c r="T15" s="85">
        <v>1</v>
      </c>
      <c r="U15" s="85">
        <v>1</v>
      </c>
      <c r="V15" s="85">
        <v>1</v>
      </c>
      <c r="W15" s="85">
        <v>1</v>
      </c>
      <c r="X15" s="85">
        <v>1</v>
      </c>
      <c r="Y15" s="496" t="s">
        <v>1352</v>
      </c>
      <c r="Z15" s="131" t="s">
        <v>1365</v>
      </c>
      <c r="AA15" s="496" t="s">
        <v>1366</v>
      </c>
      <c r="AB15" s="56">
        <v>1</v>
      </c>
      <c r="AC15" s="85">
        <f t="shared" ref="AC15:AC31" si="12">+M15</f>
        <v>1</v>
      </c>
      <c r="AD15" s="107">
        <f t="shared" ref="AD15:AD31" si="13">IFERROR(AC15/SUM($L15:$X15)*100,0)</f>
        <v>8.3333333333333321</v>
      </c>
      <c r="AE15" s="54">
        <v>1</v>
      </c>
      <c r="AF15" s="107">
        <f t="shared" ref="AF15:AF31" si="14">IFERROR(AE15/SUM($L15:$X15)*100,0)</f>
        <v>8.3333333333333321</v>
      </c>
      <c r="AG15" s="131" t="s">
        <v>1367</v>
      </c>
      <c r="AH15" s="53" t="s">
        <v>1368</v>
      </c>
      <c r="AI15" s="85">
        <f t="shared" ref="AI15:AI31" si="15">+N15</f>
        <v>1</v>
      </c>
      <c r="AJ15" s="107">
        <f t="shared" ref="AJ15:AJ31" si="16">IFERROR(AI15/SUM($L15:$X15)*100,0)</f>
        <v>8.3333333333333321</v>
      </c>
      <c r="AK15" s="54">
        <v>1</v>
      </c>
      <c r="AL15" s="107">
        <f t="shared" ref="AL15:AL31" si="17">IFERROR(AK15/SUM($L15:$X15)*100,0)</f>
        <v>8.3333333333333321</v>
      </c>
      <c r="AM15" s="131" t="s">
        <v>1367</v>
      </c>
      <c r="AN15" s="52" t="s">
        <v>1369</v>
      </c>
      <c r="AO15" s="85">
        <f t="shared" ref="AO15:AO31" si="18">+O15</f>
        <v>1</v>
      </c>
      <c r="AP15" s="107">
        <f t="shared" ref="AP15:AP31" si="19">IFERROR(AO15/SUM($L15:$X15)*100,0)</f>
        <v>8.3333333333333321</v>
      </c>
      <c r="AQ15" s="54">
        <v>1</v>
      </c>
      <c r="AR15" s="107">
        <f t="shared" ref="AR15:AR31" si="20">IFERROR(AQ15/SUM($M15:$Y15)*100,0)</f>
        <v>8.3333333333333321</v>
      </c>
      <c r="AS15" s="131" t="s">
        <v>1367</v>
      </c>
      <c r="AT15" s="90" t="s">
        <v>1370</v>
      </c>
      <c r="AU15" s="90">
        <f t="shared" ref="AU15:AU31" si="21">+P15</f>
        <v>1</v>
      </c>
      <c r="AV15" s="107">
        <f t="shared" ref="AV15:AV31" si="22">IFERROR(AU15/SUM($L15:$X15)*100,0)</f>
        <v>8.3333333333333321</v>
      </c>
      <c r="AW15" s="54">
        <v>1</v>
      </c>
      <c r="AX15" s="107">
        <f t="shared" ref="AX15:AX31" si="23">IFERROR(AW15/SUM($M15:$Y15)*100,0)</f>
        <v>8.3333333333333321</v>
      </c>
      <c r="AY15" s="131" t="s">
        <v>1367</v>
      </c>
      <c r="AZ15" s="52" t="s">
        <v>1371</v>
      </c>
      <c r="BA15" s="90">
        <f t="shared" ref="BA15:BA31" si="24">+Q15</f>
        <v>1</v>
      </c>
      <c r="BB15" s="107">
        <f t="shared" ref="BB15:BD31" si="25">IFERROR(BA15/SUM($L15:$X15)*100,0)</f>
        <v>8.3333333333333321</v>
      </c>
      <c r="BC15" s="54">
        <v>1</v>
      </c>
      <c r="BD15" s="107">
        <f t="shared" si="25"/>
        <v>8.3333333333333321</v>
      </c>
      <c r="BE15" s="131" t="s">
        <v>1367</v>
      </c>
      <c r="BF15" s="52" t="s">
        <v>1372</v>
      </c>
      <c r="BG15" s="90">
        <f t="shared" ref="BG15:BG31" si="26">+R15</f>
        <v>1</v>
      </c>
      <c r="BH15" s="107">
        <f t="shared" ref="BH15:BH31" si="27">IFERROR(BG15/SUM($L15:$X15)*100,0)</f>
        <v>8.3333333333333321</v>
      </c>
      <c r="BI15" s="131">
        <v>1</v>
      </c>
      <c r="BJ15" s="107">
        <f t="shared" ref="BJ15:BJ31" si="28">IFERROR(BI15/SUM($M15:$Y15)*100,0)</f>
        <v>8.3333333333333321</v>
      </c>
      <c r="BK15" s="131" t="s">
        <v>1373</v>
      </c>
      <c r="BL15" s="52" t="s">
        <v>1374</v>
      </c>
      <c r="BM15" s="90">
        <f t="shared" ref="BM15:BM31" si="29">+S15</f>
        <v>1</v>
      </c>
      <c r="BN15" s="212">
        <f t="shared" ref="BN15:BN31" si="30">IFERROR(BM15/SUM($L15:$X15)*100,0)</f>
        <v>8.3333333333333321</v>
      </c>
      <c r="BO15" s="676"/>
      <c r="BP15" s="107">
        <f t="shared" ref="BP15:BP31" si="31">IFERROR(BO15/SUM($M15:$Y15)*100,0)</f>
        <v>0</v>
      </c>
      <c r="BQ15" s="678"/>
      <c r="BR15" s="678"/>
      <c r="BS15" s="90">
        <f t="shared" ref="BS15:BS31" si="32">+T15</f>
        <v>1</v>
      </c>
      <c r="BT15" s="212">
        <f t="shared" ref="BT15:BT31" si="33">IFERROR(BS15/SUM($L15:$X15)*100,0)</f>
        <v>8.3333333333333321</v>
      </c>
      <c r="BU15" s="131"/>
      <c r="BV15" s="107">
        <f t="shared" ref="BV15:BV31" si="34">IFERROR(BU15/SUM($M15:$Y15)*100,0)</f>
        <v>0</v>
      </c>
      <c r="BW15" s="52"/>
      <c r="BX15" s="52"/>
      <c r="BY15" s="90">
        <f t="shared" si="8"/>
        <v>1</v>
      </c>
      <c r="BZ15" s="212">
        <f t="shared" ref="BZ15:BZ31" si="35">IFERROR(BY15/SUM($L15:$X15)*100,0)</f>
        <v>8.3333333333333321</v>
      </c>
      <c r="CA15" s="131"/>
      <c r="CB15" s="107">
        <f t="shared" ref="CB15:CB31" si="36">IFERROR(CA15/SUM($M15:$Y15)*100,0)</f>
        <v>0</v>
      </c>
      <c r="CC15" s="52"/>
      <c r="CD15" s="52"/>
      <c r="CE15" s="90">
        <f t="shared" si="9"/>
        <v>1</v>
      </c>
      <c r="CF15" s="212">
        <f t="shared" ref="CF15:CH31" si="37">IFERROR(CE15/SUM($L15:$X15)*100,0)</f>
        <v>8.3333333333333321</v>
      </c>
      <c r="CG15" s="131"/>
      <c r="CH15" s="107">
        <f t="shared" ref="CH15:CH30" si="38">IFERROR(CG15/SUM($M15:$Y15)*100,0)</f>
        <v>0</v>
      </c>
      <c r="CI15" s="107"/>
      <c r="CJ15" s="52"/>
      <c r="CK15" s="90">
        <f t="shared" si="10"/>
        <v>1</v>
      </c>
      <c r="CL15" s="132">
        <f>IFERROR(CK15/#REF!,0)</f>
        <v>0</v>
      </c>
      <c r="CM15" s="52"/>
      <c r="CN15" s="132">
        <f>IFERROR(CM15/#REF!,0)</f>
        <v>0</v>
      </c>
      <c r="CO15" s="52"/>
      <c r="CP15" s="52"/>
      <c r="CQ15" s="90">
        <f t="shared" si="11"/>
        <v>1</v>
      </c>
      <c r="CR15" s="212">
        <f t="shared" ref="CR15:CR31" si="39">IFERROR(CQ15/SUM($M15:$Y15)*100,0)</f>
        <v>8.3333333333333321</v>
      </c>
      <c r="CS15" s="131"/>
      <c r="CT15" s="107">
        <f t="shared" ref="CT15:CT31" si="40">IFERROR(CS15/SUM($M15:$Y15)*100,0)</f>
        <v>0</v>
      </c>
      <c r="CU15" s="52"/>
      <c r="CV15" s="52"/>
      <c r="CW15" s="497">
        <f t="shared" si="6"/>
        <v>6</v>
      </c>
      <c r="CX15" s="498">
        <f t="shared" si="7"/>
        <v>0.49999999999999983</v>
      </c>
      <c r="CY15" s="132"/>
      <c r="CZ15" s="940"/>
      <c r="DA15" s="202" t="s">
        <v>1358</v>
      </c>
      <c r="DB15" s="202" t="s">
        <v>1358</v>
      </c>
      <c r="DC15" s="202" t="s">
        <v>1358</v>
      </c>
      <c r="DD15" s="202" t="s">
        <v>1375</v>
      </c>
      <c r="DE15" s="202" t="s">
        <v>851</v>
      </c>
      <c r="DF15" s="202" t="s">
        <v>810</v>
      </c>
      <c r="DG15" s="100"/>
      <c r="DH15" s="100"/>
      <c r="DI15" s="134"/>
      <c r="DJ15" s="134"/>
      <c r="DK15" s="59"/>
      <c r="DL15" s="59"/>
      <c r="DM15" s="600" t="s">
        <v>1376</v>
      </c>
    </row>
    <row r="16" spans="1:117" ht="110.15" customHeight="1">
      <c r="B16" s="39" t="s">
        <v>1053</v>
      </c>
      <c r="C16" s="39" t="s">
        <v>485</v>
      </c>
      <c r="D16" s="39" t="s">
        <v>486</v>
      </c>
      <c r="E16" s="39" t="s">
        <v>487</v>
      </c>
      <c r="F16" s="39" t="s">
        <v>488</v>
      </c>
      <c r="G16" s="39" t="s">
        <v>1073</v>
      </c>
      <c r="H16" s="39" t="s">
        <v>1073</v>
      </c>
      <c r="I16" s="39" t="s">
        <v>1073</v>
      </c>
      <c r="J16" s="496" t="s">
        <v>1377</v>
      </c>
      <c r="K16" s="915" t="s">
        <v>1378</v>
      </c>
      <c r="L16" s="916"/>
      <c r="M16" s="85"/>
      <c r="N16" s="85"/>
      <c r="O16" s="85">
        <v>1</v>
      </c>
      <c r="P16" s="85"/>
      <c r="Q16" s="85"/>
      <c r="R16" s="85">
        <v>1</v>
      </c>
      <c r="S16" s="85"/>
      <c r="T16" s="85"/>
      <c r="U16" s="85">
        <v>1</v>
      </c>
      <c r="V16" s="85"/>
      <c r="W16" s="85"/>
      <c r="X16" s="85">
        <v>1</v>
      </c>
      <c r="Y16" s="496" t="s">
        <v>1352</v>
      </c>
      <c r="Z16" s="131" t="s">
        <v>1379</v>
      </c>
      <c r="AA16" s="496" t="s">
        <v>1380</v>
      </c>
      <c r="AB16" s="56">
        <v>1</v>
      </c>
      <c r="AC16" s="85">
        <f t="shared" si="12"/>
        <v>0</v>
      </c>
      <c r="AD16" s="107">
        <f t="shared" si="13"/>
        <v>0</v>
      </c>
      <c r="AE16" s="54"/>
      <c r="AF16" s="107">
        <f t="shared" si="14"/>
        <v>0</v>
      </c>
      <c r="AG16" s="54"/>
      <c r="AH16" s="53"/>
      <c r="AI16" s="85">
        <f t="shared" si="15"/>
        <v>0</v>
      </c>
      <c r="AJ16" s="107">
        <f t="shared" si="16"/>
        <v>0</v>
      </c>
      <c r="AK16" s="54"/>
      <c r="AL16" s="107">
        <f t="shared" si="17"/>
        <v>0</v>
      </c>
      <c r="AM16" s="499"/>
      <c r="AN16" s="499"/>
      <c r="AO16" s="85">
        <f t="shared" si="18"/>
        <v>1</v>
      </c>
      <c r="AP16" s="107">
        <f t="shared" si="19"/>
        <v>25</v>
      </c>
      <c r="AQ16" s="54">
        <v>1</v>
      </c>
      <c r="AR16" s="107">
        <f t="shared" si="20"/>
        <v>25</v>
      </c>
      <c r="AS16" s="131" t="s">
        <v>1381</v>
      </c>
      <c r="AT16" s="90" t="s">
        <v>1382</v>
      </c>
      <c r="AU16" s="90">
        <f t="shared" si="21"/>
        <v>0</v>
      </c>
      <c r="AV16" s="107">
        <f t="shared" si="22"/>
        <v>0</v>
      </c>
      <c r="AW16" s="131"/>
      <c r="AX16" s="107">
        <f t="shared" si="23"/>
        <v>0</v>
      </c>
      <c r="AY16" s="499"/>
      <c r="AZ16" s="499"/>
      <c r="BA16" s="90">
        <f t="shared" si="24"/>
        <v>0</v>
      </c>
      <c r="BB16" s="107">
        <f t="shared" si="25"/>
        <v>0</v>
      </c>
      <c r="BC16" s="131"/>
      <c r="BD16" s="107">
        <f t="shared" ref="BD16:BD31" si="41">IFERROR(BC16/SUM($M16:$Y16)*100,0)</f>
        <v>0</v>
      </c>
      <c r="BE16" s="499"/>
      <c r="BF16" s="499"/>
      <c r="BG16" s="90">
        <f t="shared" si="26"/>
        <v>1</v>
      </c>
      <c r="BH16" s="107">
        <f t="shared" si="27"/>
        <v>25</v>
      </c>
      <c r="BI16" s="131">
        <v>1</v>
      </c>
      <c r="BJ16" s="107">
        <f t="shared" si="28"/>
        <v>25</v>
      </c>
      <c r="BK16" s="131" t="s">
        <v>1383</v>
      </c>
      <c r="BL16" s="90" t="s">
        <v>1384</v>
      </c>
      <c r="BM16" s="90">
        <f t="shared" si="29"/>
        <v>0</v>
      </c>
      <c r="BN16" s="212">
        <f t="shared" si="30"/>
        <v>0</v>
      </c>
      <c r="BO16" s="676"/>
      <c r="BP16" s="107">
        <f t="shared" si="31"/>
        <v>0</v>
      </c>
      <c r="BQ16" s="706"/>
      <c r="BR16" s="706"/>
      <c r="BS16" s="90">
        <f t="shared" si="32"/>
        <v>0</v>
      </c>
      <c r="BT16" s="212">
        <f t="shared" si="33"/>
        <v>0</v>
      </c>
      <c r="BU16" s="131"/>
      <c r="BV16" s="107">
        <f t="shared" si="34"/>
        <v>0</v>
      </c>
      <c r="BW16" s="499"/>
      <c r="BX16" s="499"/>
      <c r="BY16" s="90">
        <f t="shared" si="8"/>
        <v>1</v>
      </c>
      <c r="BZ16" s="212">
        <f t="shared" si="35"/>
        <v>25</v>
      </c>
      <c r="CA16" s="131"/>
      <c r="CB16" s="107">
        <f t="shared" si="36"/>
        <v>0</v>
      </c>
      <c r="CC16" s="499"/>
      <c r="CD16" s="499"/>
      <c r="CE16" s="90">
        <f t="shared" si="9"/>
        <v>0</v>
      </c>
      <c r="CF16" s="212">
        <f t="shared" si="37"/>
        <v>0</v>
      </c>
      <c r="CG16" s="131"/>
      <c r="CH16" s="107">
        <f t="shared" si="38"/>
        <v>0</v>
      </c>
      <c r="CI16" s="107"/>
      <c r="CJ16" s="499"/>
      <c r="CK16" s="90">
        <f t="shared" si="10"/>
        <v>0</v>
      </c>
      <c r="CL16" s="132">
        <f>IFERROR(CK16/#REF!,0)</f>
        <v>0</v>
      </c>
      <c r="CM16" s="52"/>
      <c r="CN16" s="132">
        <f>IFERROR(CM16/#REF!,0)</f>
        <v>0</v>
      </c>
      <c r="CO16" s="499"/>
      <c r="CP16" s="499"/>
      <c r="CQ16" s="90">
        <f t="shared" si="11"/>
        <v>1</v>
      </c>
      <c r="CR16" s="212">
        <f t="shared" si="39"/>
        <v>25</v>
      </c>
      <c r="CS16" s="131"/>
      <c r="CT16" s="107">
        <f>IFERROR(CS16/SUM($M16:$Y16)*100,0)</f>
        <v>0</v>
      </c>
      <c r="CU16" s="52"/>
      <c r="CV16" s="499"/>
      <c r="CW16" s="497">
        <f t="shared" si="6"/>
        <v>2</v>
      </c>
      <c r="CX16" s="498">
        <f t="shared" si="7"/>
        <v>0.5</v>
      </c>
      <c r="CY16" s="59"/>
      <c r="CZ16" s="940"/>
      <c r="DA16" s="202" t="s">
        <v>1357</v>
      </c>
      <c r="DB16" s="202" t="s">
        <v>1357</v>
      </c>
      <c r="DC16" s="202" t="s">
        <v>1358</v>
      </c>
      <c r="DD16" s="202" t="s">
        <v>1359</v>
      </c>
      <c r="DE16" s="202" t="s">
        <v>1360</v>
      </c>
      <c r="DF16" s="202" t="s">
        <v>1385</v>
      </c>
      <c r="DG16" s="59"/>
      <c r="DH16" s="59"/>
      <c r="DI16" s="134"/>
      <c r="DJ16" s="134"/>
      <c r="DK16" s="59"/>
      <c r="DL16" s="59"/>
      <c r="DM16" s="600" t="s">
        <v>1386</v>
      </c>
    </row>
    <row r="17" spans="2:117" ht="110.15" customHeight="1">
      <c r="B17" s="39" t="s">
        <v>1053</v>
      </c>
      <c r="C17" s="39" t="s">
        <v>485</v>
      </c>
      <c r="D17" s="39" t="s">
        <v>486</v>
      </c>
      <c r="E17" s="39" t="s">
        <v>487</v>
      </c>
      <c r="F17" s="39" t="s">
        <v>488</v>
      </c>
      <c r="G17" s="39" t="s">
        <v>1073</v>
      </c>
      <c r="H17" s="39" t="s">
        <v>1073</v>
      </c>
      <c r="I17" s="39" t="s">
        <v>1073</v>
      </c>
      <c r="J17" s="496" t="s">
        <v>1387</v>
      </c>
      <c r="K17" s="915" t="s">
        <v>1388</v>
      </c>
      <c r="L17" s="916"/>
      <c r="M17" s="85"/>
      <c r="N17" s="85"/>
      <c r="O17" s="85">
        <v>1</v>
      </c>
      <c r="P17" s="85"/>
      <c r="Q17" s="85"/>
      <c r="R17" s="85">
        <v>1</v>
      </c>
      <c r="S17" s="85"/>
      <c r="T17" s="85"/>
      <c r="U17" s="85">
        <v>1</v>
      </c>
      <c r="V17" s="85"/>
      <c r="W17" s="85"/>
      <c r="X17" s="85">
        <v>1</v>
      </c>
      <c r="Y17" s="496" t="s">
        <v>1352</v>
      </c>
      <c r="Z17" s="131" t="s">
        <v>1389</v>
      </c>
      <c r="AA17" s="496" t="s">
        <v>1390</v>
      </c>
      <c r="AB17" s="56">
        <v>1</v>
      </c>
      <c r="AC17" s="85">
        <f t="shared" si="12"/>
        <v>0</v>
      </c>
      <c r="AD17" s="107">
        <f t="shared" si="13"/>
        <v>0</v>
      </c>
      <c r="AE17" s="54"/>
      <c r="AF17" s="107">
        <f t="shared" si="14"/>
        <v>0</v>
      </c>
      <c r="AG17" s="54"/>
      <c r="AH17" s="53"/>
      <c r="AI17" s="85">
        <f t="shared" si="15"/>
        <v>0</v>
      </c>
      <c r="AJ17" s="107">
        <f t="shared" si="16"/>
        <v>0</v>
      </c>
      <c r="AK17" s="54"/>
      <c r="AL17" s="107">
        <f t="shared" si="17"/>
        <v>0</v>
      </c>
      <c r="AM17" s="59"/>
      <c r="AN17" s="59"/>
      <c r="AO17" s="85">
        <f t="shared" si="18"/>
        <v>1</v>
      </c>
      <c r="AP17" s="107">
        <f t="shared" si="19"/>
        <v>25</v>
      </c>
      <c r="AQ17" s="54">
        <v>1</v>
      </c>
      <c r="AR17" s="107">
        <f t="shared" si="20"/>
        <v>25</v>
      </c>
      <c r="AS17" s="131" t="s">
        <v>1381</v>
      </c>
      <c r="AT17" s="90" t="s">
        <v>1382</v>
      </c>
      <c r="AU17" s="90">
        <f t="shared" si="21"/>
        <v>0</v>
      </c>
      <c r="AV17" s="107">
        <f t="shared" si="22"/>
        <v>0</v>
      </c>
      <c r="AW17" s="54"/>
      <c r="AX17" s="107">
        <f t="shared" si="23"/>
        <v>0</v>
      </c>
      <c r="AY17" s="59"/>
      <c r="AZ17" s="59"/>
      <c r="BA17" s="90">
        <f t="shared" si="24"/>
        <v>0</v>
      </c>
      <c r="BB17" s="107">
        <f t="shared" si="25"/>
        <v>0</v>
      </c>
      <c r="BC17" s="54"/>
      <c r="BD17" s="107">
        <f t="shared" si="41"/>
        <v>0</v>
      </c>
      <c r="BE17" s="59"/>
      <c r="BF17" s="59"/>
      <c r="BG17" s="90">
        <f t="shared" si="26"/>
        <v>1</v>
      </c>
      <c r="BH17" s="107">
        <f t="shared" si="27"/>
        <v>25</v>
      </c>
      <c r="BI17" s="131">
        <v>1</v>
      </c>
      <c r="BJ17" s="107">
        <f t="shared" si="28"/>
        <v>25</v>
      </c>
      <c r="BK17" s="131" t="s">
        <v>1391</v>
      </c>
      <c r="BL17" s="590" t="s">
        <v>1392</v>
      </c>
      <c r="BM17" s="90">
        <f t="shared" si="29"/>
        <v>0</v>
      </c>
      <c r="BN17" s="212">
        <f t="shared" si="30"/>
        <v>0</v>
      </c>
      <c r="BO17" s="676"/>
      <c r="BP17" s="107">
        <f t="shared" si="31"/>
        <v>0</v>
      </c>
      <c r="BQ17" s="707"/>
      <c r="BR17" s="707"/>
      <c r="BS17" s="90">
        <f t="shared" si="32"/>
        <v>0</v>
      </c>
      <c r="BT17" s="212">
        <f t="shared" si="33"/>
        <v>0</v>
      </c>
      <c r="BU17" s="131"/>
      <c r="BV17" s="107">
        <f t="shared" si="34"/>
        <v>0</v>
      </c>
      <c r="BW17" s="59"/>
      <c r="BX17" s="59"/>
      <c r="BY17" s="90">
        <f t="shared" si="8"/>
        <v>1</v>
      </c>
      <c r="BZ17" s="212">
        <f t="shared" si="35"/>
        <v>25</v>
      </c>
      <c r="CA17" s="131"/>
      <c r="CB17" s="107">
        <f t="shared" si="36"/>
        <v>0</v>
      </c>
      <c r="CC17" s="59"/>
      <c r="CD17" s="59"/>
      <c r="CE17" s="90">
        <f t="shared" si="9"/>
        <v>0</v>
      </c>
      <c r="CF17" s="212">
        <f t="shared" si="37"/>
        <v>0</v>
      </c>
      <c r="CG17" s="131"/>
      <c r="CH17" s="107">
        <f t="shared" si="38"/>
        <v>0</v>
      </c>
      <c r="CI17" s="107"/>
      <c r="CJ17" s="59"/>
      <c r="CK17" s="90">
        <f t="shared" si="10"/>
        <v>0</v>
      </c>
      <c r="CL17" s="132">
        <f>IFERROR(CK17/#REF!,0)</f>
        <v>0</v>
      </c>
      <c r="CM17" s="52"/>
      <c r="CN17" s="132">
        <f>IFERROR(CM17/#REF!,0)</f>
        <v>0</v>
      </c>
      <c r="CO17" s="59"/>
      <c r="CP17" s="59"/>
      <c r="CQ17" s="90">
        <f t="shared" si="11"/>
        <v>1</v>
      </c>
      <c r="CR17" s="212">
        <f t="shared" si="39"/>
        <v>25</v>
      </c>
      <c r="CS17" s="131"/>
      <c r="CT17" s="107">
        <f t="shared" si="40"/>
        <v>0</v>
      </c>
      <c r="CU17" s="52"/>
      <c r="CV17" s="59"/>
      <c r="CW17" s="497">
        <f t="shared" si="6"/>
        <v>2</v>
      </c>
      <c r="CX17" s="498">
        <f t="shared" si="7"/>
        <v>0.5</v>
      </c>
      <c r="CY17" s="59"/>
      <c r="CZ17" s="940"/>
      <c r="DA17" s="202" t="s">
        <v>1357</v>
      </c>
      <c r="DB17" s="500" t="s">
        <v>1357</v>
      </c>
      <c r="DC17" s="202" t="s">
        <v>1358</v>
      </c>
      <c r="DD17" s="202" t="s">
        <v>1359</v>
      </c>
      <c r="DE17" s="202" t="s">
        <v>1360</v>
      </c>
      <c r="DF17" s="202" t="s">
        <v>1385</v>
      </c>
      <c r="DG17" s="59"/>
      <c r="DH17" s="59"/>
      <c r="DI17" s="134"/>
      <c r="DJ17" s="134"/>
      <c r="DK17" s="59"/>
      <c r="DL17" s="59"/>
      <c r="DM17" s="600" t="s">
        <v>1393</v>
      </c>
    </row>
    <row r="18" spans="2:117" ht="110.15" customHeight="1">
      <c r="B18" s="39" t="s">
        <v>1053</v>
      </c>
      <c r="C18" s="39" t="s">
        <v>485</v>
      </c>
      <c r="D18" s="39" t="s">
        <v>486</v>
      </c>
      <c r="E18" s="39" t="s">
        <v>487</v>
      </c>
      <c r="F18" s="39" t="s">
        <v>488</v>
      </c>
      <c r="G18" s="39" t="s">
        <v>1073</v>
      </c>
      <c r="H18" s="39" t="s">
        <v>1073</v>
      </c>
      <c r="I18" s="39" t="s">
        <v>1073</v>
      </c>
      <c r="J18" s="496" t="s">
        <v>1394</v>
      </c>
      <c r="K18" s="915" t="s">
        <v>1395</v>
      </c>
      <c r="L18" s="916"/>
      <c r="M18" s="85">
        <v>1</v>
      </c>
      <c r="N18" s="85">
        <v>1</v>
      </c>
      <c r="O18" s="85">
        <v>1</v>
      </c>
      <c r="P18" s="85">
        <v>1</v>
      </c>
      <c r="Q18" s="85">
        <v>1</v>
      </c>
      <c r="R18" s="85">
        <v>1</v>
      </c>
      <c r="S18" s="85">
        <v>1</v>
      </c>
      <c r="T18" s="85">
        <v>1</v>
      </c>
      <c r="U18" s="85">
        <v>1</v>
      </c>
      <c r="V18" s="85">
        <v>1</v>
      </c>
      <c r="W18" s="85">
        <v>1</v>
      </c>
      <c r="X18" s="85">
        <v>1</v>
      </c>
      <c r="Y18" s="496" t="s">
        <v>1352</v>
      </c>
      <c r="Z18" s="131" t="s">
        <v>1396</v>
      </c>
      <c r="AA18" s="496" t="s">
        <v>1397</v>
      </c>
      <c r="AB18" s="56">
        <v>1</v>
      </c>
      <c r="AC18" s="85">
        <f t="shared" si="12"/>
        <v>1</v>
      </c>
      <c r="AD18" s="107">
        <f t="shared" si="13"/>
        <v>8.3333333333333321</v>
      </c>
      <c r="AE18" s="54">
        <v>1</v>
      </c>
      <c r="AF18" s="107">
        <f t="shared" si="14"/>
        <v>8.3333333333333321</v>
      </c>
      <c r="AG18" s="54" t="s">
        <v>1398</v>
      </c>
      <c r="AH18" s="53" t="s">
        <v>1399</v>
      </c>
      <c r="AI18" s="85">
        <f t="shared" si="15"/>
        <v>1</v>
      </c>
      <c r="AJ18" s="107">
        <f t="shared" si="16"/>
        <v>8.3333333333333321</v>
      </c>
      <c r="AK18" s="54">
        <v>1</v>
      </c>
      <c r="AL18" s="107">
        <f t="shared" si="17"/>
        <v>8.3333333333333321</v>
      </c>
      <c r="AM18" s="90" t="s">
        <v>1400</v>
      </c>
      <c r="AN18" s="90" t="s">
        <v>1401</v>
      </c>
      <c r="AO18" s="85">
        <f t="shared" si="18"/>
        <v>1</v>
      </c>
      <c r="AP18" s="107">
        <f t="shared" si="19"/>
        <v>8.3333333333333321</v>
      </c>
      <c r="AQ18" s="54">
        <v>1</v>
      </c>
      <c r="AR18" s="107">
        <f t="shared" si="20"/>
        <v>8.3333333333333321</v>
      </c>
      <c r="AS18" s="54" t="s">
        <v>1402</v>
      </c>
      <c r="AT18" s="90" t="s">
        <v>1403</v>
      </c>
      <c r="AU18" s="90">
        <f t="shared" si="21"/>
        <v>1</v>
      </c>
      <c r="AV18" s="107">
        <f t="shared" si="22"/>
        <v>8.3333333333333321</v>
      </c>
      <c r="AW18" s="54">
        <v>1</v>
      </c>
      <c r="AX18" s="107">
        <f t="shared" si="23"/>
        <v>8.3333333333333321</v>
      </c>
      <c r="AY18" s="131" t="s">
        <v>1404</v>
      </c>
      <c r="AZ18" s="131" t="s">
        <v>1405</v>
      </c>
      <c r="BA18" s="90">
        <f t="shared" si="24"/>
        <v>1</v>
      </c>
      <c r="BB18" s="107">
        <f t="shared" si="25"/>
        <v>8.3333333333333321</v>
      </c>
      <c r="BC18" s="54">
        <v>1</v>
      </c>
      <c r="BD18" s="107">
        <f t="shared" si="25"/>
        <v>8.3333333333333321</v>
      </c>
      <c r="BE18" s="131" t="s">
        <v>1406</v>
      </c>
      <c r="BF18" s="131" t="s">
        <v>1407</v>
      </c>
      <c r="BG18" s="90">
        <f t="shared" si="26"/>
        <v>1</v>
      </c>
      <c r="BH18" s="107">
        <f t="shared" si="27"/>
        <v>8.3333333333333321</v>
      </c>
      <c r="BI18" s="131">
        <v>1</v>
      </c>
      <c r="BJ18" s="107">
        <f t="shared" si="28"/>
        <v>8.3333333333333321</v>
      </c>
      <c r="BK18" s="131" t="s">
        <v>1408</v>
      </c>
      <c r="BL18" s="131" t="s">
        <v>1407</v>
      </c>
      <c r="BM18" s="90">
        <f t="shared" si="29"/>
        <v>1</v>
      </c>
      <c r="BN18" s="212">
        <f t="shared" si="30"/>
        <v>8.3333333333333321</v>
      </c>
      <c r="BO18" s="676"/>
      <c r="BP18" s="107">
        <f t="shared" si="31"/>
        <v>0</v>
      </c>
      <c r="BQ18" s="707"/>
      <c r="BR18" s="707"/>
      <c r="BS18" s="90">
        <f t="shared" si="32"/>
        <v>1</v>
      </c>
      <c r="BT18" s="212">
        <f t="shared" si="33"/>
        <v>8.3333333333333321</v>
      </c>
      <c r="BU18" s="131"/>
      <c r="BV18" s="107">
        <f t="shared" si="34"/>
        <v>0</v>
      </c>
      <c r="BW18" s="59"/>
      <c r="BX18" s="59"/>
      <c r="BY18" s="90">
        <f t="shared" si="8"/>
        <v>1</v>
      </c>
      <c r="BZ18" s="212">
        <f t="shared" si="35"/>
        <v>8.3333333333333321</v>
      </c>
      <c r="CA18" s="131"/>
      <c r="CB18" s="107">
        <f t="shared" si="36"/>
        <v>0</v>
      </c>
      <c r="CC18" s="59"/>
      <c r="CD18" s="59"/>
      <c r="CE18" s="90">
        <f t="shared" si="9"/>
        <v>1</v>
      </c>
      <c r="CF18" s="212">
        <f t="shared" si="37"/>
        <v>8.3333333333333321</v>
      </c>
      <c r="CG18" s="131"/>
      <c r="CH18" s="107">
        <f t="shared" si="38"/>
        <v>0</v>
      </c>
      <c r="CI18" s="107"/>
      <c r="CJ18" s="59"/>
      <c r="CK18" s="90">
        <f t="shared" si="10"/>
        <v>1</v>
      </c>
      <c r="CL18" s="132">
        <f>IFERROR(CK18/#REF!,0)</f>
        <v>0</v>
      </c>
      <c r="CM18" s="52"/>
      <c r="CN18" s="132">
        <f>IFERROR(CM18/#REF!,0)</f>
        <v>0</v>
      </c>
      <c r="CO18" s="59"/>
      <c r="CP18" s="59"/>
      <c r="CQ18" s="90">
        <f t="shared" si="11"/>
        <v>1</v>
      </c>
      <c r="CR18" s="212">
        <f t="shared" si="39"/>
        <v>8.3333333333333321</v>
      </c>
      <c r="CS18" s="131"/>
      <c r="CT18" s="107">
        <f t="shared" si="40"/>
        <v>0</v>
      </c>
      <c r="CU18" s="52"/>
      <c r="CV18" s="59"/>
      <c r="CW18" s="497">
        <f t="shared" si="6"/>
        <v>6</v>
      </c>
      <c r="CX18" s="498">
        <f t="shared" si="7"/>
        <v>0.49999999999999983</v>
      </c>
      <c r="CY18" s="59"/>
      <c r="CZ18" s="940"/>
      <c r="DA18" s="202" t="s">
        <v>1358</v>
      </c>
      <c r="DB18" s="500" t="s">
        <v>1358</v>
      </c>
      <c r="DC18" s="500" t="s">
        <v>1358</v>
      </c>
      <c r="DD18" s="202" t="s">
        <v>1375</v>
      </c>
      <c r="DE18" s="202" t="s">
        <v>851</v>
      </c>
      <c r="DF18" s="202" t="s">
        <v>810</v>
      </c>
      <c r="DG18" s="59"/>
      <c r="DH18" s="59"/>
      <c r="DI18" s="134"/>
      <c r="DJ18" s="134"/>
      <c r="DK18" s="59"/>
      <c r="DL18" s="59"/>
      <c r="DM18" s="600" t="s">
        <v>1409</v>
      </c>
    </row>
    <row r="19" spans="2:117" ht="110.15" customHeight="1">
      <c r="B19" s="39" t="s">
        <v>1053</v>
      </c>
      <c r="C19" s="39" t="s">
        <v>485</v>
      </c>
      <c r="D19" s="39" t="s">
        <v>486</v>
      </c>
      <c r="E19" s="39" t="s">
        <v>487</v>
      </c>
      <c r="F19" s="39" t="s">
        <v>488</v>
      </c>
      <c r="G19" s="39" t="s">
        <v>1073</v>
      </c>
      <c r="H19" s="39" t="s">
        <v>1073</v>
      </c>
      <c r="I19" s="39" t="s">
        <v>1073</v>
      </c>
      <c r="J19" s="496" t="s">
        <v>1410</v>
      </c>
      <c r="K19" s="915" t="s">
        <v>1411</v>
      </c>
      <c r="L19" s="916"/>
      <c r="M19" s="59"/>
      <c r="N19" s="59"/>
      <c r="O19" s="85">
        <v>1</v>
      </c>
      <c r="P19" s="85"/>
      <c r="Q19" s="85"/>
      <c r="R19" s="85">
        <v>1</v>
      </c>
      <c r="S19" s="85"/>
      <c r="T19" s="85"/>
      <c r="U19" s="85">
        <v>1</v>
      </c>
      <c r="V19" s="85"/>
      <c r="W19" s="85"/>
      <c r="X19" s="85">
        <v>1</v>
      </c>
      <c r="Y19" s="496" t="s">
        <v>1352</v>
      </c>
      <c r="Z19" s="131" t="s">
        <v>1412</v>
      </c>
      <c r="AA19" s="496" t="s">
        <v>1413</v>
      </c>
      <c r="AB19" s="56">
        <v>1</v>
      </c>
      <c r="AC19" s="85">
        <f t="shared" si="12"/>
        <v>0</v>
      </c>
      <c r="AD19" s="107">
        <f t="shared" si="13"/>
        <v>0</v>
      </c>
      <c r="AE19" s="54"/>
      <c r="AF19" s="107">
        <f t="shared" si="14"/>
        <v>0</v>
      </c>
      <c r="AG19" s="52"/>
      <c r="AH19" s="52"/>
      <c r="AI19" s="85">
        <f t="shared" si="15"/>
        <v>0</v>
      </c>
      <c r="AJ19" s="107">
        <f t="shared" si="16"/>
        <v>0</v>
      </c>
      <c r="AK19" s="54"/>
      <c r="AL19" s="107">
        <f t="shared" si="17"/>
        <v>0</v>
      </c>
      <c r="AM19" s="59"/>
      <c r="AN19" s="59"/>
      <c r="AO19" s="85">
        <f t="shared" si="18"/>
        <v>1</v>
      </c>
      <c r="AP19" s="107">
        <f t="shared" si="19"/>
        <v>25</v>
      </c>
      <c r="AQ19" s="54">
        <v>1</v>
      </c>
      <c r="AR19" s="107">
        <f t="shared" si="20"/>
        <v>25</v>
      </c>
      <c r="AS19" s="90" t="s">
        <v>1414</v>
      </c>
      <c r="AT19" s="52" t="s">
        <v>1415</v>
      </c>
      <c r="AU19" s="90">
        <f t="shared" si="21"/>
        <v>0</v>
      </c>
      <c r="AV19" s="107">
        <f t="shared" si="22"/>
        <v>0</v>
      </c>
      <c r="AW19" s="54"/>
      <c r="AX19" s="107">
        <f t="shared" si="23"/>
        <v>0</v>
      </c>
      <c r="AY19" s="59"/>
      <c r="AZ19" s="59"/>
      <c r="BA19" s="90">
        <f t="shared" si="24"/>
        <v>0</v>
      </c>
      <c r="BB19" s="107">
        <f t="shared" si="25"/>
        <v>0</v>
      </c>
      <c r="BC19" s="54"/>
      <c r="BD19" s="107">
        <f t="shared" si="41"/>
        <v>0</v>
      </c>
      <c r="BE19" s="59"/>
      <c r="BF19" s="59"/>
      <c r="BG19" s="90">
        <f t="shared" si="26"/>
        <v>1</v>
      </c>
      <c r="BH19" s="107">
        <f t="shared" si="27"/>
        <v>25</v>
      </c>
      <c r="BI19" s="131">
        <v>1</v>
      </c>
      <c r="BJ19" s="107">
        <f t="shared" si="28"/>
        <v>25</v>
      </c>
      <c r="BK19" s="90" t="s">
        <v>1416</v>
      </c>
      <c r="BL19" s="593" t="s">
        <v>1417</v>
      </c>
      <c r="BM19" s="90">
        <f t="shared" si="29"/>
        <v>0</v>
      </c>
      <c r="BN19" s="212">
        <f t="shared" si="30"/>
        <v>0</v>
      </c>
      <c r="BO19" s="676"/>
      <c r="BP19" s="107">
        <f t="shared" si="31"/>
        <v>0</v>
      </c>
      <c r="BQ19" s="707"/>
      <c r="BR19" s="707"/>
      <c r="BS19" s="90">
        <f t="shared" si="32"/>
        <v>0</v>
      </c>
      <c r="BT19" s="212">
        <f t="shared" si="33"/>
        <v>0</v>
      </c>
      <c r="BU19" s="131"/>
      <c r="BV19" s="107">
        <f t="shared" si="34"/>
        <v>0</v>
      </c>
      <c r="BW19" s="59"/>
      <c r="BX19" s="59"/>
      <c r="BY19" s="90">
        <f t="shared" si="8"/>
        <v>1</v>
      </c>
      <c r="BZ19" s="212">
        <f t="shared" si="35"/>
        <v>25</v>
      </c>
      <c r="CA19" s="131"/>
      <c r="CB19" s="107">
        <f t="shared" si="36"/>
        <v>0</v>
      </c>
      <c r="CC19" s="59"/>
      <c r="CD19" s="59"/>
      <c r="CE19" s="90">
        <f t="shared" si="9"/>
        <v>0</v>
      </c>
      <c r="CF19" s="212">
        <f t="shared" si="37"/>
        <v>0</v>
      </c>
      <c r="CG19" s="131"/>
      <c r="CH19" s="107">
        <f t="shared" si="38"/>
        <v>0</v>
      </c>
      <c r="CI19" s="107"/>
      <c r="CJ19" s="59"/>
      <c r="CK19" s="90">
        <f t="shared" si="10"/>
        <v>0</v>
      </c>
      <c r="CL19" s="184">
        <f>IFERROR(CK19/#REF!,0)</f>
        <v>0</v>
      </c>
      <c r="CM19" s="52">
        <f>SUM(CM14:CM18)</f>
        <v>0</v>
      </c>
      <c r="CN19" s="184">
        <f>IFERROR(CM19/#REF!,0)</f>
        <v>0</v>
      </c>
      <c r="CO19" s="59"/>
      <c r="CP19" s="59"/>
      <c r="CQ19" s="90">
        <f t="shared" si="11"/>
        <v>1</v>
      </c>
      <c r="CR19" s="212">
        <f t="shared" si="39"/>
        <v>25</v>
      </c>
      <c r="CS19" s="131"/>
      <c r="CT19" s="107">
        <f t="shared" si="40"/>
        <v>0</v>
      </c>
      <c r="CU19" s="52"/>
      <c r="CV19" s="59"/>
      <c r="CW19" s="497">
        <f t="shared" si="6"/>
        <v>2</v>
      </c>
      <c r="CX19" s="498">
        <f t="shared" si="7"/>
        <v>0.5</v>
      </c>
      <c r="CY19" s="59"/>
      <c r="CZ19" s="940"/>
      <c r="DA19" s="202" t="s">
        <v>1357</v>
      </c>
      <c r="DB19" s="500" t="s">
        <v>1357</v>
      </c>
      <c r="DC19" s="500" t="s">
        <v>1358</v>
      </c>
      <c r="DD19" s="202" t="s">
        <v>1359</v>
      </c>
      <c r="DE19" s="202" t="s">
        <v>1360</v>
      </c>
      <c r="DF19" s="202" t="s">
        <v>1385</v>
      </c>
      <c r="DG19" s="59"/>
      <c r="DH19" s="59"/>
      <c r="DI19" s="134"/>
      <c r="DJ19" s="134"/>
      <c r="DK19" s="59"/>
      <c r="DL19" s="59"/>
      <c r="DM19" s="600" t="s">
        <v>1418</v>
      </c>
    </row>
    <row r="20" spans="2:117" ht="143.15" customHeight="1">
      <c r="B20" s="39" t="s">
        <v>1053</v>
      </c>
      <c r="C20" s="39" t="s">
        <v>485</v>
      </c>
      <c r="D20" s="39" t="s">
        <v>486</v>
      </c>
      <c r="E20" s="39" t="s">
        <v>487</v>
      </c>
      <c r="F20" s="39" t="s">
        <v>488</v>
      </c>
      <c r="G20" s="39" t="s">
        <v>1073</v>
      </c>
      <c r="H20" s="39" t="s">
        <v>1073</v>
      </c>
      <c r="I20" s="39" t="s">
        <v>1073</v>
      </c>
      <c r="J20" s="496" t="s">
        <v>1419</v>
      </c>
      <c r="K20" s="915" t="s">
        <v>1420</v>
      </c>
      <c r="L20" s="916"/>
      <c r="M20" s="85">
        <v>1</v>
      </c>
      <c r="N20" s="85">
        <v>1</v>
      </c>
      <c r="O20" s="85">
        <v>1</v>
      </c>
      <c r="P20" s="85">
        <v>1</v>
      </c>
      <c r="Q20" s="85">
        <v>1</v>
      </c>
      <c r="R20" s="85">
        <v>1</v>
      </c>
      <c r="S20" s="85">
        <v>1</v>
      </c>
      <c r="T20" s="85">
        <v>1</v>
      </c>
      <c r="U20" s="85">
        <v>1</v>
      </c>
      <c r="V20" s="85">
        <v>1</v>
      </c>
      <c r="W20" s="85">
        <v>1</v>
      </c>
      <c r="X20" s="85">
        <v>1</v>
      </c>
      <c r="Y20" s="496" t="s">
        <v>1352</v>
      </c>
      <c r="Z20" s="131" t="s">
        <v>1421</v>
      </c>
      <c r="AA20" s="496" t="s">
        <v>1422</v>
      </c>
      <c r="AB20" s="56">
        <v>1</v>
      </c>
      <c r="AC20" s="85">
        <f t="shared" si="12"/>
        <v>1</v>
      </c>
      <c r="AD20" s="107">
        <f t="shared" si="13"/>
        <v>8.3333333333333321</v>
      </c>
      <c r="AE20" s="54">
        <v>1</v>
      </c>
      <c r="AF20" s="107">
        <f t="shared" si="14"/>
        <v>8.3333333333333321</v>
      </c>
      <c r="AG20" s="54" t="s">
        <v>1423</v>
      </c>
      <c r="AH20" s="53" t="s">
        <v>1424</v>
      </c>
      <c r="AI20" s="85">
        <f t="shared" si="15"/>
        <v>1</v>
      </c>
      <c r="AJ20" s="107">
        <f t="shared" si="16"/>
        <v>8.3333333333333321</v>
      </c>
      <c r="AK20" s="54">
        <v>1</v>
      </c>
      <c r="AL20" s="107">
        <f t="shared" si="17"/>
        <v>8.3333333333333321</v>
      </c>
      <c r="AM20" s="54" t="s">
        <v>1423</v>
      </c>
      <c r="AN20" s="53" t="s">
        <v>1424</v>
      </c>
      <c r="AO20" s="85">
        <f t="shared" si="18"/>
        <v>1</v>
      </c>
      <c r="AP20" s="107">
        <f t="shared" si="19"/>
        <v>8.3333333333333321</v>
      </c>
      <c r="AQ20" s="54">
        <v>1</v>
      </c>
      <c r="AR20" s="107">
        <f t="shared" si="20"/>
        <v>8.3333333333333321</v>
      </c>
      <c r="AS20" s="54" t="s">
        <v>1423</v>
      </c>
      <c r="AT20" s="53" t="s">
        <v>1424</v>
      </c>
      <c r="AU20" s="90">
        <f t="shared" si="21"/>
        <v>1</v>
      </c>
      <c r="AV20" s="107">
        <f t="shared" si="22"/>
        <v>8.3333333333333321</v>
      </c>
      <c r="AW20" s="54">
        <v>1</v>
      </c>
      <c r="AX20" s="107">
        <f t="shared" si="23"/>
        <v>8.3333333333333321</v>
      </c>
      <c r="AY20" s="131" t="s">
        <v>1425</v>
      </c>
      <c r="AZ20" s="131" t="s">
        <v>1424</v>
      </c>
      <c r="BA20" s="90">
        <f t="shared" si="24"/>
        <v>1</v>
      </c>
      <c r="BB20" s="107">
        <f t="shared" si="25"/>
        <v>8.3333333333333321</v>
      </c>
      <c r="BC20" s="54">
        <v>1</v>
      </c>
      <c r="BD20" s="107">
        <f t="shared" si="41"/>
        <v>8.3333333333333321</v>
      </c>
      <c r="BE20" s="131" t="s">
        <v>1426</v>
      </c>
      <c r="BF20" s="131" t="s">
        <v>1424</v>
      </c>
      <c r="BG20" s="90">
        <f t="shared" si="26"/>
        <v>1</v>
      </c>
      <c r="BH20" s="107">
        <f t="shared" si="27"/>
        <v>8.3333333333333321</v>
      </c>
      <c r="BI20" s="131">
        <v>1</v>
      </c>
      <c r="BJ20" s="107">
        <f t="shared" si="28"/>
        <v>8.3333333333333321</v>
      </c>
      <c r="BK20" s="131" t="s">
        <v>1427</v>
      </c>
      <c r="BL20" s="131" t="s">
        <v>1424</v>
      </c>
      <c r="BM20" s="90">
        <f t="shared" si="29"/>
        <v>1</v>
      </c>
      <c r="BN20" s="212">
        <f t="shared" si="30"/>
        <v>8.3333333333333321</v>
      </c>
      <c r="BO20" s="676"/>
      <c r="BP20" s="107">
        <f t="shared" si="31"/>
        <v>0</v>
      </c>
      <c r="BQ20" s="707"/>
      <c r="BR20" s="707"/>
      <c r="BS20" s="90">
        <f t="shared" si="32"/>
        <v>1</v>
      </c>
      <c r="BT20" s="212">
        <f t="shared" si="33"/>
        <v>8.3333333333333321</v>
      </c>
      <c r="BU20" s="131"/>
      <c r="BV20" s="107">
        <f t="shared" si="34"/>
        <v>0</v>
      </c>
      <c r="BW20" s="59"/>
      <c r="BX20" s="59"/>
      <c r="BY20" s="90">
        <f t="shared" si="8"/>
        <v>1</v>
      </c>
      <c r="BZ20" s="212">
        <f t="shared" si="35"/>
        <v>8.3333333333333321</v>
      </c>
      <c r="CA20" s="131"/>
      <c r="CB20" s="107">
        <f t="shared" si="36"/>
        <v>0</v>
      </c>
      <c r="CC20" s="59"/>
      <c r="CD20" s="59"/>
      <c r="CE20" s="90">
        <f t="shared" si="9"/>
        <v>1</v>
      </c>
      <c r="CF20" s="212">
        <f t="shared" si="37"/>
        <v>8.3333333333333321</v>
      </c>
      <c r="CG20" s="131">
        <v>1</v>
      </c>
      <c r="CH20" s="212">
        <f t="shared" si="37"/>
        <v>8.3333333333333321</v>
      </c>
      <c r="CI20" s="107"/>
      <c r="CJ20" s="59"/>
      <c r="CK20" s="90">
        <f t="shared" si="10"/>
        <v>1</v>
      </c>
      <c r="CL20" s="132">
        <f>IFERROR(CK20/#REF!,0)</f>
        <v>0</v>
      </c>
      <c r="CM20" s="52"/>
      <c r="CN20" s="132">
        <f>IFERROR(CM20/#REF!,0)</f>
        <v>0</v>
      </c>
      <c r="CO20" s="59"/>
      <c r="CP20" s="59"/>
      <c r="CQ20" s="90">
        <f t="shared" si="11"/>
        <v>1</v>
      </c>
      <c r="CR20" s="212">
        <f t="shared" si="39"/>
        <v>8.3333333333333321</v>
      </c>
      <c r="CS20" s="131"/>
      <c r="CT20" s="107">
        <f t="shared" si="40"/>
        <v>0</v>
      </c>
      <c r="CU20" s="52"/>
      <c r="CV20" s="59"/>
      <c r="CW20" s="497">
        <f t="shared" si="6"/>
        <v>7</v>
      </c>
      <c r="CX20" s="498">
        <f t="shared" si="7"/>
        <v>0.58333333333333315</v>
      </c>
      <c r="CY20" s="59"/>
      <c r="CZ20" s="940"/>
      <c r="DA20" s="202" t="s">
        <v>1358</v>
      </c>
      <c r="DB20" s="500" t="s">
        <v>1358</v>
      </c>
      <c r="DC20" s="500" t="s">
        <v>1358</v>
      </c>
      <c r="DD20" s="202" t="s">
        <v>1375</v>
      </c>
      <c r="DE20" s="202" t="s">
        <v>851</v>
      </c>
      <c r="DF20" s="202" t="s">
        <v>810</v>
      </c>
      <c r="DG20" s="59"/>
      <c r="DH20" s="59"/>
      <c r="DI20" s="134"/>
      <c r="DJ20" s="134"/>
      <c r="DK20" s="59"/>
      <c r="DL20" s="59"/>
      <c r="DM20" s="600" t="s">
        <v>1428</v>
      </c>
    </row>
    <row r="21" spans="2:117" ht="144" customHeight="1">
      <c r="B21" s="39" t="s">
        <v>1053</v>
      </c>
      <c r="C21" s="39" t="s">
        <v>485</v>
      </c>
      <c r="D21" s="39" t="s">
        <v>486</v>
      </c>
      <c r="E21" s="39" t="s">
        <v>487</v>
      </c>
      <c r="F21" s="39" t="s">
        <v>488</v>
      </c>
      <c r="G21" s="39" t="s">
        <v>1073</v>
      </c>
      <c r="H21" s="39" t="s">
        <v>1073</v>
      </c>
      <c r="I21" s="39" t="s">
        <v>1073</v>
      </c>
      <c r="J21" s="496" t="s">
        <v>1419</v>
      </c>
      <c r="K21" s="915" t="s">
        <v>1429</v>
      </c>
      <c r="L21" s="916"/>
      <c r="M21" s="85">
        <v>1</v>
      </c>
      <c r="N21" s="85">
        <v>1</v>
      </c>
      <c r="O21" s="85">
        <v>1</v>
      </c>
      <c r="P21" s="85">
        <v>1</v>
      </c>
      <c r="Q21" s="85">
        <v>1</v>
      </c>
      <c r="R21" s="85">
        <v>1</v>
      </c>
      <c r="S21" s="85">
        <v>1</v>
      </c>
      <c r="T21" s="85">
        <v>1</v>
      </c>
      <c r="U21" s="85">
        <v>1</v>
      </c>
      <c r="V21" s="85">
        <v>1</v>
      </c>
      <c r="W21" s="85">
        <v>1</v>
      </c>
      <c r="X21" s="85">
        <v>1</v>
      </c>
      <c r="Y21" s="496" t="s">
        <v>1352</v>
      </c>
      <c r="Z21" s="131" t="s">
        <v>1430</v>
      </c>
      <c r="AA21" s="496" t="s">
        <v>1431</v>
      </c>
      <c r="AB21" s="56">
        <v>1</v>
      </c>
      <c r="AC21" s="85">
        <f t="shared" si="12"/>
        <v>1</v>
      </c>
      <c r="AD21" s="107">
        <f t="shared" si="13"/>
        <v>8.3333333333333321</v>
      </c>
      <c r="AE21" s="54">
        <v>1</v>
      </c>
      <c r="AF21" s="107">
        <f t="shared" si="14"/>
        <v>8.3333333333333321</v>
      </c>
      <c r="AG21" s="54" t="s">
        <v>1432</v>
      </c>
      <c r="AH21" s="53" t="s">
        <v>1433</v>
      </c>
      <c r="AI21" s="85">
        <f t="shared" si="15"/>
        <v>1</v>
      </c>
      <c r="AJ21" s="107">
        <f t="shared" si="16"/>
        <v>8.3333333333333321</v>
      </c>
      <c r="AK21" s="54">
        <v>1</v>
      </c>
      <c r="AL21" s="107">
        <f t="shared" si="17"/>
        <v>8.3333333333333321</v>
      </c>
      <c r="AM21" s="54" t="s">
        <v>1432</v>
      </c>
      <c r="AN21" s="53" t="s">
        <v>1433</v>
      </c>
      <c r="AO21" s="85">
        <f t="shared" si="18"/>
        <v>1</v>
      </c>
      <c r="AP21" s="107">
        <f t="shared" si="19"/>
        <v>8.3333333333333321</v>
      </c>
      <c r="AQ21" s="54">
        <v>1</v>
      </c>
      <c r="AR21" s="107">
        <f t="shared" si="20"/>
        <v>8.3333333333333321</v>
      </c>
      <c r="AS21" s="54" t="s">
        <v>1432</v>
      </c>
      <c r="AT21" s="53" t="s">
        <v>1433</v>
      </c>
      <c r="AU21" s="90">
        <f t="shared" si="21"/>
        <v>1</v>
      </c>
      <c r="AV21" s="107">
        <f t="shared" si="22"/>
        <v>8.3333333333333321</v>
      </c>
      <c r="AW21" s="54">
        <v>1</v>
      </c>
      <c r="AX21" s="107">
        <f t="shared" si="23"/>
        <v>8.3333333333333321</v>
      </c>
      <c r="AY21" s="131" t="s">
        <v>1434</v>
      </c>
      <c r="AZ21" s="131" t="s">
        <v>1433</v>
      </c>
      <c r="BA21" s="90">
        <f t="shared" si="24"/>
        <v>1</v>
      </c>
      <c r="BB21" s="107">
        <f t="shared" si="25"/>
        <v>8.3333333333333321</v>
      </c>
      <c r="BC21" s="54">
        <v>1</v>
      </c>
      <c r="BD21" s="107">
        <f t="shared" si="41"/>
        <v>8.3333333333333321</v>
      </c>
      <c r="BE21" s="131" t="s">
        <v>1434</v>
      </c>
      <c r="BF21" s="131" t="s">
        <v>1433</v>
      </c>
      <c r="BG21" s="90">
        <f t="shared" si="26"/>
        <v>1</v>
      </c>
      <c r="BH21" s="107">
        <f t="shared" si="27"/>
        <v>8.3333333333333321</v>
      </c>
      <c r="BI21" s="131">
        <v>1</v>
      </c>
      <c r="BJ21" s="107">
        <f t="shared" si="28"/>
        <v>8.3333333333333321</v>
      </c>
      <c r="BK21" s="131" t="s">
        <v>1434</v>
      </c>
      <c r="BL21" s="131" t="s">
        <v>1433</v>
      </c>
      <c r="BM21" s="90">
        <f t="shared" si="29"/>
        <v>1</v>
      </c>
      <c r="BN21" s="212">
        <f t="shared" si="30"/>
        <v>8.3333333333333321</v>
      </c>
      <c r="BO21" s="676"/>
      <c r="BP21" s="107">
        <f t="shared" si="31"/>
        <v>0</v>
      </c>
      <c r="BQ21" s="707"/>
      <c r="BR21" s="707"/>
      <c r="BS21" s="90">
        <f t="shared" si="32"/>
        <v>1</v>
      </c>
      <c r="BT21" s="212">
        <f t="shared" si="33"/>
        <v>8.3333333333333321</v>
      </c>
      <c r="BU21" s="131"/>
      <c r="BV21" s="107">
        <f t="shared" si="34"/>
        <v>0</v>
      </c>
      <c r="BW21" s="59"/>
      <c r="BX21" s="59"/>
      <c r="BY21" s="90">
        <f t="shared" si="8"/>
        <v>1</v>
      </c>
      <c r="BZ21" s="212">
        <f t="shared" si="35"/>
        <v>8.3333333333333321</v>
      </c>
      <c r="CA21" s="131"/>
      <c r="CB21" s="107">
        <f t="shared" si="36"/>
        <v>0</v>
      </c>
      <c r="CC21" s="59"/>
      <c r="CD21" s="59"/>
      <c r="CE21" s="90">
        <f t="shared" si="9"/>
        <v>1</v>
      </c>
      <c r="CF21" s="212">
        <f t="shared" si="37"/>
        <v>8.3333333333333321</v>
      </c>
      <c r="CG21" s="131">
        <v>1</v>
      </c>
      <c r="CH21" s="212">
        <f t="shared" si="37"/>
        <v>8.3333333333333321</v>
      </c>
      <c r="CI21" s="107"/>
      <c r="CJ21" s="59"/>
      <c r="CK21" s="90">
        <f t="shared" si="10"/>
        <v>1</v>
      </c>
      <c r="CL21" s="132">
        <f>IFERROR(CK21/#REF!,0)</f>
        <v>0</v>
      </c>
      <c r="CM21" s="52"/>
      <c r="CN21" s="132">
        <f>IFERROR(CM21/#REF!,0)</f>
        <v>0</v>
      </c>
      <c r="CO21" s="59"/>
      <c r="CP21" s="59"/>
      <c r="CQ21" s="90">
        <f t="shared" si="11"/>
        <v>1</v>
      </c>
      <c r="CR21" s="212">
        <f t="shared" si="39"/>
        <v>8.3333333333333321</v>
      </c>
      <c r="CS21" s="131"/>
      <c r="CT21" s="107">
        <f t="shared" si="40"/>
        <v>0</v>
      </c>
      <c r="CU21" s="52"/>
      <c r="CV21" s="59"/>
      <c r="CW21" s="497">
        <f t="shared" si="6"/>
        <v>7</v>
      </c>
      <c r="CX21" s="498">
        <f t="shared" si="7"/>
        <v>0.58333333333333315</v>
      </c>
      <c r="CY21" s="59"/>
      <c r="CZ21" s="940"/>
      <c r="DA21" s="202" t="s">
        <v>1358</v>
      </c>
      <c r="DB21" s="500" t="s">
        <v>1358</v>
      </c>
      <c r="DC21" s="500" t="s">
        <v>1358</v>
      </c>
      <c r="DD21" s="202" t="s">
        <v>1375</v>
      </c>
      <c r="DE21" s="202" t="s">
        <v>851</v>
      </c>
      <c r="DF21" s="202" t="s">
        <v>810</v>
      </c>
      <c r="DG21" s="59"/>
      <c r="DH21" s="59"/>
      <c r="DI21" s="134"/>
      <c r="DJ21" s="134"/>
      <c r="DK21" s="59"/>
      <c r="DL21" s="59"/>
      <c r="DM21" s="600" t="s">
        <v>1435</v>
      </c>
    </row>
    <row r="22" spans="2:117" ht="144.75" customHeight="1">
      <c r="B22" s="39" t="s">
        <v>1053</v>
      </c>
      <c r="C22" s="39" t="s">
        <v>485</v>
      </c>
      <c r="D22" s="39" t="s">
        <v>486</v>
      </c>
      <c r="E22" s="39" t="s">
        <v>487</v>
      </c>
      <c r="F22" s="39" t="s">
        <v>488</v>
      </c>
      <c r="G22" s="39" t="s">
        <v>1073</v>
      </c>
      <c r="H22" s="39" t="s">
        <v>1073</v>
      </c>
      <c r="I22" s="39" t="s">
        <v>1073</v>
      </c>
      <c r="J22" s="496" t="s">
        <v>1419</v>
      </c>
      <c r="K22" s="915" t="s">
        <v>1436</v>
      </c>
      <c r="L22" s="916"/>
      <c r="M22" s="85">
        <v>1</v>
      </c>
      <c r="N22" s="85">
        <v>1</v>
      </c>
      <c r="O22" s="85">
        <v>1</v>
      </c>
      <c r="P22" s="85">
        <v>1</v>
      </c>
      <c r="Q22" s="85">
        <v>1</v>
      </c>
      <c r="R22" s="85">
        <v>1</v>
      </c>
      <c r="S22" s="85">
        <v>1</v>
      </c>
      <c r="T22" s="85">
        <v>1</v>
      </c>
      <c r="U22" s="85">
        <v>1</v>
      </c>
      <c r="V22" s="85">
        <v>1</v>
      </c>
      <c r="W22" s="85">
        <v>1</v>
      </c>
      <c r="X22" s="85">
        <v>1</v>
      </c>
      <c r="Y22" s="496" t="s">
        <v>1352</v>
      </c>
      <c r="Z22" s="131" t="s">
        <v>1421</v>
      </c>
      <c r="AA22" s="496" t="s">
        <v>1422</v>
      </c>
      <c r="AB22" s="56">
        <v>1</v>
      </c>
      <c r="AC22" s="85">
        <f t="shared" si="12"/>
        <v>1</v>
      </c>
      <c r="AD22" s="107">
        <f t="shared" si="13"/>
        <v>8.3333333333333321</v>
      </c>
      <c r="AE22" s="54">
        <v>1</v>
      </c>
      <c r="AF22" s="107">
        <f t="shared" si="14"/>
        <v>8.3333333333333321</v>
      </c>
      <c r="AG22" s="54" t="s">
        <v>1423</v>
      </c>
      <c r="AH22" s="53" t="s">
        <v>1424</v>
      </c>
      <c r="AI22" s="85">
        <f t="shared" si="15"/>
        <v>1</v>
      </c>
      <c r="AJ22" s="107">
        <f t="shared" si="16"/>
        <v>8.3333333333333321</v>
      </c>
      <c r="AK22" s="54">
        <v>1</v>
      </c>
      <c r="AL22" s="107">
        <f t="shared" si="17"/>
        <v>8.3333333333333321</v>
      </c>
      <c r="AM22" s="54" t="s">
        <v>1423</v>
      </c>
      <c r="AN22" s="53" t="s">
        <v>1424</v>
      </c>
      <c r="AO22" s="85">
        <f t="shared" si="18"/>
        <v>1</v>
      </c>
      <c r="AP22" s="107">
        <f t="shared" si="19"/>
        <v>8.3333333333333321</v>
      </c>
      <c r="AQ22" s="54">
        <v>1</v>
      </c>
      <c r="AR22" s="107">
        <f t="shared" si="20"/>
        <v>8.3333333333333321</v>
      </c>
      <c r="AS22" s="54" t="s">
        <v>1423</v>
      </c>
      <c r="AT22" s="53" t="s">
        <v>1424</v>
      </c>
      <c r="AU22" s="90">
        <f t="shared" si="21"/>
        <v>1</v>
      </c>
      <c r="AV22" s="107">
        <f t="shared" si="22"/>
        <v>8.3333333333333321</v>
      </c>
      <c r="AW22" s="54">
        <v>1</v>
      </c>
      <c r="AX22" s="107">
        <f t="shared" si="23"/>
        <v>8.3333333333333321</v>
      </c>
      <c r="AY22" s="131" t="s">
        <v>1437</v>
      </c>
      <c r="AZ22" s="131" t="s">
        <v>1424</v>
      </c>
      <c r="BA22" s="90">
        <f t="shared" si="24"/>
        <v>1</v>
      </c>
      <c r="BB22" s="107">
        <f t="shared" si="25"/>
        <v>8.3333333333333321</v>
      </c>
      <c r="BC22" s="54">
        <v>1</v>
      </c>
      <c r="BD22" s="107">
        <f t="shared" si="25"/>
        <v>8.3333333333333321</v>
      </c>
      <c r="BE22" s="131" t="s">
        <v>1426</v>
      </c>
      <c r="BF22" s="131" t="s">
        <v>1424</v>
      </c>
      <c r="BG22" s="90">
        <f t="shared" si="26"/>
        <v>1</v>
      </c>
      <c r="BH22" s="107">
        <f t="shared" si="27"/>
        <v>8.3333333333333321</v>
      </c>
      <c r="BI22" s="131">
        <v>1</v>
      </c>
      <c r="BJ22" s="107">
        <f t="shared" si="28"/>
        <v>8.3333333333333321</v>
      </c>
      <c r="BK22" s="131" t="s">
        <v>1427</v>
      </c>
      <c r="BL22" s="131" t="s">
        <v>1424</v>
      </c>
      <c r="BM22" s="90">
        <f t="shared" si="29"/>
        <v>1</v>
      </c>
      <c r="BN22" s="212">
        <f t="shared" si="30"/>
        <v>8.3333333333333321</v>
      </c>
      <c r="BO22" s="676"/>
      <c r="BP22" s="107">
        <f t="shared" si="31"/>
        <v>0</v>
      </c>
      <c r="BQ22" s="707"/>
      <c r="BR22" s="707"/>
      <c r="BS22" s="90">
        <f t="shared" si="32"/>
        <v>1</v>
      </c>
      <c r="BT22" s="212">
        <f t="shared" si="33"/>
        <v>8.3333333333333321</v>
      </c>
      <c r="BU22" s="131"/>
      <c r="BV22" s="107">
        <f t="shared" si="34"/>
        <v>0</v>
      </c>
      <c r="BW22" s="59"/>
      <c r="BX22" s="59"/>
      <c r="BY22" s="90">
        <f t="shared" si="8"/>
        <v>1</v>
      </c>
      <c r="BZ22" s="212">
        <f t="shared" si="35"/>
        <v>8.3333333333333321</v>
      </c>
      <c r="CA22" s="131"/>
      <c r="CB22" s="107">
        <f t="shared" si="36"/>
        <v>0</v>
      </c>
      <c r="CC22" s="59"/>
      <c r="CD22" s="59"/>
      <c r="CE22" s="90">
        <f t="shared" si="9"/>
        <v>1</v>
      </c>
      <c r="CF22" s="212">
        <f t="shared" si="37"/>
        <v>8.3333333333333321</v>
      </c>
      <c r="CG22" s="131"/>
      <c r="CH22" s="107">
        <f t="shared" si="38"/>
        <v>0</v>
      </c>
      <c r="CI22" s="107"/>
      <c r="CJ22" s="59"/>
      <c r="CK22" s="90">
        <f t="shared" si="10"/>
        <v>1</v>
      </c>
      <c r="CL22" s="132">
        <f>IFERROR(CK22/#REF!,0)</f>
        <v>0</v>
      </c>
      <c r="CM22" s="52"/>
      <c r="CN22" s="132">
        <f>IFERROR(CM22/#REF!,0)</f>
        <v>0</v>
      </c>
      <c r="CO22" s="59"/>
      <c r="CP22" s="59"/>
      <c r="CQ22" s="90">
        <f t="shared" si="11"/>
        <v>1</v>
      </c>
      <c r="CR22" s="212">
        <f t="shared" si="39"/>
        <v>8.3333333333333321</v>
      </c>
      <c r="CS22" s="131"/>
      <c r="CT22" s="107">
        <f t="shared" si="40"/>
        <v>0</v>
      </c>
      <c r="CU22" s="52"/>
      <c r="CV22" s="59"/>
      <c r="CW22" s="497">
        <f t="shared" si="6"/>
        <v>6</v>
      </c>
      <c r="CX22" s="498">
        <f t="shared" si="7"/>
        <v>0.49999999999999983</v>
      </c>
      <c r="CY22" s="59"/>
      <c r="CZ22" s="940"/>
      <c r="DA22" s="202" t="s">
        <v>1358</v>
      </c>
      <c r="DB22" s="500" t="s">
        <v>1358</v>
      </c>
      <c r="DC22" s="500" t="s">
        <v>1358</v>
      </c>
      <c r="DD22" s="202" t="s">
        <v>1375</v>
      </c>
      <c r="DE22" s="202" t="s">
        <v>851</v>
      </c>
      <c r="DF22" s="202" t="s">
        <v>810</v>
      </c>
      <c r="DG22" s="59"/>
      <c r="DH22" s="59"/>
      <c r="DI22" s="134"/>
      <c r="DJ22" s="134"/>
      <c r="DK22" s="59"/>
      <c r="DL22" s="59"/>
      <c r="DM22" s="600" t="s">
        <v>1438</v>
      </c>
    </row>
    <row r="23" spans="2:117" ht="152.25" customHeight="1">
      <c r="B23" s="39" t="s">
        <v>1053</v>
      </c>
      <c r="C23" s="39" t="s">
        <v>485</v>
      </c>
      <c r="D23" s="39" t="s">
        <v>486</v>
      </c>
      <c r="E23" s="39" t="s">
        <v>487</v>
      </c>
      <c r="F23" s="39" t="s">
        <v>488</v>
      </c>
      <c r="G23" s="39" t="s">
        <v>1073</v>
      </c>
      <c r="H23" s="39" t="s">
        <v>1073</v>
      </c>
      <c r="I23" s="39" t="s">
        <v>1073</v>
      </c>
      <c r="J23" s="496" t="s">
        <v>1419</v>
      </c>
      <c r="K23" s="915" t="s">
        <v>1439</v>
      </c>
      <c r="L23" s="916"/>
      <c r="M23" s="59"/>
      <c r="N23" s="59"/>
      <c r="O23" s="85">
        <v>1</v>
      </c>
      <c r="P23" s="85"/>
      <c r="Q23" s="85"/>
      <c r="R23" s="85">
        <v>1</v>
      </c>
      <c r="S23" s="85"/>
      <c r="T23" s="85"/>
      <c r="U23" s="85">
        <v>1</v>
      </c>
      <c r="V23" s="85"/>
      <c r="W23" s="85"/>
      <c r="X23" s="85">
        <v>1</v>
      </c>
      <c r="Y23" s="496" t="s">
        <v>1352</v>
      </c>
      <c r="Z23" s="131" t="s">
        <v>1440</v>
      </c>
      <c r="AA23" s="496" t="s">
        <v>1441</v>
      </c>
      <c r="AB23" s="56">
        <v>1</v>
      </c>
      <c r="AC23" s="85">
        <f t="shared" si="12"/>
        <v>0</v>
      </c>
      <c r="AD23" s="107">
        <f t="shared" si="13"/>
        <v>0</v>
      </c>
      <c r="AE23" s="54"/>
      <c r="AF23" s="107">
        <f t="shared" si="14"/>
        <v>0</v>
      </c>
      <c r="AG23" s="54"/>
      <c r="AH23" s="53"/>
      <c r="AI23" s="85">
        <f t="shared" si="15"/>
        <v>0</v>
      </c>
      <c r="AJ23" s="107">
        <f t="shared" si="16"/>
        <v>0</v>
      </c>
      <c r="AK23" s="54"/>
      <c r="AL23" s="107">
        <f t="shared" si="17"/>
        <v>0</v>
      </c>
      <c r="AM23" s="59"/>
      <c r="AN23" s="59"/>
      <c r="AO23" s="85">
        <f t="shared" si="18"/>
        <v>1</v>
      </c>
      <c r="AP23" s="107">
        <f t="shared" si="19"/>
        <v>25</v>
      </c>
      <c r="AQ23" s="54">
        <v>1</v>
      </c>
      <c r="AR23" s="107">
        <f t="shared" si="20"/>
        <v>25</v>
      </c>
      <c r="AS23" s="54" t="s">
        <v>1442</v>
      </c>
      <c r="AT23" s="52" t="s">
        <v>1415</v>
      </c>
      <c r="AU23" s="90">
        <f t="shared" si="21"/>
        <v>0</v>
      </c>
      <c r="AV23" s="107">
        <f t="shared" si="22"/>
        <v>0</v>
      </c>
      <c r="AW23" s="54"/>
      <c r="AX23" s="107">
        <f t="shared" si="23"/>
        <v>0</v>
      </c>
      <c r="AY23" s="131"/>
      <c r="AZ23" s="131"/>
      <c r="BA23" s="90">
        <f t="shared" si="24"/>
        <v>0</v>
      </c>
      <c r="BB23" s="107">
        <f t="shared" si="25"/>
        <v>0</v>
      </c>
      <c r="BC23" s="54"/>
      <c r="BD23" s="107">
        <f t="shared" si="41"/>
        <v>0</v>
      </c>
      <c r="BE23" s="131"/>
      <c r="BF23" s="59"/>
      <c r="BG23" s="90">
        <f t="shared" si="26"/>
        <v>1</v>
      </c>
      <c r="BH23" s="107">
        <f t="shared" si="27"/>
        <v>25</v>
      </c>
      <c r="BI23" s="131">
        <v>1</v>
      </c>
      <c r="BJ23" s="107">
        <f t="shared" si="28"/>
        <v>25</v>
      </c>
      <c r="BK23" s="54" t="s">
        <v>1443</v>
      </c>
      <c r="BL23" s="594" t="s">
        <v>1444</v>
      </c>
      <c r="BM23" s="90">
        <f t="shared" si="29"/>
        <v>0</v>
      </c>
      <c r="BN23" s="212">
        <f t="shared" si="30"/>
        <v>0</v>
      </c>
      <c r="BO23" s="676"/>
      <c r="BP23" s="107">
        <f t="shared" si="31"/>
        <v>0</v>
      </c>
      <c r="BQ23" s="707"/>
      <c r="BR23" s="707"/>
      <c r="BS23" s="90">
        <f t="shared" si="32"/>
        <v>0</v>
      </c>
      <c r="BT23" s="212">
        <f t="shared" si="33"/>
        <v>0</v>
      </c>
      <c r="BU23" s="131"/>
      <c r="BV23" s="107">
        <f t="shared" si="34"/>
        <v>0</v>
      </c>
      <c r="BW23" s="59"/>
      <c r="BX23" s="59"/>
      <c r="BY23" s="90">
        <f t="shared" si="8"/>
        <v>1</v>
      </c>
      <c r="BZ23" s="212">
        <f t="shared" si="35"/>
        <v>25</v>
      </c>
      <c r="CA23" s="131"/>
      <c r="CB23" s="107">
        <f t="shared" si="36"/>
        <v>0</v>
      </c>
      <c r="CC23" s="59"/>
      <c r="CD23" s="59"/>
      <c r="CE23" s="90">
        <f t="shared" si="9"/>
        <v>0</v>
      </c>
      <c r="CF23" s="212">
        <f t="shared" si="37"/>
        <v>0</v>
      </c>
      <c r="CG23" s="131"/>
      <c r="CH23" s="107">
        <f t="shared" si="38"/>
        <v>0</v>
      </c>
      <c r="CI23" s="107"/>
      <c r="CJ23" s="59"/>
      <c r="CK23" s="90">
        <f t="shared" si="10"/>
        <v>0</v>
      </c>
      <c r="CL23" s="132">
        <f>IFERROR(CK23/#REF!,0)</f>
        <v>0</v>
      </c>
      <c r="CM23" s="52"/>
      <c r="CN23" s="132">
        <f>IFERROR(CM23/#REF!,0)</f>
        <v>0</v>
      </c>
      <c r="CO23" s="59"/>
      <c r="CP23" s="59"/>
      <c r="CQ23" s="90">
        <f t="shared" si="11"/>
        <v>1</v>
      </c>
      <c r="CR23" s="212">
        <f t="shared" si="39"/>
        <v>25</v>
      </c>
      <c r="CS23" s="131"/>
      <c r="CT23" s="107">
        <f t="shared" si="40"/>
        <v>0</v>
      </c>
      <c r="CU23" s="52"/>
      <c r="CV23" s="59"/>
      <c r="CW23" s="497">
        <f t="shared" si="6"/>
        <v>2</v>
      </c>
      <c r="CX23" s="498">
        <f t="shared" si="7"/>
        <v>0.5</v>
      </c>
      <c r="CY23" s="59"/>
      <c r="CZ23" s="940"/>
      <c r="DA23" s="202" t="s">
        <v>1357</v>
      </c>
      <c r="DB23" s="500" t="s">
        <v>1357</v>
      </c>
      <c r="DC23" s="500" t="s">
        <v>1358</v>
      </c>
      <c r="DD23" s="202" t="s">
        <v>1359</v>
      </c>
      <c r="DE23" s="202" t="s">
        <v>1360</v>
      </c>
      <c r="DF23" s="202" t="s">
        <v>1385</v>
      </c>
      <c r="DG23" s="59"/>
      <c r="DH23" s="59"/>
      <c r="DI23" s="134"/>
      <c r="DJ23" s="134"/>
      <c r="DK23" s="59"/>
      <c r="DL23" s="59"/>
      <c r="DM23" s="600" t="s">
        <v>1445</v>
      </c>
    </row>
    <row r="24" spans="2:117" ht="139.5" customHeight="1">
      <c r="B24" s="39" t="s">
        <v>1053</v>
      </c>
      <c r="C24" s="39" t="s">
        <v>485</v>
      </c>
      <c r="D24" s="39" t="s">
        <v>486</v>
      </c>
      <c r="E24" s="39" t="s">
        <v>487</v>
      </c>
      <c r="F24" s="39" t="s">
        <v>488</v>
      </c>
      <c r="G24" s="39" t="s">
        <v>1073</v>
      </c>
      <c r="H24" s="39" t="s">
        <v>1073</v>
      </c>
      <c r="I24" s="39" t="s">
        <v>1073</v>
      </c>
      <c r="J24" s="496" t="s">
        <v>1419</v>
      </c>
      <c r="K24" s="915" t="s">
        <v>1446</v>
      </c>
      <c r="L24" s="916"/>
      <c r="M24" s="59"/>
      <c r="N24" s="59"/>
      <c r="O24" s="85">
        <v>1</v>
      </c>
      <c r="P24" s="85"/>
      <c r="Q24" s="85"/>
      <c r="R24" s="85">
        <v>1</v>
      </c>
      <c r="S24" s="85"/>
      <c r="T24" s="85"/>
      <c r="U24" s="85">
        <v>1</v>
      </c>
      <c r="V24" s="85"/>
      <c r="W24" s="85"/>
      <c r="X24" s="85">
        <v>1</v>
      </c>
      <c r="Y24" s="496" t="s">
        <v>1352</v>
      </c>
      <c r="Z24" s="131" t="s">
        <v>1447</v>
      </c>
      <c r="AA24" s="496" t="s">
        <v>1448</v>
      </c>
      <c r="AB24" s="56">
        <v>1</v>
      </c>
      <c r="AC24" s="85">
        <f t="shared" si="12"/>
        <v>0</v>
      </c>
      <c r="AD24" s="107">
        <f t="shared" si="13"/>
        <v>0</v>
      </c>
      <c r="AE24" s="54"/>
      <c r="AF24" s="107">
        <f t="shared" si="14"/>
        <v>0</v>
      </c>
      <c r="AG24" s="54"/>
      <c r="AH24" s="53"/>
      <c r="AI24" s="85">
        <f t="shared" si="15"/>
        <v>0</v>
      </c>
      <c r="AJ24" s="107">
        <f t="shared" si="16"/>
        <v>0</v>
      </c>
      <c r="AK24" s="54"/>
      <c r="AL24" s="107">
        <f t="shared" si="17"/>
        <v>0</v>
      </c>
      <c r="AM24" s="59"/>
      <c r="AN24" s="59"/>
      <c r="AO24" s="85">
        <f t="shared" si="18"/>
        <v>1</v>
      </c>
      <c r="AP24" s="107">
        <f t="shared" si="19"/>
        <v>25</v>
      </c>
      <c r="AQ24" s="54">
        <v>1</v>
      </c>
      <c r="AR24" s="107">
        <f t="shared" si="20"/>
        <v>25</v>
      </c>
      <c r="AS24" s="54" t="s">
        <v>1449</v>
      </c>
      <c r="AT24" s="52" t="s">
        <v>1415</v>
      </c>
      <c r="AU24" s="90">
        <f t="shared" si="21"/>
        <v>0</v>
      </c>
      <c r="AV24" s="107">
        <f t="shared" si="22"/>
        <v>0</v>
      </c>
      <c r="AW24" s="54"/>
      <c r="AX24" s="107">
        <f t="shared" si="23"/>
        <v>0</v>
      </c>
      <c r="AY24" s="131"/>
      <c r="AZ24" s="131"/>
      <c r="BA24" s="90">
        <f t="shared" si="24"/>
        <v>0</v>
      </c>
      <c r="BB24" s="107">
        <f t="shared" si="25"/>
        <v>0</v>
      </c>
      <c r="BC24" s="54"/>
      <c r="BD24" s="107">
        <f t="shared" si="41"/>
        <v>0</v>
      </c>
      <c r="BE24" s="131"/>
      <c r="BF24" s="59"/>
      <c r="BG24" s="90">
        <f t="shared" si="26"/>
        <v>1</v>
      </c>
      <c r="BH24" s="107">
        <f t="shared" si="27"/>
        <v>25</v>
      </c>
      <c r="BI24" s="131">
        <v>1</v>
      </c>
      <c r="BJ24" s="107">
        <f t="shared" si="28"/>
        <v>25</v>
      </c>
      <c r="BK24" s="54" t="s">
        <v>1450</v>
      </c>
      <c r="BL24" s="594" t="s">
        <v>1451</v>
      </c>
      <c r="BM24" s="90">
        <f t="shared" si="29"/>
        <v>0</v>
      </c>
      <c r="BN24" s="212">
        <f t="shared" si="30"/>
        <v>0</v>
      </c>
      <c r="BO24" s="676"/>
      <c r="BP24" s="107">
        <f t="shared" si="31"/>
        <v>0</v>
      </c>
      <c r="BQ24" s="707"/>
      <c r="BR24" s="707"/>
      <c r="BS24" s="90">
        <f t="shared" si="32"/>
        <v>0</v>
      </c>
      <c r="BT24" s="212">
        <f t="shared" si="33"/>
        <v>0</v>
      </c>
      <c r="BU24" s="131"/>
      <c r="BV24" s="107">
        <f t="shared" si="34"/>
        <v>0</v>
      </c>
      <c r="BW24" s="59"/>
      <c r="BX24" s="59"/>
      <c r="BY24" s="90">
        <f t="shared" si="8"/>
        <v>1</v>
      </c>
      <c r="BZ24" s="212">
        <f t="shared" si="35"/>
        <v>25</v>
      </c>
      <c r="CA24" s="131"/>
      <c r="CB24" s="107">
        <f t="shared" si="36"/>
        <v>0</v>
      </c>
      <c r="CC24" s="59"/>
      <c r="CD24" s="59"/>
      <c r="CE24" s="90">
        <f t="shared" si="9"/>
        <v>0</v>
      </c>
      <c r="CF24" s="212">
        <f t="shared" si="37"/>
        <v>0</v>
      </c>
      <c r="CG24" s="131"/>
      <c r="CH24" s="107">
        <f t="shared" si="38"/>
        <v>0</v>
      </c>
      <c r="CI24" s="107"/>
      <c r="CJ24" s="59"/>
      <c r="CK24" s="90">
        <f t="shared" si="10"/>
        <v>0</v>
      </c>
      <c r="CL24" s="132">
        <f>IFERROR(CK24/#REF!,0)</f>
        <v>0</v>
      </c>
      <c r="CM24" s="52"/>
      <c r="CN24" s="132">
        <f>IFERROR(CM24/#REF!,0)</f>
        <v>0</v>
      </c>
      <c r="CO24" s="59"/>
      <c r="CP24" s="59"/>
      <c r="CQ24" s="90">
        <f t="shared" si="11"/>
        <v>1</v>
      </c>
      <c r="CR24" s="212">
        <f t="shared" si="39"/>
        <v>25</v>
      </c>
      <c r="CS24" s="131"/>
      <c r="CT24" s="107">
        <f t="shared" si="40"/>
        <v>0</v>
      </c>
      <c r="CU24" s="52"/>
      <c r="CV24" s="59"/>
      <c r="CW24" s="497">
        <f t="shared" si="6"/>
        <v>2</v>
      </c>
      <c r="CX24" s="498">
        <f t="shared" si="7"/>
        <v>0.5</v>
      </c>
      <c r="CY24" s="59"/>
      <c r="CZ24" s="940"/>
      <c r="DA24" s="202" t="s">
        <v>1357</v>
      </c>
      <c r="DB24" s="500" t="s">
        <v>1357</v>
      </c>
      <c r="DC24" s="500" t="s">
        <v>1358</v>
      </c>
      <c r="DD24" s="202" t="s">
        <v>1359</v>
      </c>
      <c r="DE24" s="202" t="s">
        <v>1360</v>
      </c>
      <c r="DF24" s="202" t="s">
        <v>1385</v>
      </c>
      <c r="DG24" s="59"/>
      <c r="DH24" s="59"/>
      <c r="DI24" s="134"/>
      <c r="DJ24" s="134"/>
      <c r="DK24" s="59"/>
      <c r="DL24" s="59"/>
      <c r="DM24" s="600" t="s">
        <v>1452</v>
      </c>
    </row>
    <row r="25" spans="2:117" ht="145.5" customHeight="1">
      <c r="B25" s="39" t="s">
        <v>1053</v>
      </c>
      <c r="C25" s="39" t="s">
        <v>485</v>
      </c>
      <c r="D25" s="39" t="s">
        <v>486</v>
      </c>
      <c r="E25" s="39" t="s">
        <v>487</v>
      </c>
      <c r="F25" s="39" t="s">
        <v>488</v>
      </c>
      <c r="G25" s="39" t="s">
        <v>1073</v>
      </c>
      <c r="H25" s="39" t="s">
        <v>1073</v>
      </c>
      <c r="I25" s="39" t="s">
        <v>1073</v>
      </c>
      <c r="J25" s="496" t="s">
        <v>1419</v>
      </c>
      <c r="K25" s="915" t="s">
        <v>1453</v>
      </c>
      <c r="L25" s="916"/>
      <c r="M25" s="85">
        <v>1</v>
      </c>
      <c r="N25" s="85">
        <v>1</v>
      </c>
      <c r="O25" s="85">
        <v>1</v>
      </c>
      <c r="P25" s="85">
        <v>1</v>
      </c>
      <c r="Q25" s="85">
        <v>1</v>
      </c>
      <c r="R25" s="85">
        <v>1</v>
      </c>
      <c r="S25" s="85">
        <v>1</v>
      </c>
      <c r="T25" s="85">
        <v>1</v>
      </c>
      <c r="U25" s="85">
        <v>1</v>
      </c>
      <c r="V25" s="85">
        <v>1</v>
      </c>
      <c r="W25" s="85">
        <v>1</v>
      </c>
      <c r="X25" s="85">
        <v>1</v>
      </c>
      <c r="Y25" s="496" t="s">
        <v>1352</v>
      </c>
      <c r="Z25" s="131" t="s">
        <v>1454</v>
      </c>
      <c r="AA25" s="496" t="s">
        <v>1455</v>
      </c>
      <c r="AB25" s="56">
        <v>1</v>
      </c>
      <c r="AC25" s="85">
        <f t="shared" si="12"/>
        <v>1</v>
      </c>
      <c r="AD25" s="107">
        <f t="shared" si="13"/>
        <v>8.3333333333333321</v>
      </c>
      <c r="AE25" s="54">
        <v>1</v>
      </c>
      <c r="AF25" s="107">
        <f t="shared" si="14"/>
        <v>8.3333333333333321</v>
      </c>
      <c r="AG25" s="54" t="s">
        <v>1456</v>
      </c>
      <c r="AH25" s="53" t="s">
        <v>1457</v>
      </c>
      <c r="AI25" s="85">
        <f t="shared" si="15"/>
        <v>1</v>
      </c>
      <c r="AJ25" s="107">
        <f t="shared" si="16"/>
        <v>8.3333333333333321</v>
      </c>
      <c r="AK25" s="54">
        <v>1</v>
      </c>
      <c r="AL25" s="107">
        <f t="shared" si="17"/>
        <v>8.3333333333333321</v>
      </c>
      <c r="AM25" s="54" t="s">
        <v>1456</v>
      </c>
      <c r="AN25" s="53" t="s">
        <v>1457</v>
      </c>
      <c r="AO25" s="85">
        <f t="shared" si="18"/>
        <v>1</v>
      </c>
      <c r="AP25" s="107">
        <f t="shared" si="19"/>
        <v>8.3333333333333321</v>
      </c>
      <c r="AQ25" s="54">
        <v>1</v>
      </c>
      <c r="AR25" s="107">
        <f t="shared" si="20"/>
        <v>8.3333333333333321</v>
      </c>
      <c r="AS25" s="54" t="s">
        <v>1456</v>
      </c>
      <c r="AT25" s="53" t="s">
        <v>1457</v>
      </c>
      <c r="AU25" s="90">
        <f t="shared" si="21"/>
        <v>1</v>
      </c>
      <c r="AV25" s="107">
        <f t="shared" si="22"/>
        <v>8.3333333333333321</v>
      </c>
      <c r="AW25" s="54">
        <v>1</v>
      </c>
      <c r="AX25" s="107">
        <f t="shared" si="23"/>
        <v>8.3333333333333321</v>
      </c>
      <c r="AY25" s="131" t="s">
        <v>1458</v>
      </c>
      <c r="AZ25" s="131" t="s">
        <v>1459</v>
      </c>
      <c r="BA25" s="90">
        <f t="shared" si="24"/>
        <v>1</v>
      </c>
      <c r="BB25" s="107">
        <f t="shared" si="25"/>
        <v>8.3333333333333321</v>
      </c>
      <c r="BC25" s="54">
        <v>1</v>
      </c>
      <c r="BD25" s="107">
        <f t="shared" si="25"/>
        <v>8.3333333333333321</v>
      </c>
      <c r="BE25" s="131" t="s">
        <v>1460</v>
      </c>
      <c r="BF25" s="131" t="s">
        <v>1459</v>
      </c>
      <c r="BG25" s="90">
        <f t="shared" si="26"/>
        <v>1</v>
      </c>
      <c r="BH25" s="107">
        <f t="shared" si="27"/>
        <v>8.3333333333333321</v>
      </c>
      <c r="BI25" s="131">
        <v>1</v>
      </c>
      <c r="BJ25" s="107">
        <f t="shared" si="28"/>
        <v>8.3333333333333321</v>
      </c>
      <c r="BK25" s="131" t="s">
        <v>1460</v>
      </c>
      <c r="BL25" s="131" t="s">
        <v>1459</v>
      </c>
      <c r="BM25" s="90">
        <f t="shared" si="29"/>
        <v>1</v>
      </c>
      <c r="BN25" s="212">
        <f t="shared" si="30"/>
        <v>8.3333333333333321</v>
      </c>
      <c r="BO25" s="676"/>
      <c r="BP25" s="107">
        <f t="shared" si="31"/>
        <v>0</v>
      </c>
      <c r="BQ25" s="707"/>
      <c r="BR25" s="707"/>
      <c r="BS25" s="90">
        <f t="shared" si="32"/>
        <v>1</v>
      </c>
      <c r="BT25" s="212">
        <f t="shared" si="33"/>
        <v>8.3333333333333321</v>
      </c>
      <c r="BU25" s="131"/>
      <c r="BV25" s="107">
        <f t="shared" si="34"/>
        <v>0</v>
      </c>
      <c r="BW25" s="59"/>
      <c r="BX25" s="59"/>
      <c r="BY25" s="90">
        <f t="shared" si="8"/>
        <v>1</v>
      </c>
      <c r="BZ25" s="212">
        <f t="shared" si="35"/>
        <v>8.3333333333333321</v>
      </c>
      <c r="CA25" s="131"/>
      <c r="CB25" s="107">
        <f t="shared" si="36"/>
        <v>0</v>
      </c>
      <c r="CC25" s="59"/>
      <c r="CD25" s="59"/>
      <c r="CE25" s="90">
        <f t="shared" si="9"/>
        <v>1</v>
      </c>
      <c r="CF25" s="212">
        <f t="shared" si="37"/>
        <v>8.3333333333333321</v>
      </c>
      <c r="CG25" s="131"/>
      <c r="CH25" s="107">
        <f t="shared" si="38"/>
        <v>0</v>
      </c>
      <c r="CI25" s="107"/>
      <c r="CJ25" s="59"/>
      <c r="CK25" s="90">
        <f t="shared" si="10"/>
        <v>1</v>
      </c>
      <c r="CL25" s="132">
        <f>IFERROR(CK25/#REF!,0)</f>
        <v>0</v>
      </c>
      <c r="CM25" s="52"/>
      <c r="CN25" s="132">
        <f>IFERROR(CM25/#REF!,0)</f>
        <v>0</v>
      </c>
      <c r="CO25" s="59"/>
      <c r="CP25" s="59"/>
      <c r="CQ25" s="90">
        <f t="shared" si="11"/>
        <v>1</v>
      </c>
      <c r="CR25" s="212">
        <f t="shared" si="39"/>
        <v>8.3333333333333321</v>
      </c>
      <c r="CS25" s="131"/>
      <c r="CT25" s="107">
        <f t="shared" si="40"/>
        <v>0</v>
      </c>
      <c r="CU25" s="52"/>
      <c r="CV25" s="59"/>
      <c r="CW25" s="497">
        <f t="shared" si="6"/>
        <v>6</v>
      </c>
      <c r="CX25" s="498">
        <f t="shared" si="7"/>
        <v>0.49999999999999983</v>
      </c>
      <c r="CY25" s="59"/>
      <c r="CZ25" s="940"/>
      <c r="DA25" s="202" t="s">
        <v>1358</v>
      </c>
      <c r="DB25" s="500" t="s">
        <v>1358</v>
      </c>
      <c r="DC25" s="500" t="s">
        <v>1358</v>
      </c>
      <c r="DD25" s="202" t="s">
        <v>1375</v>
      </c>
      <c r="DE25" s="202" t="s">
        <v>851</v>
      </c>
      <c r="DF25" s="202" t="s">
        <v>810</v>
      </c>
      <c r="DG25" s="59"/>
      <c r="DH25" s="59"/>
      <c r="DI25" s="134"/>
      <c r="DJ25" s="134"/>
      <c r="DK25" s="59"/>
      <c r="DL25" s="59"/>
      <c r="DM25" s="600" t="s">
        <v>1461</v>
      </c>
    </row>
    <row r="26" spans="2:117" ht="143.15" customHeight="1">
      <c r="B26" s="39" t="s">
        <v>1053</v>
      </c>
      <c r="C26" s="39" t="s">
        <v>485</v>
      </c>
      <c r="D26" s="39" t="s">
        <v>486</v>
      </c>
      <c r="E26" s="39" t="s">
        <v>487</v>
      </c>
      <c r="F26" s="39" t="s">
        <v>488</v>
      </c>
      <c r="G26" s="39" t="s">
        <v>1073</v>
      </c>
      <c r="H26" s="39" t="s">
        <v>1073</v>
      </c>
      <c r="I26" s="39" t="s">
        <v>1073</v>
      </c>
      <c r="J26" s="496" t="s">
        <v>1419</v>
      </c>
      <c r="K26" s="915" t="s">
        <v>1462</v>
      </c>
      <c r="L26" s="916"/>
      <c r="M26" s="59"/>
      <c r="N26" s="59"/>
      <c r="O26" s="85">
        <v>1</v>
      </c>
      <c r="P26" s="85"/>
      <c r="Q26" s="85"/>
      <c r="R26" s="85">
        <v>1</v>
      </c>
      <c r="S26" s="85"/>
      <c r="T26" s="85"/>
      <c r="U26" s="85">
        <v>1</v>
      </c>
      <c r="V26" s="85"/>
      <c r="W26" s="85"/>
      <c r="X26" s="85">
        <v>1</v>
      </c>
      <c r="Y26" s="496" t="s">
        <v>1352</v>
      </c>
      <c r="Z26" s="131" t="s">
        <v>1463</v>
      </c>
      <c r="AA26" s="496" t="s">
        <v>1464</v>
      </c>
      <c r="AB26" s="56">
        <v>1</v>
      </c>
      <c r="AC26" s="85">
        <f t="shared" si="12"/>
        <v>0</v>
      </c>
      <c r="AD26" s="107">
        <f t="shared" si="13"/>
        <v>0</v>
      </c>
      <c r="AE26" s="54"/>
      <c r="AF26" s="107">
        <f t="shared" si="14"/>
        <v>0</v>
      </c>
      <c r="AG26" s="54"/>
      <c r="AH26" s="53"/>
      <c r="AI26" s="85">
        <f t="shared" si="15"/>
        <v>0</v>
      </c>
      <c r="AJ26" s="107">
        <f t="shared" si="16"/>
        <v>0</v>
      </c>
      <c r="AK26" s="54"/>
      <c r="AL26" s="107">
        <f t="shared" si="17"/>
        <v>0</v>
      </c>
      <c r="AM26" s="59"/>
      <c r="AN26" s="59"/>
      <c r="AO26" s="85">
        <f t="shared" si="18"/>
        <v>1</v>
      </c>
      <c r="AP26" s="107">
        <f t="shared" si="19"/>
        <v>25</v>
      </c>
      <c r="AQ26" s="54">
        <v>1</v>
      </c>
      <c r="AR26" s="107">
        <f t="shared" si="20"/>
        <v>25</v>
      </c>
      <c r="AS26" s="54" t="s">
        <v>1465</v>
      </c>
      <c r="AT26" s="52" t="s">
        <v>1466</v>
      </c>
      <c r="AU26" s="90">
        <f t="shared" si="21"/>
        <v>0</v>
      </c>
      <c r="AV26" s="107">
        <f t="shared" si="22"/>
        <v>0</v>
      </c>
      <c r="AW26" s="54"/>
      <c r="AX26" s="107">
        <f t="shared" si="23"/>
        <v>0</v>
      </c>
      <c r="AY26" s="131"/>
      <c r="AZ26" s="131"/>
      <c r="BA26" s="90">
        <f t="shared" si="24"/>
        <v>0</v>
      </c>
      <c r="BB26" s="107">
        <f t="shared" si="25"/>
        <v>0</v>
      </c>
      <c r="BC26" s="54"/>
      <c r="BD26" s="107">
        <f t="shared" si="41"/>
        <v>0</v>
      </c>
      <c r="BE26" s="131"/>
      <c r="BF26" s="59"/>
      <c r="BG26" s="90">
        <f t="shared" si="26"/>
        <v>1</v>
      </c>
      <c r="BH26" s="107">
        <f t="shared" si="27"/>
        <v>25</v>
      </c>
      <c r="BI26" s="131">
        <v>1</v>
      </c>
      <c r="BJ26" s="107">
        <f t="shared" si="28"/>
        <v>25</v>
      </c>
      <c r="BK26" s="54" t="s">
        <v>1467</v>
      </c>
      <c r="BL26" s="594" t="s">
        <v>1468</v>
      </c>
      <c r="BM26" s="90">
        <f t="shared" si="29"/>
        <v>0</v>
      </c>
      <c r="BN26" s="212">
        <f t="shared" si="30"/>
        <v>0</v>
      </c>
      <c r="BO26" s="676"/>
      <c r="BP26" s="107">
        <f t="shared" si="31"/>
        <v>0</v>
      </c>
      <c r="BQ26" s="707"/>
      <c r="BR26" s="707"/>
      <c r="BS26" s="90">
        <f t="shared" si="32"/>
        <v>0</v>
      </c>
      <c r="BT26" s="212">
        <f t="shared" si="33"/>
        <v>0</v>
      </c>
      <c r="BU26" s="131"/>
      <c r="BV26" s="107">
        <f t="shared" si="34"/>
        <v>0</v>
      </c>
      <c r="BW26" s="59"/>
      <c r="BX26" s="59"/>
      <c r="BY26" s="90">
        <f t="shared" si="8"/>
        <v>1</v>
      </c>
      <c r="BZ26" s="212">
        <f t="shared" si="35"/>
        <v>25</v>
      </c>
      <c r="CA26" s="131"/>
      <c r="CB26" s="107">
        <f t="shared" si="36"/>
        <v>0</v>
      </c>
      <c r="CC26" s="59"/>
      <c r="CD26" s="59"/>
      <c r="CE26" s="90">
        <f t="shared" si="9"/>
        <v>0</v>
      </c>
      <c r="CF26" s="212">
        <f t="shared" si="37"/>
        <v>0</v>
      </c>
      <c r="CG26" s="131"/>
      <c r="CH26" s="107">
        <f t="shared" si="38"/>
        <v>0</v>
      </c>
      <c r="CI26" s="107"/>
      <c r="CJ26" s="59"/>
      <c r="CK26" s="90">
        <f t="shared" si="10"/>
        <v>0</v>
      </c>
      <c r="CL26" s="132">
        <f>IFERROR(CK26/#REF!,0)</f>
        <v>0</v>
      </c>
      <c r="CM26" s="52"/>
      <c r="CN26" s="132">
        <f>IFERROR(CM26/#REF!,0)</f>
        <v>0</v>
      </c>
      <c r="CO26" s="59"/>
      <c r="CP26" s="59"/>
      <c r="CQ26" s="90">
        <f t="shared" si="11"/>
        <v>1</v>
      </c>
      <c r="CR26" s="212">
        <f t="shared" si="39"/>
        <v>25</v>
      </c>
      <c r="CS26" s="131"/>
      <c r="CT26" s="107">
        <f t="shared" si="40"/>
        <v>0</v>
      </c>
      <c r="CU26" s="52"/>
      <c r="CV26" s="59"/>
      <c r="CW26" s="497">
        <f t="shared" si="6"/>
        <v>2</v>
      </c>
      <c r="CX26" s="498">
        <f t="shared" si="7"/>
        <v>0.5</v>
      </c>
      <c r="CY26" s="59"/>
      <c r="CZ26" s="940"/>
      <c r="DA26" s="202" t="s">
        <v>1357</v>
      </c>
      <c r="DB26" s="500" t="s">
        <v>1357</v>
      </c>
      <c r="DC26" s="202" t="s">
        <v>1375</v>
      </c>
      <c r="DD26" s="202" t="s">
        <v>1359</v>
      </c>
      <c r="DE26" s="202" t="s">
        <v>1360</v>
      </c>
      <c r="DF26" s="202" t="s">
        <v>1385</v>
      </c>
      <c r="DG26" s="59"/>
      <c r="DH26" s="59"/>
      <c r="DI26" s="134"/>
      <c r="DJ26" s="134"/>
      <c r="DK26" s="59"/>
      <c r="DL26" s="59"/>
      <c r="DM26" s="600" t="s">
        <v>1469</v>
      </c>
    </row>
    <row r="27" spans="2:117" ht="194.25" customHeight="1">
      <c r="B27" s="39" t="s">
        <v>1053</v>
      </c>
      <c r="C27" s="39" t="s">
        <v>485</v>
      </c>
      <c r="D27" s="39" t="s">
        <v>486</v>
      </c>
      <c r="E27" s="39" t="s">
        <v>487</v>
      </c>
      <c r="F27" s="39" t="s">
        <v>488</v>
      </c>
      <c r="G27" s="39" t="s">
        <v>1073</v>
      </c>
      <c r="H27" s="39" t="s">
        <v>1073</v>
      </c>
      <c r="I27" s="39" t="s">
        <v>1073</v>
      </c>
      <c r="J27" s="496" t="s">
        <v>1470</v>
      </c>
      <c r="K27" s="915" t="s">
        <v>1471</v>
      </c>
      <c r="L27" s="916"/>
      <c r="M27" s="85">
        <v>1</v>
      </c>
      <c r="N27" s="85">
        <v>1</v>
      </c>
      <c r="O27" s="85">
        <v>1</v>
      </c>
      <c r="P27" s="85">
        <v>1</v>
      </c>
      <c r="Q27" s="85">
        <v>1</v>
      </c>
      <c r="R27" s="85">
        <v>1</v>
      </c>
      <c r="S27" s="85">
        <v>1</v>
      </c>
      <c r="T27" s="85">
        <v>1</v>
      </c>
      <c r="U27" s="85">
        <v>1</v>
      </c>
      <c r="V27" s="85">
        <v>1</v>
      </c>
      <c r="W27" s="85">
        <v>1</v>
      </c>
      <c r="X27" s="85">
        <v>1</v>
      </c>
      <c r="Y27" s="496" t="s">
        <v>1352</v>
      </c>
      <c r="Z27" s="131" t="s">
        <v>1472</v>
      </c>
      <c r="AA27" s="496" t="s">
        <v>1473</v>
      </c>
      <c r="AB27" s="56">
        <v>1</v>
      </c>
      <c r="AC27" s="85">
        <f t="shared" si="12"/>
        <v>1</v>
      </c>
      <c r="AD27" s="107">
        <f t="shared" si="13"/>
        <v>8.3333333333333321</v>
      </c>
      <c r="AE27" s="501">
        <v>1</v>
      </c>
      <c r="AF27" s="107">
        <f t="shared" si="14"/>
        <v>8.3333333333333321</v>
      </c>
      <c r="AG27" s="54" t="s">
        <v>1474</v>
      </c>
      <c r="AH27" s="53" t="s">
        <v>1475</v>
      </c>
      <c r="AI27" s="85">
        <f t="shared" si="15"/>
        <v>1</v>
      </c>
      <c r="AJ27" s="107">
        <f t="shared" si="16"/>
        <v>8.3333333333333321</v>
      </c>
      <c r="AK27" s="54">
        <v>1</v>
      </c>
      <c r="AL27" s="107">
        <f t="shared" si="17"/>
        <v>8.3333333333333321</v>
      </c>
      <c r="AM27" s="54" t="s">
        <v>1474</v>
      </c>
      <c r="AN27" s="53" t="s">
        <v>1475</v>
      </c>
      <c r="AO27" s="85">
        <f t="shared" si="18"/>
        <v>1</v>
      </c>
      <c r="AP27" s="107">
        <f t="shared" si="19"/>
        <v>8.3333333333333321</v>
      </c>
      <c r="AQ27" s="54">
        <v>1</v>
      </c>
      <c r="AR27" s="107">
        <f t="shared" si="20"/>
        <v>8.3333333333333321</v>
      </c>
      <c r="AS27" s="54" t="s">
        <v>1474</v>
      </c>
      <c r="AT27" s="53" t="s">
        <v>1475</v>
      </c>
      <c r="AU27" s="90">
        <f t="shared" si="21"/>
        <v>1</v>
      </c>
      <c r="AV27" s="107">
        <f t="shared" si="22"/>
        <v>8.3333333333333321</v>
      </c>
      <c r="AW27" s="54">
        <v>1</v>
      </c>
      <c r="AX27" s="107">
        <f t="shared" si="23"/>
        <v>8.3333333333333321</v>
      </c>
      <c r="AY27" s="131" t="s">
        <v>1476</v>
      </c>
      <c r="AZ27" s="131" t="s">
        <v>1475</v>
      </c>
      <c r="BA27" s="90">
        <f t="shared" si="24"/>
        <v>1</v>
      </c>
      <c r="BB27" s="107">
        <f t="shared" si="25"/>
        <v>8.3333333333333321</v>
      </c>
      <c r="BC27" s="54">
        <v>1</v>
      </c>
      <c r="BD27" s="107">
        <f t="shared" si="25"/>
        <v>8.3333333333333321</v>
      </c>
      <c r="BE27" s="131" t="s">
        <v>1477</v>
      </c>
      <c r="BF27" s="131" t="s">
        <v>1478</v>
      </c>
      <c r="BG27" s="90">
        <f t="shared" si="26"/>
        <v>1</v>
      </c>
      <c r="BH27" s="107">
        <f t="shared" si="27"/>
        <v>8.3333333333333321</v>
      </c>
      <c r="BI27" s="131">
        <v>1</v>
      </c>
      <c r="BJ27" s="107">
        <f t="shared" si="28"/>
        <v>8.3333333333333321</v>
      </c>
      <c r="BK27" s="131" t="s">
        <v>1479</v>
      </c>
      <c r="BL27" s="131" t="s">
        <v>1480</v>
      </c>
      <c r="BM27" s="90">
        <f t="shared" si="29"/>
        <v>1</v>
      </c>
      <c r="BN27" s="212">
        <f t="shared" si="30"/>
        <v>8.3333333333333321</v>
      </c>
      <c r="BO27" s="676"/>
      <c r="BP27" s="107">
        <f t="shared" si="31"/>
        <v>0</v>
      </c>
      <c r="BQ27" s="707"/>
      <c r="BR27" s="707"/>
      <c r="BS27" s="90">
        <f t="shared" si="32"/>
        <v>1</v>
      </c>
      <c r="BT27" s="212">
        <f t="shared" si="33"/>
        <v>8.3333333333333321</v>
      </c>
      <c r="BU27" s="131"/>
      <c r="BV27" s="107">
        <f t="shared" si="34"/>
        <v>0</v>
      </c>
      <c r="BW27" s="59"/>
      <c r="BX27" s="59"/>
      <c r="BY27" s="90">
        <f t="shared" si="8"/>
        <v>1</v>
      </c>
      <c r="BZ27" s="212">
        <f t="shared" si="35"/>
        <v>8.3333333333333321</v>
      </c>
      <c r="CA27" s="131"/>
      <c r="CB27" s="107">
        <f t="shared" si="36"/>
        <v>0</v>
      </c>
      <c r="CC27" s="59"/>
      <c r="CD27" s="59"/>
      <c r="CE27" s="90">
        <f t="shared" si="9"/>
        <v>1</v>
      </c>
      <c r="CF27" s="212">
        <f t="shared" si="37"/>
        <v>8.3333333333333321</v>
      </c>
      <c r="CG27" s="131"/>
      <c r="CH27" s="107">
        <f t="shared" si="38"/>
        <v>0</v>
      </c>
      <c r="CI27" s="107"/>
      <c r="CJ27" s="59"/>
      <c r="CK27" s="90">
        <f t="shared" si="10"/>
        <v>1</v>
      </c>
      <c r="CL27" s="132">
        <f>IFERROR(CK27/#REF!,0)</f>
        <v>0</v>
      </c>
      <c r="CM27" s="52"/>
      <c r="CN27" s="132">
        <f>IFERROR(CM27/#REF!,0)</f>
        <v>0</v>
      </c>
      <c r="CO27" s="59"/>
      <c r="CP27" s="59"/>
      <c r="CQ27" s="90">
        <f t="shared" si="11"/>
        <v>1</v>
      </c>
      <c r="CR27" s="212">
        <f t="shared" si="39"/>
        <v>8.3333333333333321</v>
      </c>
      <c r="CS27" s="131"/>
      <c r="CT27" s="107">
        <f t="shared" si="40"/>
        <v>0</v>
      </c>
      <c r="CU27" s="52"/>
      <c r="CV27" s="59"/>
      <c r="CW27" s="497">
        <f t="shared" si="6"/>
        <v>6</v>
      </c>
      <c r="CX27" s="498">
        <f t="shared" si="7"/>
        <v>0.49999999999999983</v>
      </c>
      <c r="CY27" s="59"/>
      <c r="CZ27" s="940"/>
      <c r="DA27" s="202" t="s">
        <v>1358</v>
      </c>
      <c r="DB27" s="500" t="s">
        <v>1358</v>
      </c>
      <c r="DC27" s="500" t="s">
        <v>1481</v>
      </c>
      <c r="DD27" s="202" t="s">
        <v>1375</v>
      </c>
      <c r="DE27" s="202" t="s">
        <v>851</v>
      </c>
      <c r="DF27" s="202" t="s">
        <v>810</v>
      </c>
      <c r="DG27" s="59"/>
      <c r="DH27" s="59"/>
      <c r="DI27" s="134"/>
      <c r="DJ27" s="134"/>
      <c r="DK27" s="59"/>
      <c r="DL27" s="59"/>
      <c r="DM27" s="600" t="s">
        <v>1482</v>
      </c>
    </row>
    <row r="28" spans="2:117" ht="110.15" customHeight="1">
      <c r="B28" s="39" t="s">
        <v>1053</v>
      </c>
      <c r="C28" s="39" t="s">
        <v>485</v>
      </c>
      <c r="D28" s="39" t="s">
        <v>486</v>
      </c>
      <c r="E28" s="39" t="s">
        <v>487</v>
      </c>
      <c r="F28" s="39" t="s">
        <v>488</v>
      </c>
      <c r="G28" s="39" t="s">
        <v>1073</v>
      </c>
      <c r="H28" s="39" t="s">
        <v>1073</v>
      </c>
      <c r="I28" s="39" t="s">
        <v>1073</v>
      </c>
      <c r="J28" s="496" t="s">
        <v>1470</v>
      </c>
      <c r="K28" s="915" t="s">
        <v>1483</v>
      </c>
      <c r="L28" s="916"/>
      <c r="M28" s="85">
        <v>1</v>
      </c>
      <c r="N28" s="85">
        <v>1</v>
      </c>
      <c r="O28" s="85">
        <v>1</v>
      </c>
      <c r="P28" s="85">
        <v>1</v>
      </c>
      <c r="Q28" s="85">
        <v>1</v>
      </c>
      <c r="R28" s="85">
        <v>1</v>
      </c>
      <c r="S28" s="85">
        <v>1</v>
      </c>
      <c r="T28" s="85">
        <v>1</v>
      </c>
      <c r="U28" s="85">
        <v>1</v>
      </c>
      <c r="V28" s="85">
        <v>1</v>
      </c>
      <c r="W28" s="85">
        <v>1</v>
      </c>
      <c r="X28" s="85">
        <v>1</v>
      </c>
      <c r="Y28" s="496" t="s">
        <v>1352</v>
      </c>
      <c r="Z28" s="131" t="s">
        <v>1421</v>
      </c>
      <c r="AA28" s="496" t="s">
        <v>1422</v>
      </c>
      <c r="AB28" s="56">
        <v>1</v>
      </c>
      <c r="AC28" s="85">
        <f t="shared" si="12"/>
        <v>1</v>
      </c>
      <c r="AD28" s="342">
        <f t="shared" si="13"/>
        <v>8.3333333333333321</v>
      </c>
      <c r="AE28" s="341">
        <v>1</v>
      </c>
      <c r="AF28" s="343">
        <f t="shared" si="14"/>
        <v>8.3333333333333321</v>
      </c>
      <c r="AG28" s="54" t="s">
        <v>1423</v>
      </c>
      <c r="AH28" s="53" t="s">
        <v>1424</v>
      </c>
      <c r="AI28" s="85">
        <f t="shared" si="15"/>
        <v>1</v>
      </c>
      <c r="AJ28" s="107">
        <f t="shared" si="16"/>
        <v>8.3333333333333321</v>
      </c>
      <c r="AK28" s="54">
        <v>1</v>
      </c>
      <c r="AL28" s="107">
        <f t="shared" si="17"/>
        <v>8.3333333333333321</v>
      </c>
      <c r="AM28" s="54" t="s">
        <v>1423</v>
      </c>
      <c r="AN28" s="53" t="s">
        <v>1424</v>
      </c>
      <c r="AO28" s="85">
        <f t="shared" si="18"/>
        <v>1</v>
      </c>
      <c r="AP28" s="107">
        <f t="shared" si="19"/>
        <v>8.3333333333333321</v>
      </c>
      <c r="AQ28" s="54">
        <v>1</v>
      </c>
      <c r="AR28" s="107">
        <f t="shared" si="20"/>
        <v>8.3333333333333321</v>
      </c>
      <c r="AS28" s="54" t="s">
        <v>1423</v>
      </c>
      <c r="AT28" s="53" t="s">
        <v>1424</v>
      </c>
      <c r="AU28" s="90">
        <f t="shared" si="21"/>
        <v>1</v>
      </c>
      <c r="AV28" s="107">
        <f t="shared" si="22"/>
        <v>8.3333333333333321</v>
      </c>
      <c r="AW28" s="54">
        <v>1</v>
      </c>
      <c r="AX28" s="107">
        <f t="shared" si="23"/>
        <v>8.3333333333333321</v>
      </c>
      <c r="AY28" s="131" t="s">
        <v>1437</v>
      </c>
      <c r="AZ28" s="131" t="s">
        <v>1424</v>
      </c>
      <c r="BA28" s="90">
        <f t="shared" si="24"/>
        <v>1</v>
      </c>
      <c r="BB28" s="107">
        <f t="shared" si="25"/>
        <v>8.3333333333333321</v>
      </c>
      <c r="BC28" s="54">
        <v>1</v>
      </c>
      <c r="BD28" s="107">
        <f t="shared" si="25"/>
        <v>8.3333333333333321</v>
      </c>
      <c r="BE28" s="131" t="s">
        <v>1484</v>
      </c>
      <c r="BF28" s="131" t="s">
        <v>1485</v>
      </c>
      <c r="BG28" s="90">
        <f t="shared" si="26"/>
        <v>1</v>
      </c>
      <c r="BH28" s="107">
        <f t="shared" si="27"/>
        <v>8.3333333333333321</v>
      </c>
      <c r="BI28" s="131">
        <v>1</v>
      </c>
      <c r="BJ28" s="107">
        <f t="shared" si="28"/>
        <v>8.3333333333333321</v>
      </c>
      <c r="BK28" s="131" t="s">
        <v>1427</v>
      </c>
      <c r="BL28" s="131" t="s">
        <v>1424</v>
      </c>
      <c r="BM28" s="90">
        <f t="shared" si="29"/>
        <v>1</v>
      </c>
      <c r="BN28" s="212">
        <f t="shared" si="30"/>
        <v>8.3333333333333321</v>
      </c>
      <c r="BO28" s="676"/>
      <c r="BP28" s="107">
        <f t="shared" si="31"/>
        <v>0</v>
      </c>
      <c r="BQ28" s="707"/>
      <c r="BR28" s="707"/>
      <c r="BS28" s="90">
        <f t="shared" si="32"/>
        <v>1</v>
      </c>
      <c r="BT28" s="212">
        <f t="shared" si="33"/>
        <v>8.3333333333333321</v>
      </c>
      <c r="BU28" s="131"/>
      <c r="BV28" s="107">
        <f t="shared" si="34"/>
        <v>0</v>
      </c>
      <c r="BW28" s="59"/>
      <c r="BX28" s="59"/>
      <c r="BY28" s="90">
        <f t="shared" si="8"/>
        <v>1</v>
      </c>
      <c r="BZ28" s="212">
        <f t="shared" si="35"/>
        <v>8.3333333333333321</v>
      </c>
      <c r="CA28" s="131"/>
      <c r="CB28" s="107">
        <f t="shared" si="36"/>
        <v>0</v>
      </c>
      <c r="CC28" s="59"/>
      <c r="CD28" s="59"/>
      <c r="CE28" s="90">
        <f t="shared" si="9"/>
        <v>1</v>
      </c>
      <c r="CF28" s="212">
        <f t="shared" si="37"/>
        <v>8.3333333333333321</v>
      </c>
      <c r="CG28" s="131"/>
      <c r="CH28" s="107">
        <f t="shared" si="38"/>
        <v>0</v>
      </c>
      <c r="CI28" s="107"/>
      <c r="CJ28" s="59"/>
      <c r="CK28" s="90">
        <f t="shared" si="10"/>
        <v>1</v>
      </c>
      <c r="CL28" s="132">
        <f>IFERROR(CK28/#REF!,0)</f>
        <v>0</v>
      </c>
      <c r="CM28" s="52"/>
      <c r="CN28" s="132">
        <f>IFERROR(CM28/#REF!,0)</f>
        <v>0</v>
      </c>
      <c r="CO28" s="59"/>
      <c r="CP28" s="59"/>
      <c r="CQ28" s="90">
        <f t="shared" si="11"/>
        <v>1</v>
      </c>
      <c r="CR28" s="212">
        <f t="shared" si="39"/>
        <v>8.3333333333333321</v>
      </c>
      <c r="CS28" s="131"/>
      <c r="CT28" s="107">
        <f t="shared" si="40"/>
        <v>0</v>
      </c>
      <c r="CU28" s="52"/>
      <c r="CV28" s="59"/>
      <c r="CW28" s="497">
        <f t="shared" si="6"/>
        <v>6</v>
      </c>
      <c r="CX28" s="498">
        <f t="shared" si="7"/>
        <v>0.49999999999999983</v>
      </c>
      <c r="CY28" s="59"/>
      <c r="CZ28" s="940"/>
      <c r="DA28" s="500" t="s">
        <v>1486</v>
      </c>
      <c r="DB28" s="500" t="s">
        <v>1486</v>
      </c>
      <c r="DC28" s="500" t="s">
        <v>1486</v>
      </c>
      <c r="DD28" s="202" t="s">
        <v>1375</v>
      </c>
      <c r="DE28" s="202" t="s">
        <v>851</v>
      </c>
      <c r="DF28" s="202" t="s">
        <v>810</v>
      </c>
      <c r="DG28" s="59"/>
      <c r="DH28" s="59"/>
      <c r="DI28" s="134"/>
      <c r="DJ28" s="134"/>
      <c r="DK28" s="59"/>
      <c r="DL28" s="59"/>
      <c r="DM28" s="600" t="s">
        <v>1487</v>
      </c>
    </row>
    <row r="29" spans="2:117" ht="110.15" customHeight="1">
      <c r="B29" s="39" t="s">
        <v>1053</v>
      </c>
      <c r="C29" s="39" t="s">
        <v>485</v>
      </c>
      <c r="D29" s="39" t="s">
        <v>486</v>
      </c>
      <c r="E29" s="39" t="s">
        <v>487</v>
      </c>
      <c r="F29" s="39" t="s">
        <v>488</v>
      </c>
      <c r="G29" s="39" t="s">
        <v>1073</v>
      </c>
      <c r="H29" s="39" t="s">
        <v>1073</v>
      </c>
      <c r="I29" s="39" t="s">
        <v>1073</v>
      </c>
      <c r="J29" s="496" t="s">
        <v>1470</v>
      </c>
      <c r="K29" s="915" t="s">
        <v>1488</v>
      </c>
      <c r="L29" s="916"/>
      <c r="M29" s="59"/>
      <c r="N29" s="59"/>
      <c r="O29" s="85">
        <v>1</v>
      </c>
      <c r="P29" s="85"/>
      <c r="Q29" s="85"/>
      <c r="R29" s="85">
        <v>1</v>
      </c>
      <c r="S29" s="85"/>
      <c r="T29" s="85"/>
      <c r="U29" s="85">
        <v>1</v>
      </c>
      <c r="V29" s="85"/>
      <c r="W29" s="85"/>
      <c r="X29" s="85">
        <v>1</v>
      </c>
      <c r="Y29" s="496" t="s">
        <v>1352</v>
      </c>
      <c r="Z29" s="131" t="s">
        <v>1489</v>
      </c>
      <c r="AA29" s="496" t="s">
        <v>1490</v>
      </c>
      <c r="AB29" s="56">
        <v>1</v>
      </c>
      <c r="AC29" s="85">
        <f t="shared" si="12"/>
        <v>0</v>
      </c>
      <c r="AD29" s="107">
        <f t="shared" si="13"/>
        <v>0</v>
      </c>
      <c r="AE29" s="433"/>
      <c r="AF29" s="107">
        <f t="shared" si="14"/>
        <v>0</v>
      </c>
      <c r="AG29" s="54"/>
      <c r="AH29" s="53"/>
      <c r="AI29" s="85">
        <f t="shared" si="15"/>
        <v>0</v>
      </c>
      <c r="AJ29" s="107">
        <f t="shared" si="16"/>
        <v>0</v>
      </c>
      <c r="AK29" s="54"/>
      <c r="AL29" s="107">
        <f t="shared" si="17"/>
        <v>0</v>
      </c>
      <c r="AM29" s="59"/>
      <c r="AN29" s="59"/>
      <c r="AO29" s="85">
        <f t="shared" si="18"/>
        <v>1</v>
      </c>
      <c r="AP29" s="107">
        <f t="shared" si="19"/>
        <v>25</v>
      </c>
      <c r="AQ29" s="54">
        <v>1</v>
      </c>
      <c r="AR29" s="107">
        <f t="shared" si="20"/>
        <v>25</v>
      </c>
      <c r="AS29" s="54" t="s">
        <v>1491</v>
      </c>
      <c r="AT29" s="90" t="s">
        <v>1492</v>
      </c>
      <c r="AU29" s="90">
        <f t="shared" si="21"/>
        <v>0</v>
      </c>
      <c r="AV29" s="107">
        <f t="shared" si="22"/>
        <v>0</v>
      </c>
      <c r="AW29" s="54"/>
      <c r="AX29" s="107">
        <f t="shared" si="23"/>
        <v>0</v>
      </c>
      <c r="AY29" s="59"/>
      <c r="AZ29" s="59"/>
      <c r="BA29" s="90">
        <f t="shared" si="24"/>
        <v>0</v>
      </c>
      <c r="BB29" s="107">
        <f t="shared" si="25"/>
        <v>0</v>
      </c>
      <c r="BC29" s="54"/>
      <c r="BD29" s="107">
        <f t="shared" si="41"/>
        <v>0</v>
      </c>
      <c r="BE29" s="131"/>
      <c r="BF29" s="59"/>
      <c r="BG29" s="90">
        <f t="shared" si="26"/>
        <v>1</v>
      </c>
      <c r="BH29" s="107">
        <f t="shared" si="27"/>
        <v>25</v>
      </c>
      <c r="BI29" s="131">
        <v>1</v>
      </c>
      <c r="BJ29" s="107">
        <f t="shared" si="28"/>
        <v>25</v>
      </c>
      <c r="BK29" s="54" t="s">
        <v>1493</v>
      </c>
      <c r="BL29" s="90" t="s">
        <v>1494</v>
      </c>
      <c r="BM29" s="90">
        <f t="shared" si="29"/>
        <v>0</v>
      </c>
      <c r="BN29" s="212">
        <f t="shared" si="30"/>
        <v>0</v>
      </c>
      <c r="BO29" s="676"/>
      <c r="BP29" s="107">
        <f t="shared" si="31"/>
        <v>0</v>
      </c>
      <c r="BQ29" s="707"/>
      <c r="BR29" s="707"/>
      <c r="BS29" s="90">
        <f t="shared" si="32"/>
        <v>0</v>
      </c>
      <c r="BT29" s="212">
        <f t="shared" si="33"/>
        <v>0</v>
      </c>
      <c r="BU29" s="131"/>
      <c r="BV29" s="107">
        <f t="shared" si="34"/>
        <v>0</v>
      </c>
      <c r="BW29" s="59"/>
      <c r="BX29" s="59"/>
      <c r="BY29" s="90">
        <f t="shared" si="8"/>
        <v>1</v>
      </c>
      <c r="BZ29" s="212">
        <f t="shared" si="35"/>
        <v>25</v>
      </c>
      <c r="CA29" s="131"/>
      <c r="CB29" s="107">
        <f t="shared" si="36"/>
        <v>0</v>
      </c>
      <c r="CC29" s="59"/>
      <c r="CD29" s="59"/>
      <c r="CE29" s="90">
        <f t="shared" si="9"/>
        <v>0</v>
      </c>
      <c r="CF29" s="212">
        <f t="shared" si="37"/>
        <v>0</v>
      </c>
      <c r="CG29" s="131"/>
      <c r="CH29" s="107">
        <f t="shared" si="38"/>
        <v>0</v>
      </c>
      <c r="CI29" s="107"/>
      <c r="CJ29" s="59"/>
      <c r="CK29" s="90">
        <f t="shared" si="10"/>
        <v>0</v>
      </c>
      <c r="CL29" s="132">
        <f>IFERROR(CK29/#REF!,0)</f>
        <v>0</v>
      </c>
      <c r="CM29" s="52"/>
      <c r="CN29" s="132">
        <f>IFERROR(CM29/#REF!,0)</f>
        <v>0</v>
      </c>
      <c r="CO29" s="59"/>
      <c r="CP29" s="59"/>
      <c r="CQ29" s="90">
        <f t="shared" si="11"/>
        <v>1</v>
      </c>
      <c r="CR29" s="212">
        <f t="shared" si="39"/>
        <v>25</v>
      </c>
      <c r="CS29" s="131"/>
      <c r="CT29" s="107">
        <f t="shared" si="40"/>
        <v>0</v>
      </c>
      <c r="CU29" s="52"/>
      <c r="CV29" s="59"/>
      <c r="CW29" s="497">
        <f t="shared" si="6"/>
        <v>2</v>
      </c>
      <c r="CX29" s="498">
        <f t="shared" si="7"/>
        <v>0.5</v>
      </c>
      <c r="CY29" s="59"/>
      <c r="CZ29" s="940"/>
      <c r="DA29" s="500" t="s">
        <v>1495</v>
      </c>
      <c r="DB29" s="500" t="s">
        <v>1495</v>
      </c>
      <c r="DC29" s="500" t="s">
        <v>1486</v>
      </c>
      <c r="DD29" s="202" t="s">
        <v>1359</v>
      </c>
      <c r="DE29" s="202" t="s">
        <v>1360</v>
      </c>
      <c r="DF29" s="202" t="s">
        <v>1385</v>
      </c>
      <c r="DG29" s="59"/>
      <c r="DH29" s="59"/>
      <c r="DI29" s="134"/>
      <c r="DJ29" s="134"/>
      <c r="DK29" s="59"/>
      <c r="DL29" s="59"/>
      <c r="DM29" s="600" t="s">
        <v>1496</v>
      </c>
    </row>
    <row r="30" spans="2:117" ht="110.15" customHeight="1">
      <c r="B30" s="39" t="s">
        <v>1053</v>
      </c>
      <c r="C30" s="39" t="s">
        <v>485</v>
      </c>
      <c r="D30" s="39" t="s">
        <v>486</v>
      </c>
      <c r="E30" s="39" t="s">
        <v>487</v>
      </c>
      <c r="F30" s="39" t="s">
        <v>488</v>
      </c>
      <c r="G30" s="39" t="s">
        <v>1073</v>
      </c>
      <c r="H30" s="39" t="s">
        <v>1073</v>
      </c>
      <c r="I30" s="39" t="s">
        <v>1073</v>
      </c>
      <c r="J30" s="496" t="s">
        <v>1470</v>
      </c>
      <c r="K30" s="915" t="s">
        <v>1497</v>
      </c>
      <c r="L30" s="916"/>
      <c r="M30" s="59"/>
      <c r="N30" s="59"/>
      <c r="O30" s="85"/>
      <c r="P30" s="85"/>
      <c r="Q30" s="85"/>
      <c r="R30" s="85"/>
      <c r="S30" s="85"/>
      <c r="T30" s="85"/>
      <c r="U30" s="85"/>
      <c r="V30" s="85"/>
      <c r="W30" s="85"/>
      <c r="X30" s="85">
        <v>1</v>
      </c>
      <c r="Y30" s="496" t="s">
        <v>1352</v>
      </c>
      <c r="Z30" s="131" t="s">
        <v>1498</v>
      </c>
      <c r="AA30" s="496" t="s">
        <v>1499</v>
      </c>
      <c r="AB30" s="56">
        <v>1</v>
      </c>
      <c r="AC30" s="85">
        <f t="shared" si="12"/>
        <v>0</v>
      </c>
      <c r="AD30" s="107">
        <f t="shared" si="13"/>
        <v>0</v>
      </c>
      <c r="AE30" s="54"/>
      <c r="AF30" s="107">
        <f t="shared" si="14"/>
        <v>0</v>
      </c>
      <c r="AG30" s="54"/>
      <c r="AH30" s="53"/>
      <c r="AI30" s="85">
        <f t="shared" si="15"/>
        <v>0</v>
      </c>
      <c r="AJ30" s="107">
        <f t="shared" si="16"/>
        <v>0</v>
      </c>
      <c r="AK30" s="54"/>
      <c r="AL30" s="107">
        <f t="shared" si="17"/>
        <v>0</v>
      </c>
      <c r="AM30" s="59"/>
      <c r="AN30" s="59"/>
      <c r="AO30" s="85">
        <f>+O30</f>
        <v>0</v>
      </c>
      <c r="AP30" s="107">
        <f t="shared" si="19"/>
        <v>0</v>
      </c>
      <c r="AQ30" s="54"/>
      <c r="AR30" s="107">
        <f t="shared" si="20"/>
        <v>0</v>
      </c>
      <c r="AS30" s="54"/>
      <c r="AT30" s="59"/>
      <c r="AU30" s="90">
        <f t="shared" si="21"/>
        <v>0</v>
      </c>
      <c r="AV30" s="107">
        <f t="shared" si="22"/>
        <v>0</v>
      </c>
      <c r="AW30" s="54"/>
      <c r="AX30" s="107">
        <f t="shared" si="23"/>
        <v>0</v>
      </c>
      <c r="AY30" s="59"/>
      <c r="AZ30" s="59"/>
      <c r="BA30" s="90">
        <f t="shared" si="24"/>
        <v>0</v>
      </c>
      <c r="BB30" s="107">
        <f t="shared" si="25"/>
        <v>0</v>
      </c>
      <c r="BC30" s="54"/>
      <c r="BD30" s="107">
        <f t="shared" si="41"/>
        <v>0</v>
      </c>
      <c r="BE30" s="59"/>
      <c r="BF30" s="59"/>
      <c r="BG30" s="90">
        <f t="shared" si="26"/>
        <v>0</v>
      </c>
      <c r="BH30" s="107">
        <f t="shared" si="27"/>
        <v>0</v>
      </c>
      <c r="BI30" s="131"/>
      <c r="BJ30" s="107">
        <f t="shared" si="28"/>
        <v>0</v>
      </c>
      <c r="BK30" s="59"/>
      <c r="BL30" s="59"/>
      <c r="BM30" s="90">
        <f t="shared" si="29"/>
        <v>0</v>
      </c>
      <c r="BN30" s="212">
        <f t="shared" si="30"/>
        <v>0</v>
      </c>
      <c r="BO30" s="676"/>
      <c r="BP30" s="107">
        <f t="shared" si="31"/>
        <v>0</v>
      </c>
      <c r="BQ30" s="707"/>
      <c r="BR30" s="707"/>
      <c r="BS30" s="90">
        <f t="shared" si="32"/>
        <v>0</v>
      </c>
      <c r="BT30" s="212">
        <f t="shared" si="33"/>
        <v>0</v>
      </c>
      <c r="BU30" s="131"/>
      <c r="BV30" s="107">
        <f t="shared" si="34"/>
        <v>0</v>
      </c>
      <c r="BW30" s="59"/>
      <c r="BX30" s="59"/>
      <c r="BY30" s="90">
        <f t="shared" si="8"/>
        <v>0</v>
      </c>
      <c r="BZ30" s="212">
        <f t="shared" si="35"/>
        <v>0</v>
      </c>
      <c r="CA30" s="131"/>
      <c r="CB30" s="107">
        <f t="shared" si="36"/>
        <v>0</v>
      </c>
      <c r="CC30" s="59"/>
      <c r="CD30" s="59"/>
      <c r="CE30" s="90">
        <f t="shared" si="9"/>
        <v>0</v>
      </c>
      <c r="CF30" s="212">
        <f t="shared" si="37"/>
        <v>0</v>
      </c>
      <c r="CG30" s="131"/>
      <c r="CH30" s="107">
        <f t="shared" si="38"/>
        <v>0</v>
      </c>
      <c r="CI30" s="107"/>
      <c r="CJ30" s="59"/>
      <c r="CK30" s="90">
        <f t="shared" si="10"/>
        <v>0</v>
      </c>
      <c r="CL30" s="132">
        <f>IFERROR(CK30/#REF!,0)</f>
        <v>0</v>
      </c>
      <c r="CM30" s="52"/>
      <c r="CN30" s="132">
        <f>IFERROR(CM30/#REF!,0)</f>
        <v>0</v>
      </c>
      <c r="CO30" s="59"/>
      <c r="CP30" s="59"/>
      <c r="CQ30" s="90">
        <f t="shared" si="11"/>
        <v>1</v>
      </c>
      <c r="CR30" s="212">
        <f t="shared" si="39"/>
        <v>100</v>
      </c>
      <c r="CS30" s="131"/>
      <c r="CT30" s="107">
        <f>IFERROR(CS30/SUM($M30:$Y30)*100,0)</f>
        <v>0</v>
      </c>
      <c r="CU30" s="52"/>
      <c r="CV30" s="59"/>
      <c r="CW30" s="497">
        <f t="shared" si="6"/>
        <v>0</v>
      </c>
      <c r="CX30" s="498">
        <f t="shared" si="7"/>
        <v>0</v>
      </c>
      <c r="CY30" s="59"/>
      <c r="CZ30" s="940"/>
      <c r="DA30" s="500" t="s">
        <v>1495</v>
      </c>
      <c r="DB30" s="500" t="s">
        <v>1495</v>
      </c>
      <c r="DC30" s="500" t="s">
        <v>1495</v>
      </c>
      <c r="DD30" s="202" t="s">
        <v>1359</v>
      </c>
      <c r="DE30" s="202" t="s">
        <v>1360</v>
      </c>
      <c r="DF30" s="202" t="s">
        <v>1361</v>
      </c>
      <c r="DG30" s="59"/>
      <c r="DH30" s="59"/>
      <c r="DI30" s="134"/>
      <c r="DJ30" s="134"/>
      <c r="DK30" s="59"/>
      <c r="DL30" s="59"/>
      <c r="DM30" s="600" t="s">
        <v>1500</v>
      </c>
    </row>
    <row r="31" spans="2:117" ht="122.25" customHeight="1">
      <c r="B31" s="39" t="s">
        <v>1053</v>
      </c>
      <c r="C31" s="39" t="s">
        <v>485</v>
      </c>
      <c r="D31" s="39" t="s">
        <v>486</v>
      </c>
      <c r="E31" s="39" t="s">
        <v>487</v>
      </c>
      <c r="F31" s="39" t="s">
        <v>488</v>
      </c>
      <c r="G31" s="39" t="s">
        <v>1073</v>
      </c>
      <c r="H31" s="39" t="s">
        <v>1073</v>
      </c>
      <c r="I31" s="39" t="s">
        <v>1073</v>
      </c>
      <c r="J31" s="496" t="s">
        <v>1470</v>
      </c>
      <c r="K31" s="915" t="s">
        <v>1501</v>
      </c>
      <c r="L31" s="916"/>
      <c r="M31" s="59"/>
      <c r="N31" s="59"/>
      <c r="O31" s="85">
        <v>1</v>
      </c>
      <c r="P31" s="85"/>
      <c r="Q31" s="85"/>
      <c r="R31" s="85">
        <v>1</v>
      </c>
      <c r="S31" s="85"/>
      <c r="T31" s="85"/>
      <c r="U31" s="85">
        <v>1</v>
      </c>
      <c r="V31" s="85"/>
      <c r="W31" s="85"/>
      <c r="X31" s="85">
        <v>1</v>
      </c>
      <c r="Y31" s="496" t="s">
        <v>1352</v>
      </c>
      <c r="Z31" s="131" t="s">
        <v>1502</v>
      </c>
      <c r="AA31" s="496" t="s">
        <v>1503</v>
      </c>
      <c r="AB31" s="56">
        <v>1</v>
      </c>
      <c r="AC31" s="85">
        <f t="shared" si="12"/>
        <v>0</v>
      </c>
      <c r="AD31" s="107">
        <f t="shared" si="13"/>
        <v>0</v>
      </c>
      <c r="AE31" s="54"/>
      <c r="AF31" s="107">
        <f t="shared" si="14"/>
        <v>0</v>
      </c>
      <c r="AG31" s="54"/>
      <c r="AH31" s="53"/>
      <c r="AI31" s="85">
        <f t="shared" si="15"/>
        <v>0</v>
      </c>
      <c r="AJ31" s="107">
        <f t="shared" si="16"/>
        <v>0</v>
      </c>
      <c r="AK31" s="54"/>
      <c r="AL31" s="107">
        <f t="shared" si="17"/>
        <v>0</v>
      </c>
      <c r="AM31" s="59"/>
      <c r="AN31" s="59"/>
      <c r="AO31" s="85">
        <f t="shared" si="18"/>
        <v>1</v>
      </c>
      <c r="AP31" s="107">
        <f t="shared" si="19"/>
        <v>25</v>
      </c>
      <c r="AQ31" s="54">
        <v>1</v>
      </c>
      <c r="AR31" s="107">
        <f t="shared" si="20"/>
        <v>25</v>
      </c>
      <c r="AS31" s="54" t="s">
        <v>1504</v>
      </c>
      <c r="AT31" s="90" t="s">
        <v>1505</v>
      </c>
      <c r="AU31" s="90">
        <f t="shared" si="21"/>
        <v>0</v>
      </c>
      <c r="AV31" s="107">
        <f t="shared" si="22"/>
        <v>0</v>
      </c>
      <c r="AW31" s="54"/>
      <c r="AX31" s="107">
        <f t="shared" si="23"/>
        <v>0</v>
      </c>
      <c r="AY31" s="59"/>
      <c r="AZ31" s="59"/>
      <c r="BA31" s="90">
        <f t="shared" si="24"/>
        <v>0</v>
      </c>
      <c r="BB31" s="107">
        <f t="shared" si="25"/>
        <v>0</v>
      </c>
      <c r="BC31" s="54"/>
      <c r="BD31" s="107">
        <f t="shared" si="41"/>
        <v>0</v>
      </c>
      <c r="BE31" s="59"/>
      <c r="BF31" s="59"/>
      <c r="BG31" s="90">
        <f t="shared" si="26"/>
        <v>1</v>
      </c>
      <c r="BH31" s="107">
        <f t="shared" si="27"/>
        <v>25</v>
      </c>
      <c r="BI31" s="131">
        <v>1</v>
      </c>
      <c r="BJ31" s="107">
        <f t="shared" si="28"/>
        <v>25</v>
      </c>
      <c r="BK31" s="54" t="s">
        <v>1506</v>
      </c>
      <c r="BL31" s="90" t="s">
        <v>1507</v>
      </c>
      <c r="BM31" s="90">
        <f t="shared" si="29"/>
        <v>0</v>
      </c>
      <c r="BN31" s="212">
        <f t="shared" si="30"/>
        <v>0</v>
      </c>
      <c r="BO31" s="676"/>
      <c r="BP31" s="107">
        <f t="shared" si="31"/>
        <v>0</v>
      </c>
      <c r="BQ31" s="707"/>
      <c r="BR31" s="707"/>
      <c r="BS31" s="90">
        <f t="shared" si="32"/>
        <v>0</v>
      </c>
      <c r="BT31" s="212">
        <f t="shared" si="33"/>
        <v>0</v>
      </c>
      <c r="BU31" s="131"/>
      <c r="BV31" s="107">
        <f t="shared" si="34"/>
        <v>0</v>
      </c>
      <c r="BW31" s="59"/>
      <c r="BX31" s="59"/>
      <c r="BY31" s="90">
        <f t="shared" si="8"/>
        <v>1</v>
      </c>
      <c r="BZ31" s="212">
        <f t="shared" si="35"/>
        <v>25</v>
      </c>
      <c r="CA31" s="131"/>
      <c r="CB31" s="107">
        <f t="shared" si="36"/>
        <v>0</v>
      </c>
      <c r="CC31" s="59"/>
      <c r="CD31" s="59"/>
      <c r="CE31" s="90">
        <f t="shared" si="9"/>
        <v>0</v>
      </c>
      <c r="CF31" s="212">
        <f t="shared" si="37"/>
        <v>0</v>
      </c>
      <c r="CG31" s="131"/>
      <c r="CH31" s="107">
        <f>IFERROR(CG31/SUM($M31:$Y31)*100,0)</f>
        <v>0</v>
      </c>
      <c r="CI31" s="107"/>
      <c r="CJ31" s="59"/>
      <c r="CK31" s="90">
        <f t="shared" si="10"/>
        <v>0</v>
      </c>
      <c r="CL31" s="132">
        <f>IFERROR(CK31/#REF!,0)</f>
        <v>0</v>
      </c>
      <c r="CM31" s="52"/>
      <c r="CN31" s="132">
        <f>IFERROR(CM31/#REF!,0)</f>
        <v>0</v>
      </c>
      <c r="CO31" s="59"/>
      <c r="CP31" s="59"/>
      <c r="CQ31" s="90">
        <f t="shared" si="11"/>
        <v>1</v>
      </c>
      <c r="CR31" s="212">
        <f t="shared" si="39"/>
        <v>25</v>
      </c>
      <c r="CS31" s="131"/>
      <c r="CT31" s="107">
        <f t="shared" si="40"/>
        <v>0</v>
      </c>
      <c r="CU31" s="52"/>
      <c r="CV31" s="59"/>
      <c r="CW31" s="497">
        <f t="shared" si="6"/>
        <v>2</v>
      </c>
      <c r="CX31" s="498">
        <f t="shared" si="7"/>
        <v>0.5</v>
      </c>
      <c r="CY31" s="59"/>
      <c r="CZ31" s="940"/>
      <c r="DA31" s="500" t="s">
        <v>1495</v>
      </c>
      <c r="DB31" s="500" t="s">
        <v>1495</v>
      </c>
      <c r="DC31" s="500" t="s">
        <v>1486</v>
      </c>
      <c r="DD31" s="202" t="s">
        <v>1359</v>
      </c>
      <c r="DE31" s="202" t="s">
        <v>1360</v>
      </c>
      <c r="DF31" s="202" t="s">
        <v>1385</v>
      </c>
      <c r="DG31" s="59"/>
      <c r="DH31" s="59"/>
      <c r="DI31" s="134"/>
      <c r="DJ31" s="134"/>
      <c r="DK31" s="59"/>
      <c r="DL31" s="59"/>
      <c r="DM31" s="600" t="s">
        <v>1508</v>
      </c>
    </row>
    <row r="32" spans="2:117" ht="33" customHeight="1">
      <c r="M32" s="502">
        <f t="shared" ref="M32:S32" si="42">SUM(M14:M31)</f>
        <v>8</v>
      </c>
      <c r="N32" s="502">
        <f t="shared" si="42"/>
        <v>8</v>
      </c>
      <c r="O32" s="502">
        <f t="shared" si="42"/>
        <v>17</v>
      </c>
      <c r="P32" s="502">
        <f t="shared" si="42"/>
        <v>8</v>
      </c>
      <c r="Q32" s="502">
        <f t="shared" si="42"/>
        <v>8</v>
      </c>
      <c r="R32" s="502">
        <f t="shared" si="42"/>
        <v>16</v>
      </c>
      <c r="S32" s="502">
        <f t="shared" si="42"/>
        <v>8</v>
      </c>
      <c r="T32" s="502">
        <f>SUM(T15:T31)</f>
        <v>8</v>
      </c>
      <c r="U32" s="502">
        <f>SUM(U14:U31)</f>
        <v>16</v>
      </c>
      <c r="V32" s="502">
        <f>SUM(V14:V31)</f>
        <v>8</v>
      </c>
      <c r="W32" s="502">
        <f>SUM(W14:W31)</f>
        <v>8</v>
      </c>
      <c r="X32" s="502">
        <f>SUM(X14:X31)</f>
        <v>17</v>
      </c>
      <c r="AB32" s="503" t="s">
        <v>522</v>
      </c>
      <c r="AC32" s="504">
        <f>SUM(AC14:AC31)</f>
        <v>8</v>
      </c>
      <c r="AD32" s="505">
        <f>IFERROR(AC32/SUM(M32:X32),0)</f>
        <v>6.1538461538461542E-2</v>
      </c>
      <c r="AE32" s="504">
        <v>8</v>
      </c>
      <c r="AF32" s="505">
        <f>IFERROR(AE32/SUM($M$32:$X$32),0)</f>
        <v>6.1538461538461542E-2</v>
      </c>
      <c r="AI32" s="504">
        <f>SUM(AI14:AI31)</f>
        <v>8</v>
      </c>
      <c r="AJ32" s="505">
        <f>IFERROR(AI32/SUM($M$32:$X$32),0)</f>
        <v>6.1538461538461542E-2</v>
      </c>
      <c r="AK32" s="504">
        <f>SUM(AK14:AK31)</f>
        <v>8</v>
      </c>
      <c r="AL32" s="505">
        <f>IFERROR(AK32/SUM($M$32:$X$32),0)</f>
        <v>6.1538461538461542E-2</v>
      </c>
      <c r="AO32" s="504">
        <f>SUM(AO14:AO31)</f>
        <v>17</v>
      </c>
      <c r="AP32" s="505">
        <f>IFERROR(AO32/SUM($M$32:$X$32),0)</f>
        <v>0.13076923076923078</v>
      </c>
      <c r="AQ32" s="504">
        <f>SUM(AQ14:AQ31)</f>
        <v>17</v>
      </c>
      <c r="AR32" s="505">
        <f>IFERROR(AQ32/SUM($M$32:$X$32),0)</f>
        <v>0.13076923076923078</v>
      </c>
      <c r="AU32" s="504">
        <f>SUM(AU14:AU31)</f>
        <v>8</v>
      </c>
      <c r="AV32" s="505">
        <f>IFERROR(AU32/SUM($M$32:$X$32),0)</f>
        <v>6.1538461538461542E-2</v>
      </c>
      <c r="AW32" s="504">
        <f>SUM(AW14:AW31)</f>
        <v>8</v>
      </c>
      <c r="AX32" s="505">
        <f>IFERROR(AW32/SUM($M$32:$X$32),0)</f>
        <v>6.1538461538461542E-2</v>
      </c>
      <c r="BA32" s="504">
        <f>SUM(BA14:BA31)</f>
        <v>8</v>
      </c>
      <c r="BB32" s="505">
        <f>IFERROR(BA32/SUM($M$32:$X$32),0)</f>
        <v>6.1538461538461542E-2</v>
      </c>
      <c r="BC32" s="504">
        <f>SUM(BC14:BC31)</f>
        <v>8</v>
      </c>
      <c r="BD32" s="505">
        <f>IFERROR(BC32/SUM($M$32:$X$32),0)</f>
        <v>6.1538461538461542E-2</v>
      </c>
      <c r="BG32" s="504">
        <f>SUM(BG14:BG31)</f>
        <v>16</v>
      </c>
      <c r="BH32" s="505">
        <f>IFERROR(BG32/SUM($M$32:$X$32),0)</f>
        <v>0.12307692307692308</v>
      </c>
      <c r="BI32" s="504">
        <f>SUM(BI14:BI31)</f>
        <v>16</v>
      </c>
      <c r="BJ32" s="505">
        <f>IFERROR(BI32/SUM($M$32:$X$32),0)</f>
        <v>0.12307692307692308</v>
      </c>
      <c r="BM32" s="504">
        <f>SUM(BM14:BM31)</f>
        <v>8</v>
      </c>
      <c r="BN32" s="505">
        <f>IFERROR(BM32/SUM($M$32:$X$32),0)</f>
        <v>6.1538461538461542E-2</v>
      </c>
      <c r="BO32" s="504">
        <f>SUM(BO14:BO31)</f>
        <v>0</v>
      </c>
      <c r="BP32" s="505">
        <f>IFERROR(BO32/SUM($M$32:$X$32),0)</f>
        <v>0</v>
      </c>
      <c r="BS32" s="504">
        <f>SUM(BS14:BS31)</f>
        <v>8</v>
      </c>
      <c r="BT32" s="505">
        <f>IFERROR(BS32/SUM($M$32:$X$32),0)</f>
        <v>6.1538461538461542E-2</v>
      </c>
      <c r="BU32" s="504">
        <f>SUM(BU14:BU31)</f>
        <v>0</v>
      </c>
      <c r="BV32" s="505">
        <f>IFERROR(BU32/SUM($M$32:$X$32),0)</f>
        <v>0</v>
      </c>
      <c r="BY32" s="504">
        <f>SUM(BY14:BY31)</f>
        <v>16</v>
      </c>
      <c r="BZ32" s="505">
        <f>IFERROR(BY32/SUM($M$32:$X$32),0)</f>
        <v>0.12307692307692308</v>
      </c>
      <c r="CA32" s="504">
        <f>SUM(CA14:CA31)</f>
        <v>0</v>
      </c>
      <c r="CB32" s="505">
        <f>IFERROR(CA32/SUM($M$32:$X$32),0)</f>
        <v>0</v>
      </c>
      <c r="CE32" s="504">
        <f>SUM(CE14:CE31)</f>
        <v>8</v>
      </c>
      <c r="CF32" s="505">
        <f>IFERROR(CE32/SUM($M$32:$X$32),0)</f>
        <v>6.1538461538461542E-2</v>
      </c>
      <c r="CG32" s="504">
        <f>SUM(CG14:CG31)</f>
        <v>2</v>
      </c>
      <c r="CH32" s="505">
        <f>IFERROR(CG32/SUM($M$32:$X$32),0)</f>
        <v>1.5384615384615385E-2</v>
      </c>
      <c r="CK32" s="504">
        <f>SUM(CK14:CK31)</f>
        <v>8</v>
      </c>
      <c r="CL32" s="505">
        <f>IFERROR(CK32/SUM($M$32:$X$32),0)</f>
        <v>6.1538461538461542E-2</v>
      </c>
      <c r="CM32" s="504">
        <f>SUM(CM14:CM31)</f>
        <v>0</v>
      </c>
      <c r="CN32" s="505">
        <f>IFERROR(CM32/SUM($M$32:$X$32),0)</f>
        <v>0</v>
      </c>
      <c r="CQ32" s="504">
        <f>SUM(CQ14:CQ31)</f>
        <v>17</v>
      </c>
      <c r="CR32" s="505">
        <f>IFERROR(CQ32/SUM($M$32:$X$32),0)</f>
        <v>0.13076923076923078</v>
      </c>
      <c r="CS32" s="504">
        <f>SUM(CS14:CS31)</f>
        <v>0</v>
      </c>
      <c r="CT32" s="505">
        <f>IFERROR(CS32/SUM($M$32:$X$32),0)</f>
        <v>0</v>
      </c>
    </row>
    <row r="38" spans="30:35" ht="18">
      <c r="AD38" s="506"/>
      <c r="AE38" s="506"/>
      <c r="AF38" s="506"/>
      <c r="AG38" s="506"/>
      <c r="AH38" s="506"/>
      <c r="AI38" s="506"/>
    </row>
  </sheetData>
  <sheetProtection algorithmName="SHA-512" hashValue="MdWwMIx8hJ29/POv/zCIDaTBOHAFsHVFIpHGNksuUWnAmY3UXsxE2VlBfO2vIrviI5vcLkgXzlmu/F81vgOLsA==" saltValue="dBmoVYNmqz4Fsf1mKrQnlQ==" spinCount="100000" sheet="1" objects="1" scenarios="1" sort="0" autoFilter="0"/>
  <autoFilter ref="A11:DM32" xr:uid="{C611F242-18F8-42E4-A811-F15F3133874B}">
    <filterColumn colId="10" showButton="0"/>
  </autoFilter>
  <mergeCells count="90">
    <mergeCell ref="CZ14:CZ31"/>
    <mergeCell ref="K31:L31"/>
    <mergeCell ref="K17:L17"/>
    <mergeCell ref="K18:L18"/>
    <mergeCell ref="K19:L19"/>
    <mergeCell ref="K20:L20"/>
    <mergeCell ref="K21:L21"/>
    <mergeCell ref="K22:L22"/>
    <mergeCell ref="K23:L23"/>
    <mergeCell ref="K24:L24"/>
    <mergeCell ref="K25:L25"/>
    <mergeCell ref="K26:L26"/>
    <mergeCell ref="K27:L27"/>
    <mergeCell ref="K28:L28"/>
    <mergeCell ref="K30:L30"/>
    <mergeCell ref="K29:L29"/>
    <mergeCell ref="DG10:DG11"/>
    <mergeCell ref="DH10:DH11"/>
    <mergeCell ref="CE10:CJ10"/>
    <mergeCell ref="AB9:AB11"/>
    <mergeCell ref="AC9:CX9"/>
    <mergeCell ref="CY9:CY11"/>
    <mergeCell ref="CZ9:CZ11"/>
    <mergeCell ref="DA9:DL9"/>
    <mergeCell ref="DC10:DC11"/>
    <mergeCell ref="DD10:DD11"/>
    <mergeCell ref="DE10:DE11"/>
    <mergeCell ref="DF10:DF11"/>
    <mergeCell ref="CW10:CW11"/>
    <mergeCell ref="CX10:CX11"/>
    <mergeCell ref="K12:L12"/>
    <mergeCell ref="K16:L16"/>
    <mergeCell ref="K14:L14"/>
    <mergeCell ref="AA9:AA11"/>
    <mergeCell ref="K15:L15"/>
    <mergeCell ref="K13:L13"/>
    <mergeCell ref="DM9:DM11"/>
    <mergeCell ref="AC10:AH10"/>
    <mergeCell ref="AI10:AN10"/>
    <mergeCell ref="AO10:AT10"/>
    <mergeCell ref="AU10:AZ10"/>
    <mergeCell ref="DI10:DI11"/>
    <mergeCell ref="DJ10:DJ11"/>
    <mergeCell ref="DK10:DK11"/>
    <mergeCell ref="DL10:DL11"/>
    <mergeCell ref="DB10:DB11"/>
    <mergeCell ref="BA10:BF10"/>
    <mergeCell ref="BG10:BL10"/>
    <mergeCell ref="BS10:BX10"/>
    <mergeCell ref="BY10:CD10"/>
    <mergeCell ref="CK10:CP10"/>
    <mergeCell ref="DA10:DA11"/>
    <mergeCell ref="C8:AP8"/>
    <mergeCell ref="BJ8:CK8"/>
    <mergeCell ref="CL8:CQ8"/>
    <mergeCell ref="G9:G11"/>
    <mergeCell ref="H9:H11"/>
    <mergeCell ref="I9:I11"/>
    <mergeCell ref="K9:L11"/>
    <mergeCell ref="M9:X10"/>
    <mergeCell ref="Y9:Y11"/>
    <mergeCell ref="Z9:Z11"/>
    <mergeCell ref="CQ10:CU10"/>
    <mergeCell ref="J9:J11"/>
    <mergeCell ref="BM10:BQ10"/>
    <mergeCell ref="B9:B11"/>
    <mergeCell ref="C9:C11"/>
    <mergeCell ref="D9:D11"/>
    <mergeCell ref="E9:E11"/>
    <mergeCell ref="F9:F11"/>
    <mergeCell ref="C5:AI5"/>
    <mergeCell ref="AL5:AO5"/>
    <mergeCell ref="BJ5:CD5"/>
    <mergeCell ref="CF5:CJ5"/>
    <mergeCell ref="CL5:CQ5"/>
    <mergeCell ref="D7:AI7"/>
    <mergeCell ref="AJ7:AP7"/>
    <mergeCell ref="BK7:CD7"/>
    <mergeCell ref="CE7:CK7"/>
    <mergeCell ref="CN7:CQ7"/>
    <mergeCell ref="B1:AF1"/>
    <mergeCell ref="AI1:AL1"/>
    <mergeCell ref="BG1:CA1"/>
    <mergeCell ref="CC1:CG1"/>
    <mergeCell ref="CI1:CN1"/>
    <mergeCell ref="C3:AF3"/>
    <mergeCell ref="AG3:AM3"/>
    <mergeCell ref="BH3:CA3"/>
    <mergeCell ref="CB3:CH3"/>
    <mergeCell ref="CK3:CN3"/>
  </mergeCells>
  <conditionalFormatting sqref="CY14:CY15">
    <cfRule type="cellIs" dxfId="3"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type="list" allowBlank="1" showInputMessage="1" showErrorMessage="1" sqref="E14:E31" xr:uid="{122C3634-445A-3640-AF02-75B2141BD622}">
      <formula1>$E$16:$E$23</formula1>
    </dataValidation>
    <dataValidation type="list" allowBlank="1" showInputMessage="1" showErrorMessage="1" sqref="F14:F31" xr:uid="{F18F90D0-BB9B-F24C-ADA3-FCA6C76DFD9A}">
      <formula1>$F$16:$F$18</formula1>
    </dataValidation>
    <dataValidation type="list" allowBlank="1" showInputMessage="1" showErrorMessage="1" sqref="G14:G31 I14:I31" xr:uid="{37AFFB59-D90C-C249-8388-99A53D8D93B9}">
      <formula1>$G$16:$G$28</formula1>
    </dataValidation>
    <dataValidation type="list" allowBlank="1" showInputMessage="1" showErrorMessage="1" sqref="B12:D31" xr:uid="{27933EAA-4E76-A14F-A700-0AD8023C44D2}">
      <formula1>#REF!</formula1>
    </dataValidation>
    <dataValidation type="list" allowBlank="1" showInputMessage="1" showErrorMessage="1" sqref="F12:F13" xr:uid="{819D517D-DD3C-49DF-8CA8-C8CA5A1CCEBE}">
      <formula1>$F$14:$F$16</formula1>
    </dataValidation>
    <dataValidation type="list" allowBlank="1" showInputMessage="1" showErrorMessage="1" sqref="E12:E13" xr:uid="{EB83360A-FDE5-419B-8BD2-5BFEEC16CBE6}">
      <formula1>$E$14:$E$21</formula1>
    </dataValidation>
    <dataValidation type="list" allowBlank="1" showInputMessage="1" showErrorMessage="1" sqref="I12:I13 G12:G13" xr:uid="{4802A0D6-D67B-4E39-AD87-830BBA35A9AB}">
      <formula1>$G$14:$G$30</formula1>
    </dataValidation>
    <dataValidation showInputMessage="1" showErrorMessage="1" error="SUPERA LA META PROGRAMADA" sqref="AK12:AL12 AK13 AQ12:AR12 AQ13 AE12:AF13" xr:uid="{E5C0D732-536B-4954-B38F-E07580FFCD7A}"/>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8" max="13" man="1"/>
  </colBreaks>
  <drawing r:id="rId2"/>
  <legacyDrawing r:id="rId3"/>
  <legacyDrawingHF r:id="rId4"/>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4C3B3-6137-494F-BB42-86D94A8C9B82}">
  <sheetPr>
    <tabColor rgb="FF92D050"/>
  </sheetPr>
  <dimension ref="A1:DL74"/>
  <sheetViews>
    <sheetView topLeftCell="BH11" zoomScale="55" zoomScaleNormal="55" zoomScaleSheetLayoutView="55" zoomScalePageLayoutView="60" workbookViewId="0">
      <selection activeCell="BN12" sqref="BN12 L12:W12"/>
    </sheetView>
  </sheetViews>
  <sheetFormatPr baseColWidth="10" defaultColWidth="11.453125" defaultRowHeight="15.5"/>
  <cols>
    <col min="1" max="1" width="5.453125" style="31" customWidth="1"/>
    <col min="2" max="4" width="18.54296875" style="31" customWidth="1"/>
    <col min="5" max="5" width="34.1796875" style="31" customWidth="1"/>
    <col min="6" max="7" width="18.54296875" style="31" customWidth="1"/>
    <col min="8" max="8" width="26.453125" style="31" customWidth="1"/>
    <col min="9"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19.5429687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19.54296875" style="48" customWidth="1"/>
    <col min="45" max="45" width="20.453125" style="31" customWidth="1"/>
    <col min="46" max="46" width="17.453125" style="48" customWidth="1"/>
    <col min="47" max="47" width="21.54296875" style="48" customWidth="1"/>
    <col min="48" max="49" width="12.453125" style="48" customWidth="1"/>
    <col min="50" max="50" width="19.45312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29.5429687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1509</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27.75" customHeigh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467</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32.75" customHeight="1">
      <c r="A12" s="51"/>
      <c r="B12" s="39" t="s">
        <v>1053</v>
      </c>
      <c r="C12" s="39" t="s">
        <v>485</v>
      </c>
      <c r="D12" s="39" t="s">
        <v>486</v>
      </c>
      <c r="E12" s="39" t="s">
        <v>487</v>
      </c>
      <c r="F12" s="39" t="s">
        <v>488</v>
      </c>
      <c r="G12" s="39" t="s">
        <v>489</v>
      </c>
      <c r="H12" s="39" t="s">
        <v>1074</v>
      </c>
      <c r="I12" s="39" t="s">
        <v>1164</v>
      </c>
      <c r="J12" s="915" t="s">
        <v>1510</v>
      </c>
      <c r="K12" s="916"/>
      <c r="L12" s="85"/>
      <c r="M12" s="85"/>
      <c r="N12" s="85"/>
      <c r="O12" s="85"/>
      <c r="P12" s="85"/>
      <c r="Q12" s="85"/>
      <c r="R12" s="85"/>
      <c r="S12" s="85"/>
      <c r="T12" s="85"/>
      <c r="U12" s="85"/>
      <c r="V12" s="85"/>
      <c r="W12" s="85">
        <v>1</v>
      </c>
      <c r="X12" s="85" t="s">
        <v>1056</v>
      </c>
      <c r="Y12" s="54" t="s">
        <v>1511</v>
      </c>
      <c r="Z12" s="54" t="s">
        <v>1512</v>
      </c>
      <c r="AA12" s="56">
        <v>0.05</v>
      </c>
      <c r="AB12" s="89">
        <f>+L12</f>
        <v>0</v>
      </c>
      <c r="AC12" s="92">
        <f>IFERROR(AB12/SUM($L12:$W12)*100,0)</f>
        <v>0</v>
      </c>
      <c r="AD12" s="92"/>
      <c r="AE12" s="92">
        <f>IFERROR(AD12/SUM($L12:$W12)*100,0)</f>
        <v>0</v>
      </c>
      <c r="AF12" s="54"/>
      <c r="AG12" s="53"/>
      <c r="AH12" s="89">
        <f t="shared" ref="AH12:AH31" si="0">+M12</f>
        <v>0</v>
      </c>
      <c r="AI12" s="92">
        <f>IFERROR(AH12/SUM($L12:$W12)*100,0)</f>
        <v>0</v>
      </c>
      <c r="AJ12" s="92"/>
      <c r="AK12" s="92">
        <f>IFERROR(AJ12/SUM($L12:$W12)*100,0)</f>
        <v>0</v>
      </c>
      <c r="AL12" s="54"/>
      <c r="AM12" s="53"/>
      <c r="AN12" s="89">
        <f t="shared" ref="AN12:AN31" si="1">+N12</f>
        <v>0</v>
      </c>
      <c r="AO12" s="92">
        <f>IFERROR(AN12/SUM($L12:$W12)*100,0)</f>
        <v>0</v>
      </c>
      <c r="AP12" s="92"/>
      <c r="AQ12" s="92">
        <f>IFERROR(AP12/SUM($L12:$W12)*100,0)</f>
        <v>0</v>
      </c>
      <c r="AR12" s="54"/>
      <c r="AS12" s="53"/>
      <c r="AT12" s="54">
        <f>+O12</f>
        <v>0</v>
      </c>
      <c r="AU12" s="92">
        <f>IFERROR(AT12/SUM($L12:$W12)*100,0)</f>
        <v>0</v>
      </c>
      <c r="AV12" s="92"/>
      <c r="AW12" s="92">
        <f>IFERROR(AV12/SUM($L12:$W12)*100,0)</f>
        <v>0</v>
      </c>
      <c r="AX12" s="54"/>
      <c r="AY12" s="53"/>
      <c r="AZ12" s="52">
        <f t="shared" ref="AZ12:AZ31" si="2">+P12</f>
        <v>0</v>
      </c>
      <c r="BA12" s="92">
        <f>IFERROR(AZ12/SUM($L12:$W12)*100,0)</f>
        <v>0</v>
      </c>
      <c r="BB12" s="92"/>
      <c r="BC12" s="92">
        <f>IFERROR(BB12/SUM($L12:$W12)*100,0)</f>
        <v>0</v>
      </c>
      <c r="BD12" s="52"/>
      <c r="BE12" s="53"/>
      <c r="BF12" s="52">
        <f t="shared" ref="BF12:BF31" si="3">+Q12</f>
        <v>0</v>
      </c>
      <c r="BG12" s="92">
        <f>IFERROR(BF12/SUM($L12:$W12)*100,0)</f>
        <v>0</v>
      </c>
      <c r="BH12" s="92"/>
      <c r="BI12" s="92">
        <f>IFERROR(BH12/SUM($L12:$W12)*100,0)</f>
        <v>0</v>
      </c>
      <c r="BJ12" s="52"/>
      <c r="BK12" s="53"/>
      <c r="BL12" s="52">
        <f t="shared" ref="BL12:BL31" si="4">+R12</f>
        <v>0</v>
      </c>
      <c r="BM12" s="92">
        <f>IFERROR(BL12/SUM($L12:$W12)*100,0)</f>
        <v>0</v>
      </c>
      <c r="BN12" s="702"/>
      <c r="BO12" s="92">
        <f>IFERROR(BN12/SUM($L12:$W12)*100,0)</f>
        <v>0</v>
      </c>
      <c r="BP12" s="701"/>
      <c r="BQ12" s="701"/>
      <c r="BR12" s="53">
        <f t="shared" ref="BR12:BR31" si="5">+S12</f>
        <v>0</v>
      </c>
      <c r="BS12" s="92">
        <f>IFERROR(BR12/SUM($L12:$W12)*100,0)</f>
        <v>0</v>
      </c>
      <c r="BT12" s="92"/>
      <c r="BU12" s="92">
        <f>IFERROR(BT12/SUM($L12:$W12)*100,0)</f>
        <v>0</v>
      </c>
      <c r="BV12" s="53"/>
      <c r="BW12" s="53"/>
      <c r="BX12" s="53">
        <f t="shared" ref="BX12:BX31" si="6">+T12</f>
        <v>0</v>
      </c>
      <c r="BY12" s="92">
        <f>IFERROR(BX12/SUM($L12:$W12)*100,0)</f>
        <v>0</v>
      </c>
      <c r="BZ12" s="92"/>
      <c r="CA12" s="92">
        <f>IFERROR(BZ12/SUM($L12:$W12)*100,0)</f>
        <v>0</v>
      </c>
      <c r="CB12" s="53"/>
      <c r="CC12" s="53"/>
      <c r="CD12" s="53">
        <f t="shared" ref="CD12:CD31" si="7">+U12</f>
        <v>0</v>
      </c>
      <c r="CE12" s="92">
        <f>IFERROR(CD12/SUM($L12:$W12)*100,0)</f>
        <v>0</v>
      </c>
      <c r="CF12" s="92"/>
      <c r="CG12" s="92">
        <f>IFERROR(CF12/SUM($L12:$W12)*100,0)</f>
        <v>0</v>
      </c>
      <c r="CH12" s="53"/>
      <c r="CI12" s="53"/>
      <c r="CJ12" s="53">
        <f t="shared" ref="CJ12:CJ31" si="8">+V12</f>
        <v>0</v>
      </c>
      <c r="CK12" s="92">
        <f>IFERROR(CJ12/SUM($L12:$W12)*100,0)</f>
        <v>0</v>
      </c>
      <c r="CL12" s="92"/>
      <c r="CM12" s="92">
        <f>IFERROR(CL12/SUM($L12:$W12)*100,0)</f>
        <v>0</v>
      </c>
      <c r="CN12" s="53"/>
      <c r="CO12" s="53"/>
      <c r="CP12" s="53">
        <f t="shared" ref="CP12:CP31" si="9">+W12</f>
        <v>1</v>
      </c>
      <c r="CQ12" s="92">
        <f>IFERROR(CP12/SUM($L12:$W12)*100,0)</f>
        <v>100</v>
      </c>
      <c r="CR12" s="92"/>
      <c r="CS12" s="92">
        <f>IFERROR(CR12/SUM($L12:$W12)*100,0)</f>
        <v>0</v>
      </c>
      <c r="CT12" s="53"/>
      <c r="CU12" s="53"/>
      <c r="CV12" s="53">
        <f t="shared" ref="CV12:CV31" si="10">SUM(CR12,CL12,CF12,BZ12,BT12,BN12,BH12,BB12,AV12,AP12,AJ12,AD12)</f>
        <v>0</v>
      </c>
      <c r="CW12" s="28">
        <f>SUM(CS12,CM12,CG12,CA12,BU12,BO12,BI12,BC12,AW12,AQ12,AK12,AE12)/100</f>
        <v>0</v>
      </c>
      <c r="CX12" s="78"/>
      <c r="CY12" s="102"/>
      <c r="CZ12" s="85" t="s">
        <v>837</v>
      </c>
      <c r="DA12" s="85" t="s">
        <v>1210</v>
      </c>
      <c r="DB12" s="85" t="s">
        <v>1513</v>
      </c>
      <c r="DC12" s="85" t="s">
        <v>1514</v>
      </c>
      <c r="DD12" s="85" t="s">
        <v>1515</v>
      </c>
      <c r="DE12" s="85" t="s">
        <v>1516</v>
      </c>
      <c r="DF12" s="86"/>
      <c r="DG12" s="86"/>
      <c r="DH12" s="58"/>
      <c r="DI12" s="58"/>
      <c r="DJ12" s="55"/>
      <c r="DK12" s="55"/>
      <c r="DL12" s="112" t="s">
        <v>501</v>
      </c>
    </row>
    <row r="13" spans="1:116" ht="146.25" customHeight="1">
      <c r="A13" s="51"/>
      <c r="B13" s="39" t="s">
        <v>1053</v>
      </c>
      <c r="C13" s="39" t="s">
        <v>485</v>
      </c>
      <c r="D13" s="39" t="s">
        <v>486</v>
      </c>
      <c r="E13" s="39" t="s">
        <v>487</v>
      </c>
      <c r="F13" s="39" t="s">
        <v>488</v>
      </c>
      <c r="G13" s="39" t="s">
        <v>489</v>
      </c>
      <c r="H13" s="39" t="s">
        <v>1074</v>
      </c>
      <c r="I13" s="39" t="s">
        <v>1164</v>
      </c>
      <c r="J13" s="915" t="s">
        <v>1517</v>
      </c>
      <c r="K13" s="916"/>
      <c r="L13" s="85"/>
      <c r="M13" s="85"/>
      <c r="N13" s="85"/>
      <c r="O13" s="85"/>
      <c r="P13" s="85"/>
      <c r="Q13" s="85"/>
      <c r="R13" s="85"/>
      <c r="S13" s="85"/>
      <c r="T13" s="85"/>
      <c r="U13" s="85"/>
      <c r="V13" s="85"/>
      <c r="W13" s="85">
        <v>1</v>
      </c>
      <c r="X13" s="85"/>
      <c r="Y13" s="54" t="s">
        <v>1511</v>
      </c>
      <c r="Z13" s="54" t="s">
        <v>1518</v>
      </c>
      <c r="AA13" s="56">
        <v>0.05</v>
      </c>
      <c r="AB13" s="89">
        <f t="shared" ref="AB13:AB27" si="11">+L13</f>
        <v>0</v>
      </c>
      <c r="AC13" s="92">
        <f t="shared" ref="AC13:AC27" si="12">IFERROR(AB13/SUM($L13:$W13)*100,0)</f>
        <v>0</v>
      </c>
      <c r="AD13" s="92"/>
      <c r="AE13" s="92">
        <f t="shared" ref="AE13:AE27" si="13">IFERROR(AD13/SUM($L13:$W13)*100,0)</f>
        <v>0</v>
      </c>
      <c r="AF13" s="54"/>
      <c r="AG13" s="53"/>
      <c r="AH13" s="89">
        <f t="shared" ref="AH13:AH27" si="14">+M13</f>
        <v>0</v>
      </c>
      <c r="AI13" s="92">
        <f t="shared" ref="AI13:AI27" si="15">IFERROR(AH13/SUM($L13:$W13)*100,0)</f>
        <v>0</v>
      </c>
      <c r="AJ13" s="92"/>
      <c r="AK13" s="92">
        <f t="shared" ref="AK13:AK27" si="16">IFERROR(AJ13/SUM($L13:$W13)*100,0)</f>
        <v>0</v>
      </c>
      <c r="AL13" s="54"/>
      <c r="AM13" s="53"/>
      <c r="AN13" s="89">
        <f t="shared" ref="AN13:AN27" si="17">+N13</f>
        <v>0</v>
      </c>
      <c r="AO13" s="92">
        <f t="shared" ref="AO13:AO27" si="18">IFERROR(AN13/SUM($L13:$W13)*100,0)</f>
        <v>0</v>
      </c>
      <c r="AP13" s="92"/>
      <c r="AQ13" s="92">
        <f t="shared" ref="AQ13:AQ27" si="19">IFERROR(AP13/SUM($L13:$W13)*100,0)</f>
        <v>0</v>
      </c>
      <c r="AR13" s="54"/>
      <c r="AS13" s="53"/>
      <c r="AT13" s="54">
        <f t="shared" ref="AT13:AT27" si="20">+O13</f>
        <v>0</v>
      </c>
      <c r="AU13" s="92">
        <f t="shared" ref="AU13:AU27" si="21">IFERROR(AT13/SUM($L13:$W13)*100,0)</f>
        <v>0</v>
      </c>
      <c r="AV13" s="92"/>
      <c r="AW13" s="92">
        <f t="shared" ref="AW13:AW27" si="22">IFERROR(AV13/SUM($L13:$W13)*100,0)</f>
        <v>0</v>
      </c>
      <c r="AX13" s="54"/>
      <c r="AY13" s="53"/>
      <c r="AZ13" s="52">
        <f t="shared" ref="AZ13:AZ27" si="23">+P13</f>
        <v>0</v>
      </c>
      <c r="BA13" s="92">
        <f t="shared" ref="BA13:BA27" si="24">IFERROR(AZ13/SUM($L13:$W13)*100,0)</f>
        <v>0</v>
      </c>
      <c r="BB13" s="92"/>
      <c r="BC13" s="92">
        <f t="shared" ref="BC13:BC27" si="25">IFERROR(BB13/SUM($L13:$W13)*100,0)</f>
        <v>0</v>
      </c>
      <c r="BD13" s="52"/>
      <c r="BE13" s="53"/>
      <c r="BF13" s="52">
        <f t="shared" ref="BF13:BF27" si="26">+Q13</f>
        <v>0</v>
      </c>
      <c r="BG13" s="92">
        <f t="shared" ref="BG13:BG27" si="27">IFERROR(BF13/SUM($L13:$W13)*100,0)</f>
        <v>0</v>
      </c>
      <c r="BH13" s="92"/>
      <c r="BI13" s="92">
        <f t="shared" ref="BI13:BI27" si="28">IFERROR(BH13/SUM($L13:$W13)*100,0)</f>
        <v>0</v>
      </c>
      <c r="BJ13" s="52"/>
      <c r="BK13" s="53"/>
      <c r="BL13" s="52">
        <f t="shared" ref="BL13:BL27" si="29">+R13</f>
        <v>0</v>
      </c>
      <c r="BM13" s="92">
        <f t="shared" ref="BM13:BM27" si="30">IFERROR(BL13/SUM($L13:$W13)*100,0)</f>
        <v>0</v>
      </c>
      <c r="BN13" s="702"/>
      <c r="BO13" s="92">
        <f t="shared" ref="BO13:BO27" si="31">IFERROR(BN13/SUM($L13:$W13)*100,0)</f>
        <v>0</v>
      </c>
      <c r="BP13" s="701"/>
      <c r="BQ13" s="701"/>
      <c r="BR13" s="53">
        <f t="shared" ref="BR13:BR27" si="32">+S13</f>
        <v>0</v>
      </c>
      <c r="BS13" s="92">
        <f t="shared" ref="BS13:BS27" si="33">IFERROR(BR13/SUM($L13:$W13)*100,0)</f>
        <v>0</v>
      </c>
      <c r="BT13" s="92"/>
      <c r="BU13" s="92">
        <f t="shared" ref="BU13:BU27" si="34">IFERROR(BT13/SUM($L13:$W13)*100,0)</f>
        <v>0</v>
      </c>
      <c r="BV13" s="53"/>
      <c r="BW13" s="53"/>
      <c r="BX13" s="53">
        <f t="shared" ref="BX13:BX27" si="35">+T13</f>
        <v>0</v>
      </c>
      <c r="BY13" s="92">
        <f t="shared" ref="BY13:BY27" si="36">IFERROR(BX13/SUM($L13:$W13)*100,0)</f>
        <v>0</v>
      </c>
      <c r="BZ13" s="92"/>
      <c r="CA13" s="92">
        <f t="shared" ref="CA13:CA27" si="37">IFERROR(BZ13/SUM($L13:$W13)*100,0)</f>
        <v>0</v>
      </c>
      <c r="CB13" s="53"/>
      <c r="CC13" s="53"/>
      <c r="CD13" s="53">
        <f t="shared" ref="CD13:CD27" si="38">+U13</f>
        <v>0</v>
      </c>
      <c r="CE13" s="92">
        <f t="shared" ref="CE13:CE27" si="39">IFERROR(CD13/SUM($L13:$W13)*100,0)</f>
        <v>0</v>
      </c>
      <c r="CF13" s="92"/>
      <c r="CG13" s="92">
        <f t="shared" ref="CG13:CG27" si="40">IFERROR(CF13/SUM($L13:$W13)*100,0)</f>
        <v>0</v>
      </c>
      <c r="CH13" s="53"/>
      <c r="CI13" s="53"/>
      <c r="CJ13" s="53">
        <f t="shared" ref="CJ13:CJ27" si="41">+V13</f>
        <v>0</v>
      </c>
      <c r="CK13" s="92">
        <f t="shared" ref="CK13:CK27" si="42">IFERROR(CJ13/SUM($L13:$W13)*100,0)</f>
        <v>0</v>
      </c>
      <c r="CL13" s="92"/>
      <c r="CM13" s="92">
        <f t="shared" ref="CM13:CM27" si="43">IFERROR(CL13/SUM($L13:$W13)*100,0)</f>
        <v>0</v>
      </c>
      <c r="CN13" s="53"/>
      <c r="CO13" s="53"/>
      <c r="CP13" s="53">
        <f t="shared" ref="CP13:CP27" si="44">+W13</f>
        <v>1</v>
      </c>
      <c r="CQ13" s="92">
        <f t="shared" ref="CQ13:CQ27" si="45">IFERROR(CP13/SUM($L13:$W13)*100,0)</f>
        <v>100</v>
      </c>
      <c r="CR13" s="92"/>
      <c r="CS13" s="92">
        <f t="shared" ref="CS13:CS27" si="46">IFERROR(CR13/SUM($L13:$W13)*100,0)</f>
        <v>0</v>
      </c>
      <c r="CT13" s="53"/>
      <c r="CU13" s="53"/>
      <c r="CV13" s="53">
        <f t="shared" ref="CV13:CV27" si="47">SUM(CR13,CL13,CF13,BZ13,BT13,BN13,BH13,BB13,AV13,AP13,AJ13,AD13)</f>
        <v>0</v>
      </c>
      <c r="CW13" s="28">
        <f t="shared" ref="CW13:CW27" si="48">SUM(CS13,CM13,CG13,CA13,BU13,BO13,BI13,BC13,AW13,AQ13,AK13,AE13)/100</f>
        <v>0</v>
      </c>
      <c r="CX13" s="78"/>
      <c r="CY13" s="435"/>
      <c r="CZ13" s="85" t="s">
        <v>837</v>
      </c>
      <c r="DA13" s="85" t="s">
        <v>1210</v>
      </c>
      <c r="DB13" s="85" t="s">
        <v>1513</v>
      </c>
      <c r="DC13" s="85" t="s">
        <v>1514</v>
      </c>
      <c r="DD13" s="85" t="s">
        <v>1515</v>
      </c>
      <c r="DE13" s="85" t="s">
        <v>1516</v>
      </c>
      <c r="DF13" s="86"/>
      <c r="DG13" s="86"/>
      <c r="DH13" s="58"/>
      <c r="DI13" s="58"/>
      <c r="DJ13" s="55"/>
      <c r="DK13" s="55"/>
      <c r="DL13" s="112" t="s">
        <v>501</v>
      </c>
    </row>
    <row r="14" spans="1:116" ht="157.5" customHeight="1">
      <c r="A14" s="51"/>
      <c r="B14" s="39" t="s">
        <v>1053</v>
      </c>
      <c r="C14" s="39" t="s">
        <v>485</v>
      </c>
      <c r="D14" s="39" t="s">
        <v>486</v>
      </c>
      <c r="E14" s="39" t="s">
        <v>487</v>
      </c>
      <c r="F14" s="39" t="s">
        <v>488</v>
      </c>
      <c r="G14" s="39" t="s">
        <v>489</v>
      </c>
      <c r="H14" s="39" t="s">
        <v>1074</v>
      </c>
      <c r="I14" s="39" t="s">
        <v>1164</v>
      </c>
      <c r="J14" s="915" t="s">
        <v>1519</v>
      </c>
      <c r="K14" s="916"/>
      <c r="L14" s="85"/>
      <c r="M14" s="85"/>
      <c r="N14" s="85"/>
      <c r="O14" s="85"/>
      <c r="P14" s="85"/>
      <c r="Q14" s="85"/>
      <c r="R14" s="85"/>
      <c r="S14" s="85"/>
      <c r="T14" s="85"/>
      <c r="U14" s="85"/>
      <c r="V14" s="85"/>
      <c r="W14" s="85">
        <v>1</v>
      </c>
      <c r="X14" s="85"/>
      <c r="Y14" s="54" t="s">
        <v>1520</v>
      </c>
      <c r="Z14" s="54" t="s">
        <v>1521</v>
      </c>
      <c r="AA14" s="56">
        <v>0.05</v>
      </c>
      <c r="AB14" s="89">
        <f t="shared" si="11"/>
        <v>0</v>
      </c>
      <c r="AC14" s="92">
        <f t="shared" si="12"/>
        <v>0</v>
      </c>
      <c r="AD14" s="92"/>
      <c r="AE14" s="92">
        <f t="shared" si="13"/>
        <v>0</v>
      </c>
      <c r="AF14" s="54"/>
      <c r="AG14" s="53"/>
      <c r="AH14" s="89">
        <f t="shared" si="14"/>
        <v>0</v>
      </c>
      <c r="AI14" s="92">
        <f t="shared" si="15"/>
        <v>0</v>
      </c>
      <c r="AJ14" s="92"/>
      <c r="AK14" s="92">
        <f t="shared" si="16"/>
        <v>0</v>
      </c>
      <c r="AL14" s="54"/>
      <c r="AM14" s="53"/>
      <c r="AN14" s="89">
        <f t="shared" si="17"/>
        <v>0</v>
      </c>
      <c r="AO14" s="92">
        <f t="shared" si="18"/>
        <v>0</v>
      </c>
      <c r="AP14" s="92"/>
      <c r="AQ14" s="92">
        <f t="shared" si="19"/>
        <v>0</v>
      </c>
      <c r="AR14" s="54"/>
      <c r="AS14" s="53"/>
      <c r="AT14" s="54">
        <f t="shared" si="20"/>
        <v>0</v>
      </c>
      <c r="AU14" s="92">
        <f t="shared" si="21"/>
        <v>0</v>
      </c>
      <c r="AV14" s="92"/>
      <c r="AW14" s="92">
        <f t="shared" si="22"/>
        <v>0</v>
      </c>
      <c r="AX14" s="54"/>
      <c r="AY14" s="53"/>
      <c r="AZ14" s="52">
        <f t="shared" si="23"/>
        <v>0</v>
      </c>
      <c r="BA14" s="92">
        <f t="shared" si="24"/>
        <v>0</v>
      </c>
      <c r="BB14" s="92"/>
      <c r="BC14" s="92">
        <f t="shared" si="25"/>
        <v>0</v>
      </c>
      <c r="BD14" s="52"/>
      <c r="BE14" s="53"/>
      <c r="BF14" s="52">
        <f t="shared" si="26"/>
        <v>0</v>
      </c>
      <c r="BG14" s="92">
        <f t="shared" si="27"/>
        <v>0</v>
      </c>
      <c r="BH14" s="92"/>
      <c r="BI14" s="92">
        <f t="shared" si="28"/>
        <v>0</v>
      </c>
      <c r="BJ14" s="52"/>
      <c r="BK14" s="53"/>
      <c r="BL14" s="52">
        <f t="shared" si="29"/>
        <v>0</v>
      </c>
      <c r="BM14" s="92">
        <f t="shared" si="30"/>
        <v>0</v>
      </c>
      <c r="BN14" s="702"/>
      <c r="BO14" s="92">
        <f t="shared" si="31"/>
        <v>0</v>
      </c>
      <c r="BP14" s="701"/>
      <c r="BQ14" s="701"/>
      <c r="BR14" s="53">
        <f t="shared" si="32"/>
        <v>0</v>
      </c>
      <c r="BS14" s="92">
        <f t="shared" si="33"/>
        <v>0</v>
      </c>
      <c r="BT14" s="92"/>
      <c r="BU14" s="92">
        <f t="shared" si="34"/>
        <v>0</v>
      </c>
      <c r="BV14" s="53"/>
      <c r="BW14" s="53"/>
      <c r="BX14" s="53">
        <f t="shared" si="35"/>
        <v>0</v>
      </c>
      <c r="BY14" s="92">
        <f t="shared" si="36"/>
        <v>0</v>
      </c>
      <c r="BZ14" s="92"/>
      <c r="CA14" s="92">
        <f t="shared" si="37"/>
        <v>0</v>
      </c>
      <c r="CB14" s="53"/>
      <c r="CC14" s="53"/>
      <c r="CD14" s="53">
        <f t="shared" si="38"/>
        <v>0</v>
      </c>
      <c r="CE14" s="92">
        <f t="shared" si="39"/>
        <v>0</v>
      </c>
      <c r="CF14" s="92"/>
      <c r="CG14" s="92">
        <f t="shared" si="40"/>
        <v>0</v>
      </c>
      <c r="CH14" s="53"/>
      <c r="CI14" s="53"/>
      <c r="CJ14" s="53">
        <f t="shared" si="41"/>
        <v>0</v>
      </c>
      <c r="CK14" s="92">
        <f t="shared" si="42"/>
        <v>0</v>
      </c>
      <c r="CL14" s="92"/>
      <c r="CM14" s="92">
        <f t="shared" si="43"/>
        <v>0</v>
      </c>
      <c r="CN14" s="53"/>
      <c r="CO14" s="53"/>
      <c r="CP14" s="53">
        <f t="shared" si="44"/>
        <v>1</v>
      </c>
      <c r="CQ14" s="92">
        <f t="shared" si="45"/>
        <v>100</v>
      </c>
      <c r="CR14" s="92"/>
      <c r="CS14" s="92">
        <f t="shared" si="46"/>
        <v>0</v>
      </c>
      <c r="CT14" s="53"/>
      <c r="CU14" s="53"/>
      <c r="CV14" s="53">
        <f t="shared" si="47"/>
        <v>0</v>
      </c>
      <c r="CW14" s="28">
        <f t="shared" si="48"/>
        <v>0</v>
      </c>
      <c r="CX14" s="78"/>
      <c r="CY14" s="435"/>
      <c r="CZ14" s="85" t="s">
        <v>837</v>
      </c>
      <c r="DA14" s="85" t="s">
        <v>1210</v>
      </c>
      <c r="DB14" s="85" t="s">
        <v>1513</v>
      </c>
      <c r="DC14" s="85" t="s">
        <v>1514</v>
      </c>
      <c r="DD14" s="85" t="s">
        <v>1515</v>
      </c>
      <c r="DE14" s="85" t="s">
        <v>1516</v>
      </c>
      <c r="DF14" s="86"/>
      <c r="DG14" s="86"/>
      <c r="DH14" s="58"/>
      <c r="DI14" s="58"/>
      <c r="DJ14" s="55"/>
      <c r="DK14" s="55"/>
      <c r="DL14" s="112" t="s">
        <v>501</v>
      </c>
    </row>
    <row r="15" spans="1:116" ht="157.5" customHeight="1">
      <c r="A15" s="51"/>
      <c r="B15" s="39" t="s">
        <v>1053</v>
      </c>
      <c r="C15" s="39" t="s">
        <v>485</v>
      </c>
      <c r="D15" s="39" t="s">
        <v>486</v>
      </c>
      <c r="E15" s="39" t="s">
        <v>487</v>
      </c>
      <c r="F15" s="39" t="s">
        <v>488</v>
      </c>
      <c r="G15" s="39" t="s">
        <v>489</v>
      </c>
      <c r="H15" s="39" t="s">
        <v>1074</v>
      </c>
      <c r="I15" s="39" t="s">
        <v>1164</v>
      </c>
      <c r="J15" s="915" t="s">
        <v>1522</v>
      </c>
      <c r="K15" s="916"/>
      <c r="L15" s="85"/>
      <c r="M15" s="85"/>
      <c r="N15" s="85"/>
      <c r="O15" s="85"/>
      <c r="P15" s="85"/>
      <c r="Q15" s="85"/>
      <c r="R15" s="85"/>
      <c r="S15" s="85"/>
      <c r="T15" s="85"/>
      <c r="U15" s="85"/>
      <c r="V15" s="85"/>
      <c r="W15" s="85">
        <v>1</v>
      </c>
      <c r="X15" s="85"/>
      <c r="Y15" s="54" t="s">
        <v>1520</v>
      </c>
      <c r="Z15" s="54" t="s">
        <v>1523</v>
      </c>
      <c r="AA15" s="56">
        <v>0.05</v>
      </c>
      <c r="AB15" s="89">
        <f t="shared" si="11"/>
        <v>0</v>
      </c>
      <c r="AC15" s="92">
        <f t="shared" si="12"/>
        <v>0</v>
      </c>
      <c r="AD15" s="92"/>
      <c r="AE15" s="92">
        <f t="shared" si="13"/>
        <v>0</v>
      </c>
      <c r="AF15" s="54"/>
      <c r="AG15" s="53"/>
      <c r="AH15" s="89">
        <f t="shared" si="14"/>
        <v>0</v>
      </c>
      <c r="AI15" s="92">
        <f t="shared" si="15"/>
        <v>0</v>
      </c>
      <c r="AJ15" s="92"/>
      <c r="AK15" s="92">
        <f t="shared" si="16"/>
        <v>0</v>
      </c>
      <c r="AL15" s="54"/>
      <c r="AM15" s="53"/>
      <c r="AN15" s="89">
        <f t="shared" si="17"/>
        <v>0</v>
      </c>
      <c r="AO15" s="92">
        <f t="shared" si="18"/>
        <v>0</v>
      </c>
      <c r="AP15" s="92"/>
      <c r="AQ15" s="92">
        <f t="shared" si="19"/>
        <v>0</v>
      </c>
      <c r="AR15" s="54"/>
      <c r="AS15" s="53"/>
      <c r="AT15" s="54">
        <f t="shared" si="20"/>
        <v>0</v>
      </c>
      <c r="AU15" s="92">
        <f t="shared" si="21"/>
        <v>0</v>
      </c>
      <c r="AV15" s="92"/>
      <c r="AW15" s="92">
        <f t="shared" si="22"/>
        <v>0</v>
      </c>
      <c r="AX15" s="54"/>
      <c r="AY15" s="53"/>
      <c r="AZ15" s="52">
        <f t="shared" si="23"/>
        <v>0</v>
      </c>
      <c r="BA15" s="92">
        <f t="shared" si="24"/>
        <v>0</v>
      </c>
      <c r="BB15" s="92"/>
      <c r="BC15" s="92">
        <f t="shared" si="25"/>
        <v>0</v>
      </c>
      <c r="BD15" s="52"/>
      <c r="BE15" s="53"/>
      <c r="BF15" s="52">
        <f t="shared" si="26"/>
        <v>0</v>
      </c>
      <c r="BG15" s="92">
        <f t="shared" si="27"/>
        <v>0</v>
      </c>
      <c r="BH15" s="92"/>
      <c r="BI15" s="92">
        <f t="shared" si="28"/>
        <v>0</v>
      </c>
      <c r="BJ15" s="52"/>
      <c r="BK15" s="53"/>
      <c r="BL15" s="52">
        <f t="shared" si="29"/>
        <v>0</v>
      </c>
      <c r="BM15" s="92">
        <f t="shared" si="30"/>
        <v>0</v>
      </c>
      <c r="BN15" s="702"/>
      <c r="BO15" s="92">
        <f t="shared" si="31"/>
        <v>0</v>
      </c>
      <c r="BP15" s="701"/>
      <c r="BQ15" s="701"/>
      <c r="BR15" s="53">
        <f t="shared" si="32"/>
        <v>0</v>
      </c>
      <c r="BS15" s="92">
        <f t="shared" si="33"/>
        <v>0</v>
      </c>
      <c r="BT15" s="92"/>
      <c r="BU15" s="92">
        <f t="shared" si="34"/>
        <v>0</v>
      </c>
      <c r="BV15" s="53"/>
      <c r="BW15" s="53"/>
      <c r="BX15" s="53">
        <f t="shared" si="35"/>
        <v>0</v>
      </c>
      <c r="BY15" s="92">
        <f t="shared" si="36"/>
        <v>0</v>
      </c>
      <c r="BZ15" s="92"/>
      <c r="CA15" s="92">
        <f t="shared" si="37"/>
        <v>0</v>
      </c>
      <c r="CB15" s="53"/>
      <c r="CC15" s="53"/>
      <c r="CD15" s="53">
        <f t="shared" si="38"/>
        <v>0</v>
      </c>
      <c r="CE15" s="92">
        <f t="shared" si="39"/>
        <v>0</v>
      </c>
      <c r="CF15" s="92"/>
      <c r="CG15" s="92">
        <f t="shared" si="40"/>
        <v>0</v>
      </c>
      <c r="CH15" s="53"/>
      <c r="CI15" s="53"/>
      <c r="CJ15" s="53">
        <f t="shared" si="41"/>
        <v>0</v>
      </c>
      <c r="CK15" s="92">
        <f t="shared" si="42"/>
        <v>0</v>
      </c>
      <c r="CL15" s="92"/>
      <c r="CM15" s="92">
        <f t="shared" si="43"/>
        <v>0</v>
      </c>
      <c r="CN15" s="53"/>
      <c r="CO15" s="53"/>
      <c r="CP15" s="53">
        <f t="shared" si="44"/>
        <v>1</v>
      </c>
      <c r="CQ15" s="92">
        <f t="shared" si="45"/>
        <v>100</v>
      </c>
      <c r="CR15" s="92"/>
      <c r="CS15" s="92">
        <f t="shared" si="46"/>
        <v>0</v>
      </c>
      <c r="CT15" s="53"/>
      <c r="CU15" s="53"/>
      <c r="CV15" s="53">
        <f t="shared" si="47"/>
        <v>0</v>
      </c>
      <c r="CW15" s="28">
        <f t="shared" si="48"/>
        <v>0</v>
      </c>
      <c r="CX15" s="78"/>
      <c r="CY15" s="435"/>
      <c r="CZ15" s="85" t="s">
        <v>837</v>
      </c>
      <c r="DA15" s="85" t="s">
        <v>1210</v>
      </c>
      <c r="DB15" s="85" t="s">
        <v>1513</v>
      </c>
      <c r="DC15" s="85" t="s">
        <v>1514</v>
      </c>
      <c r="DD15" s="85" t="s">
        <v>1515</v>
      </c>
      <c r="DE15" s="85" t="s">
        <v>1516</v>
      </c>
      <c r="DF15" s="86"/>
      <c r="DG15" s="86"/>
      <c r="DH15" s="58"/>
      <c r="DI15" s="58"/>
      <c r="DJ15" s="55"/>
      <c r="DK15" s="55"/>
      <c r="DL15" s="112" t="s">
        <v>501</v>
      </c>
    </row>
    <row r="16" spans="1:116" ht="169.5" customHeight="1">
      <c r="A16" s="51"/>
      <c r="B16" s="39" t="s">
        <v>1053</v>
      </c>
      <c r="C16" s="39" t="s">
        <v>485</v>
      </c>
      <c r="D16" s="39" t="s">
        <v>486</v>
      </c>
      <c r="E16" s="39" t="s">
        <v>487</v>
      </c>
      <c r="F16" s="39" t="s">
        <v>488</v>
      </c>
      <c r="G16" s="39" t="s">
        <v>489</v>
      </c>
      <c r="H16" s="39" t="s">
        <v>1074</v>
      </c>
      <c r="I16" s="39" t="s">
        <v>1164</v>
      </c>
      <c r="J16" s="915" t="s">
        <v>1524</v>
      </c>
      <c r="K16" s="916"/>
      <c r="L16" s="85"/>
      <c r="M16" s="85"/>
      <c r="N16" s="85"/>
      <c r="O16" s="85">
        <v>1</v>
      </c>
      <c r="P16" s="85"/>
      <c r="Q16" s="85"/>
      <c r="R16" s="85"/>
      <c r="S16" s="85"/>
      <c r="T16" s="85"/>
      <c r="U16" s="85"/>
      <c r="V16" s="85"/>
      <c r="W16" s="85"/>
      <c r="X16" s="85"/>
      <c r="Y16" s="54" t="s">
        <v>1525</v>
      </c>
      <c r="Z16" s="54" t="s">
        <v>1526</v>
      </c>
      <c r="AA16" s="56">
        <v>0.05</v>
      </c>
      <c r="AB16" s="89">
        <f t="shared" si="11"/>
        <v>0</v>
      </c>
      <c r="AC16" s="92">
        <f t="shared" si="12"/>
        <v>0</v>
      </c>
      <c r="AD16" s="92"/>
      <c r="AE16" s="92">
        <f t="shared" si="13"/>
        <v>0</v>
      </c>
      <c r="AF16" s="54"/>
      <c r="AG16" s="53"/>
      <c r="AH16" s="89">
        <f t="shared" si="14"/>
        <v>0</v>
      </c>
      <c r="AI16" s="92">
        <f t="shared" si="15"/>
        <v>0</v>
      </c>
      <c r="AJ16" s="92"/>
      <c r="AK16" s="92">
        <f t="shared" si="16"/>
        <v>0</v>
      </c>
      <c r="AL16" s="54"/>
      <c r="AM16" s="53"/>
      <c r="AN16" s="89">
        <f t="shared" si="17"/>
        <v>0</v>
      </c>
      <c r="AO16" s="92">
        <f t="shared" si="18"/>
        <v>0</v>
      </c>
      <c r="AP16" s="92"/>
      <c r="AQ16" s="92">
        <f t="shared" si="19"/>
        <v>0</v>
      </c>
      <c r="AR16" s="54"/>
      <c r="AS16" s="53"/>
      <c r="AT16" s="54">
        <f t="shared" si="20"/>
        <v>1</v>
      </c>
      <c r="AU16" s="92">
        <f t="shared" si="21"/>
        <v>100</v>
      </c>
      <c r="AV16" s="92">
        <v>1</v>
      </c>
      <c r="AW16" s="92">
        <f t="shared" si="22"/>
        <v>100</v>
      </c>
      <c r="AX16" s="54" t="s">
        <v>1527</v>
      </c>
      <c r="AY16" s="507" t="s">
        <v>1528</v>
      </c>
      <c r="AZ16" s="52">
        <f t="shared" si="23"/>
        <v>0</v>
      </c>
      <c r="BA16" s="92">
        <f t="shared" si="24"/>
        <v>0</v>
      </c>
      <c r="BB16" s="92"/>
      <c r="BC16" s="92">
        <f t="shared" si="25"/>
        <v>0</v>
      </c>
      <c r="BD16" s="52"/>
      <c r="BE16" s="53"/>
      <c r="BF16" s="52">
        <f t="shared" si="26"/>
        <v>0</v>
      </c>
      <c r="BG16" s="92">
        <f t="shared" si="27"/>
        <v>0</v>
      </c>
      <c r="BH16" s="92"/>
      <c r="BI16" s="92">
        <f t="shared" si="28"/>
        <v>0</v>
      </c>
      <c r="BJ16" s="52"/>
      <c r="BK16" s="53"/>
      <c r="BL16" s="52">
        <f t="shared" si="29"/>
        <v>0</v>
      </c>
      <c r="BM16" s="92">
        <f t="shared" si="30"/>
        <v>0</v>
      </c>
      <c r="BN16" s="702"/>
      <c r="BO16" s="92">
        <f t="shared" si="31"/>
        <v>0</v>
      </c>
      <c r="BP16" s="701"/>
      <c r="BQ16" s="701"/>
      <c r="BR16" s="53">
        <f t="shared" si="32"/>
        <v>0</v>
      </c>
      <c r="BS16" s="92">
        <f t="shared" si="33"/>
        <v>0</v>
      </c>
      <c r="BT16" s="92"/>
      <c r="BU16" s="92">
        <f t="shared" si="34"/>
        <v>0</v>
      </c>
      <c r="BV16" s="53"/>
      <c r="BW16" s="53"/>
      <c r="BX16" s="53">
        <f t="shared" si="35"/>
        <v>0</v>
      </c>
      <c r="BY16" s="92">
        <f t="shared" si="36"/>
        <v>0</v>
      </c>
      <c r="BZ16" s="92"/>
      <c r="CA16" s="92">
        <f t="shared" si="37"/>
        <v>0</v>
      </c>
      <c r="CB16" s="53"/>
      <c r="CC16" s="53"/>
      <c r="CD16" s="53">
        <f t="shared" si="38"/>
        <v>0</v>
      </c>
      <c r="CE16" s="92">
        <f t="shared" si="39"/>
        <v>0</v>
      </c>
      <c r="CF16" s="92"/>
      <c r="CG16" s="92">
        <f t="shared" si="40"/>
        <v>0</v>
      </c>
      <c r="CH16" s="53"/>
      <c r="CI16" s="53"/>
      <c r="CJ16" s="53">
        <f t="shared" si="41"/>
        <v>0</v>
      </c>
      <c r="CK16" s="92">
        <f t="shared" si="42"/>
        <v>0</v>
      </c>
      <c r="CL16" s="92"/>
      <c r="CM16" s="92">
        <f t="shared" si="43"/>
        <v>0</v>
      </c>
      <c r="CN16" s="53"/>
      <c r="CO16" s="53"/>
      <c r="CP16" s="53">
        <f t="shared" si="44"/>
        <v>0</v>
      </c>
      <c r="CQ16" s="92">
        <f t="shared" si="45"/>
        <v>0</v>
      </c>
      <c r="CR16" s="92"/>
      <c r="CS16" s="92">
        <f t="shared" si="46"/>
        <v>0</v>
      </c>
      <c r="CT16" s="53"/>
      <c r="CU16" s="53"/>
      <c r="CV16" s="53">
        <f t="shared" si="47"/>
        <v>1</v>
      </c>
      <c r="CW16" s="28">
        <f t="shared" si="48"/>
        <v>1</v>
      </c>
      <c r="CX16" s="78"/>
      <c r="CY16" s="435"/>
      <c r="CZ16" s="85" t="s">
        <v>837</v>
      </c>
      <c r="DA16" s="85" t="s">
        <v>1210</v>
      </c>
      <c r="DB16" s="85" t="s">
        <v>1513</v>
      </c>
      <c r="DC16" s="85" t="s">
        <v>1529</v>
      </c>
      <c r="DD16" s="85" t="s">
        <v>1515</v>
      </c>
      <c r="DE16" s="85" t="s">
        <v>1516</v>
      </c>
      <c r="DF16" s="86"/>
      <c r="DG16" s="86"/>
      <c r="DH16" s="58"/>
      <c r="DI16" s="58"/>
      <c r="DJ16" s="55"/>
      <c r="DK16" s="55"/>
      <c r="DL16" s="112" t="s">
        <v>1530</v>
      </c>
    </row>
    <row r="17" spans="1:116" ht="145.5" customHeight="1">
      <c r="A17" s="51"/>
      <c r="B17" s="39" t="s">
        <v>1053</v>
      </c>
      <c r="C17" s="39" t="s">
        <v>485</v>
      </c>
      <c r="D17" s="39" t="s">
        <v>486</v>
      </c>
      <c r="E17" s="39" t="s">
        <v>487</v>
      </c>
      <c r="F17" s="39" t="s">
        <v>488</v>
      </c>
      <c r="G17" s="39" t="s">
        <v>489</v>
      </c>
      <c r="H17" s="39" t="s">
        <v>1074</v>
      </c>
      <c r="I17" s="39" t="s">
        <v>1164</v>
      </c>
      <c r="J17" s="915" t="s">
        <v>1531</v>
      </c>
      <c r="K17" s="916"/>
      <c r="L17" s="85"/>
      <c r="M17" s="85"/>
      <c r="N17" s="85"/>
      <c r="O17" s="85"/>
      <c r="P17" s="85"/>
      <c r="Q17" s="85"/>
      <c r="R17" s="85"/>
      <c r="S17" s="85"/>
      <c r="T17" s="85"/>
      <c r="U17" s="85"/>
      <c r="V17" s="85"/>
      <c r="W17" s="85">
        <v>1</v>
      </c>
      <c r="X17" s="85"/>
      <c r="Y17" s="54" t="s">
        <v>1532</v>
      </c>
      <c r="Z17" s="54" t="s">
        <v>1533</v>
      </c>
      <c r="AA17" s="56">
        <v>0.05</v>
      </c>
      <c r="AB17" s="89">
        <f t="shared" si="11"/>
        <v>0</v>
      </c>
      <c r="AC17" s="92">
        <f t="shared" si="12"/>
        <v>0</v>
      </c>
      <c r="AD17" s="92"/>
      <c r="AE17" s="92">
        <f t="shared" si="13"/>
        <v>0</v>
      </c>
      <c r="AF17" s="54"/>
      <c r="AG17" s="53"/>
      <c r="AH17" s="89">
        <f t="shared" si="14"/>
        <v>0</v>
      </c>
      <c r="AI17" s="92">
        <f t="shared" si="15"/>
        <v>0</v>
      </c>
      <c r="AJ17" s="92"/>
      <c r="AK17" s="92">
        <f t="shared" si="16"/>
        <v>0</v>
      </c>
      <c r="AL17" s="54"/>
      <c r="AM17" s="53"/>
      <c r="AN17" s="89">
        <f t="shared" si="17"/>
        <v>0</v>
      </c>
      <c r="AO17" s="92">
        <f t="shared" si="18"/>
        <v>0</v>
      </c>
      <c r="AP17" s="92"/>
      <c r="AQ17" s="92">
        <f t="shared" si="19"/>
        <v>0</v>
      </c>
      <c r="AR17" s="54"/>
      <c r="AS17" s="53"/>
      <c r="AT17" s="54">
        <f t="shared" si="20"/>
        <v>0</v>
      </c>
      <c r="AU17" s="92">
        <f t="shared" si="21"/>
        <v>0</v>
      </c>
      <c r="AV17" s="92"/>
      <c r="AW17" s="92">
        <f t="shared" si="22"/>
        <v>0</v>
      </c>
      <c r="AX17" s="54"/>
      <c r="AY17" s="53"/>
      <c r="AZ17" s="52">
        <f t="shared" si="23"/>
        <v>0</v>
      </c>
      <c r="BA17" s="92">
        <f t="shared" si="24"/>
        <v>0</v>
      </c>
      <c r="BB17" s="92"/>
      <c r="BC17" s="92">
        <f t="shared" si="25"/>
        <v>0</v>
      </c>
      <c r="BD17" s="52"/>
      <c r="BE17" s="53"/>
      <c r="BF17" s="52">
        <f t="shared" si="26"/>
        <v>0</v>
      </c>
      <c r="BG17" s="92">
        <f t="shared" si="27"/>
        <v>0</v>
      </c>
      <c r="BH17" s="92"/>
      <c r="BI17" s="92">
        <f t="shared" si="28"/>
        <v>0</v>
      </c>
      <c r="BJ17" s="52"/>
      <c r="BK17" s="53"/>
      <c r="BL17" s="52">
        <f t="shared" si="29"/>
        <v>0</v>
      </c>
      <c r="BM17" s="92">
        <f t="shared" si="30"/>
        <v>0</v>
      </c>
      <c r="BN17" s="702"/>
      <c r="BO17" s="92">
        <f t="shared" si="31"/>
        <v>0</v>
      </c>
      <c r="BP17" s="701"/>
      <c r="BQ17" s="701"/>
      <c r="BR17" s="53">
        <f t="shared" si="32"/>
        <v>0</v>
      </c>
      <c r="BS17" s="92">
        <f t="shared" si="33"/>
        <v>0</v>
      </c>
      <c r="BT17" s="92"/>
      <c r="BU17" s="92">
        <f t="shared" si="34"/>
        <v>0</v>
      </c>
      <c r="BV17" s="53"/>
      <c r="BW17" s="53"/>
      <c r="BX17" s="53">
        <f t="shared" si="35"/>
        <v>0</v>
      </c>
      <c r="BY17" s="92">
        <f t="shared" si="36"/>
        <v>0</v>
      </c>
      <c r="BZ17" s="92"/>
      <c r="CA17" s="92">
        <f t="shared" si="37"/>
        <v>0</v>
      </c>
      <c r="CB17" s="53"/>
      <c r="CC17" s="53"/>
      <c r="CD17" s="53">
        <f t="shared" si="38"/>
        <v>0</v>
      </c>
      <c r="CE17" s="92">
        <f t="shared" si="39"/>
        <v>0</v>
      </c>
      <c r="CF17" s="92"/>
      <c r="CG17" s="92">
        <f t="shared" si="40"/>
        <v>0</v>
      </c>
      <c r="CH17" s="53"/>
      <c r="CI17" s="53"/>
      <c r="CJ17" s="53">
        <f t="shared" si="41"/>
        <v>0</v>
      </c>
      <c r="CK17" s="92">
        <f t="shared" si="42"/>
        <v>0</v>
      </c>
      <c r="CL17" s="92"/>
      <c r="CM17" s="92">
        <f t="shared" si="43"/>
        <v>0</v>
      </c>
      <c r="CN17" s="53"/>
      <c r="CO17" s="53"/>
      <c r="CP17" s="53">
        <f t="shared" si="44"/>
        <v>1</v>
      </c>
      <c r="CQ17" s="92">
        <f t="shared" si="45"/>
        <v>100</v>
      </c>
      <c r="CR17" s="92"/>
      <c r="CS17" s="92">
        <f t="shared" si="46"/>
        <v>0</v>
      </c>
      <c r="CT17" s="53"/>
      <c r="CU17" s="53"/>
      <c r="CV17" s="53">
        <f t="shared" si="47"/>
        <v>0</v>
      </c>
      <c r="CW17" s="28">
        <f t="shared" si="48"/>
        <v>0</v>
      </c>
      <c r="CX17" s="78"/>
      <c r="CY17" s="435"/>
      <c r="CZ17" s="85" t="s">
        <v>837</v>
      </c>
      <c r="DA17" s="85" t="s">
        <v>1210</v>
      </c>
      <c r="DB17" s="85" t="s">
        <v>1513</v>
      </c>
      <c r="DC17" s="85" t="s">
        <v>1514</v>
      </c>
      <c r="DD17" s="85" t="s">
        <v>1515</v>
      </c>
      <c r="DE17" s="85" t="s">
        <v>1516</v>
      </c>
      <c r="DF17" s="86"/>
      <c r="DG17" s="86"/>
      <c r="DH17" s="58"/>
      <c r="DI17" s="58"/>
      <c r="DJ17" s="55"/>
      <c r="DK17" s="55"/>
      <c r="DL17" s="112" t="s">
        <v>501</v>
      </c>
    </row>
    <row r="18" spans="1:116" ht="141.75" customHeight="1">
      <c r="A18" s="51"/>
      <c r="B18" s="39" t="s">
        <v>1053</v>
      </c>
      <c r="C18" s="39" t="s">
        <v>485</v>
      </c>
      <c r="D18" s="39" t="s">
        <v>486</v>
      </c>
      <c r="E18" s="39" t="s">
        <v>487</v>
      </c>
      <c r="F18" s="39" t="s">
        <v>488</v>
      </c>
      <c r="G18" s="39" t="s">
        <v>489</v>
      </c>
      <c r="H18" s="39" t="s">
        <v>1074</v>
      </c>
      <c r="I18" s="39" t="s">
        <v>1164</v>
      </c>
      <c r="J18" s="915" t="s">
        <v>1534</v>
      </c>
      <c r="K18" s="916"/>
      <c r="L18" s="85"/>
      <c r="M18" s="85"/>
      <c r="N18" s="85"/>
      <c r="O18" s="85"/>
      <c r="P18" s="85"/>
      <c r="Q18" s="85"/>
      <c r="R18" s="85"/>
      <c r="S18" s="85"/>
      <c r="T18" s="85"/>
      <c r="U18" s="85"/>
      <c r="V18" s="85"/>
      <c r="W18" s="85">
        <v>1</v>
      </c>
      <c r="X18" s="85"/>
      <c r="Y18" s="54" t="s">
        <v>1535</v>
      </c>
      <c r="Z18" s="54" t="s">
        <v>1536</v>
      </c>
      <c r="AA18" s="56">
        <v>0.05</v>
      </c>
      <c r="AB18" s="89">
        <f t="shared" si="11"/>
        <v>0</v>
      </c>
      <c r="AC18" s="92">
        <f t="shared" si="12"/>
        <v>0</v>
      </c>
      <c r="AD18" s="92"/>
      <c r="AE18" s="92">
        <f t="shared" si="13"/>
        <v>0</v>
      </c>
      <c r="AF18" s="54"/>
      <c r="AG18" s="53"/>
      <c r="AH18" s="89">
        <f t="shared" si="14"/>
        <v>0</v>
      </c>
      <c r="AI18" s="92">
        <f t="shared" si="15"/>
        <v>0</v>
      </c>
      <c r="AJ18" s="92"/>
      <c r="AK18" s="92">
        <f t="shared" si="16"/>
        <v>0</v>
      </c>
      <c r="AL18" s="54"/>
      <c r="AM18" s="53"/>
      <c r="AN18" s="89">
        <f t="shared" si="17"/>
        <v>0</v>
      </c>
      <c r="AO18" s="92">
        <f t="shared" si="18"/>
        <v>0</v>
      </c>
      <c r="AP18" s="92"/>
      <c r="AQ18" s="92">
        <f t="shared" si="19"/>
        <v>0</v>
      </c>
      <c r="AR18" s="54"/>
      <c r="AS18" s="53"/>
      <c r="AT18" s="54">
        <f t="shared" si="20"/>
        <v>0</v>
      </c>
      <c r="AU18" s="92">
        <f t="shared" si="21"/>
        <v>0</v>
      </c>
      <c r="AV18" s="92"/>
      <c r="AW18" s="92">
        <f t="shared" si="22"/>
        <v>0</v>
      </c>
      <c r="AX18" s="54"/>
      <c r="AY18" s="53"/>
      <c r="AZ18" s="52">
        <f t="shared" si="23"/>
        <v>0</v>
      </c>
      <c r="BA18" s="92">
        <f t="shared" si="24"/>
        <v>0</v>
      </c>
      <c r="BB18" s="92"/>
      <c r="BC18" s="92">
        <f t="shared" si="25"/>
        <v>0</v>
      </c>
      <c r="BD18" s="52"/>
      <c r="BE18" s="53"/>
      <c r="BF18" s="52">
        <f t="shared" si="26"/>
        <v>0</v>
      </c>
      <c r="BG18" s="92">
        <f t="shared" si="27"/>
        <v>0</v>
      </c>
      <c r="BH18" s="92"/>
      <c r="BI18" s="92">
        <f t="shared" si="28"/>
        <v>0</v>
      </c>
      <c r="BJ18" s="52"/>
      <c r="BK18" s="53"/>
      <c r="BL18" s="52">
        <f t="shared" si="29"/>
        <v>0</v>
      </c>
      <c r="BM18" s="92">
        <f t="shared" si="30"/>
        <v>0</v>
      </c>
      <c r="BN18" s="702"/>
      <c r="BO18" s="92">
        <f t="shared" si="31"/>
        <v>0</v>
      </c>
      <c r="BP18" s="701"/>
      <c r="BQ18" s="701"/>
      <c r="BR18" s="53">
        <f t="shared" si="32"/>
        <v>0</v>
      </c>
      <c r="BS18" s="92">
        <f t="shared" si="33"/>
        <v>0</v>
      </c>
      <c r="BT18" s="92"/>
      <c r="BU18" s="92">
        <f t="shared" si="34"/>
        <v>0</v>
      </c>
      <c r="BV18" s="53"/>
      <c r="BW18" s="53"/>
      <c r="BX18" s="53">
        <f t="shared" si="35"/>
        <v>0</v>
      </c>
      <c r="BY18" s="92">
        <f t="shared" si="36"/>
        <v>0</v>
      </c>
      <c r="BZ18" s="92"/>
      <c r="CA18" s="92">
        <f t="shared" si="37"/>
        <v>0</v>
      </c>
      <c r="CB18" s="53"/>
      <c r="CC18" s="53"/>
      <c r="CD18" s="53">
        <f t="shared" si="38"/>
        <v>0</v>
      </c>
      <c r="CE18" s="92">
        <f t="shared" si="39"/>
        <v>0</v>
      </c>
      <c r="CF18" s="92"/>
      <c r="CG18" s="92">
        <f t="shared" si="40"/>
        <v>0</v>
      </c>
      <c r="CH18" s="53"/>
      <c r="CI18" s="53"/>
      <c r="CJ18" s="53">
        <f t="shared" si="41"/>
        <v>0</v>
      </c>
      <c r="CK18" s="92">
        <f t="shared" si="42"/>
        <v>0</v>
      </c>
      <c r="CL18" s="92"/>
      <c r="CM18" s="92">
        <f t="shared" si="43"/>
        <v>0</v>
      </c>
      <c r="CN18" s="53"/>
      <c r="CO18" s="53"/>
      <c r="CP18" s="53">
        <f t="shared" si="44"/>
        <v>1</v>
      </c>
      <c r="CQ18" s="92">
        <f t="shared" si="45"/>
        <v>100</v>
      </c>
      <c r="CR18" s="92"/>
      <c r="CS18" s="92">
        <f t="shared" si="46"/>
        <v>0</v>
      </c>
      <c r="CT18" s="53"/>
      <c r="CU18" s="53"/>
      <c r="CV18" s="53">
        <f t="shared" si="47"/>
        <v>0</v>
      </c>
      <c r="CW18" s="28">
        <f t="shared" si="48"/>
        <v>0</v>
      </c>
      <c r="CX18" s="78"/>
      <c r="CY18" s="435"/>
      <c r="CZ18" s="85" t="s">
        <v>837</v>
      </c>
      <c r="DA18" s="85" t="s">
        <v>1210</v>
      </c>
      <c r="DB18" s="85" t="s">
        <v>1513</v>
      </c>
      <c r="DC18" s="85" t="s">
        <v>1514</v>
      </c>
      <c r="DD18" s="85" t="s">
        <v>1515</v>
      </c>
      <c r="DE18" s="85" t="s">
        <v>1516</v>
      </c>
      <c r="DF18" s="86"/>
      <c r="DG18" s="86"/>
      <c r="DH18" s="58"/>
      <c r="DI18" s="58"/>
      <c r="DJ18" s="55"/>
      <c r="DK18" s="55"/>
      <c r="DL18" s="112" t="s">
        <v>501</v>
      </c>
    </row>
    <row r="19" spans="1:116" ht="147.75" customHeight="1">
      <c r="A19" s="51"/>
      <c r="B19" s="39" t="s">
        <v>1053</v>
      </c>
      <c r="C19" s="39" t="s">
        <v>485</v>
      </c>
      <c r="D19" s="39" t="s">
        <v>486</v>
      </c>
      <c r="E19" s="39" t="s">
        <v>487</v>
      </c>
      <c r="F19" s="39" t="s">
        <v>488</v>
      </c>
      <c r="G19" s="39" t="s">
        <v>489</v>
      </c>
      <c r="H19" s="39" t="s">
        <v>1074</v>
      </c>
      <c r="I19" s="39" t="s">
        <v>1164</v>
      </c>
      <c r="J19" s="915" t="s">
        <v>1537</v>
      </c>
      <c r="K19" s="916"/>
      <c r="L19" s="85"/>
      <c r="M19" s="85"/>
      <c r="N19" s="85"/>
      <c r="O19" s="85"/>
      <c r="P19" s="85"/>
      <c r="Q19" s="85"/>
      <c r="R19" s="85"/>
      <c r="S19" s="85"/>
      <c r="T19" s="85"/>
      <c r="U19" s="85"/>
      <c r="V19" s="85"/>
      <c r="W19" s="85">
        <v>1</v>
      </c>
      <c r="X19" s="85"/>
      <c r="Y19" s="54" t="s">
        <v>1538</v>
      </c>
      <c r="Z19" s="54" t="s">
        <v>1539</v>
      </c>
      <c r="AA19" s="56">
        <v>0.05</v>
      </c>
      <c r="AB19" s="89">
        <f t="shared" si="11"/>
        <v>0</v>
      </c>
      <c r="AC19" s="92">
        <f t="shared" si="12"/>
        <v>0</v>
      </c>
      <c r="AD19" s="92"/>
      <c r="AE19" s="92">
        <f t="shared" si="13"/>
        <v>0</v>
      </c>
      <c r="AF19" s="54"/>
      <c r="AG19" s="53"/>
      <c r="AH19" s="89">
        <f t="shared" si="14"/>
        <v>0</v>
      </c>
      <c r="AI19" s="92">
        <f t="shared" si="15"/>
        <v>0</v>
      </c>
      <c r="AJ19" s="92"/>
      <c r="AK19" s="92">
        <f t="shared" si="16"/>
        <v>0</v>
      </c>
      <c r="AL19" s="54"/>
      <c r="AM19" s="53"/>
      <c r="AN19" s="89">
        <f t="shared" si="17"/>
        <v>0</v>
      </c>
      <c r="AO19" s="92">
        <f t="shared" si="18"/>
        <v>0</v>
      </c>
      <c r="AP19" s="92"/>
      <c r="AQ19" s="92">
        <f t="shared" si="19"/>
        <v>0</v>
      </c>
      <c r="AR19" s="54"/>
      <c r="AS19" s="53"/>
      <c r="AT19" s="54">
        <f t="shared" si="20"/>
        <v>0</v>
      </c>
      <c r="AU19" s="92">
        <f t="shared" si="21"/>
        <v>0</v>
      </c>
      <c r="AV19" s="92"/>
      <c r="AW19" s="92">
        <f t="shared" si="22"/>
        <v>0</v>
      </c>
      <c r="AX19" s="54"/>
      <c r="AY19" s="53"/>
      <c r="AZ19" s="52">
        <f t="shared" si="23"/>
        <v>0</v>
      </c>
      <c r="BA19" s="92">
        <f t="shared" si="24"/>
        <v>0</v>
      </c>
      <c r="BB19" s="92"/>
      <c r="BC19" s="92">
        <f t="shared" si="25"/>
        <v>0</v>
      </c>
      <c r="BD19" s="52"/>
      <c r="BE19" s="53"/>
      <c r="BF19" s="52">
        <f t="shared" si="26"/>
        <v>0</v>
      </c>
      <c r="BG19" s="92">
        <f t="shared" si="27"/>
        <v>0</v>
      </c>
      <c r="BH19" s="92"/>
      <c r="BI19" s="92">
        <f t="shared" si="28"/>
        <v>0</v>
      </c>
      <c r="BJ19" s="52"/>
      <c r="BK19" s="53"/>
      <c r="BL19" s="52">
        <f t="shared" si="29"/>
        <v>0</v>
      </c>
      <c r="BM19" s="92">
        <f t="shared" si="30"/>
        <v>0</v>
      </c>
      <c r="BN19" s="702"/>
      <c r="BO19" s="92">
        <f t="shared" si="31"/>
        <v>0</v>
      </c>
      <c r="BP19" s="701"/>
      <c r="BQ19" s="701"/>
      <c r="BR19" s="53">
        <f t="shared" si="32"/>
        <v>0</v>
      </c>
      <c r="BS19" s="92">
        <f t="shared" si="33"/>
        <v>0</v>
      </c>
      <c r="BT19" s="92"/>
      <c r="BU19" s="92">
        <f t="shared" si="34"/>
        <v>0</v>
      </c>
      <c r="BV19" s="53"/>
      <c r="BW19" s="53"/>
      <c r="BX19" s="53">
        <f t="shared" si="35"/>
        <v>0</v>
      </c>
      <c r="BY19" s="92">
        <f t="shared" si="36"/>
        <v>0</v>
      </c>
      <c r="BZ19" s="92"/>
      <c r="CA19" s="92">
        <f t="shared" si="37"/>
        <v>0</v>
      </c>
      <c r="CB19" s="53"/>
      <c r="CC19" s="53"/>
      <c r="CD19" s="53">
        <f t="shared" si="38"/>
        <v>0</v>
      </c>
      <c r="CE19" s="92">
        <f t="shared" si="39"/>
        <v>0</v>
      </c>
      <c r="CF19" s="92"/>
      <c r="CG19" s="92">
        <f t="shared" si="40"/>
        <v>0</v>
      </c>
      <c r="CH19" s="53"/>
      <c r="CI19" s="53"/>
      <c r="CJ19" s="53">
        <f t="shared" si="41"/>
        <v>0</v>
      </c>
      <c r="CK19" s="92">
        <f t="shared" si="42"/>
        <v>0</v>
      </c>
      <c r="CL19" s="92"/>
      <c r="CM19" s="92">
        <f t="shared" si="43"/>
        <v>0</v>
      </c>
      <c r="CN19" s="53"/>
      <c r="CO19" s="53"/>
      <c r="CP19" s="53">
        <f t="shared" si="44"/>
        <v>1</v>
      </c>
      <c r="CQ19" s="92">
        <f t="shared" si="45"/>
        <v>100</v>
      </c>
      <c r="CR19" s="92"/>
      <c r="CS19" s="92">
        <f t="shared" si="46"/>
        <v>0</v>
      </c>
      <c r="CT19" s="53"/>
      <c r="CU19" s="53"/>
      <c r="CV19" s="53">
        <f t="shared" si="47"/>
        <v>0</v>
      </c>
      <c r="CW19" s="28">
        <f t="shared" si="48"/>
        <v>0</v>
      </c>
      <c r="CX19" s="78"/>
      <c r="CY19" s="435"/>
      <c r="CZ19" s="85" t="s">
        <v>837</v>
      </c>
      <c r="DA19" s="85" t="s">
        <v>1210</v>
      </c>
      <c r="DB19" s="85" t="s">
        <v>1513</v>
      </c>
      <c r="DC19" s="85" t="s">
        <v>1514</v>
      </c>
      <c r="DD19" s="85" t="s">
        <v>1515</v>
      </c>
      <c r="DE19" s="85" t="s">
        <v>1516</v>
      </c>
      <c r="DF19" s="86"/>
      <c r="DG19" s="86"/>
      <c r="DH19" s="58"/>
      <c r="DI19" s="58"/>
      <c r="DJ19" s="55"/>
      <c r="DK19" s="55"/>
      <c r="DL19" s="112" t="s">
        <v>501</v>
      </c>
    </row>
    <row r="20" spans="1:116" ht="138.75" customHeight="1">
      <c r="A20" s="51"/>
      <c r="B20" s="39" t="s">
        <v>1053</v>
      </c>
      <c r="C20" s="39" t="s">
        <v>485</v>
      </c>
      <c r="D20" s="39" t="s">
        <v>486</v>
      </c>
      <c r="E20" s="39" t="s">
        <v>487</v>
      </c>
      <c r="F20" s="39" t="s">
        <v>488</v>
      </c>
      <c r="G20" s="39" t="s">
        <v>489</v>
      </c>
      <c r="H20" s="39" t="s">
        <v>1074</v>
      </c>
      <c r="I20" s="39" t="s">
        <v>1164</v>
      </c>
      <c r="J20" s="915" t="s">
        <v>1540</v>
      </c>
      <c r="K20" s="916"/>
      <c r="L20" s="85"/>
      <c r="M20" s="85"/>
      <c r="N20" s="85"/>
      <c r="O20" s="85"/>
      <c r="P20" s="85"/>
      <c r="Q20" s="85"/>
      <c r="R20" s="85"/>
      <c r="S20" s="85"/>
      <c r="T20" s="85"/>
      <c r="U20" s="85"/>
      <c r="V20" s="85"/>
      <c r="W20" s="85">
        <v>1</v>
      </c>
      <c r="X20" s="85"/>
      <c r="Y20" s="54" t="s">
        <v>1541</v>
      </c>
      <c r="Z20" s="54" t="s">
        <v>1542</v>
      </c>
      <c r="AA20" s="56">
        <v>0.05</v>
      </c>
      <c r="AB20" s="89">
        <f t="shared" si="11"/>
        <v>0</v>
      </c>
      <c r="AC20" s="92">
        <f t="shared" si="12"/>
        <v>0</v>
      </c>
      <c r="AD20" s="92"/>
      <c r="AE20" s="92">
        <f t="shared" si="13"/>
        <v>0</v>
      </c>
      <c r="AF20" s="54"/>
      <c r="AG20" s="53"/>
      <c r="AH20" s="89">
        <f t="shared" si="14"/>
        <v>0</v>
      </c>
      <c r="AI20" s="92">
        <f t="shared" si="15"/>
        <v>0</v>
      </c>
      <c r="AJ20" s="92"/>
      <c r="AK20" s="92">
        <f t="shared" si="16"/>
        <v>0</v>
      </c>
      <c r="AL20" s="54"/>
      <c r="AM20" s="53"/>
      <c r="AN20" s="89">
        <f t="shared" si="17"/>
        <v>0</v>
      </c>
      <c r="AO20" s="92">
        <f t="shared" si="18"/>
        <v>0</v>
      </c>
      <c r="AP20" s="92"/>
      <c r="AQ20" s="92">
        <f t="shared" si="19"/>
        <v>0</v>
      </c>
      <c r="AR20" s="54"/>
      <c r="AS20" s="53"/>
      <c r="AT20" s="54">
        <f t="shared" si="20"/>
        <v>0</v>
      </c>
      <c r="AU20" s="92">
        <f t="shared" si="21"/>
        <v>0</v>
      </c>
      <c r="AV20" s="92"/>
      <c r="AW20" s="92">
        <f t="shared" si="22"/>
        <v>0</v>
      </c>
      <c r="AX20" s="54"/>
      <c r="AY20" s="53"/>
      <c r="AZ20" s="52">
        <f t="shared" si="23"/>
        <v>0</v>
      </c>
      <c r="BA20" s="92">
        <f t="shared" si="24"/>
        <v>0</v>
      </c>
      <c r="BB20" s="92"/>
      <c r="BC20" s="92">
        <f t="shared" si="25"/>
        <v>0</v>
      </c>
      <c r="BD20" s="52"/>
      <c r="BE20" s="53"/>
      <c r="BF20" s="52">
        <f t="shared" si="26"/>
        <v>0</v>
      </c>
      <c r="BG20" s="92">
        <f t="shared" si="27"/>
        <v>0</v>
      </c>
      <c r="BH20" s="92"/>
      <c r="BI20" s="92">
        <f t="shared" si="28"/>
        <v>0</v>
      </c>
      <c r="BJ20" s="52"/>
      <c r="BK20" s="53"/>
      <c r="BL20" s="52">
        <f t="shared" si="29"/>
        <v>0</v>
      </c>
      <c r="BM20" s="92">
        <f t="shared" si="30"/>
        <v>0</v>
      </c>
      <c r="BN20" s="702"/>
      <c r="BO20" s="92">
        <f t="shared" si="31"/>
        <v>0</v>
      </c>
      <c r="BP20" s="701"/>
      <c r="BQ20" s="701"/>
      <c r="BR20" s="53">
        <f t="shared" si="32"/>
        <v>0</v>
      </c>
      <c r="BS20" s="92">
        <f t="shared" si="33"/>
        <v>0</v>
      </c>
      <c r="BT20" s="92"/>
      <c r="BU20" s="92">
        <f t="shared" si="34"/>
        <v>0</v>
      </c>
      <c r="BV20" s="53"/>
      <c r="BW20" s="53"/>
      <c r="BX20" s="53">
        <f t="shared" si="35"/>
        <v>0</v>
      </c>
      <c r="BY20" s="92">
        <f t="shared" si="36"/>
        <v>0</v>
      </c>
      <c r="BZ20" s="92"/>
      <c r="CA20" s="92">
        <f t="shared" si="37"/>
        <v>0</v>
      </c>
      <c r="CB20" s="53"/>
      <c r="CC20" s="53"/>
      <c r="CD20" s="53">
        <f t="shared" si="38"/>
        <v>0</v>
      </c>
      <c r="CE20" s="92">
        <f t="shared" si="39"/>
        <v>0</v>
      </c>
      <c r="CF20" s="92"/>
      <c r="CG20" s="92">
        <f t="shared" si="40"/>
        <v>0</v>
      </c>
      <c r="CH20" s="53"/>
      <c r="CI20" s="53"/>
      <c r="CJ20" s="53">
        <f t="shared" si="41"/>
        <v>0</v>
      </c>
      <c r="CK20" s="92">
        <f t="shared" si="42"/>
        <v>0</v>
      </c>
      <c r="CL20" s="92"/>
      <c r="CM20" s="92">
        <f t="shared" si="43"/>
        <v>0</v>
      </c>
      <c r="CN20" s="53"/>
      <c r="CO20" s="53"/>
      <c r="CP20" s="53">
        <f t="shared" si="44"/>
        <v>1</v>
      </c>
      <c r="CQ20" s="92">
        <f t="shared" si="45"/>
        <v>100</v>
      </c>
      <c r="CR20" s="92"/>
      <c r="CS20" s="92">
        <f t="shared" si="46"/>
        <v>0</v>
      </c>
      <c r="CT20" s="53"/>
      <c r="CU20" s="53"/>
      <c r="CV20" s="53">
        <f t="shared" si="47"/>
        <v>0</v>
      </c>
      <c r="CW20" s="28">
        <f t="shared" si="48"/>
        <v>0</v>
      </c>
      <c r="CX20" s="78"/>
      <c r="CY20" s="435"/>
      <c r="CZ20" s="85" t="s">
        <v>837</v>
      </c>
      <c r="DA20" s="85" t="s">
        <v>1210</v>
      </c>
      <c r="DB20" s="85" t="s">
        <v>1513</v>
      </c>
      <c r="DC20" s="85" t="s">
        <v>1514</v>
      </c>
      <c r="DD20" s="85" t="s">
        <v>1515</v>
      </c>
      <c r="DE20" s="85" t="s">
        <v>1516</v>
      </c>
      <c r="DF20" s="86"/>
      <c r="DG20" s="86"/>
      <c r="DH20" s="58"/>
      <c r="DI20" s="58"/>
      <c r="DJ20" s="55"/>
      <c r="DK20" s="55"/>
      <c r="DL20" s="112" t="s">
        <v>501</v>
      </c>
    </row>
    <row r="21" spans="1:116" ht="144.75" customHeight="1">
      <c r="A21" s="51"/>
      <c r="B21" s="39" t="s">
        <v>1053</v>
      </c>
      <c r="C21" s="39" t="s">
        <v>485</v>
      </c>
      <c r="D21" s="39" t="s">
        <v>486</v>
      </c>
      <c r="E21" s="39" t="s">
        <v>487</v>
      </c>
      <c r="F21" s="39" t="s">
        <v>488</v>
      </c>
      <c r="G21" s="39" t="s">
        <v>489</v>
      </c>
      <c r="H21" s="39" t="s">
        <v>1074</v>
      </c>
      <c r="I21" s="39" t="s">
        <v>1164</v>
      </c>
      <c r="J21" s="915" t="s">
        <v>1543</v>
      </c>
      <c r="K21" s="916"/>
      <c r="L21" s="85"/>
      <c r="M21" s="85"/>
      <c r="N21" s="85"/>
      <c r="O21" s="85"/>
      <c r="P21" s="85"/>
      <c r="Q21" s="85"/>
      <c r="R21" s="85"/>
      <c r="S21" s="85"/>
      <c r="T21" s="85"/>
      <c r="U21" s="85"/>
      <c r="V21" s="85"/>
      <c r="W21" s="85">
        <v>1</v>
      </c>
      <c r="X21" s="85"/>
      <c r="Y21" s="54" t="s">
        <v>1544</v>
      </c>
      <c r="Z21" s="54" t="s">
        <v>1545</v>
      </c>
      <c r="AA21" s="56">
        <v>0.05</v>
      </c>
      <c r="AB21" s="89">
        <f t="shared" si="11"/>
        <v>0</v>
      </c>
      <c r="AC21" s="92">
        <f t="shared" si="12"/>
        <v>0</v>
      </c>
      <c r="AD21" s="92"/>
      <c r="AE21" s="92">
        <f t="shared" si="13"/>
        <v>0</v>
      </c>
      <c r="AF21" s="54"/>
      <c r="AG21" s="53"/>
      <c r="AH21" s="89">
        <f t="shared" si="14"/>
        <v>0</v>
      </c>
      <c r="AI21" s="92">
        <f t="shared" si="15"/>
        <v>0</v>
      </c>
      <c r="AJ21" s="92"/>
      <c r="AK21" s="92">
        <f t="shared" si="16"/>
        <v>0</v>
      </c>
      <c r="AL21" s="54"/>
      <c r="AM21" s="53"/>
      <c r="AN21" s="89">
        <f t="shared" si="17"/>
        <v>0</v>
      </c>
      <c r="AO21" s="92">
        <f t="shared" si="18"/>
        <v>0</v>
      </c>
      <c r="AP21" s="92"/>
      <c r="AQ21" s="92">
        <f t="shared" si="19"/>
        <v>0</v>
      </c>
      <c r="AR21" s="54"/>
      <c r="AS21" s="53"/>
      <c r="AT21" s="54">
        <f t="shared" si="20"/>
        <v>0</v>
      </c>
      <c r="AU21" s="92">
        <f t="shared" si="21"/>
        <v>0</v>
      </c>
      <c r="AV21" s="92"/>
      <c r="AW21" s="92">
        <f t="shared" si="22"/>
        <v>0</v>
      </c>
      <c r="AX21" s="54"/>
      <c r="AY21" s="53"/>
      <c r="AZ21" s="52">
        <f t="shared" si="23"/>
        <v>0</v>
      </c>
      <c r="BA21" s="92">
        <f t="shared" si="24"/>
        <v>0</v>
      </c>
      <c r="BB21" s="92"/>
      <c r="BC21" s="92">
        <f t="shared" si="25"/>
        <v>0</v>
      </c>
      <c r="BD21" s="52"/>
      <c r="BE21" s="53"/>
      <c r="BF21" s="52">
        <f t="shared" si="26"/>
        <v>0</v>
      </c>
      <c r="BG21" s="92">
        <f t="shared" si="27"/>
        <v>0</v>
      </c>
      <c r="BH21" s="92"/>
      <c r="BI21" s="92">
        <f t="shared" si="28"/>
        <v>0</v>
      </c>
      <c r="BJ21" s="52"/>
      <c r="BK21" s="53"/>
      <c r="BL21" s="52">
        <f t="shared" si="29"/>
        <v>0</v>
      </c>
      <c r="BM21" s="92">
        <f t="shared" si="30"/>
        <v>0</v>
      </c>
      <c r="BN21" s="702"/>
      <c r="BO21" s="92">
        <f t="shared" si="31"/>
        <v>0</v>
      </c>
      <c r="BP21" s="701"/>
      <c r="BQ21" s="701"/>
      <c r="BR21" s="53">
        <f t="shared" si="32"/>
        <v>0</v>
      </c>
      <c r="BS21" s="92">
        <f t="shared" si="33"/>
        <v>0</v>
      </c>
      <c r="BT21" s="92"/>
      <c r="BU21" s="92">
        <f t="shared" si="34"/>
        <v>0</v>
      </c>
      <c r="BV21" s="53"/>
      <c r="BW21" s="53"/>
      <c r="BX21" s="53">
        <f t="shared" si="35"/>
        <v>0</v>
      </c>
      <c r="BY21" s="92">
        <f t="shared" si="36"/>
        <v>0</v>
      </c>
      <c r="BZ21" s="92"/>
      <c r="CA21" s="92">
        <f t="shared" si="37"/>
        <v>0</v>
      </c>
      <c r="CB21" s="53"/>
      <c r="CC21" s="53"/>
      <c r="CD21" s="53">
        <f t="shared" si="38"/>
        <v>0</v>
      </c>
      <c r="CE21" s="92">
        <f t="shared" si="39"/>
        <v>0</v>
      </c>
      <c r="CF21" s="92"/>
      <c r="CG21" s="92">
        <f t="shared" si="40"/>
        <v>0</v>
      </c>
      <c r="CH21" s="53"/>
      <c r="CI21" s="53"/>
      <c r="CJ21" s="53">
        <f t="shared" si="41"/>
        <v>0</v>
      </c>
      <c r="CK21" s="92">
        <f t="shared" si="42"/>
        <v>0</v>
      </c>
      <c r="CL21" s="92"/>
      <c r="CM21" s="92">
        <f t="shared" si="43"/>
        <v>0</v>
      </c>
      <c r="CN21" s="53"/>
      <c r="CO21" s="53"/>
      <c r="CP21" s="53">
        <f t="shared" si="44"/>
        <v>1</v>
      </c>
      <c r="CQ21" s="92">
        <f t="shared" si="45"/>
        <v>100</v>
      </c>
      <c r="CR21" s="92"/>
      <c r="CS21" s="92">
        <f t="shared" si="46"/>
        <v>0</v>
      </c>
      <c r="CT21" s="53"/>
      <c r="CU21" s="53"/>
      <c r="CV21" s="53">
        <f t="shared" si="47"/>
        <v>0</v>
      </c>
      <c r="CW21" s="28">
        <f t="shared" si="48"/>
        <v>0</v>
      </c>
      <c r="CX21" s="78"/>
      <c r="CY21" s="435"/>
      <c r="CZ21" s="85" t="s">
        <v>837</v>
      </c>
      <c r="DA21" s="85" t="s">
        <v>1210</v>
      </c>
      <c r="DB21" s="85" t="s">
        <v>1513</v>
      </c>
      <c r="DC21" s="85" t="s">
        <v>1514</v>
      </c>
      <c r="DD21" s="85" t="s">
        <v>1515</v>
      </c>
      <c r="DE21" s="85" t="s">
        <v>1516</v>
      </c>
      <c r="DF21" s="86"/>
      <c r="DG21" s="86"/>
      <c r="DH21" s="58"/>
      <c r="DI21" s="58"/>
      <c r="DJ21" s="55"/>
      <c r="DK21" s="55"/>
      <c r="DL21" s="112" t="s">
        <v>501</v>
      </c>
    </row>
    <row r="22" spans="1:116" ht="142.5" customHeight="1">
      <c r="A22" s="51"/>
      <c r="B22" s="39" t="s">
        <v>1053</v>
      </c>
      <c r="C22" s="39" t="s">
        <v>485</v>
      </c>
      <c r="D22" s="39" t="s">
        <v>486</v>
      </c>
      <c r="E22" s="39" t="s">
        <v>487</v>
      </c>
      <c r="F22" s="39" t="s">
        <v>488</v>
      </c>
      <c r="G22" s="39" t="s">
        <v>489</v>
      </c>
      <c r="H22" s="39" t="s">
        <v>1074</v>
      </c>
      <c r="I22" s="39" t="s">
        <v>1164</v>
      </c>
      <c r="J22" s="915" t="s">
        <v>1546</v>
      </c>
      <c r="K22" s="916"/>
      <c r="L22" s="85"/>
      <c r="M22" s="85"/>
      <c r="N22" s="85"/>
      <c r="O22" s="85"/>
      <c r="P22" s="85"/>
      <c r="Q22" s="85">
        <v>1</v>
      </c>
      <c r="R22" s="85"/>
      <c r="S22" s="85"/>
      <c r="T22" s="85"/>
      <c r="U22" s="85"/>
      <c r="V22" s="85"/>
      <c r="W22" s="85"/>
      <c r="X22" s="85"/>
      <c r="Y22" s="54" t="s">
        <v>1547</v>
      </c>
      <c r="Z22" s="54" t="s">
        <v>1548</v>
      </c>
      <c r="AA22" s="56">
        <v>0.05</v>
      </c>
      <c r="AB22" s="89">
        <f t="shared" si="11"/>
        <v>0</v>
      </c>
      <c r="AC22" s="92">
        <f t="shared" si="12"/>
        <v>0</v>
      </c>
      <c r="AD22" s="92"/>
      <c r="AE22" s="92">
        <f t="shared" si="13"/>
        <v>0</v>
      </c>
      <c r="AF22" s="54"/>
      <c r="AG22" s="53"/>
      <c r="AH22" s="89">
        <f t="shared" si="14"/>
        <v>0</v>
      </c>
      <c r="AI22" s="92">
        <f t="shared" si="15"/>
        <v>0</v>
      </c>
      <c r="AJ22" s="92"/>
      <c r="AK22" s="92">
        <f t="shared" si="16"/>
        <v>0</v>
      </c>
      <c r="AL22" s="54"/>
      <c r="AM22" s="53"/>
      <c r="AN22" s="89">
        <f t="shared" si="17"/>
        <v>0</v>
      </c>
      <c r="AO22" s="92">
        <f t="shared" si="18"/>
        <v>0</v>
      </c>
      <c r="AP22" s="92"/>
      <c r="AQ22" s="92">
        <f t="shared" si="19"/>
        <v>0</v>
      </c>
      <c r="AR22" s="54"/>
      <c r="AS22" s="53"/>
      <c r="AT22" s="54">
        <f t="shared" si="20"/>
        <v>0</v>
      </c>
      <c r="AU22" s="92">
        <f t="shared" si="21"/>
        <v>0</v>
      </c>
      <c r="AV22" s="92"/>
      <c r="AW22" s="92">
        <f t="shared" si="22"/>
        <v>0</v>
      </c>
      <c r="AX22" s="54"/>
      <c r="AY22" s="53"/>
      <c r="AZ22" s="52">
        <f t="shared" si="23"/>
        <v>0</v>
      </c>
      <c r="BA22" s="92">
        <f t="shared" si="24"/>
        <v>0</v>
      </c>
      <c r="BB22" s="92"/>
      <c r="BC22" s="92">
        <f t="shared" si="25"/>
        <v>0</v>
      </c>
      <c r="BD22" s="52"/>
      <c r="BE22" s="53"/>
      <c r="BF22" s="52">
        <f t="shared" si="26"/>
        <v>1</v>
      </c>
      <c r="BG22" s="92">
        <f t="shared" si="27"/>
        <v>100</v>
      </c>
      <c r="BH22" s="92">
        <v>1</v>
      </c>
      <c r="BI22" s="92">
        <f t="shared" si="28"/>
        <v>100</v>
      </c>
      <c r="BJ22" s="472" t="s">
        <v>1549</v>
      </c>
      <c r="BK22" s="53"/>
      <c r="BL22" s="52">
        <f t="shared" si="29"/>
        <v>0</v>
      </c>
      <c r="BM22" s="92">
        <f t="shared" si="30"/>
        <v>0</v>
      </c>
      <c r="BN22" s="702"/>
      <c r="BO22" s="92">
        <f t="shared" si="31"/>
        <v>0</v>
      </c>
      <c r="BP22" s="701"/>
      <c r="BQ22" s="701"/>
      <c r="BR22" s="53">
        <f t="shared" si="32"/>
        <v>0</v>
      </c>
      <c r="BS22" s="92">
        <f t="shared" si="33"/>
        <v>0</v>
      </c>
      <c r="BT22" s="92"/>
      <c r="BU22" s="92">
        <f t="shared" si="34"/>
        <v>0</v>
      </c>
      <c r="BV22" s="53"/>
      <c r="BW22" s="53"/>
      <c r="BX22" s="53">
        <f t="shared" si="35"/>
        <v>0</v>
      </c>
      <c r="BY22" s="92">
        <f t="shared" si="36"/>
        <v>0</v>
      </c>
      <c r="BZ22" s="92"/>
      <c r="CA22" s="92">
        <f t="shared" si="37"/>
        <v>0</v>
      </c>
      <c r="CB22" s="53"/>
      <c r="CC22" s="53"/>
      <c r="CD22" s="53">
        <f t="shared" si="38"/>
        <v>0</v>
      </c>
      <c r="CE22" s="92">
        <f t="shared" si="39"/>
        <v>0</v>
      </c>
      <c r="CF22" s="92"/>
      <c r="CG22" s="92">
        <f t="shared" si="40"/>
        <v>0</v>
      </c>
      <c r="CH22" s="53"/>
      <c r="CI22" s="53"/>
      <c r="CJ22" s="53">
        <f t="shared" si="41"/>
        <v>0</v>
      </c>
      <c r="CK22" s="92">
        <f t="shared" si="42"/>
        <v>0</v>
      </c>
      <c r="CL22" s="92"/>
      <c r="CM22" s="92">
        <f t="shared" si="43"/>
        <v>0</v>
      </c>
      <c r="CN22" s="53"/>
      <c r="CO22" s="53"/>
      <c r="CP22" s="53">
        <f t="shared" si="44"/>
        <v>0</v>
      </c>
      <c r="CQ22" s="92">
        <f t="shared" si="45"/>
        <v>0</v>
      </c>
      <c r="CR22" s="92"/>
      <c r="CS22" s="92">
        <f t="shared" si="46"/>
        <v>0</v>
      </c>
      <c r="CT22" s="53"/>
      <c r="CU22" s="53"/>
      <c r="CV22" s="53">
        <f t="shared" si="47"/>
        <v>1</v>
      </c>
      <c r="CW22" s="28">
        <f t="shared" si="48"/>
        <v>1</v>
      </c>
      <c r="CX22" s="78"/>
      <c r="CY22" s="435"/>
      <c r="CZ22" s="85" t="s">
        <v>837</v>
      </c>
      <c r="DA22" s="85" t="s">
        <v>1210</v>
      </c>
      <c r="DB22" s="85" t="s">
        <v>1513</v>
      </c>
      <c r="DC22" s="85" t="s">
        <v>1514</v>
      </c>
      <c r="DD22" s="85" t="s">
        <v>1515</v>
      </c>
      <c r="DE22" s="85" t="s">
        <v>1550</v>
      </c>
      <c r="DF22" s="86"/>
      <c r="DG22" s="86"/>
      <c r="DH22" s="58"/>
      <c r="DI22" s="58"/>
      <c r="DJ22" s="55"/>
      <c r="DK22" s="55"/>
      <c r="DL22" s="112" t="s">
        <v>1551</v>
      </c>
    </row>
    <row r="23" spans="1:116" ht="138" customHeight="1">
      <c r="A23" s="51"/>
      <c r="B23" s="39" t="s">
        <v>1053</v>
      </c>
      <c r="C23" s="39" t="s">
        <v>485</v>
      </c>
      <c r="D23" s="39" t="s">
        <v>486</v>
      </c>
      <c r="E23" s="39" t="s">
        <v>487</v>
      </c>
      <c r="F23" s="39" t="s">
        <v>488</v>
      </c>
      <c r="G23" s="39" t="s">
        <v>489</v>
      </c>
      <c r="H23" s="39" t="s">
        <v>1074</v>
      </c>
      <c r="I23" s="39" t="s">
        <v>1164</v>
      </c>
      <c r="J23" s="915" t="s">
        <v>1552</v>
      </c>
      <c r="K23" s="916"/>
      <c r="L23" s="85"/>
      <c r="M23" s="85"/>
      <c r="N23" s="85"/>
      <c r="O23" s="85"/>
      <c r="P23" s="85"/>
      <c r="Q23" s="85"/>
      <c r="R23" s="85"/>
      <c r="S23" s="85"/>
      <c r="T23" s="85"/>
      <c r="U23" s="85"/>
      <c r="V23" s="85"/>
      <c r="W23" s="85">
        <v>1</v>
      </c>
      <c r="X23" s="85"/>
      <c r="Y23" s="54" t="s">
        <v>1532</v>
      </c>
      <c r="Z23" s="54" t="s">
        <v>1553</v>
      </c>
      <c r="AA23" s="56">
        <v>0.05</v>
      </c>
      <c r="AB23" s="89">
        <f t="shared" si="11"/>
        <v>0</v>
      </c>
      <c r="AC23" s="92">
        <f t="shared" si="12"/>
        <v>0</v>
      </c>
      <c r="AD23" s="92"/>
      <c r="AE23" s="92">
        <f t="shared" si="13"/>
        <v>0</v>
      </c>
      <c r="AF23" s="54"/>
      <c r="AG23" s="53"/>
      <c r="AH23" s="89">
        <f t="shared" si="14"/>
        <v>0</v>
      </c>
      <c r="AI23" s="92">
        <f t="shared" si="15"/>
        <v>0</v>
      </c>
      <c r="AJ23" s="92"/>
      <c r="AK23" s="92">
        <f t="shared" si="16"/>
        <v>0</v>
      </c>
      <c r="AL23" s="54"/>
      <c r="AM23" s="53"/>
      <c r="AN23" s="89">
        <f t="shared" si="17"/>
        <v>0</v>
      </c>
      <c r="AO23" s="92">
        <f t="shared" si="18"/>
        <v>0</v>
      </c>
      <c r="AP23" s="92"/>
      <c r="AQ23" s="92">
        <f t="shared" si="19"/>
        <v>0</v>
      </c>
      <c r="AR23" s="54"/>
      <c r="AS23" s="53"/>
      <c r="AT23" s="54">
        <f t="shared" si="20"/>
        <v>0</v>
      </c>
      <c r="AU23" s="92">
        <f t="shared" si="21"/>
        <v>0</v>
      </c>
      <c r="AV23" s="92"/>
      <c r="AW23" s="92">
        <f t="shared" si="22"/>
        <v>0</v>
      </c>
      <c r="AX23" s="54"/>
      <c r="AY23" s="53"/>
      <c r="AZ23" s="52">
        <f t="shared" si="23"/>
        <v>0</v>
      </c>
      <c r="BA23" s="92">
        <f t="shared" si="24"/>
        <v>0</v>
      </c>
      <c r="BB23" s="92"/>
      <c r="BC23" s="92">
        <f t="shared" si="25"/>
        <v>0</v>
      </c>
      <c r="BD23" s="52"/>
      <c r="BE23" s="53"/>
      <c r="BF23" s="52">
        <f t="shared" si="26"/>
        <v>0</v>
      </c>
      <c r="BG23" s="92">
        <f t="shared" si="27"/>
        <v>0</v>
      </c>
      <c r="BH23" s="92"/>
      <c r="BI23" s="92">
        <f t="shared" si="28"/>
        <v>0</v>
      </c>
      <c r="BJ23" s="52"/>
      <c r="BK23" s="53"/>
      <c r="BL23" s="52">
        <f t="shared" si="29"/>
        <v>0</v>
      </c>
      <c r="BM23" s="92">
        <f t="shared" si="30"/>
        <v>0</v>
      </c>
      <c r="BN23" s="702"/>
      <c r="BO23" s="92">
        <f t="shared" si="31"/>
        <v>0</v>
      </c>
      <c r="BP23" s="701"/>
      <c r="BQ23" s="701"/>
      <c r="BR23" s="53">
        <f t="shared" si="32"/>
        <v>0</v>
      </c>
      <c r="BS23" s="92">
        <f t="shared" si="33"/>
        <v>0</v>
      </c>
      <c r="BT23" s="92"/>
      <c r="BU23" s="92">
        <f t="shared" si="34"/>
        <v>0</v>
      </c>
      <c r="BV23" s="53"/>
      <c r="BW23" s="53"/>
      <c r="BX23" s="53">
        <f t="shared" si="35"/>
        <v>0</v>
      </c>
      <c r="BY23" s="92">
        <f t="shared" si="36"/>
        <v>0</v>
      </c>
      <c r="BZ23" s="92"/>
      <c r="CA23" s="92">
        <f t="shared" si="37"/>
        <v>0</v>
      </c>
      <c r="CB23" s="53"/>
      <c r="CC23" s="53"/>
      <c r="CD23" s="53">
        <f t="shared" si="38"/>
        <v>0</v>
      </c>
      <c r="CE23" s="92">
        <f t="shared" si="39"/>
        <v>0</v>
      </c>
      <c r="CF23" s="92"/>
      <c r="CG23" s="92">
        <f t="shared" si="40"/>
        <v>0</v>
      </c>
      <c r="CH23" s="53"/>
      <c r="CI23" s="53"/>
      <c r="CJ23" s="53">
        <f t="shared" si="41"/>
        <v>0</v>
      </c>
      <c r="CK23" s="92">
        <f t="shared" si="42"/>
        <v>0</v>
      </c>
      <c r="CL23" s="92"/>
      <c r="CM23" s="92">
        <f t="shared" si="43"/>
        <v>0</v>
      </c>
      <c r="CN23" s="53"/>
      <c r="CO23" s="53"/>
      <c r="CP23" s="53">
        <f t="shared" si="44"/>
        <v>1</v>
      </c>
      <c r="CQ23" s="92">
        <f t="shared" si="45"/>
        <v>100</v>
      </c>
      <c r="CR23" s="92"/>
      <c r="CS23" s="92">
        <f t="shared" si="46"/>
        <v>0</v>
      </c>
      <c r="CT23" s="53"/>
      <c r="CU23" s="53"/>
      <c r="CV23" s="53">
        <f t="shared" si="47"/>
        <v>0</v>
      </c>
      <c r="CW23" s="28">
        <f t="shared" si="48"/>
        <v>0</v>
      </c>
      <c r="CX23" s="78"/>
      <c r="CY23" s="435"/>
      <c r="CZ23" s="85" t="s">
        <v>837</v>
      </c>
      <c r="DA23" s="85" t="s">
        <v>1210</v>
      </c>
      <c r="DB23" s="85" t="s">
        <v>1513</v>
      </c>
      <c r="DC23" s="85" t="s">
        <v>1514</v>
      </c>
      <c r="DD23" s="85" t="s">
        <v>1515</v>
      </c>
      <c r="DE23" s="85" t="s">
        <v>1516</v>
      </c>
      <c r="DF23" s="86"/>
      <c r="DG23" s="86"/>
      <c r="DH23" s="58"/>
      <c r="DI23" s="58"/>
      <c r="DJ23" s="55"/>
      <c r="DK23" s="55"/>
      <c r="DL23" s="112" t="s">
        <v>501</v>
      </c>
    </row>
    <row r="24" spans="1:116" ht="147.75" customHeight="1">
      <c r="A24" s="51"/>
      <c r="B24" s="39" t="s">
        <v>1053</v>
      </c>
      <c r="C24" s="39" t="s">
        <v>485</v>
      </c>
      <c r="D24" s="39" t="s">
        <v>486</v>
      </c>
      <c r="E24" s="39" t="s">
        <v>487</v>
      </c>
      <c r="F24" s="39" t="s">
        <v>488</v>
      </c>
      <c r="G24" s="39" t="s">
        <v>489</v>
      </c>
      <c r="H24" s="39" t="s">
        <v>1074</v>
      </c>
      <c r="I24" s="39" t="s">
        <v>1164</v>
      </c>
      <c r="J24" s="915" t="s">
        <v>1554</v>
      </c>
      <c r="K24" s="916"/>
      <c r="L24" s="85"/>
      <c r="M24" s="85"/>
      <c r="N24" s="85"/>
      <c r="O24" s="85"/>
      <c r="P24" s="85"/>
      <c r="Q24" s="85"/>
      <c r="R24" s="85"/>
      <c r="S24" s="85"/>
      <c r="T24" s="85"/>
      <c r="U24" s="85"/>
      <c r="V24" s="85"/>
      <c r="W24" s="85">
        <v>1</v>
      </c>
      <c r="X24" s="85"/>
      <c r="Y24" s="54" t="s">
        <v>1555</v>
      </c>
      <c r="Z24" s="54" t="s">
        <v>1556</v>
      </c>
      <c r="AA24" s="56">
        <v>0.05</v>
      </c>
      <c r="AB24" s="89">
        <f t="shared" si="11"/>
        <v>0</v>
      </c>
      <c r="AC24" s="92">
        <f t="shared" si="12"/>
        <v>0</v>
      </c>
      <c r="AD24" s="92"/>
      <c r="AE24" s="92">
        <f t="shared" si="13"/>
        <v>0</v>
      </c>
      <c r="AF24" s="54"/>
      <c r="AG24" s="53"/>
      <c r="AH24" s="89">
        <f t="shared" si="14"/>
        <v>0</v>
      </c>
      <c r="AI24" s="92">
        <f t="shared" si="15"/>
        <v>0</v>
      </c>
      <c r="AJ24" s="92"/>
      <c r="AK24" s="92">
        <f t="shared" si="16"/>
        <v>0</v>
      </c>
      <c r="AL24" s="54"/>
      <c r="AM24" s="53"/>
      <c r="AN24" s="89">
        <f t="shared" si="17"/>
        <v>0</v>
      </c>
      <c r="AO24" s="92">
        <f t="shared" si="18"/>
        <v>0</v>
      </c>
      <c r="AP24" s="92"/>
      <c r="AQ24" s="92">
        <f t="shared" si="19"/>
        <v>0</v>
      </c>
      <c r="AR24" s="54"/>
      <c r="AS24" s="53"/>
      <c r="AT24" s="54">
        <f t="shared" si="20"/>
        <v>0</v>
      </c>
      <c r="AU24" s="92">
        <f t="shared" si="21"/>
        <v>0</v>
      </c>
      <c r="AV24" s="92"/>
      <c r="AW24" s="92">
        <f t="shared" si="22"/>
        <v>0</v>
      </c>
      <c r="AX24" s="54"/>
      <c r="AY24" s="53"/>
      <c r="AZ24" s="52">
        <f t="shared" si="23"/>
        <v>0</v>
      </c>
      <c r="BA24" s="92">
        <f t="shared" si="24"/>
        <v>0</v>
      </c>
      <c r="BB24" s="92"/>
      <c r="BC24" s="92">
        <f t="shared" si="25"/>
        <v>0</v>
      </c>
      <c r="BD24" s="52"/>
      <c r="BE24" s="53"/>
      <c r="BF24" s="52">
        <f t="shared" si="26"/>
        <v>0</v>
      </c>
      <c r="BG24" s="92">
        <f t="shared" si="27"/>
        <v>0</v>
      </c>
      <c r="BH24" s="92"/>
      <c r="BI24" s="92">
        <f t="shared" si="28"/>
        <v>0</v>
      </c>
      <c r="BJ24" s="52"/>
      <c r="BK24" s="53"/>
      <c r="BL24" s="52">
        <f t="shared" si="29"/>
        <v>0</v>
      </c>
      <c r="BM24" s="92">
        <f t="shared" si="30"/>
        <v>0</v>
      </c>
      <c r="BN24" s="702"/>
      <c r="BO24" s="92">
        <f t="shared" si="31"/>
        <v>0</v>
      </c>
      <c r="BP24" s="701"/>
      <c r="BQ24" s="701"/>
      <c r="BR24" s="53">
        <f t="shared" si="32"/>
        <v>0</v>
      </c>
      <c r="BS24" s="92">
        <f t="shared" si="33"/>
        <v>0</v>
      </c>
      <c r="BT24" s="92"/>
      <c r="BU24" s="92">
        <f t="shared" si="34"/>
        <v>0</v>
      </c>
      <c r="BV24" s="53"/>
      <c r="BW24" s="53"/>
      <c r="BX24" s="53">
        <f t="shared" si="35"/>
        <v>0</v>
      </c>
      <c r="BY24" s="92">
        <f t="shared" si="36"/>
        <v>0</v>
      </c>
      <c r="BZ24" s="92"/>
      <c r="CA24" s="92">
        <f t="shared" si="37"/>
        <v>0</v>
      </c>
      <c r="CB24" s="53"/>
      <c r="CC24" s="53"/>
      <c r="CD24" s="53">
        <f t="shared" si="38"/>
        <v>0</v>
      </c>
      <c r="CE24" s="92">
        <f t="shared" si="39"/>
        <v>0</v>
      </c>
      <c r="CF24" s="92"/>
      <c r="CG24" s="92">
        <f t="shared" si="40"/>
        <v>0</v>
      </c>
      <c r="CH24" s="53"/>
      <c r="CI24" s="53"/>
      <c r="CJ24" s="53">
        <f t="shared" si="41"/>
        <v>0</v>
      </c>
      <c r="CK24" s="92">
        <f t="shared" si="42"/>
        <v>0</v>
      </c>
      <c r="CL24" s="92"/>
      <c r="CM24" s="92">
        <f t="shared" si="43"/>
        <v>0</v>
      </c>
      <c r="CN24" s="53"/>
      <c r="CO24" s="53"/>
      <c r="CP24" s="53">
        <f t="shared" si="44"/>
        <v>1</v>
      </c>
      <c r="CQ24" s="92">
        <f t="shared" si="45"/>
        <v>100</v>
      </c>
      <c r="CR24" s="92"/>
      <c r="CS24" s="92">
        <f t="shared" si="46"/>
        <v>0</v>
      </c>
      <c r="CT24" s="53"/>
      <c r="CU24" s="53"/>
      <c r="CV24" s="53">
        <f t="shared" si="47"/>
        <v>0</v>
      </c>
      <c r="CW24" s="28">
        <f t="shared" si="48"/>
        <v>0</v>
      </c>
      <c r="CX24" s="78"/>
      <c r="CY24" s="435"/>
      <c r="CZ24" s="85" t="s">
        <v>837</v>
      </c>
      <c r="DA24" s="85" t="s">
        <v>1210</v>
      </c>
      <c r="DB24" s="85" t="s">
        <v>1513</v>
      </c>
      <c r="DC24" s="85" t="s">
        <v>1514</v>
      </c>
      <c r="DD24" s="85" t="s">
        <v>1515</v>
      </c>
      <c r="DE24" s="85" t="s">
        <v>1516</v>
      </c>
      <c r="DF24" s="86"/>
      <c r="DG24" s="86"/>
      <c r="DH24" s="58"/>
      <c r="DI24" s="58"/>
      <c r="DJ24" s="55"/>
      <c r="DK24" s="55"/>
      <c r="DL24" s="112" t="s">
        <v>501</v>
      </c>
    </row>
    <row r="25" spans="1:116" ht="185.25" customHeight="1">
      <c r="A25" s="51"/>
      <c r="B25" s="39" t="s">
        <v>1053</v>
      </c>
      <c r="C25" s="39" t="s">
        <v>485</v>
      </c>
      <c r="D25" s="39" t="s">
        <v>486</v>
      </c>
      <c r="E25" s="39" t="s">
        <v>487</v>
      </c>
      <c r="F25" s="39" t="s">
        <v>488</v>
      </c>
      <c r="G25" s="39" t="s">
        <v>489</v>
      </c>
      <c r="H25" s="39" t="s">
        <v>1074</v>
      </c>
      <c r="I25" s="39" t="s">
        <v>1164</v>
      </c>
      <c r="J25" s="915" t="s">
        <v>1557</v>
      </c>
      <c r="K25" s="916"/>
      <c r="L25" s="85"/>
      <c r="M25" s="85"/>
      <c r="N25" s="85"/>
      <c r="O25" s="85"/>
      <c r="P25" s="85"/>
      <c r="Q25" s="85"/>
      <c r="R25" s="85"/>
      <c r="S25" s="85"/>
      <c r="T25" s="85"/>
      <c r="U25" s="85"/>
      <c r="V25" s="85"/>
      <c r="W25" s="85">
        <v>1</v>
      </c>
      <c r="X25" s="85"/>
      <c r="Y25" s="54" t="s">
        <v>1541</v>
      </c>
      <c r="Z25" s="54" t="s">
        <v>1558</v>
      </c>
      <c r="AA25" s="56">
        <v>0.05</v>
      </c>
      <c r="AB25" s="89">
        <f t="shared" si="11"/>
        <v>0</v>
      </c>
      <c r="AC25" s="92">
        <f t="shared" si="12"/>
        <v>0</v>
      </c>
      <c r="AD25" s="92"/>
      <c r="AE25" s="92">
        <f t="shared" si="13"/>
        <v>0</v>
      </c>
      <c r="AF25" s="54"/>
      <c r="AG25" s="53"/>
      <c r="AH25" s="89">
        <f t="shared" si="14"/>
        <v>0</v>
      </c>
      <c r="AI25" s="92">
        <f t="shared" si="15"/>
        <v>0</v>
      </c>
      <c r="AJ25" s="92"/>
      <c r="AK25" s="92">
        <f t="shared" si="16"/>
        <v>0</v>
      </c>
      <c r="AL25" s="54"/>
      <c r="AM25" s="53"/>
      <c r="AN25" s="89">
        <f t="shared" si="17"/>
        <v>0</v>
      </c>
      <c r="AO25" s="92">
        <f t="shared" si="18"/>
        <v>0</v>
      </c>
      <c r="AP25" s="92"/>
      <c r="AQ25" s="92">
        <f t="shared" si="19"/>
        <v>0</v>
      </c>
      <c r="AR25" s="54"/>
      <c r="AS25" s="53"/>
      <c r="AT25" s="54">
        <f t="shared" si="20"/>
        <v>0</v>
      </c>
      <c r="AU25" s="92">
        <f t="shared" si="21"/>
        <v>0</v>
      </c>
      <c r="AV25" s="92"/>
      <c r="AW25" s="92">
        <f t="shared" si="22"/>
        <v>0</v>
      </c>
      <c r="AX25" s="54"/>
      <c r="AY25" s="53"/>
      <c r="AZ25" s="52">
        <f t="shared" si="23"/>
        <v>0</v>
      </c>
      <c r="BA25" s="92">
        <f t="shared" si="24"/>
        <v>0</v>
      </c>
      <c r="BB25" s="92"/>
      <c r="BC25" s="92">
        <f t="shared" si="25"/>
        <v>0</v>
      </c>
      <c r="BD25" s="52"/>
      <c r="BE25" s="53"/>
      <c r="BF25" s="52">
        <f t="shared" si="26"/>
        <v>0</v>
      </c>
      <c r="BG25" s="92">
        <f t="shared" si="27"/>
        <v>0</v>
      </c>
      <c r="BH25" s="92"/>
      <c r="BI25" s="92">
        <f t="shared" si="28"/>
        <v>0</v>
      </c>
      <c r="BJ25" s="52"/>
      <c r="BK25" s="53"/>
      <c r="BL25" s="52">
        <f t="shared" si="29"/>
        <v>0</v>
      </c>
      <c r="BM25" s="92">
        <f t="shared" si="30"/>
        <v>0</v>
      </c>
      <c r="BN25" s="702"/>
      <c r="BO25" s="92">
        <f t="shared" si="31"/>
        <v>0</v>
      </c>
      <c r="BP25" s="701"/>
      <c r="BQ25" s="701"/>
      <c r="BR25" s="53">
        <f t="shared" si="32"/>
        <v>0</v>
      </c>
      <c r="BS25" s="92">
        <f t="shared" si="33"/>
        <v>0</v>
      </c>
      <c r="BT25" s="92"/>
      <c r="BU25" s="92">
        <f t="shared" si="34"/>
        <v>0</v>
      </c>
      <c r="BV25" s="53"/>
      <c r="BW25" s="53"/>
      <c r="BX25" s="53">
        <f t="shared" si="35"/>
        <v>0</v>
      </c>
      <c r="BY25" s="92">
        <f t="shared" si="36"/>
        <v>0</v>
      </c>
      <c r="BZ25" s="92"/>
      <c r="CA25" s="92">
        <f t="shared" si="37"/>
        <v>0</v>
      </c>
      <c r="CB25" s="53"/>
      <c r="CC25" s="53"/>
      <c r="CD25" s="53">
        <f t="shared" si="38"/>
        <v>0</v>
      </c>
      <c r="CE25" s="92">
        <f t="shared" si="39"/>
        <v>0</v>
      </c>
      <c r="CF25" s="92"/>
      <c r="CG25" s="92">
        <f t="shared" si="40"/>
        <v>0</v>
      </c>
      <c r="CH25" s="53"/>
      <c r="CI25" s="53"/>
      <c r="CJ25" s="53">
        <f t="shared" si="41"/>
        <v>0</v>
      </c>
      <c r="CK25" s="92">
        <f t="shared" si="42"/>
        <v>0</v>
      </c>
      <c r="CL25" s="92"/>
      <c r="CM25" s="92">
        <f t="shared" si="43"/>
        <v>0</v>
      </c>
      <c r="CN25" s="53"/>
      <c r="CO25" s="53"/>
      <c r="CP25" s="53">
        <f t="shared" si="44"/>
        <v>1</v>
      </c>
      <c r="CQ25" s="92">
        <f t="shared" si="45"/>
        <v>100</v>
      </c>
      <c r="CR25" s="92"/>
      <c r="CS25" s="92">
        <f t="shared" si="46"/>
        <v>0</v>
      </c>
      <c r="CT25" s="53"/>
      <c r="CU25" s="53"/>
      <c r="CV25" s="53">
        <f t="shared" si="47"/>
        <v>0</v>
      </c>
      <c r="CW25" s="28">
        <f t="shared" si="48"/>
        <v>0</v>
      </c>
      <c r="CX25" s="79"/>
      <c r="CY25" s="103"/>
      <c r="CZ25" s="85" t="s">
        <v>837</v>
      </c>
      <c r="DA25" s="85" t="s">
        <v>1210</v>
      </c>
      <c r="DB25" s="85" t="s">
        <v>1513</v>
      </c>
      <c r="DC25" s="85" t="s">
        <v>1514</v>
      </c>
      <c r="DD25" s="85" t="s">
        <v>1515</v>
      </c>
      <c r="DE25" s="85" t="s">
        <v>1516</v>
      </c>
      <c r="DF25" s="86"/>
      <c r="DG25" s="86"/>
      <c r="DH25" s="58"/>
      <c r="DI25" s="58"/>
      <c r="DJ25" s="55"/>
      <c r="DK25" s="55"/>
      <c r="DL25" s="112" t="s">
        <v>501</v>
      </c>
    </row>
    <row r="26" spans="1:116" ht="185.25" customHeight="1">
      <c r="A26" s="51"/>
      <c r="B26" s="39" t="s">
        <v>1053</v>
      </c>
      <c r="C26" s="39" t="s">
        <v>485</v>
      </c>
      <c r="D26" s="39" t="s">
        <v>486</v>
      </c>
      <c r="E26" s="39" t="s">
        <v>487</v>
      </c>
      <c r="F26" s="39" t="s">
        <v>488</v>
      </c>
      <c r="G26" s="39" t="s">
        <v>489</v>
      </c>
      <c r="H26" s="39" t="s">
        <v>1074</v>
      </c>
      <c r="I26" s="39" t="s">
        <v>1164</v>
      </c>
      <c r="J26" s="915" t="s">
        <v>1559</v>
      </c>
      <c r="K26" s="916"/>
      <c r="L26" s="85"/>
      <c r="M26" s="85"/>
      <c r="N26" s="85"/>
      <c r="O26" s="85"/>
      <c r="P26" s="85"/>
      <c r="Q26" s="85"/>
      <c r="R26" s="85"/>
      <c r="S26" s="85"/>
      <c r="T26" s="85"/>
      <c r="U26" s="85"/>
      <c r="V26" s="85"/>
      <c r="W26" s="85">
        <v>1</v>
      </c>
      <c r="X26" s="85"/>
      <c r="Y26" s="54" t="s">
        <v>1560</v>
      </c>
      <c r="Z26" s="54" t="s">
        <v>1561</v>
      </c>
      <c r="AA26" s="56">
        <v>0.05</v>
      </c>
      <c r="AB26" s="89">
        <f t="shared" si="11"/>
        <v>0</v>
      </c>
      <c r="AC26" s="92">
        <f t="shared" si="12"/>
        <v>0</v>
      </c>
      <c r="AD26" s="92"/>
      <c r="AE26" s="92">
        <f t="shared" si="13"/>
        <v>0</v>
      </c>
      <c r="AF26" s="54"/>
      <c r="AG26" s="53"/>
      <c r="AH26" s="89">
        <f t="shared" si="14"/>
        <v>0</v>
      </c>
      <c r="AI26" s="92">
        <f t="shared" si="15"/>
        <v>0</v>
      </c>
      <c r="AJ26" s="92"/>
      <c r="AK26" s="92">
        <f t="shared" si="16"/>
        <v>0</v>
      </c>
      <c r="AL26" s="54"/>
      <c r="AM26" s="53"/>
      <c r="AN26" s="89">
        <f t="shared" si="17"/>
        <v>0</v>
      </c>
      <c r="AO26" s="92">
        <f t="shared" si="18"/>
        <v>0</v>
      </c>
      <c r="AP26" s="92"/>
      <c r="AQ26" s="92">
        <f t="shared" si="19"/>
        <v>0</v>
      </c>
      <c r="AR26" s="54"/>
      <c r="AS26" s="53"/>
      <c r="AT26" s="54">
        <f t="shared" si="20"/>
        <v>0</v>
      </c>
      <c r="AU26" s="92">
        <f t="shared" si="21"/>
        <v>0</v>
      </c>
      <c r="AV26" s="92"/>
      <c r="AW26" s="92">
        <f t="shared" si="22"/>
        <v>0</v>
      </c>
      <c r="AX26" s="54"/>
      <c r="AY26" s="53"/>
      <c r="AZ26" s="52">
        <f t="shared" si="23"/>
        <v>0</v>
      </c>
      <c r="BA26" s="92">
        <f t="shared" si="24"/>
        <v>0</v>
      </c>
      <c r="BB26" s="92"/>
      <c r="BC26" s="92">
        <f t="shared" si="25"/>
        <v>0</v>
      </c>
      <c r="BD26" s="52"/>
      <c r="BE26" s="53"/>
      <c r="BF26" s="52">
        <f t="shared" si="26"/>
        <v>0</v>
      </c>
      <c r="BG26" s="92">
        <f t="shared" si="27"/>
        <v>0</v>
      </c>
      <c r="BH26" s="92"/>
      <c r="BI26" s="92">
        <f t="shared" si="28"/>
        <v>0</v>
      </c>
      <c r="BJ26" s="52"/>
      <c r="BK26" s="53"/>
      <c r="BL26" s="52">
        <f t="shared" si="29"/>
        <v>0</v>
      </c>
      <c r="BM26" s="92">
        <f t="shared" si="30"/>
        <v>0</v>
      </c>
      <c r="BN26" s="702"/>
      <c r="BO26" s="92">
        <f t="shared" si="31"/>
        <v>0</v>
      </c>
      <c r="BP26" s="701"/>
      <c r="BQ26" s="701"/>
      <c r="BR26" s="53">
        <f t="shared" si="32"/>
        <v>0</v>
      </c>
      <c r="BS26" s="92">
        <f t="shared" si="33"/>
        <v>0</v>
      </c>
      <c r="BT26" s="92"/>
      <c r="BU26" s="92">
        <f t="shared" si="34"/>
        <v>0</v>
      </c>
      <c r="BV26" s="53"/>
      <c r="BW26" s="53"/>
      <c r="BX26" s="53">
        <f t="shared" si="35"/>
        <v>0</v>
      </c>
      <c r="BY26" s="92">
        <f t="shared" si="36"/>
        <v>0</v>
      </c>
      <c r="BZ26" s="92"/>
      <c r="CA26" s="92">
        <f t="shared" si="37"/>
        <v>0</v>
      </c>
      <c r="CB26" s="53"/>
      <c r="CC26" s="53"/>
      <c r="CD26" s="53">
        <f t="shared" si="38"/>
        <v>0</v>
      </c>
      <c r="CE26" s="92">
        <f t="shared" si="39"/>
        <v>0</v>
      </c>
      <c r="CF26" s="92"/>
      <c r="CG26" s="92">
        <f t="shared" si="40"/>
        <v>0</v>
      </c>
      <c r="CH26" s="53"/>
      <c r="CI26" s="53"/>
      <c r="CJ26" s="53">
        <f t="shared" si="41"/>
        <v>0</v>
      </c>
      <c r="CK26" s="92">
        <f t="shared" si="42"/>
        <v>0</v>
      </c>
      <c r="CL26" s="92"/>
      <c r="CM26" s="92">
        <f t="shared" si="43"/>
        <v>0</v>
      </c>
      <c r="CN26" s="53"/>
      <c r="CO26" s="53"/>
      <c r="CP26" s="53">
        <f t="shared" si="44"/>
        <v>1</v>
      </c>
      <c r="CQ26" s="92">
        <f t="shared" si="45"/>
        <v>100</v>
      </c>
      <c r="CR26" s="92"/>
      <c r="CS26" s="92">
        <f t="shared" si="46"/>
        <v>0</v>
      </c>
      <c r="CT26" s="53"/>
      <c r="CU26" s="53"/>
      <c r="CV26" s="53">
        <f t="shared" si="47"/>
        <v>0</v>
      </c>
      <c r="CW26" s="28">
        <f t="shared" si="48"/>
        <v>0</v>
      </c>
      <c r="CX26" s="79"/>
      <c r="CY26" s="103"/>
      <c r="CZ26" s="85" t="s">
        <v>837</v>
      </c>
      <c r="DA26" s="85" t="s">
        <v>1210</v>
      </c>
      <c r="DB26" s="85" t="s">
        <v>1513</v>
      </c>
      <c r="DC26" s="85" t="s">
        <v>1514</v>
      </c>
      <c r="DD26" s="85" t="s">
        <v>1515</v>
      </c>
      <c r="DE26" s="85" t="s">
        <v>1516</v>
      </c>
      <c r="DF26" s="86"/>
      <c r="DG26" s="86"/>
      <c r="DH26" s="58"/>
      <c r="DI26" s="58"/>
      <c r="DJ26" s="55"/>
      <c r="DK26" s="55"/>
      <c r="DL26" s="112" t="s">
        <v>501</v>
      </c>
    </row>
    <row r="27" spans="1:116" ht="185.25" customHeight="1">
      <c r="A27" s="51"/>
      <c r="B27" s="39" t="s">
        <v>1053</v>
      </c>
      <c r="C27" s="39" t="s">
        <v>485</v>
      </c>
      <c r="D27" s="39" t="s">
        <v>486</v>
      </c>
      <c r="E27" s="39" t="s">
        <v>487</v>
      </c>
      <c r="F27" s="39" t="s">
        <v>488</v>
      </c>
      <c r="G27" s="39" t="s">
        <v>489</v>
      </c>
      <c r="H27" s="39" t="s">
        <v>1074</v>
      </c>
      <c r="I27" s="39" t="s">
        <v>1164</v>
      </c>
      <c r="J27" s="915" t="s">
        <v>1562</v>
      </c>
      <c r="K27" s="916"/>
      <c r="L27" s="85"/>
      <c r="M27" s="85"/>
      <c r="N27" s="85"/>
      <c r="O27" s="85"/>
      <c r="P27" s="85"/>
      <c r="Q27" s="85"/>
      <c r="R27" s="85"/>
      <c r="S27" s="85"/>
      <c r="T27" s="85"/>
      <c r="U27" s="85"/>
      <c r="V27" s="85"/>
      <c r="W27" s="85">
        <v>1</v>
      </c>
      <c r="X27" s="85"/>
      <c r="Y27" s="54" t="s">
        <v>1532</v>
      </c>
      <c r="Z27" s="54" t="s">
        <v>1563</v>
      </c>
      <c r="AA27" s="56">
        <v>0.05</v>
      </c>
      <c r="AB27" s="89">
        <f t="shared" si="11"/>
        <v>0</v>
      </c>
      <c r="AC27" s="92">
        <f t="shared" si="12"/>
        <v>0</v>
      </c>
      <c r="AD27" s="92"/>
      <c r="AE27" s="92">
        <f t="shared" si="13"/>
        <v>0</v>
      </c>
      <c r="AF27" s="54"/>
      <c r="AG27" s="53"/>
      <c r="AH27" s="89">
        <f t="shared" si="14"/>
        <v>0</v>
      </c>
      <c r="AI27" s="92">
        <f t="shared" si="15"/>
        <v>0</v>
      </c>
      <c r="AJ27" s="92"/>
      <c r="AK27" s="92">
        <f t="shared" si="16"/>
        <v>0</v>
      </c>
      <c r="AL27" s="54"/>
      <c r="AM27" s="53"/>
      <c r="AN27" s="89">
        <f t="shared" si="17"/>
        <v>0</v>
      </c>
      <c r="AO27" s="92">
        <f t="shared" si="18"/>
        <v>0</v>
      </c>
      <c r="AP27" s="92"/>
      <c r="AQ27" s="92">
        <f t="shared" si="19"/>
        <v>0</v>
      </c>
      <c r="AR27" s="54"/>
      <c r="AS27" s="53"/>
      <c r="AT27" s="54">
        <f t="shared" si="20"/>
        <v>0</v>
      </c>
      <c r="AU27" s="92">
        <f t="shared" si="21"/>
        <v>0</v>
      </c>
      <c r="AV27" s="92"/>
      <c r="AW27" s="92">
        <f t="shared" si="22"/>
        <v>0</v>
      </c>
      <c r="AX27" s="54"/>
      <c r="AY27" s="53"/>
      <c r="AZ27" s="52">
        <f t="shared" si="23"/>
        <v>0</v>
      </c>
      <c r="BA27" s="92">
        <f t="shared" si="24"/>
        <v>0</v>
      </c>
      <c r="BB27" s="92"/>
      <c r="BC27" s="92">
        <f t="shared" si="25"/>
        <v>0</v>
      </c>
      <c r="BD27" s="52"/>
      <c r="BE27" s="53"/>
      <c r="BF27" s="52">
        <f t="shared" si="26"/>
        <v>0</v>
      </c>
      <c r="BG27" s="92">
        <f t="shared" si="27"/>
        <v>0</v>
      </c>
      <c r="BH27" s="92"/>
      <c r="BI27" s="92">
        <f t="shared" si="28"/>
        <v>0</v>
      </c>
      <c r="BJ27" s="52"/>
      <c r="BK27" s="53"/>
      <c r="BL27" s="52">
        <f t="shared" si="29"/>
        <v>0</v>
      </c>
      <c r="BM27" s="92">
        <f t="shared" si="30"/>
        <v>0</v>
      </c>
      <c r="BN27" s="702"/>
      <c r="BO27" s="92">
        <f t="shared" si="31"/>
        <v>0</v>
      </c>
      <c r="BP27" s="701"/>
      <c r="BQ27" s="701"/>
      <c r="BR27" s="53">
        <f t="shared" si="32"/>
        <v>0</v>
      </c>
      <c r="BS27" s="92">
        <f t="shared" si="33"/>
        <v>0</v>
      </c>
      <c r="BT27" s="92"/>
      <c r="BU27" s="92">
        <f t="shared" si="34"/>
        <v>0</v>
      </c>
      <c r="BV27" s="53"/>
      <c r="BW27" s="53"/>
      <c r="BX27" s="53">
        <f t="shared" si="35"/>
        <v>0</v>
      </c>
      <c r="BY27" s="92">
        <f t="shared" si="36"/>
        <v>0</v>
      </c>
      <c r="BZ27" s="92"/>
      <c r="CA27" s="92">
        <f t="shared" si="37"/>
        <v>0</v>
      </c>
      <c r="CB27" s="53"/>
      <c r="CC27" s="53"/>
      <c r="CD27" s="53">
        <f t="shared" si="38"/>
        <v>0</v>
      </c>
      <c r="CE27" s="92">
        <f t="shared" si="39"/>
        <v>0</v>
      </c>
      <c r="CF27" s="92"/>
      <c r="CG27" s="92">
        <f t="shared" si="40"/>
        <v>0</v>
      </c>
      <c r="CH27" s="53"/>
      <c r="CI27" s="53"/>
      <c r="CJ27" s="53">
        <f t="shared" si="41"/>
        <v>0</v>
      </c>
      <c r="CK27" s="92">
        <f t="shared" si="42"/>
        <v>0</v>
      </c>
      <c r="CL27" s="92"/>
      <c r="CM27" s="92">
        <f t="shared" si="43"/>
        <v>0</v>
      </c>
      <c r="CN27" s="53"/>
      <c r="CO27" s="53"/>
      <c r="CP27" s="53">
        <f t="shared" si="44"/>
        <v>1</v>
      </c>
      <c r="CQ27" s="92">
        <f t="shared" si="45"/>
        <v>100</v>
      </c>
      <c r="CR27" s="92"/>
      <c r="CS27" s="92">
        <f t="shared" si="46"/>
        <v>0</v>
      </c>
      <c r="CT27" s="53"/>
      <c r="CU27" s="53"/>
      <c r="CV27" s="53">
        <f t="shared" si="47"/>
        <v>0</v>
      </c>
      <c r="CW27" s="28">
        <f t="shared" si="48"/>
        <v>0</v>
      </c>
      <c r="CX27" s="79"/>
      <c r="CY27" s="103"/>
      <c r="CZ27" s="85" t="s">
        <v>837</v>
      </c>
      <c r="DA27" s="85" t="s">
        <v>1210</v>
      </c>
      <c r="DB27" s="85" t="s">
        <v>1513</v>
      </c>
      <c r="DC27" s="85" t="s">
        <v>1514</v>
      </c>
      <c r="DD27" s="85" t="s">
        <v>1515</v>
      </c>
      <c r="DE27" s="85" t="s">
        <v>1516</v>
      </c>
      <c r="DF27" s="86"/>
      <c r="DG27" s="86"/>
      <c r="DH27" s="58"/>
      <c r="DI27" s="58"/>
      <c r="DJ27" s="55"/>
      <c r="DK27" s="55"/>
      <c r="DL27" s="112" t="s">
        <v>501</v>
      </c>
    </row>
    <row r="28" spans="1:116" ht="131.25" customHeight="1">
      <c r="A28" s="51"/>
      <c r="B28" s="39" t="s">
        <v>1053</v>
      </c>
      <c r="C28" s="39" t="s">
        <v>485</v>
      </c>
      <c r="D28" s="39" t="s">
        <v>486</v>
      </c>
      <c r="E28" s="39" t="s">
        <v>487</v>
      </c>
      <c r="F28" s="39" t="s">
        <v>488</v>
      </c>
      <c r="G28" s="39" t="s">
        <v>489</v>
      </c>
      <c r="H28" s="39" t="s">
        <v>1074</v>
      </c>
      <c r="I28" s="39" t="s">
        <v>1164</v>
      </c>
      <c r="J28" s="915" t="s">
        <v>1564</v>
      </c>
      <c r="K28" s="916"/>
      <c r="L28" s="85"/>
      <c r="M28" s="85"/>
      <c r="N28" s="85"/>
      <c r="O28" s="85"/>
      <c r="P28" s="85"/>
      <c r="Q28" s="85"/>
      <c r="R28" s="85">
        <v>1</v>
      </c>
      <c r="S28" s="85"/>
      <c r="T28" s="85"/>
      <c r="U28" s="85"/>
      <c r="V28" s="85"/>
      <c r="W28" s="85"/>
      <c r="X28" s="85"/>
      <c r="Y28" s="54" t="s">
        <v>1565</v>
      </c>
      <c r="Z28" s="54" t="s">
        <v>1566</v>
      </c>
      <c r="AA28" s="56">
        <v>0.05</v>
      </c>
      <c r="AB28" s="54">
        <f>+L28</f>
        <v>0</v>
      </c>
      <c r="AC28" s="92">
        <f t="shared" ref="AC28:AC31" si="49">IFERROR(AB28/SUM($L28:$W28)*100,0)</f>
        <v>0</v>
      </c>
      <c r="AD28" s="54"/>
      <c r="AE28" s="92">
        <f t="shared" ref="AE28:AE31" si="50">IFERROR(AD28/SUM($L28:$W28)*100,0)</f>
        <v>0</v>
      </c>
      <c r="AF28" s="54"/>
      <c r="AG28" s="53"/>
      <c r="AH28" s="89">
        <f t="shared" si="0"/>
        <v>0</v>
      </c>
      <c r="AI28" s="92">
        <f t="shared" ref="AI28:AI31" si="51">IFERROR(AH28/SUM($L28:$W28)*100,0)</f>
        <v>0</v>
      </c>
      <c r="AJ28" s="54"/>
      <c r="AK28" s="92">
        <f t="shared" ref="AK28:AK31" si="52">IFERROR(AJ28/SUM($L28:$W28)*100,0)</f>
        <v>0</v>
      </c>
      <c r="AL28" s="54"/>
      <c r="AM28" s="53"/>
      <c r="AN28" s="89">
        <f t="shared" si="1"/>
        <v>0</v>
      </c>
      <c r="AO28" s="92">
        <f t="shared" ref="AO28:AO31" si="53">IFERROR(AN28/SUM($L28:$W28)*100,0)</f>
        <v>0</v>
      </c>
      <c r="AP28" s="54"/>
      <c r="AQ28" s="92">
        <f t="shared" ref="AQ28:AQ31" si="54">IFERROR(AP28/SUM($L28:$W28)*100,0)</f>
        <v>0</v>
      </c>
      <c r="AR28" s="54"/>
      <c r="AS28" s="53"/>
      <c r="AT28" s="54">
        <f>+O28</f>
        <v>0</v>
      </c>
      <c r="AU28" s="92">
        <f t="shared" ref="AU28:AU31" si="55">IFERROR(AT28/SUM($L28:$W28)*100,0)</f>
        <v>0</v>
      </c>
      <c r="AV28" s="54"/>
      <c r="AW28" s="92">
        <f t="shared" ref="AW28:AW31" si="56">IFERROR(AV28/SUM($L28:$W28)*100,0)</f>
        <v>0</v>
      </c>
      <c r="AX28" s="54"/>
      <c r="AY28" s="53"/>
      <c r="AZ28" s="52">
        <f t="shared" si="2"/>
        <v>0</v>
      </c>
      <c r="BA28" s="92">
        <f t="shared" ref="BA28:BA31" si="57">IFERROR(AZ28/SUM($L28:$W28)*100,0)</f>
        <v>0</v>
      </c>
      <c r="BB28" s="54"/>
      <c r="BC28" s="92">
        <f t="shared" ref="BC28:BC31" si="58">IFERROR(BB28/SUM($L28:$W28)*100,0)</f>
        <v>0</v>
      </c>
      <c r="BD28" s="52"/>
      <c r="BE28" s="53"/>
      <c r="BF28" s="52">
        <f t="shared" si="3"/>
        <v>0</v>
      </c>
      <c r="BH28" s="54"/>
      <c r="BI28" s="92">
        <f>IFERROR(BH28/SUM($L28:$W28)*100,0)</f>
        <v>0</v>
      </c>
      <c r="BJ28" s="52"/>
      <c r="BK28" s="53"/>
      <c r="BL28" s="52">
        <f t="shared" si="4"/>
        <v>1</v>
      </c>
      <c r="BM28" s="92">
        <f t="shared" ref="BM28:BM31" si="59">IFERROR(BL28/SUM($L28:$W28)*100,0)</f>
        <v>100</v>
      </c>
      <c r="BN28" s="699"/>
      <c r="BO28" s="92">
        <f t="shared" ref="BO28:BO31" si="60">IFERROR(BN28/SUM($L28:$W28)*100,0)</f>
        <v>0</v>
      </c>
      <c r="BP28" s="701"/>
      <c r="BQ28" s="701"/>
      <c r="BR28" s="53">
        <f t="shared" si="5"/>
        <v>0</v>
      </c>
      <c r="BS28" s="92">
        <f t="shared" ref="BS28:BS31" si="61">IFERROR(BR28/SUM($L28:$W28)*100,0)</f>
        <v>0</v>
      </c>
      <c r="BT28" s="54"/>
      <c r="BU28" s="92">
        <f t="shared" ref="BU28:BU31" si="62">IFERROR(BT28/SUM($L28:$W28)*100,0)</f>
        <v>0</v>
      </c>
      <c r="BV28" s="53"/>
      <c r="BW28" s="53"/>
      <c r="BX28" s="53">
        <f t="shared" si="6"/>
        <v>0</v>
      </c>
      <c r="BY28" s="92">
        <f t="shared" ref="BY28:BY31" si="63">IFERROR(BX28/SUM($L28:$W28)*100,0)</f>
        <v>0</v>
      </c>
      <c r="BZ28" s="54"/>
      <c r="CA28" s="92">
        <f t="shared" ref="CA28:CA31" si="64">IFERROR(BZ28/SUM($L28:$W28)*100,0)</f>
        <v>0</v>
      </c>
      <c r="CB28" s="53"/>
      <c r="CC28" s="53"/>
      <c r="CD28" s="53">
        <f t="shared" si="7"/>
        <v>0</v>
      </c>
      <c r="CE28" s="92">
        <f t="shared" ref="CE28:CE31" si="65">IFERROR(CD28/SUM($L28:$W28)*100,0)</f>
        <v>0</v>
      </c>
      <c r="CF28" s="54"/>
      <c r="CG28" s="92">
        <f t="shared" ref="CG28:CG31" si="66">IFERROR(CF28/SUM($L28:$W28)*100,0)</f>
        <v>0</v>
      </c>
      <c r="CH28" s="53"/>
      <c r="CI28" s="53"/>
      <c r="CJ28" s="53">
        <f t="shared" si="8"/>
        <v>0</v>
      </c>
      <c r="CK28" s="92">
        <f t="shared" ref="CK28:CK31" si="67">IFERROR(CJ28/SUM($L28:$W28)*100,0)</f>
        <v>0</v>
      </c>
      <c r="CL28" s="54"/>
      <c r="CM28" s="92">
        <f t="shared" ref="CM28:CM31" si="68">IFERROR(CL28/SUM($L28:$W28)*100,0)</f>
        <v>0</v>
      </c>
      <c r="CN28" s="53"/>
      <c r="CO28" s="53"/>
      <c r="CP28" s="53">
        <f t="shared" si="9"/>
        <v>0</v>
      </c>
      <c r="CQ28" s="92">
        <f t="shared" ref="CQ28:CQ31" si="69">IFERROR(CP28/SUM($L28:$W28)*100,0)</f>
        <v>0</v>
      </c>
      <c r="CR28" s="54"/>
      <c r="CS28" s="92">
        <f t="shared" ref="CS28:CS31" si="70">IFERROR(CR28/SUM($L28:$W28)*100,0)</f>
        <v>0</v>
      </c>
      <c r="CT28" s="53"/>
      <c r="CU28" s="53"/>
      <c r="CV28" s="53">
        <f t="shared" si="10"/>
        <v>0</v>
      </c>
      <c r="CW28" s="28">
        <f t="shared" ref="CW28:CW31" si="71">SUM(CS28,CM28,CG28,CA28,BU28,BO28,BI28,BC28,AW28,AQ28,AK28,AE28)/100</f>
        <v>0</v>
      </c>
      <c r="CX28" s="79"/>
      <c r="CY28" s="103"/>
      <c r="CZ28" s="85" t="s">
        <v>837</v>
      </c>
      <c r="DA28" s="85" t="s">
        <v>1210</v>
      </c>
      <c r="DB28" s="85" t="s">
        <v>1513</v>
      </c>
      <c r="DC28" s="85" t="s">
        <v>1514</v>
      </c>
      <c r="DD28" s="85" t="s">
        <v>1515</v>
      </c>
      <c r="DE28" s="85" t="s">
        <v>1516</v>
      </c>
      <c r="DF28" s="86"/>
      <c r="DG28" s="86"/>
      <c r="DH28" s="58"/>
      <c r="DI28" s="58"/>
      <c r="DJ28" s="55"/>
      <c r="DK28" s="55"/>
      <c r="DL28" s="112" t="s">
        <v>501</v>
      </c>
    </row>
    <row r="29" spans="1:116" ht="167.25" customHeight="1">
      <c r="A29" s="51"/>
      <c r="B29" s="39" t="s">
        <v>1053</v>
      </c>
      <c r="C29" s="39" t="s">
        <v>485</v>
      </c>
      <c r="D29" s="39" t="s">
        <v>486</v>
      </c>
      <c r="E29" s="39" t="s">
        <v>487</v>
      </c>
      <c r="F29" s="39" t="s">
        <v>488</v>
      </c>
      <c r="G29" s="39" t="s">
        <v>489</v>
      </c>
      <c r="H29" s="39" t="s">
        <v>1074</v>
      </c>
      <c r="I29" s="39" t="s">
        <v>1164</v>
      </c>
      <c r="J29" s="915" t="s">
        <v>1567</v>
      </c>
      <c r="K29" s="916"/>
      <c r="L29" s="85"/>
      <c r="M29" s="85"/>
      <c r="N29" s="85"/>
      <c r="O29" s="85"/>
      <c r="P29" s="85">
        <v>1</v>
      </c>
      <c r="Q29" s="85"/>
      <c r="R29" s="85"/>
      <c r="S29" s="85"/>
      <c r="T29" s="85"/>
      <c r="U29" s="85"/>
      <c r="V29" s="85"/>
      <c r="W29" s="85"/>
      <c r="X29" s="85"/>
      <c r="Y29" s="54" t="s">
        <v>1568</v>
      </c>
      <c r="Z29" s="54" t="s">
        <v>1569</v>
      </c>
      <c r="AA29" s="56">
        <v>0.05</v>
      </c>
      <c r="AB29" s="54">
        <f>+L29</f>
        <v>0</v>
      </c>
      <c r="AC29" s="92">
        <f t="shared" si="49"/>
        <v>0</v>
      </c>
      <c r="AD29" s="54"/>
      <c r="AE29" s="92">
        <f t="shared" si="50"/>
        <v>0</v>
      </c>
      <c r="AF29" s="54"/>
      <c r="AG29" s="53"/>
      <c r="AH29" s="89">
        <f t="shared" si="0"/>
        <v>0</v>
      </c>
      <c r="AI29" s="92">
        <f t="shared" si="51"/>
        <v>0</v>
      </c>
      <c r="AJ29" s="54">
        <v>0</v>
      </c>
      <c r="AK29" s="92">
        <f t="shared" si="52"/>
        <v>0</v>
      </c>
      <c r="AL29" s="54"/>
      <c r="AM29" s="53"/>
      <c r="AN29" s="89">
        <f t="shared" si="1"/>
        <v>0</v>
      </c>
      <c r="AO29" s="92">
        <f t="shared" si="53"/>
        <v>0</v>
      </c>
      <c r="AP29" s="54"/>
      <c r="AQ29" s="92">
        <f t="shared" si="54"/>
        <v>0</v>
      </c>
      <c r="AR29" s="54"/>
      <c r="AS29" s="53"/>
      <c r="AT29" s="54">
        <f>+O29</f>
        <v>0</v>
      </c>
      <c r="AU29" s="92">
        <f t="shared" si="55"/>
        <v>0</v>
      </c>
      <c r="AV29" s="54"/>
      <c r="AW29" s="92">
        <f t="shared" si="56"/>
        <v>0</v>
      </c>
      <c r="AX29" s="54"/>
      <c r="AY29" s="53"/>
      <c r="AZ29" s="52">
        <f t="shared" si="2"/>
        <v>1</v>
      </c>
      <c r="BA29" s="92">
        <f t="shared" si="57"/>
        <v>100</v>
      </c>
      <c r="BB29" s="54">
        <v>1</v>
      </c>
      <c r="BC29" s="92">
        <f t="shared" si="58"/>
        <v>100</v>
      </c>
      <c r="BD29" s="90" t="s">
        <v>1570</v>
      </c>
      <c r="BE29" s="53"/>
      <c r="BF29" s="52">
        <f t="shared" si="3"/>
        <v>0</v>
      </c>
      <c r="BG29" s="92">
        <f t="shared" ref="BG29:BG31" si="72">IFERROR(BF29/SUM($L29:$W29)*100,0)</f>
        <v>0</v>
      </c>
      <c r="BH29" s="54"/>
      <c r="BI29" s="92">
        <f t="shared" ref="BI29:BI31" si="73">IFERROR(BH29/SUM($L29:$W29)*100,0)</f>
        <v>0</v>
      </c>
      <c r="BJ29" s="52"/>
      <c r="BK29" s="53"/>
      <c r="BL29" s="52">
        <f t="shared" si="4"/>
        <v>0</v>
      </c>
      <c r="BM29" s="98">
        <f t="shared" si="59"/>
        <v>0</v>
      </c>
      <c r="BN29" s="699"/>
      <c r="BO29" s="92">
        <f t="shared" si="60"/>
        <v>0</v>
      </c>
      <c r="BP29" s="704"/>
      <c r="BQ29" s="704"/>
      <c r="BR29" s="53">
        <f t="shared" si="5"/>
        <v>0</v>
      </c>
      <c r="BS29" s="98">
        <f t="shared" si="61"/>
        <v>0</v>
      </c>
      <c r="BT29" s="54"/>
      <c r="BU29" s="92">
        <f t="shared" si="62"/>
        <v>0</v>
      </c>
      <c r="BV29" s="53"/>
      <c r="BW29" s="53"/>
      <c r="BX29" s="53">
        <f t="shared" si="6"/>
        <v>0</v>
      </c>
      <c r="BY29" s="92">
        <f t="shared" si="63"/>
        <v>0</v>
      </c>
      <c r="BZ29" s="54"/>
      <c r="CA29" s="92">
        <f t="shared" si="64"/>
        <v>0</v>
      </c>
      <c r="CB29" s="53"/>
      <c r="CC29" s="53"/>
      <c r="CD29" s="53">
        <f t="shared" si="7"/>
        <v>0</v>
      </c>
      <c r="CE29" s="92">
        <f t="shared" si="65"/>
        <v>0</v>
      </c>
      <c r="CF29" s="54"/>
      <c r="CG29" s="92">
        <f t="shared" si="66"/>
        <v>0</v>
      </c>
      <c r="CH29" s="53"/>
      <c r="CI29" s="53"/>
      <c r="CJ29" s="53">
        <f t="shared" si="8"/>
        <v>0</v>
      </c>
      <c r="CK29" s="92">
        <f t="shared" si="67"/>
        <v>0</v>
      </c>
      <c r="CL29" s="54"/>
      <c r="CM29" s="92">
        <f t="shared" si="68"/>
        <v>0</v>
      </c>
      <c r="CN29" s="53"/>
      <c r="CO29" s="53"/>
      <c r="CP29" s="53">
        <f t="shared" si="9"/>
        <v>0</v>
      </c>
      <c r="CQ29" s="92">
        <f t="shared" si="69"/>
        <v>0</v>
      </c>
      <c r="CR29" s="54"/>
      <c r="CS29" s="92">
        <f t="shared" si="70"/>
        <v>0</v>
      </c>
      <c r="CT29" s="53"/>
      <c r="CU29" s="53"/>
      <c r="CV29" s="53">
        <f t="shared" si="10"/>
        <v>1</v>
      </c>
      <c r="CW29" s="28">
        <f t="shared" si="71"/>
        <v>1</v>
      </c>
      <c r="CX29" s="79"/>
      <c r="CZ29" s="85" t="s">
        <v>837</v>
      </c>
      <c r="DA29" s="85" t="s">
        <v>1210</v>
      </c>
      <c r="DB29" s="85" t="s">
        <v>1513</v>
      </c>
      <c r="DC29" s="85" t="s">
        <v>1514</v>
      </c>
      <c r="DD29" s="85" t="s">
        <v>1571</v>
      </c>
      <c r="DE29" s="85" t="s">
        <v>1516</v>
      </c>
      <c r="DF29" s="86"/>
      <c r="DG29" s="86"/>
      <c r="DH29" s="58"/>
      <c r="DI29" s="58"/>
      <c r="DJ29" s="55"/>
      <c r="DK29" s="55"/>
      <c r="DL29" s="112" t="s">
        <v>1572</v>
      </c>
    </row>
    <row r="30" spans="1:116" ht="288.75" customHeight="1">
      <c r="A30" s="51"/>
      <c r="B30" s="39" t="s">
        <v>1053</v>
      </c>
      <c r="C30" s="39" t="s">
        <v>485</v>
      </c>
      <c r="D30" s="39" t="s">
        <v>486</v>
      </c>
      <c r="E30" s="39" t="s">
        <v>487</v>
      </c>
      <c r="F30" s="39" t="s">
        <v>488</v>
      </c>
      <c r="G30" s="39" t="s">
        <v>489</v>
      </c>
      <c r="H30" s="39" t="s">
        <v>1074</v>
      </c>
      <c r="I30" s="39" t="s">
        <v>1164</v>
      </c>
      <c r="J30" s="915" t="s">
        <v>1573</v>
      </c>
      <c r="K30" s="916"/>
      <c r="L30" s="85"/>
      <c r="M30" s="85"/>
      <c r="N30" s="85"/>
      <c r="O30" s="85"/>
      <c r="P30" s="85"/>
      <c r="Q30" s="85"/>
      <c r="R30" s="85"/>
      <c r="S30" s="85"/>
      <c r="T30" s="85"/>
      <c r="U30" s="85"/>
      <c r="V30" s="85"/>
      <c r="W30" s="85">
        <v>1</v>
      </c>
      <c r="X30" s="85"/>
      <c r="Y30" s="54" t="s">
        <v>1574</v>
      </c>
      <c r="Z30" s="54" t="s">
        <v>1575</v>
      </c>
      <c r="AA30" s="56">
        <v>0.05</v>
      </c>
      <c r="AB30" s="54">
        <f>+L30</f>
        <v>0</v>
      </c>
      <c r="AC30" s="92">
        <f t="shared" si="49"/>
        <v>0</v>
      </c>
      <c r="AD30" s="54"/>
      <c r="AE30" s="92">
        <f t="shared" si="50"/>
        <v>0</v>
      </c>
      <c r="AF30" s="54"/>
      <c r="AG30" s="53"/>
      <c r="AH30" s="89">
        <f t="shared" si="0"/>
        <v>0</v>
      </c>
      <c r="AI30" s="92">
        <f t="shared" si="51"/>
        <v>0</v>
      </c>
      <c r="AJ30" s="54"/>
      <c r="AK30" s="92">
        <f t="shared" si="52"/>
        <v>0</v>
      </c>
      <c r="AL30" s="54"/>
      <c r="AM30" s="53"/>
      <c r="AN30" s="89">
        <f t="shared" si="1"/>
        <v>0</v>
      </c>
      <c r="AO30" s="92">
        <f t="shared" si="53"/>
        <v>0</v>
      </c>
      <c r="AP30" s="54"/>
      <c r="AQ30" s="92">
        <f t="shared" si="54"/>
        <v>0</v>
      </c>
      <c r="AR30" s="54"/>
      <c r="AS30" s="53"/>
      <c r="AT30" s="54">
        <f>+O30</f>
        <v>0</v>
      </c>
      <c r="AU30" s="92">
        <f t="shared" si="55"/>
        <v>0</v>
      </c>
      <c r="AV30" s="54"/>
      <c r="AW30" s="92">
        <f t="shared" si="56"/>
        <v>0</v>
      </c>
      <c r="AX30" s="54"/>
      <c r="AY30" s="53"/>
      <c r="AZ30" s="52">
        <f t="shared" si="2"/>
        <v>0</v>
      </c>
      <c r="BA30" s="92">
        <f t="shared" si="57"/>
        <v>0</v>
      </c>
      <c r="BB30" s="54"/>
      <c r="BC30" s="92">
        <f t="shared" si="58"/>
        <v>0</v>
      </c>
      <c r="BD30" s="52"/>
      <c r="BE30" s="53"/>
      <c r="BF30" s="52">
        <f t="shared" si="3"/>
        <v>0</v>
      </c>
      <c r="BG30" s="92">
        <f t="shared" si="72"/>
        <v>0</v>
      </c>
      <c r="BH30" s="54"/>
      <c r="BI30" s="92">
        <f t="shared" si="73"/>
        <v>0</v>
      </c>
      <c r="BJ30" s="52"/>
      <c r="BK30" s="53"/>
      <c r="BL30" s="52">
        <f t="shared" si="4"/>
        <v>0</v>
      </c>
      <c r="BM30" s="92">
        <f t="shared" si="59"/>
        <v>0</v>
      </c>
      <c r="BN30" s="699"/>
      <c r="BO30" s="92">
        <f t="shared" si="60"/>
        <v>0</v>
      </c>
      <c r="BP30" s="701"/>
      <c r="BQ30" s="701"/>
      <c r="BR30" s="53">
        <f t="shared" si="5"/>
        <v>0</v>
      </c>
      <c r="BS30" s="92">
        <f t="shared" si="61"/>
        <v>0</v>
      </c>
      <c r="BT30" s="54"/>
      <c r="BU30" s="92">
        <f t="shared" si="62"/>
        <v>0</v>
      </c>
      <c r="BV30" s="53"/>
      <c r="BW30" s="53"/>
      <c r="BX30" s="53">
        <f t="shared" si="6"/>
        <v>0</v>
      </c>
      <c r="BY30" s="92">
        <f t="shared" si="63"/>
        <v>0</v>
      </c>
      <c r="BZ30" s="54"/>
      <c r="CA30" s="92">
        <f t="shared" si="64"/>
        <v>0</v>
      </c>
      <c r="CB30" s="53"/>
      <c r="CC30" s="53"/>
      <c r="CD30" s="53">
        <f t="shared" si="7"/>
        <v>0</v>
      </c>
      <c r="CE30" s="92">
        <f t="shared" si="65"/>
        <v>0</v>
      </c>
      <c r="CF30" s="54"/>
      <c r="CG30" s="92">
        <f t="shared" si="66"/>
        <v>0</v>
      </c>
      <c r="CH30" s="53"/>
      <c r="CI30" s="53"/>
      <c r="CJ30" s="53">
        <f t="shared" si="8"/>
        <v>0</v>
      </c>
      <c r="CK30" s="92">
        <f t="shared" si="67"/>
        <v>0</v>
      </c>
      <c r="CL30" s="54"/>
      <c r="CM30" s="92">
        <f t="shared" si="68"/>
        <v>0</v>
      </c>
      <c r="CN30" s="53"/>
      <c r="CO30" s="53"/>
      <c r="CP30" s="53">
        <f t="shared" si="9"/>
        <v>1</v>
      </c>
      <c r="CQ30" s="92">
        <f t="shared" si="69"/>
        <v>100</v>
      </c>
      <c r="CR30" s="54"/>
      <c r="CS30" s="92">
        <f t="shared" si="70"/>
        <v>0</v>
      </c>
      <c r="CT30" s="53"/>
      <c r="CU30" s="53"/>
      <c r="CV30" s="53">
        <f t="shared" si="10"/>
        <v>0</v>
      </c>
      <c r="CW30" s="28">
        <f t="shared" si="71"/>
        <v>0</v>
      </c>
      <c r="CX30" s="104"/>
      <c r="CY30" s="467"/>
      <c r="CZ30" s="85" t="s">
        <v>837</v>
      </c>
      <c r="DA30" s="85" t="s">
        <v>1210</v>
      </c>
      <c r="DB30" s="85" t="s">
        <v>1513</v>
      </c>
      <c r="DC30" s="85" t="s">
        <v>1514</v>
      </c>
      <c r="DD30" s="85" t="s">
        <v>1515</v>
      </c>
      <c r="DE30" s="85" t="s">
        <v>1516</v>
      </c>
      <c r="DF30" s="86"/>
      <c r="DG30" s="86"/>
      <c r="DH30" s="58"/>
      <c r="DI30" s="58"/>
      <c r="DJ30" s="55"/>
      <c r="DK30" s="55"/>
      <c r="DL30" s="112" t="s">
        <v>501</v>
      </c>
    </row>
    <row r="31" spans="1:116" s="48" customFormat="1" ht="184.5" customHeight="1">
      <c r="B31" s="39" t="s">
        <v>1053</v>
      </c>
      <c r="C31" s="39" t="s">
        <v>485</v>
      </c>
      <c r="D31" s="39" t="s">
        <v>486</v>
      </c>
      <c r="E31" s="39" t="s">
        <v>487</v>
      </c>
      <c r="F31" s="39" t="s">
        <v>488</v>
      </c>
      <c r="G31" s="39" t="s">
        <v>489</v>
      </c>
      <c r="H31" s="39" t="s">
        <v>1074</v>
      </c>
      <c r="I31" s="39" t="s">
        <v>1164</v>
      </c>
      <c r="J31" s="915" t="s">
        <v>1576</v>
      </c>
      <c r="K31" s="916"/>
      <c r="L31" s="85"/>
      <c r="M31" s="85"/>
      <c r="N31" s="85"/>
      <c r="O31" s="85"/>
      <c r="P31" s="85"/>
      <c r="Q31" s="85"/>
      <c r="R31" s="85"/>
      <c r="S31" s="85"/>
      <c r="T31" s="85"/>
      <c r="U31" s="85"/>
      <c r="V31" s="85"/>
      <c r="W31" s="85">
        <v>1</v>
      </c>
      <c r="X31" s="85"/>
      <c r="Y31" s="54" t="s">
        <v>1577</v>
      </c>
      <c r="Z31" s="54" t="s">
        <v>1578</v>
      </c>
      <c r="AA31" s="56">
        <v>0.05</v>
      </c>
      <c r="AB31" s="52">
        <f>SUM(AB12:AB30)</f>
        <v>0</v>
      </c>
      <c r="AC31" s="92">
        <f t="shared" si="49"/>
        <v>0</v>
      </c>
      <c r="AD31" s="52">
        <f>SUM(AD12:AD30)</f>
        <v>0</v>
      </c>
      <c r="AE31" s="92">
        <f t="shared" si="50"/>
        <v>0</v>
      </c>
      <c r="AF31" s="52"/>
      <c r="AG31" s="52"/>
      <c r="AH31" s="89">
        <f t="shared" si="0"/>
        <v>0</v>
      </c>
      <c r="AI31" s="98">
        <f t="shared" si="51"/>
        <v>0</v>
      </c>
      <c r="AJ31" s="52">
        <f>SUM(AJ12:AJ30)</f>
        <v>0</v>
      </c>
      <c r="AK31" s="92">
        <f t="shared" si="52"/>
        <v>0</v>
      </c>
      <c r="AL31" s="27"/>
      <c r="AM31" s="52"/>
      <c r="AN31" s="89">
        <f t="shared" si="1"/>
        <v>0</v>
      </c>
      <c r="AO31" s="98">
        <f t="shared" si="53"/>
        <v>0</v>
      </c>
      <c r="AP31" s="52">
        <f>SUM(AP12:AP30)</f>
        <v>0</v>
      </c>
      <c r="AQ31" s="92">
        <f t="shared" si="54"/>
        <v>0</v>
      </c>
      <c r="AR31" s="52"/>
      <c r="AS31" s="52"/>
      <c r="AT31" s="52">
        <f>SUM(AT12:AT30)</f>
        <v>1</v>
      </c>
      <c r="AU31" s="98">
        <f t="shared" si="55"/>
        <v>100</v>
      </c>
      <c r="AV31" s="52">
        <v>1</v>
      </c>
      <c r="AW31" s="92">
        <f t="shared" si="56"/>
        <v>100</v>
      </c>
      <c r="AX31" s="90" t="s">
        <v>1579</v>
      </c>
      <c r="AY31" s="508" t="s">
        <v>1580</v>
      </c>
      <c r="AZ31" s="52">
        <f t="shared" si="2"/>
        <v>0</v>
      </c>
      <c r="BA31" s="98">
        <f t="shared" si="57"/>
        <v>0</v>
      </c>
      <c r="BB31" s="52"/>
      <c r="BC31" s="92">
        <f t="shared" si="58"/>
        <v>0</v>
      </c>
      <c r="BD31" s="90"/>
      <c r="BE31" s="52"/>
      <c r="BF31" s="52">
        <f t="shared" si="3"/>
        <v>0</v>
      </c>
      <c r="BG31" s="98">
        <f t="shared" si="72"/>
        <v>0</v>
      </c>
      <c r="BH31" s="52">
        <v>0</v>
      </c>
      <c r="BI31" s="92">
        <f t="shared" si="73"/>
        <v>0</v>
      </c>
      <c r="BJ31" s="52"/>
      <c r="BK31" s="52"/>
      <c r="BL31" s="52">
        <f t="shared" si="4"/>
        <v>0</v>
      </c>
      <c r="BM31" s="98">
        <f t="shared" si="59"/>
        <v>0</v>
      </c>
      <c r="BN31" s="678"/>
      <c r="BO31" s="92">
        <f t="shared" si="60"/>
        <v>0</v>
      </c>
      <c r="BP31" s="678"/>
      <c r="BQ31" s="678"/>
      <c r="BR31" s="53">
        <f t="shared" si="5"/>
        <v>0</v>
      </c>
      <c r="BS31" s="98">
        <f t="shared" si="61"/>
        <v>0</v>
      </c>
      <c r="BT31" s="52"/>
      <c r="BU31" s="92">
        <f t="shared" si="62"/>
        <v>0</v>
      </c>
      <c r="BV31" s="90"/>
      <c r="BW31" s="52"/>
      <c r="BX31" s="53">
        <f t="shared" si="6"/>
        <v>0</v>
      </c>
      <c r="BY31" s="98">
        <f t="shared" si="63"/>
        <v>0</v>
      </c>
      <c r="BZ31" s="52"/>
      <c r="CA31" s="92">
        <f t="shared" si="64"/>
        <v>0</v>
      </c>
      <c r="CB31" s="52"/>
      <c r="CC31" s="52"/>
      <c r="CD31" s="53">
        <f t="shared" si="7"/>
        <v>0</v>
      </c>
      <c r="CE31" s="98">
        <f t="shared" si="65"/>
        <v>0</v>
      </c>
      <c r="CF31" s="52">
        <f>SUM(CF12:CF30)</f>
        <v>0</v>
      </c>
      <c r="CG31" s="92">
        <f t="shared" si="66"/>
        <v>0</v>
      </c>
      <c r="CH31" s="52"/>
      <c r="CI31" s="52"/>
      <c r="CJ31" s="53">
        <f t="shared" si="8"/>
        <v>0</v>
      </c>
      <c r="CK31" s="98">
        <f t="shared" si="67"/>
        <v>0</v>
      </c>
      <c r="CL31" s="52">
        <f>SUM(CL12:CL30)</f>
        <v>0</v>
      </c>
      <c r="CM31" s="92">
        <f t="shared" si="68"/>
        <v>0</v>
      </c>
      <c r="CN31" s="52"/>
      <c r="CO31" s="52"/>
      <c r="CP31" s="53">
        <f t="shared" si="9"/>
        <v>1</v>
      </c>
      <c r="CQ31" s="98">
        <f t="shared" si="69"/>
        <v>100</v>
      </c>
      <c r="CR31" s="52"/>
      <c r="CS31" s="92">
        <f t="shared" si="70"/>
        <v>0</v>
      </c>
      <c r="CT31" s="52"/>
      <c r="CU31" s="52"/>
      <c r="CV31" s="52">
        <f t="shared" si="10"/>
        <v>1</v>
      </c>
      <c r="CW31" s="28">
        <f t="shared" si="71"/>
        <v>1</v>
      </c>
      <c r="CX31" s="25"/>
      <c r="CY31" s="509"/>
      <c r="CZ31" s="85" t="s">
        <v>837</v>
      </c>
      <c r="DA31" s="85" t="s">
        <v>1210</v>
      </c>
      <c r="DB31" s="85" t="s">
        <v>1513</v>
      </c>
      <c r="DC31" s="85" t="s">
        <v>1529</v>
      </c>
      <c r="DD31" s="85" t="s">
        <v>1515</v>
      </c>
      <c r="DE31" s="85" t="s">
        <v>1516</v>
      </c>
      <c r="DF31" s="86"/>
      <c r="DG31" s="99"/>
      <c r="DH31" s="58"/>
      <c r="DI31" s="58"/>
      <c r="DJ31" s="59"/>
      <c r="DK31" s="59"/>
      <c r="DL31" s="112" t="s">
        <v>501</v>
      </c>
    </row>
    <row r="32" spans="1:116" s="48" customFormat="1">
      <c r="B32" s="87"/>
      <c r="C32" s="88"/>
      <c r="D32" s="88"/>
      <c r="E32" s="88"/>
      <c r="F32" s="88"/>
      <c r="G32" s="88"/>
      <c r="J32" s="830" t="s">
        <v>521</v>
      </c>
      <c r="K32" s="831"/>
      <c r="L32" s="101">
        <f>SUM(L12:L31)</f>
        <v>0</v>
      </c>
      <c r="M32" s="101">
        <f t="shared" ref="M32:W32" si="74">SUM(M12:M31)</f>
        <v>0</v>
      </c>
      <c r="N32" s="101">
        <f t="shared" si="74"/>
        <v>0</v>
      </c>
      <c r="O32" s="101">
        <f t="shared" si="74"/>
        <v>1</v>
      </c>
      <c r="P32" s="101">
        <f t="shared" si="74"/>
        <v>1</v>
      </c>
      <c r="Q32" s="101">
        <f t="shared" si="74"/>
        <v>1</v>
      </c>
      <c r="R32" s="101">
        <f t="shared" si="74"/>
        <v>1</v>
      </c>
      <c r="S32" s="101">
        <f t="shared" si="74"/>
        <v>0</v>
      </c>
      <c r="T32" s="101">
        <f t="shared" si="74"/>
        <v>0</v>
      </c>
      <c r="U32" s="101">
        <f t="shared" si="74"/>
        <v>0</v>
      </c>
      <c r="V32" s="101">
        <f t="shared" si="74"/>
        <v>0</v>
      </c>
      <c r="W32" s="101">
        <f t="shared" si="74"/>
        <v>16</v>
      </c>
      <c r="AA32" s="93" t="s">
        <v>522</v>
      </c>
      <c r="AB32" s="93">
        <f>SUM(AB12:AB31)</f>
        <v>0</v>
      </c>
      <c r="AC32" s="105">
        <f>IFERROR(AB32/SUM($L32:$W32),0)</f>
        <v>0</v>
      </c>
      <c r="AD32" s="93">
        <f>SUM(AD12:AD31)</f>
        <v>0</v>
      </c>
      <c r="AE32" s="94">
        <f>IFERROR(AD32/SUM($L32:$W32),0)</f>
        <v>0</v>
      </c>
      <c r="AF32" s="91"/>
      <c r="AG32" s="91"/>
      <c r="AH32" s="93">
        <f>SUM(AH12:AH31)</f>
        <v>0</v>
      </c>
      <c r="AI32" s="105">
        <f>IFERROR(AH32/SUM($L32:$W32),0)</f>
        <v>0</v>
      </c>
      <c r="AJ32" s="93">
        <f>SUM(AJ12:AJ31)</f>
        <v>0</v>
      </c>
      <c r="AK32" s="94">
        <f>IFERROR(AJ32/SUM($L32:$W32),0)</f>
        <v>0</v>
      </c>
      <c r="AL32" s="91"/>
      <c r="AM32" s="91"/>
      <c r="AN32" s="93">
        <f>SUM(AN12:AN31)</f>
        <v>0</v>
      </c>
      <c r="AO32" s="105">
        <f>IFERROR(AN32/SUM($L32:$W32),0)</f>
        <v>0</v>
      </c>
      <c r="AP32" s="93">
        <f>SUM(AP12:AP31)</f>
        <v>0</v>
      </c>
      <c r="AQ32" s="94">
        <f>IFERROR(AP32/SUM($L32:$W32),0)</f>
        <v>0</v>
      </c>
      <c r="AR32" s="91"/>
      <c r="AS32" s="91"/>
      <c r="AT32" s="93">
        <f>SUM(AT12:AT31)</f>
        <v>2</v>
      </c>
      <c r="AU32" s="105">
        <f>IFERROR(AT32/SUM($L32:$W32),0)</f>
        <v>0.1</v>
      </c>
      <c r="AV32" s="93">
        <f>SUM(AV12:AV31)</f>
        <v>2</v>
      </c>
      <c r="AW32" s="94">
        <f>IFERROR(AV32/SUM($L32:$W32),0)</f>
        <v>0.1</v>
      </c>
      <c r="AX32" s="91"/>
      <c r="AY32" s="91"/>
      <c r="AZ32" s="93">
        <f>SUM(AZ12:AZ31)</f>
        <v>1</v>
      </c>
      <c r="BA32" s="105">
        <f>IFERROR(AZ32/SUM($L32:$W32),0)</f>
        <v>0.05</v>
      </c>
      <c r="BB32" s="93">
        <f>SUM(BB12:BB31)</f>
        <v>1</v>
      </c>
      <c r="BC32" s="94">
        <f>IFERROR(BB32/SUM($L32:$W32),0)</f>
        <v>0.05</v>
      </c>
      <c r="BD32" s="91"/>
      <c r="BE32" s="91"/>
      <c r="BF32" s="93">
        <f>SUM(BF12:BF31)</f>
        <v>1</v>
      </c>
      <c r="BG32" s="105">
        <f>IFERROR(BF32/SUM($L32:$W32),0)</f>
        <v>0.05</v>
      </c>
      <c r="BH32" s="93">
        <f>SUM(BH12:BH31)</f>
        <v>1</v>
      </c>
      <c r="BI32" s="94">
        <f>IFERROR(BH32/SUM($L32:$W32),0)</f>
        <v>0.05</v>
      </c>
      <c r="BJ32" s="91"/>
      <c r="BK32" s="91"/>
      <c r="BL32" s="93">
        <f>SUM(BL12:BL31)</f>
        <v>1</v>
      </c>
      <c r="BM32" s="105">
        <f>IFERROR(BL32/SUM($L32:$W32),0)</f>
        <v>0.05</v>
      </c>
      <c r="BN32" s="93">
        <f>SUM(BN12:BN31)</f>
        <v>0</v>
      </c>
      <c r="BO32" s="94">
        <f>IFERROR(BN32/SUM($L32:$W32),0)</f>
        <v>0</v>
      </c>
      <c r="BP32" s="91"/>
      <c r="BQ32" s="91"/>
      <c r="BR32" s="93">
        <f>SUM(BR12:BR31)</f>
        <v>0</v>
      </c>
      <c r="BS32" s="105">
        <f>IFERROR(BR32/SUM($L32:$W32),0)</f>
        <v>0</v>
      </c>
      <c r="BT32" s="93">
        <f>SUM(BT12:BT31)</f>
        <v>0</v>
      </c>
      <c r="BU32" s="94">
        <f>IFERROR(BT32/SUM($L32:$W32),0)</f>
        <v>0</v>
      </c>
      <c r="BV32" s="91"/>
      <c r="BW32" s="91"/>
      <c r="BX32" s="93">
        <f>SUM(BX12:BX31)</f>
        <v>0</v>
      </c>
      <c r="BY32" s="105">
        <f>IFERROR(BX32/SUM($L32:$W32),0)</f>
        <v>0</v>
      </c>
      <c r="BZ32" s="93">
        <f>SUM(BZ12:BZ31)</f>
        <v>0</v>
      </c>
      <c r="CA32" s="94">
        <f>IFERROR(BZ32/SUM($L32:$W32),0)</f>
        <v>0</v>
      </c>
      <c r="CB32" s="91"/>
      <c r="CC32" s="91"/>
      <c r="CD32" s="93">
        <f>SUM(CD12:CD31)</f>
        <v>0</v>
      </c>
      <c r="CE32" s="105">
        <f>IFERROR(CD32/SUM($L32:$W32),0)</f>
        <v>0</v>
      </c>
      <c r="CF32" s="93">
        <f>SUM(CF12:CF31)</f>
        <v>0</v>
      </c>
      <c r="CG32" s="94">
        <f>IFERROR(CF32/SUM($L32:$W32),0)</f>
        <v>0</v>
      </c>
      <c r="CH32" s="91"/>
      <c r="CI32" s="91"/>
      <c r="CJ32" s="93">
        <f>SUM(CJ12:CJ31)</f>
        <v>0</v>
      </c>
      <c r="CK32" s="105">
        <f>IFERROR(CJ32/SUM($L32:$W32),0)</f>
        <v>0</v>
      </c>
      <c r="CL32" s="93">
        <f>SUM(CL12:CL31)</f>
        <v>0</v>
      </c>
      <c r="CM32" s="94">
        <f>IFERROR(CL32/SUM($L32:$W32),0)</f>
        <v>0</v>
      </c>
      <c r="CN32" s="91"/>
      <c r="CO32" s="91"/>
      <c r="CP32" s="93">
        <f>SUM(CP12:CP31)</f>
        <v>16</v>
      </c>
      <c r="CQ32" s="105">
        <f>IFERROR(CP32/SUM($L32:$W32),0)</f>
        <v>0.8</v>
      </c>
      <c r="CR32" s="93">
        <f>SUM(CR12:CR31)</f>
        <v>0</v>
      </c>
      <c r="CS32" s="94">
        <f>IFERROR(CR32/SUM($L32:$W32),0)</f>
        <v>0</v>
      </c>
      <c r="CT32" s="91"/>
      <c r="CU32" s="91"/>
      <c r="CV32" s="91"/>
      <c r="CW32" s="95">
        <f>SUM(CS32,CM32,CG32,CA32,BU32,BO32,BI32:BI32,BC32,AW32,AQ32,AK32,AE32)</f>
        <v>0.2</v>
      </c>
      <c r="CZ32" s="106"/>
      <c r="DE32" s="86"/>
      <c r="DH32" s="58"/>
      <c r="DI32" s="58"/>
    </row>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row r="62" s="48" customFormat="1"/>
    <row r="63" s="48" customFormat="1"/>
    <row r="64" s="48" customFormat="1"/>
    <row r="65" s="48" customFormat="1"/>
    <row r="66" s="48" customFormat="1"/>
    <row r="67" s="48" customFormat="1"/>
    <row r="68" s="48" customFormat="1"/>
    <row r="69" s="48" customFormat="1"/>
    <row r="70" s="48" customFormat="1"/>
    <row r="71" s="48" customFormat="1"/>
    <row r="72" s="48" customFormat="1"/>
    <row r="73" s="48" customFormat="1"/>
    <row r="74" s="48" customFormat="1"/>
  </sheetData>
  <sheetProtection algorithmName="SHA-512" hashValue="fxgHs7Xmo9Xkbb6NBIvFWPaDvsbAMNWXN2arMGNNazc7y8JOI8o+MktXlwx0DodqZaO8XFe6yAEjF0yAA/ClEQ==" saltValue="9BJMbD5iO8gnOHwkiYw7jw==" spinCount="100000" sheet="1" sort="0" autoFilter="0"/>
  <mergeCells count="89">
    <mergeCell ref="J12:K12"/>
    <mergeCell ref="Z9:Z11"/>
    <mergeCell ref="J32:K32"/>
    <mergeCell ref="J15:K15"/>
    <mergeCell ref="J16:K16"/>
    <mergeCell ref="J17:K17"/>
    <mergeCell ref="J18:K18"/>
    <mergeCell ref="J24:K24"/>
    <mergeCell ref="J26:K26"/>
    <mergeCell ref="J27:K27"/>
    <mergeCell ref="J19:K19"/>
    <mergeCell ref="J20:K20"/>
    <mergeCell ref="J21:K21"/>
    <mergeCell ref="J22:K22"/>
    <mergeCell ref="J23:K23"/>
    <mergeCell ref="J25:K25"/>
    <mergeCell ref="J28:K28"/>
    <mergeCell ref="J29:K29"/>
    <mergeCell ref="J30:K30"/>
    <mergeCell ref="J31:K31"/>
    <mergeCell ref="J13:K13"/>
    <mergeCell ref="J14:K14"/>
    <mergeCell ref="DF10:DF11"/>
    <mergeCell ref="DG10:DG11"/>
    <mergeCell ref="CD10:CI10"/>
    <mergeCell ref="AA9:AA11"/>
    <mergeCell ref="AB9:CW9"/>
    <mergeCell ref="CX9:CX11"/>
    <mergeCell ref="CY9:CY11"/>
    <mergeCell ref="CZ9:DK9"/>
    <mergeCell ref="DB10:DB11"/>
    <mergeCell ref="DC10:DC11"/>
    <mergeCell ref="DD10:DD11"/>
    <mergeCell ref="DE10:DE11"/>
    <mergeCell ref="CJ10:CO10"/>
    <mergeCell ref="CP10:CT10"/>
    <mergeCell ref="BX10:CC10"/>
    <mergeCell ref="DL9:DL11"/>
    <mergeCell ref="AB10:AG10"/>
    <mergeCell ref="AH10:AM10"/>
    <mergeCell ref="AN10:AS10"/>
    <mergeCell ref="AT10:AY10"/>
    <mergeCell ref="DH10:DH11"/>
    <mergeCell ref="DI10:DI11"/>
    <mergeCell ref="DJ10:DJ11"/>
    <mergeCell ref="DK10:DK11"/>
    <mergeCell ref="CV10:CV11"/>
    <mergeCell ref="CW10:CW11"/>
    <mergeCell ref="CZ10:CZ11"/>
    <mergeCell ref="DA10:DA11"/>
    <mergeCell ref="AZ10:BE10"/>
    <mergeCell ref="BF10:BK10"/>
    <mergeCell ref="BL10:BP10"/>
    <mergeCell ref="C8:AO8"/>
    <mergeCell ref="BI8:CJ8"/>
    <mergeCell ref="CK8:CP8"/>
    <mergeCell ref="B9:B11"/>
    <mergeCell ref="C9:C11"/>
    <mergeCell ref="D9:D11"/>
    <mergeCell ref="E9:E11"/>
    <mergeCell ref="F9:F11"/>
    <mergeCell ref="G9:G11"/>
    <mergeCell ref="H9:H11"/>
    <mergeCell ref="I9:I11"/>
    <mergeCell ref="J9:K11"/>
    <mergeCell ref="L9:W10"/>
    <mergeCell ref="X9:X11"/>
    <mergeCell ref="Y9:Y11"/>
    <mergeCell ref="BR10:BW10"/>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31">
    <cfRule type="cellIs" dxfId="2"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showInputMessage="1" showErrorMessage="1" error="SUPERA LA META PROGRAMADA" sqref="AD30 AJ30 AP30 AV30 BB30 CR30 BH30 BN30 BT30 BZ30 CF30 CL30 BH12:BH28 CR12:CR28 CL12:CL28 CF12:CF28 BZ12:BZ28 BT12:BT28 BN12:BN28 BB12:BB28 AV12:AV28 AP12:AP28 AJ12:AJ28 AD12:AD28 AL12" xr:uid="{A22F60E2-6BE4-4265-B31A-DBD3BD9B338F}"/>
    <dataValidation type="list" allowBlank="1" showInputMessage="1" showErrorMessage="1" sqref="B32:G32" xr:uid="{7057E386-BBCA-4E00-926E-A24A058B8509}">
      <formula1>#REF!</formula1>
    </dataValidation>
    <dataValidation type="list" allowBlank="1" showInputMessage="1" showErrorMessage="1" sqref="G12:G31" xr:uid="{E323EFC0-0150-47D3-B2FA-5FBD2AEA531A}">
      <formula1>$G$31:$G$32</formula1>
    </dataValidation>
    <dataValidation type="list" allowBlank="1" showInputMessage="1" showErrorMessage="1" sqref="B12:B31" xr:uid="{60663D0E-A301-4AA8-B317-6451C38E5791}">
      <formula1>$B$31:$B$32</formula1>
    </dataValidation>
    <dataValidation type="list" allowBlank="1" showInputMessage="1" showErrorMessage="1" sqref="C12:C31" xr:uid="{303549EC-3D74-4EE6-B933-4E19FC0FA4DB}">
      <formula1>$C$31:$C$32</formula1>
    </dataValidation>
    <dataValidation type="list" allowBlank="1" showInputMessage="1" showErrorMessage="1" sqref="D12:D31" xr:uid="{4DA03108-157C-475F-B9C5-824FCD084AC8}">
      <formula1>$D$31:$D$32</formula1>
    </dataValidation>
    <dataValidation type="list" allowBlank="1" showInputMessage="1" showErrorMessage="1" sqref="E12:E31" xr:uid="{CF1167C5-49C1-4BF6-882B-D710CAEE45F4}">
      <formula1>$E$31:$E$32</formula1>
    </dataValidation>
    <dataValidation type="list" allowBlank="1" showInputMessage="1" showErrorMessage="1" sqref="F12:F31" xr:uid="{C798EE83-A351-4A7F-8A9B-6AF82C72B25F}">
      <formula1>$F$31:$F$32</formula1>
    </dataValidation>
  </dataValidations>
  <hyperlinks>
    <hyperlink ref="AY16" r:id="rId1" xr:uid="{EDE56C74-61B4-497C-A862-AA626020BD62}"/>
    <hyperlink ref="AY31" r:id="rId2" xr:uid="{F940B071-9E75-4DBE-8F51-CFC22283B25F}"/>
  </hyperlinks>
  <pageMargins left="0.31496062992125984" right="0.70866141732283472" top="0.62992125984251968" bottom="0.74803149606299213" header="0.31496062992125984" footer="0.31496062992125984"/>
  <pageSetup paperSize="9" scale="33" fitToHeight="0" orientation="portrait" r:id="rId3"/>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4"/>
  <legacyDrawing r:id="rId5"/>
  <legacyDrawingHF r:id="rId6"/>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6D510-6500-4740-B92B-6C482C52652A}">
  <sheetPr>
    <tabColor rgb="FF92D050"/>
  </sheetPr>
  <dimension ref="A1:DL61"/>
  <sheetViews>
    <sheetView topLeftCell="BF13" zoomScale="55" zoomScaleNormal="55" zoomScaleSheetLayoutView="55" zoomScalePageLayoutView="60" workbookViewId="0">
      <selection activeCell="BP12" activeCellId="1" sqref="BN12:BN15 BP12:BQ15"/>
    </sheetView>
  </sheetViews>
  <sheetFormatPr baseColWidth="10" defaultColWidth="11.453125" defaultRowHeight="15.5"/>
  <cols>
    <col min="1" max="1" width="5.453125" style="31" customWidth="1"/>
    <col min="2" max="2" width="23.453125" style="31" customWidth="1"/>
    <col min="3" max="4" width="18.54296875" style="31" customWidth="1"/>
    <col min="5" max="5" width="34.1796875" style="31" customWidth="1"/>
    <col min="6" max="15" width="18.54296875" style="31" customWidth="1"/>
    <col min="16" max="16" width="24.1796875" style="31" customWidth="1"/>
    <col min="17"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19.5429687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23.453125" style="48" customWidth="1"/>
    <col min="45" max="45" width="20.453125" style="31" customWidth="1"/>
    <col min="46" max="46" width="17.453125" style="48" customWidth="1"/>
    <col min="47" max="47" width="21.54296875" style="48" customWidth="1"/>
    <col min="48" max="49" width="12.453125" style="48" customWidth="1"/>
    <col min="50" max="50" width="38.1796875" style="48" customWidth="1"/>
    <col min="51" max="51" width="26.179687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4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09" width="23.453125" style="31" customWidth="1"/>
    <col min="110" max="111" width="18.453125" style="31" customWidth="1"/>
    <col min="112" max="112" width="20.54296875" style="31" customWidth="1"/>
    <col min="113" max="113" width="17.453125" style="31" customWidth="1"/>
    <col min="114" max="114" width="18.453125" style="31" customWidth="1"/>
    <col min="115" max="115" width="18" style="31" customWidth="1"/>
    <col min="116" max="116" width="43.45312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1581</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15" customHeight="1" thickBo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544</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883"/>
      <c r="Y11" s="880"/>
      <c r="Z11" s="880"/>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61" t="s">
        <v>482</v>
      </c>
      <c r="CU11" s="61" t="s">
        <v>483</v>
      </c>
      <c r="CV11" s="880"/>
      <c r="CW11" s="880"/>
      <c r="CX11" s="894"/>
      <c r="CY11" s="896"/>
      <c r="CZ11" s="901"/>
      <c r="DA11" s="889"/>
      <c r="DB11" s="889"/>
      <c r="DC11" s="889"/>
      <c r="DD11" s="889"/>
      <c r="DE11" s="889"/>
      <c r="DF11" s="889"/>
      <c r="DG11" s="889"/>
      <c r="DH11" s="889"/>
      <c r="DI11" s="889"/>
      <c r="DJ11" s="889"/>
      <c r="DK11" s="891"/>
      <c r="DL11" s="887"/>
    </row>
    <row r="12" spans="1:116" ht="147" customHeight="1">
      <c r="A12" s="124"/>
      <c r="B12" s="39" t="s">
        <v>484</v>
      </c>
      <c r="C12" s="39" t="s">
        <v>485</v>
      </c>
      <c r="D12" s="39" t="s">
        <v>486</v>
      </c>
      <c r="E12" s="39" t="s">
        <v>487</v>
      </c>
      <c r="F12" s="39" t="s">
        <v>488</v>
      </c>
      <c r="G12" s="39" t="s">
        <v>489</v>
      </c>
      <c r="H12" s="39" t="s">
        <v>490</v>
      </c>
      <c r="I12" s="39" t="s">
        <v>489</v>
      </c>
      <c r="J12" s="941" t="s">
        <v>1582</v>
      </c>
      <c r="K12" s="942"/>
      <c r="L12" s="85"/>
      <c r="M12" s="85"/>
      <c r="N12" s="85"/>
      <c r="O12" s="85"/>
      <c r="P12" s="312"/>
      <c r="Q12" s="85"/>
      <c r="R12" s="85"/>
      <c r="S12" s="85"/>
      <c r="T12" s="85"/>
      <c r="U12" s="85"/>
      <c r="V12" s="85"/>
      <c r="W12" s="85"/>
      <c r="X12" s="85" t="s">
        <v>492</v>
      </c>
      <c r="Y12" s="54" t="s">
        <v>1583</v>
      </c>
      <c r="Z12" s="54" t="s">
        <v>1584</v>
      </c>
      <c r="AA12" s="56">
        <v>0.4</v>
      </c>
      <c r="AB12" s="89">
        <f>+L12</f>
        <v>0</v>
      </c>
      <c r="AC12" s="92">
        <f>IFERROR(AB12/SUM($L12:$W12)*100,0)</f>
        <v>0</v>
      </c>
      <c r="AD12" s="92"/>
      <c r="AE12" s="92">
        <f>IFERROR(AD12/SUM($L12:$W12)*100,0)</f>
        <v>0</v>
      </c>
      <c r="AF12" s="54"/>
      <c r="AG12" s="53"/>
      <c r="AH12" s="89">
        <f t="shared" ref="AH12" si="0">+M12</f>
        <v>0</v>
      </c>
      <c r="AI12" s="92">
        <f>IFERROR(AH12/SUM($L12:$W12)*100,0)</f>
        <v>0</v>
      </c>
      <c r="AJ12" s="92"/>
      <c r="AK12" s="92">
        <f>IFERROR(AJ12/SUM($L12:$W12)*100,0)</f>
        <v>0</v>
      </c>
      <c r="AL12" s="54"/>
      <c r="AM12" s="53"/>
      <c r="AN12" s="89">
        <f t="shared" ref="AN12" si="1">+N12</f>
        <v>0</v>
      </c>
      <c r="AO12" s="92">
        <f>IFERROR(AN12/SUM($L12:$W12)*100,0)</f>
        <v>0</v>
      </c>
      <c r="AP12" s="92"/>
      <c r="AQ12" s="92">
        <f>IFERROR(AP12/SUM($L12:$W12)*100,0)</f>
        <v>0</v>
      </c>
      <c r="AR12" s="471" t="s">
        <v>1585</v>
      </c>
      <c r="AS12" s="510" t="s">
        <v>1586</v>
      </c>
      <c r="AT12" s="54">
        <f>+O12</f>
        <v>0</v>
      </c>
      <c r="AU12" s="92">
        <f>IFERROR(AT12/SUM($L12:$W12)*100,0)</f>
        <v>0</v>
      </c>
      <c r="AV12" s="92"/>
      <c r="AW12" s="92">
        <f>IFERROR(AV12/SUM($L12:$W12)*100,0)</f>
        <v>0</v>
      </c>
      <c r="AX12" s="511" t="s">
        <v>1587</v>
      </c>
      <c r="AY12" s="53"/>
      <c r="AZ12" s="52"/>
      <c r="BA12" s="92">
        <f>IFERROR(AZ12/SUM($L12:$W12)*100,0)</f>
        <v>0</v>
      </c>
      <c r="BB12" s="92"/>
      <c r="BC12" s="92">
        <f>IFERROR(BB12/SUM($L12:$W12)*100,0)</f>
        <v>0</v>
      </c>
      <c r="BD12" s="52"/>
      <c r="BE12" s="53"/>
      <c r="BF12" s="52">
        <f t="shared" ref="BF12" si="2">+Q12</f>
        <v>0</v>
      </c>
      <c r="BG12" s="92">
        <f>IFERROR(BF12/SUM($L12:$W12)*100,0)</f>
        <v>0</v>
      </c>
      <c r="BH12" s="92"/>
      <c r="BI12" s="92">
        <f>IFERROR(BH12/SUM($L12:$W12)*100,0)</f>
        <v>0</v>
      </c>
      <c r="BJ12" s="52"/>
      <c r="BK12" s="53"/>
      <c r="BL12" s="52">
        <f t="shared" ref="BL12" si="3">+R12</f>
        <v>0</v>
      </c>
      <c r="BM12" s="92">
        <f>IFERROR(BL12/SUM($L12:$W12)*100,0)</f>
        <v>0</v>
      </c>
      <c r="BN12" s="702"/>
      <c r="BO12" s="92">
        <f>IFERROR(BN12/SUM($L12:$W12)*100,0)</f>
        <v>0</v>
      </c>
      <c r="BP12" s="701"/>
      <c r="BQ12" s="701"/>
      <c r="BR12" s="53">
        <f t="shared" ref="BR12" si="4">+S12</f>
        <v>0</v>
      </c>
      <c r="BS12" s="92">
        <f>IFERROR(BR12/SUM($L12:$W12)*100,0)</f>
        <v>0</v>
      </c>
      <c r="BT12" s="92"/>
      <c r="BU12" s="92">
        <f>IFERROR(BT12/SUM($L12:$W12)*100,0)</f>
        <v>0</v>
      </c>
      <c r="BV12" s="53"/>
      <c r="BW12" s="53"/>
      <c r="BX12" s="53">
        <f t="shared" ref="BX12" si="5">+T12</f>
        <v>0</v>
      </c>
      <c r="BY12" s="92">
        <f>IFERROR(BX12/SUM($L12:$W12)*100,0)</f>
        <v>0</v>
      </c>
      <c r="BZ12" s="92"/>
      <c r="CA12" s="92">
        <f>IFERROR(BZ12/SUM($L12:$W12)*100,0)</f>
        <v>0</v>
      </c>
      <c r="CB12" s="53"/>
      <c r="CC12" s="53"/>
      <c r="CD12" s="53">
        <f t="shared" ref="CD12" si="6">+U12</f>
        <v>0</v>
      </c>
      <c r="CE12" s="92">
        <f>IFERROR(CD12/SUM($L12:$W12)*100,0)</f>
        <v>0</v>
      </c>
      <c r="CF12" s="92"/>
      <c r="CG12" s="92">
        <f>IFERROR(CF12/SUM($L12:$W12)*100,0)</f>
        <v>0</v>
      </c>
      <c r="CH12" s="53"/>
      <c r="CI12" s="53"/>
      <c r="CJ12" s="53">
        <f t="shared" ref="CJ12" si="7">+V12</f>
        <v>0</v>
      </c>
      <c r="CK12" s="92">
        <f>IFERROR(CJ12/SUM($L12:$W12)*100,0)</f>
        <v>0</v>
      </c>
      <c r="CL12" s="92"/>
      <c r="CM12" s="92">
        <f>IFERROR(CL12/SUM($L12:$W12)*100,0)</f>
        <v>0</v>
      </c>
      <c r="CN12" s="53"/>
      <c r="CO12" s="53"/>
      <c r="CP12" s="53">
        <f t="shared" ref="CP12" si="8">+W12</f>
        <v>0</v>
      </c>
      <c r="CQ12" s="92">
        <f>IFERROR(CP12/SUM($L12:$W12)*100,0)</f>
        <v>0</v>
      </c>
      <c r="CR12" s="92"/>
      <c r="CS12" s="92">
        <f>IFERROR(CR12/SUM($L12:$W12)*100,0)</f>
        <v>0</v>
      </c>
      <c r="CT12" s="53"/>
      <c r="CU12" s="53"/>
      <c r="CV12" s="53">
        <f t="shared" ref="CV12" si="9">SUM(CR12,CL12,CF12,BZ12,BT12,BN12,BH12,BB12,AV12,AP12,AJ12,AD12)</f>
        <v>0</v>
      </c>
      <c r="CW12" s="28">
        <f>SUM(CS12,CM12,CG12,CA12,BU12,BO12,BI12,BC12,AW12,AQ12,AK12,AE12)/100</f>
        <v>0</v>
      </c>
      <c r="CX12" s="78"/>
      <c r="CY12" s="102"/>
      <c r="CZ12" s="85" t="s">
        <v>601</v>
      </c>
      <c r="DA12" s="85" t="s">
        <v>565</v>
      </c>
      <c r="DB12" s="85" t="s">
        <v>497</v>
      </c>
      <c r="DC12" s="85" t="s">
        <v>498</v>
      </c>
      <c r="DD12" s="85" t="s">
        <v>499</v>
      </c>
      <c r="DE12" s="85" t="s">
        <v>500</v>
      </c>
      <c r="DF12" s="86"/>
      <c r="DG12" s="86"/>
      <c r="DH12" s="58"/>
      <c r="DI12" s="58"/>
      <c r="DJ12" s="55"/>
      <c r="DK12" s="55"/>
      <c r="DL12" s="603" t="s">
        <v>1588</v>
      </c>
    </row>
    <row r="13" spans="1:116" ht="136.5" customHeight="1">
      <c r="A13" s="124"/>
      <c r="B13" s="39" t="s">
        <v>484</v>
      </c>
      <c r="C13" s="39" t="s">
        <v>485</v>
      </c>
      <c r="D13" s="39" t="s">
        <v>486</v>
      </c>
      <c r="E13" s="39" t="s">
        <v>487</v>
      </c>
      <c r="F13" s="39" t="s">
        <v>488</v>
      </c>
      <c r="G13" s="39" t="s">
        <v>489</v>
      </c>
      <c r="H13" s="39" t="s">
        <v>490</v>
      </c>
      <c r="I13" s="39" t="s">
        <v>489</v>
      </c>
      <c r="J13" s="943" t="s">
        <v>1589</v>
      </c>
      <c r="K13" s="943"/>
      <c r="L13" s="85"/>
      <c r="M13" s="85"/>
      <c r="N13" s="85"/>
      <c r="O13" s="85"/>
      <c r="P13" s="85"/>
      <c r="Q13" s="85"/>
      <c r="R13" s="149">
        <v>1</v>
      </c>
      <c r="S13" s="85"/>
      <c r="T13" s="85"/>
      <c r="U13" s="85"/>
      <c r="V13" s="149">
        <v>1</v>
      </c>
      <c r="W13" s="85"/>
      <c r="X13" s="85" t="s">
        <v>492</v>
      </c>
      <c r="Y13" s="54" t="s">
        <v>1583</v>
      </c>
      <c r="Z13" s="54" t="s">
        <v>1584</v>
      </c>
      <c r="AA13" s="56">
        <v>0.4</v>
      </c>
      <c r="AB13" s="89">
        <f>+L13</f>
        <v>0</v>
      </c>
      <c r="AC13" s="92">
        <f>IFERROR(AB13/SUM($L13:$W13)*100,0)</f>
        <v>0</v>
      </c>
      <c r="AD13" s="92"/>
      <c r="AE13" s="92">
        <f>IFERROR(AD13/SUM($L13:$W13)*100,0)</f>
        <v>0</v>
      </c>
      <c r="AF13" s="54"/>
      <c r="AG13" s="53"/>
      <c r="AH13" s="89">
        <f t="shared" ref="AH13:AH15" si="10">+M13</f>
        <v>0</v>
      </c>
      <c r="AI13" s="92">
        <f>IFERROR(AH13/SUM($L13:$W13)*100,0)</f>
        <v>0</v>
      </c>
      <c r="AJ13" s="92"/>
      <c r="AK13" s="92">
        <f>IFERROR(AJ13/SUM($L13:$W13)*100,0)</f>
        <v>0</v>
      </c>
      <c r="AL13" s="54"/>
      <c r="AM13" s="53"/>
      <c r="AN13" s="89">
        <f t="shared" ref="AN13:AN15" si="11">+N13</f>
        <v>0</v>
      </c>
      <c r="AO13" s="92">
        <f>IFERROR(AN13/SUM($L13:$W13)*100,0)</f>
        <v>0</v>
      </c>
      <c r="AP13" s="92"/>
      <c r="AQ13" s="92">
        <f>IFERROR(AP13/SUM($L13:$W13)*100,0)</f>
        <v>0</v>
      </c>
      <c r="AR13" s="54"/>
      <c r="AS13" s="53"/>
      <c r="AT13" s="54">
        <f>+O13</f>
        <v>0</v>
      </c>
      <c r="AU13" s="92">
        <f>IFERROR(AT13/SUM($L13:$W13)*100,0)</f>
        <v>0</v>
      </c>
      <c r="AV13" s="92"/>
      <c r="AW13" s="92">
        <f>IFERROR(AV13/SUM($L13:$W13)*100,0)</f>
        <v>0</v>
      </c>
      <c r="AX13" s="313"/>
      <c r="AY13" s="85"/>
      <c r="AZ13" s="52">
        <f t="shared" ref="AZ13" si="12">+P13</f>
        <v>0</v>
      </c>
      <c r="BA13" s="92">
        <f>IFERROR(AZ13/SUM($L13:$W13)*100,0)</f>
        <v>0</v>
      </c>
      <c r="BB13" s="92"/>
      <c r="BC13" s="92">
        <f>IFERROR(BB13/SUM($L13:$W13)*100,0)</f>
        <v>0</v>
      </c>
      <c r="BD13" s="52"/>
      <c r="BE13" s="53"/>
      <c r="BF13" s="52">
        <f t="shared" ref="BF13:BF15" si="13">+Q13</f>
        <v>0</v>
      </c>
      <c r="BG13" s="92">
        <f>IFERROR(BF13/SUM($L13:$W13)*100,0)</f>
        <v>0</v>
      </c>
      <c r="BH13" s="92"/>
      <c r="BI13" s="92">
        <f>IFERROR(BH13/SUM($L13:$W13)*100,0)</f>
        <v>0</v>
      </c>
      <c r="BJ13" s="52"/>
      <c r="BK13" s="53"/>
      <c r="BL13" s="52">
        <f t="shared" ref="BL13:BL15" si="14">+R13</f>
        <v>1</v>
      </c>
      <c r="BM13" s="92">
        <f>IFERROR(BL13/SUM($L13:$W13)*100,0)</f>
        <v>50</v>
      </c>
      <c r="BN13" s="702"/>
      <c r="BO13" s="92">
        <f>IFERROR(BN13/SUM($L13:$W13)*100,0)</f>
        <v>0</v>
      </c>
      <c r="BP13" s="701"/>
      <c r="BQ13" s="701"/>
      <c r="BR13" s="53">
        <f t="shared" ref="BR13:BR15" si="15">+S13</f>
        <v>0</v>
      </c>
      <c r="BS13" s="92">
        <f>IFERROR(BR13/SUM($L13:$W13)*100,0)</f>
        <v>0</v>
      </c>
      <c r="BT13" s="92"/>
      <c r="BU13" s="92">
        <f>IFERROR(BT13/SUM($L13:$W13)*100,0)</f>
        <v>0</v>
      </c>
      <c r="BV13" s="53"/>
      <c r="BW13" s="53"/>
      <c r="BX13" s="53">
        <f t="shared" ref="BX13:BX15" si="16">+T13</f>
        <v>0</v>
      </c>
      <c r="BY13" s="92">
        <f>IFERROR(BX13/SUM($L13:$W13)*100,0)</f>
        <v>0</v>
      </c>
      <c r="BZ13" s="92"/>
      <c r="CA13" s="92">
        <f>IFERROR(BZ13/SUM($L13:$W13)*100,0)</f>
        <v>0</v>
      </c>
      <c r="CB13" s="53"/>
      <c r="CC13" s="53"/>
      <c r="CD13" s="53">
        <f t="shared" ref="CD13:CD15" si="17">+U13</f>
        <v>0</v>
      </c>
      <c r="CE13" s="92">
        <f>IFERROR(CD13/SUM($L13:$W13)*100,0)</f>
        <v>0</v>
      </c>
      <c r="CF13" s="92"/>
      <c r="CG13" s="92">
        <f>IFERROR(CF13/SUM($L13:$W13)*100,0)</f>
        <v>0</v>
      </c>
      <c r="CH13" s="53"/>
      <c r="CI13" s="53"/>
      <c r="CJ13" s="53">
        <f t="shared" ref="CJ13:CJ15" si="18">+V13</f>
        <v>1</v>
      </c>
      <c r="CK13" s="92">
        <f>IFERROR(CJ13/SUM($L13:$W13)*100,0)</f>
        <v>50</v>
      </c>
      <c r="CL13" s="92"/>
      <c r="CM13" s="92">
        <f>IFERROR(CL13/SUM($L13:$W13)*100,0)</f>
        <v>0</v>
      </c>
      <c r="CN13" s="53"/>
      <c r="CO13" s="53"/>
      <c r="CP13" s="53">
        <f t="shared" ref="CP13:CP15" si="19">+W13</f>
        <v>0</v>
      </c>
      <c r="CQ13" s="92">
        <f>IFERROR(CP13/SUM($L13:$W13)*100,0)</f>
        <v>0</v>
      </c>
      <c r="CR13" s="92"/>
      <c r="CS13" s="92">
        <f>IFERROR(CR13/SUM($L13:$W13)*100,0)</f>
        <v>0</v>
      </c>
      <c r="CT13" s="53"/>
      <c r="CU13" s="53"/>
      <c r="CV13" s="53">
        <f t="shared" ref="CV13:CV15" si="20">SUM(CR13,CL13,CF13,BZ13,BT13,BN13,BH13,BB13,AV13,AP13,AJ13,AD13)</f>
        <v>0</v>
      </c>
      <c r="CW13" s="28">
        <f>SUM(CS13,CM13,CG13,CA13,BU13,BO13,BI13,BC13,AW13,AQ13,AK13,AE13)/100</f>
        <v>0</v>
      </c>
      <c r="CX13" s="78"/>
      <c r="CY13" s="102"/>
      <c r="CZ13" s="85" t="s">
        <v>601</v>
      </c>
      <c r="DA13" s="85" t="s">
        <v>565</v>
      </c>
      <c r="DB13" s="85" t="s">
        <v>497</v>
      </c>
      <c r="DC13" s="85" t="s">
        <v>498</v>
      </c>
      <c r="DD13" s="85" t="s">
        <v>499</v>
      </c>
      <c r="DE13" s="85" t="s">
        <v>500</v>
      </c>
      <c r="DF13" s="86"/>
      <c r="DG13" s="86"/>
      <c r="DH13" s="58"/>
      <c r="DI13" s="58"/>
      <c r="DJ13" s="55"/>
      <c r="DK13" s="55"/>
      <c r="DL13" s="603" t="s">
        <v>1590</v>
      </c>
    </row>
    <row r="14" spans="1:116" ht="185.25" customHeight="1">
      <c r="A14" s="124"/>
      <c r="B14" s="39" t="s">
        <v>484</v>
      </c>
      <c r="C14" s="39" t="s">
        <v>485</v>
      </c>
      <c r="D14" s="39" t="s">
        <v>486</v>
      </c>
      <c r="E14" s="39" t="s">
        <v>487</v>
      </c>
      <c r="F14" s="39" t="s">
        <v>488</v>
      </c>
      <c r="G14" s="39" t="s">
        <v>489</v>
      </c>
      <c r="H14" s="39" t="s">
        <v>490</v>
      </c>
      <c r="I14" s="39" t="s">
        <v>489</v>
      </c>
      <c r="J14" s="943" t="s">
        <v>1591</v>
      </c>
      <c r="K14" s="943"/>
      <c r="L14" s="85"/>
      <c r="M14" s="85"/>
      <c r="N14" s="85"/>
      <c r="O14" s="90"/>
      <c r="P14" s="85"/>
      <c r="Q14" s="85"/>
      <c r="R14" s="85"/>
      <c r="S14" s="90"/>
      <c r="T14" s="85"/>
      <c r="U14" s="85"/>
      <c r="V14" s="85"/>
      <c r="W14" s="85">
        <v>1</v>
      </c>
      <c r="X14" s="85" t="s">
        <v>492</v>
      </c>
      <c r="Y14" s="54" t="s">
        <v>1592</v>
      </c>
      <c r="Z14" s="54" t="s">
        <v>1593</v>
      </c>
      <c r="AA14" s="56">
        <v>0.5</v>
      </c>
      <c r="AB14" s="54">
        <f>+L14</f>
        <v>0</v>
      </c>
      <c r="AC14" s="92">
        <f t="shared" ref="AC14:AC15" si="21">IFERROR(AB14/SUM($L14:$W14)*100,0)</f>
        <v>0</v>
      </c>
      <c r="AD14" s="54"/>
      <c r="AE14" s="92">
        <f t="shared" ref="AE14:AE15" si="22">IFERROR(AD14/SUM($L14:$W14)*100,0)</f>
        <v>0</v>
      </c>
      <c r="AF14" s="54"/>
      <c r="AG14" s="53"/>
      <c r="AH14" s="89">
        <f t="shared" si="10"/>
        <v>0</v>
      </c>
      <c r="AI14" s="92">
        <f t="shared" ref="AI14:AI15" si="23">IFERROR(AH14/SUM($L14:$W14)*100,0)</f>
        <v>0</v>
      </c>
      <c r="AJ14" s="54"/>
      <c r="AK14" s="92">
        <f t="shared" ref="AK14:AK15" si="24">IFERROR(AJ14/SUM($L14:$W14)*100,0)</f>
        <v>0</v>
      </c>
      <c r="AL14" s="54"/>
      <c r="AM14" s="53"/>
      <c r="AN14" s="89">
        <f t="shared" si="11"/>
        <v>0</v>
      </c>
      <c r="AO14" s="92">
        <f t="shared" ref="AO14:AO15" si="25">IFERROR(AN14/SUM($L14:$W14)*100,0)</f>
        <v>0</v>
      </c>
      <c r="AP14" s="54"/>
      <c r="AQ14" s="92">
        <f t="shared" ref="AQ14:AQ15" si="26">IFERROR(AP14/SUM($L14:$W14)*100,0)</f>
        <v>0</v>
      </c>
      <c r="AR14" s="54"/>
      <c r="AS14" s="53"/>
      <c r="AT14" s="54">
        <f>+O14</f>
        <v>0</v>
      </c>
      <c r="AU14" s="92">
        <f t="shared" ref="AU14:AU15" si="27">IFERROR(AT14/SUM($L14:$W14)*100,0)</f>
        <v>0</v>
      </c>
      <c r="AV14" s="54"/>
      <c r="AW14" s="92">
        <f t="shared" ref="AW14:AW15" si="28">IFERROR(AV14/SUM($L14:$W14)*100,0)</f>
        <v>0</v>
      </c>
      <c r="AX14" s="54"/>
      <c r="AY14" s="53"/>
      <c r="AZ14" s="52">
        <f t="shared" ref="AZ14:AZ15" si="29">+P14</f>
        <v>0</v>
      </c>
      <c r="BA14" s="92">
        <f t="shared" ref="BA14:BA15" si="30">IFERROR(AZ14/SUM($L14:$W14)*100,0)</f>
        <v>0</v>
      </c>
      <c r="BB14" s="54"/>
      <c r="BC14" s="92">
        <f t="shared" ref="BC14:BC15" si="31">IFERROR(BB14/SUM($L14:$W14)*100,0)</f>
        <v>0</v>
      </c>
      <c r="BD14" s="52"/>
      <c r="BE14" s="53"/>
      <c r="BF14" s="52">
        <f t="shared" si="13"/>
        <v>0</v>
      </c>
      <c r="BG14" s="92">
        <f>IFERROR(BF14/SUM($L14:$W14)*100,0)</f>
        <v>0</v>
      </c>
      <c r="BH14" s="52"/>
      <c r="BI14" s="92">
        <f>IFERROR(BH14/SUM($L14:$W14)*100,0)</f>
        <v>0</v>
      </c>
      <c r="BJ14" s="376"/>
      <c r="BK14" s="53"/>
      <c r="BL14" s="52">
        <f t="shared" si="14"/>
        <v>0</v>
      </c>
      <c r="BM14" s="92">
        <f t="shared" ref="BM14:BM15" si="32">IFERROR(BL14/SUM($L14:$W14)*100,0)</f>
        <v>0</v>
      </c>
      <c r="BN14" s="699"/>
      <c r="BO14" s="92">
        <f t="shared" ref="BO14:BO15" si="33">IFERROR(BN14/SUM($L14:$W14)*100,0)</f>
        <v>0</v>
      </c>
      <c r="BP14" s="701"/>
      <c r="BQ14" s="701"/>
      <c r="BR14" s="53">
        <f t="shared" si="15"/>
        <v>0</v>
      </c>
      <c r="BS14" s="92">
        <f t="shared" ref="BS14:BS15" si="34">IFERROR(BR14/SUM($L14:$W14)*100,0)</f>
        <v>0</v>
      </c>
      <c r="BT14" s="54"/>
      <c r="BU14" s="92">
        <f t="shared" ref="BU14:BU15" si="35">IFERROR(BT14/SUM($L14:$W14)*100,0)</f>
        <v>0</v>
      </c>
      <c r="BV14" s="53"/>
      <c r="BW14" s="53"/>
      <c r="BX14" s="53">
        <f t="shared" si="16"/>
        <v>0</v>
      </c>
      <c r="BY14" s="92">
        <f t="shared" ref="BY14:BY15" si="36">IFERROR(BX14/SUM($L14:$W14)*100,0)</f>
        <v>0</v>
      </c>
      <c r="BZ14" s="54"/>
      <c r="CA14" s="92">
        <f t="shared" ref="CA14:CA15" si="37">IFERROR(BZ14/SUM($L14:$W14)*100,0)</f>
        <v>0</v>
      </c>
      <c r="CB14" s="53"/>
      <c r="CC14" s="53"/>
      <c r="CD14" s="53">
        <f t="shared" si="17"/>
        <v>0</v>
      </c>
      <c r="CE14" s="92">
        <f t="shared" ref="CE14:CE15" si="38">IFERROR(CD14/SUM($L14:$W14)*100,0)</f>
        <v>0</v>
      </c>
      <c r="CF14" s="54"/>
      <c r="CG14" s="92">
        <f t="shared" ref="CG14:CG15" si="39">IFERROR(CF14/SUM($L14:$W14)*100,0)</f>
        <v>0</v>
      </c>
      <c r="CH14" s="53"/>
      <c r="CI14" s="53"/>
      <c r="CJ14" s="53">
        <f t="shared" si="18"/>
        <v>0</v>
      </c>
      <c r="CK14" s="92">
        <f t="shared" ref="CK14:CK15" si="40">IFERROR(CJ14/SUM($L14:$W14)*100,0)</f>
        <v>0</v>
      </c>
      <c r="CL14" s="54"/>
      <c r="CM14" s="92">
        <f t="shared" ref="CM14:CM15" si="41">IFERROR(CL14/SUM($L14:$W14)*100,0)</f>
        <v>0</v>
      </c>
      <c r="CN14" s="53"/>
      <c r="CO14" s="53"/>
      <c r="CP14" s="53">
        <f t="shared" si="19"/>
        <v>1</v>
      </c>
      <c r="CQ14" s="92">
        <f t="shared" ref="CQ14:CQ15" si="42">IFERROR(CP14/SUM($L14:$W14)*100,0)</f>
        <v>100</v>
      </c>
      <c r="CR14" s="54"/>
      <c r="CS14" s="92">
        <f t="shared" ref="CS14:CS15" si="43">IFERROR(CR14/SUM($L14:$W14)*100,0)</f>
        <v>0</v>
      </c>
      <c r="CT14" s="53"/>
      <c r="CU14" s="53"/>
      <c r="CV14" s="53">
        <f>SUM(CR14,CL14,CF14,BZ14,BT14,BN14,BH14,BB14,AV14,AP14,AJ14,AD14)</f>
        <v>0</v>
      </c>
      <c r="CW14" s="28">
        <f>SUM(CS14,CM14,CG14,CA14,BU14,BO14,BI14,BC14,AW14,AQ14,AK14,AE14)/100</f>
        <v>0</v>
      </c>
      <c r="CX14" s="79"/>
      <c r="CY14" s="103"/>
      <c r="CZ14" s="85" t="s">
        <v>601</v>
      </c>
      <c r="DA14" s="85" t="s">
        <v>565</v>
      </c>
      <c r="DB14" s="85" t="s">
        <v>497</v>
      </c>
      <c r="DC14" s="85" t="s">
        <v>498</v>
      </c>
      <c r="DD14" s="85" t="s">
        <v>499</v>
      </c>
      <c r="DE14" s="85" t="s">
        <v>500</v>
      </c>
      <c r="DF14" s="86"/>
      <c r="DG14" s="86"/>
      <c r="DH14" s="58"/>
      <c r="DI14" s="58"/>
      <c r="DJ14" s="55"/>
      <c r="DK14" s="55"/>
      <c r="DL14" s="603" t="s">
        <v>1590</v>
      </c>
    </row>
    <row r="15" spans="1:116" ht="129" customHeight="1">
      <c r="A15" s="124"/>
      <c r="B15" s="39" t="s">
        <v>484</v>
      </c>
      <c r="C15" s="39" t="s">
        <v>485</v>
      </c>
      <c r="D15" s="39" t="s">
        <v>486</v>
      </c>
      <c r="E15" s="39" t="s">
        <v>487</v>
      </c>
      <c r="F15" s="39" t="s">
        <v>488</v>
      </c>
      <c r="G15" s="39" t="s">
        <v>489</v>
      </c>
      <c r="H15" s="39" t="s">
        <v>490</v>
      </c>
      <c r="I15" s="39" t="s">
        <v>489</v>
      </c>
      <c r="J15" s="915" t="s">
        <v>1594</v>
      </c>
      <c r="K15" s="916"/>
      <c r="L15" s="85"/>
      <c r="M15" s="85"/>
      <c r="N15" s="85"/>
      <c r="O15" s="85"/>
      <c r="P15" s="85"/>
      <c r="Q15" s="85"/>
      <c r="R15" s="85"/>
      <c r="S15" s="85"/>
      <c r="T15" s="85"/>
      <c r="U15" s="85"/>
      <c r="V15" s="85"/>
      <c r="W15" s="85">
        <v>1</v>
      </c>
      <c r="X15" s="85" t="s">
        <v>492</v>
      </c>
      <c r="Y15" s="54" t="s">
        <v>1595</v>
      </c>
      <c r="Z15" s="54" t="s">
        <v>1595</v>
      </c>
      <c r="AA15" s="56">
        <v>0.1</v>
      </c>
      <c r="AB15" s="54">
        <f>+L15</f>
        <v>0</v>
      </c>
      <c r="AC15" s="92">
        <f t="shared" si="21"/>
        <v>0</v>
      </c>
      <c r="AD15" s="54"/>
      <c r="AE15" s="92">
        <f t="shared" si="22"/>
        <v>0</v>
      </c>
      <c r="AF15" s="54"/>
      <c r="AG15" s="53"/>
      <c r="AH15" s="89">
        <f t="shared" si="10"/>
        <v>0</v>
      </c>
      <c r="AI15" s="92">
        <f t="shared" si="23"/>
        <v>0</v>
      </c>
      <c r="AJ15" s="54"/>
      <c r="AK15" s="92">
        <f t="shared" si="24"/>
        <v>0</v>
      </c>
      <c r="AL15" s="54"/>
      <c r="AM15" s="53"/>
      <c r="AN15" s="89">
        <f t="shared" si="11"/>
        <v>0</v>
      </c>
      <c r="AO15" s="92">
        <f t="shared" si="25"/>
        <v>0</v>
      </c>
      <c r="AP15" s="54"/>
      <c r="AQ15" s="92">
        <f t="shared" si="26"/>
        <v>0</v>
      </c>
      <c r="AR15" s="54"/>
      <c r="AS15" s="53"/>
      <c r="AT15" s="54">
        <f>+O15</f>
        <v>0</v>
      </c>
      <c r="AU15" s="92">
        <f t="shared" si="27"/>
        <v>0</v>
      </c>
      <c r="AV15" s="54"/>
      <c r="AW15" s="92">
        <f t="shared" si="28"/>
        <v>0</v>
      </c>
      <c r="AX15" s="54"/>
      <c r="AY15" s="53"/>
      <c r="AZ15" s="52">
        <f t="shared" si="29"/>
        <v>0</v>
      </c>
      <c r="BA15" s="92">
        <f t="shared" si="30"/>
        <v>0</v>
      </c>
      <c r="BB15" s="54"/>
      <c r="BC15" s="92">
        <f t="shared" si="31"/>
        <v>0</v>
      </c>
      <c r="BD15" s="52"/>
      <c r="BE15" s="53"/>
      <c r="BF15" s="52">
        <f t="shared" si="13"/>
        <v>0</v>
      </c>
      <c r="BH15" s="54"/>
      <c r="BI15" s="92">
        <f>IFERROR(BH15/SUM($L15:$W15)*100,0)</f>
        <v>0</v>
      </c>
      <c r="BJ15" s="52"/>
      <c r="BK15" s="53"/>
      <c r="BL15" s="52">
        <f t="shared" si="14"/>
        <v>0</v>
      </c>
      <c r="BM15" s="92">
        <f t="shared" si="32"/>
        <v>0</v>
      </c>
      <c r="BN15" s="699"/>
      <c r="BO15" s="92">
        <f t="shared" si="33"/>
        <v>0</v>
      </c>
      <c r="BP15" s="701"/>
      <c r="BQ15" s="701"/>
      <c r="BR15" s="53">
        <f t="shared" si="15"/>
        <v>0</v>
      </c>
      <c r="BS15" s="92">
        <f t="shared" si="34"/>
        <v>0</v>
      </c>
      <c r="BT15" s="54"/>
      <c r="BU15" s="92">
        <f t="shared" si="35"/>
        <v>0</v>
      </c>
      <c r="BV15" s="53"/>
      <c r="BW15" s="53"/>
      <c r="BX15" s="53">
        <f t="shared" si="16"/>
        <v>0</v>
      </c>
      <c r="BY15" s="92">
        <f t="shared" si="36"/>
        <v>0</v>
      </c>
      <c r="BZ15" s="54"/>
      <c r="CA15" s="92">
        <f t="shared" si="37"/>
        <v>0</v>
      </c>
      <c r="CB15" s="53"/>
      <c r="CC15" s="53"/>
      <c r="CD15" s="53">
        <f t="shared" si="17"/>
        <v>0</v>
      </c>
      <c r="CE15" s="92">
        <f t="shared" si="38"/>
        <v>0</v>
      </c>
      <c r="CF15" s="54"/>
      <c r="CG15" s="92">
        <f t="shared" si="39"/>
        <v>0</v>
      </c>
      <c r="CH15" s="53"/>
      <c r="CI15" s="53"/>
      <c r="CJ15" s="53">
        <f t="shared" si="18"/>
        <v>0</v>
      </c>
      <c r="CK15" s="92">
        <f t="shared" si="40"/>
        <v>0</v>
      </c>
      <c r="CL15" s="54"/>
      <c r="CM15" s="92">
        <f t="shared" si="41"/>
        <v>0</v>
      </c>
      <c r="CN15" s="53"/>
      <c r="CO15" s="53"/>
      <c r="CP15" s="53">
        <f t="shared" si="19"/>
        <v>1</v>
      </c>
      <c r="CQ15" s="92">
        <f t="shared" si="42"/>
        <v>100</v>
      </c>
      <c r="CR15" s="54"/>
      <c r="CS15" s="92">
        <f t="shared" si="43"/>
        <v>0</v>
      </c>
      <c r="CT15" s="53"/>
      <c r="CU15" s="53"/>
      <c r="CV15" s="53">
        <f t="shared" si="20"/>
        <v>0</v>
      </c>
      <c r="CW15" s="28">
        <f t="shared" ref="CW15" si="44">SUM(CS15,CM15,CG15,CA15,BU15,BO15,BI15,BC15,AW15,AQ15,AK15,AE15)/100</f>
        <v>0</v>
      </c>
      <c r="CX15" s="79"/>
      <c r="CY15" s="103"/>
      <c r="CZ15" s="85" t="s">
        <v>601</v>
      </c>
      <c r="DA15" s="85" t="s">
        <v>565</v>
      </c>
      <c r="DB15" s="85" t="s">
        <v>497</v>
      </c>
      <c r="DC15" s="85" t="s">
        <v>498</v>
      </c>
      <c r="DD15" s="85" t="s">
        <v>499</v>
      </c>
      <c r="DE15" s="85" t="s">
        <v>500</v>
      </c>
      <c r="DF15" s="86"/>
      <c r="DG15" s="86"/>
      <c r="DH15" s="58"/>
      <c r="DI15" s="58"/>
      <c r="DJ15" s="55"/>
      <c r="DK15" s="55"/>
      <c r="DL15" s="603" t="s">
        <v>1590</v>
      </c>
    </row>
    <row r="16" spans="1:116" s="48" customFormat="1" ht="30.75" customHeight="1">
      <c r="B16" s="87"/>
      <c r="C16" s="88"/>
      <c r="D16" s="88"/>
      <c r="E16" s="88"/>
      <c r="F16" s="88"/>
      <c r="G16" s="88"/>
      <c r="J16" s="830" t="s">
        <v>521</v>
      </c>
      <c r="K16" s="831"/>
      <c r="L16" s="101">
        <f t="shared" ref="L16:U16" si="45">SUM(L13:L15)</f>
        <v>0</v>
      </c>
      <c r="M16" s="101">
        <f t="shared" si="45"/>
        <v>0</v>
      </c>
      <c r="N16" s="101">
        <f t="shared" si="45"/>
        <v>0</v>
      </c>
      <c r="O16" s="101">
        <f t="shared" si="45"/>
        <v>0</v>
      </c>
      <c r="P16" s="101">
        <f>SUM(P12:P15)</f>
        <v>0</v>
      </c>
      <c r="Q16" s="101">
        <f t="shared" si="45"/>
        <v>0</v>
      </c>
      <c r="R16" s="101">
        <f>SUM(R12:R15)</f>
        <v>1</v>
      </c>
      <c r="S16" s="101">
        <f t="shared" si="45"/>
        <v>0</v>
      </c>
      <c r="T16" s="101">
        <f t="shared" si="45"/>
        <v>0</v>
      </c>
      <c r="U16" s="101">
        <f t="shared" si="45"/>
        <v>0</v>
      </c>
      <c r="V16" s="101">
        <f>SUM(V12:V15)</f>
        <v>1</v>
      </c>
      <c r="W16" s="101">
        <f>SUM(W12:W15)</f>
        <v>2</v>
      </c>
      <c r="AA16" s="93" t="s">
        <v>522</v>
      </c>
      <c r="AB16" s="93">
        <f>SUM(AB13:AB15)</f>
        <v>0</v>
      </c>
      <c r="AC16" s="105">
        <f>IFERROR(AB16/SUM($L16:$W16),0)</f>
        <v>0</v>
      </c>
      <c r="AD16" s="93">
        <f>SUM(AD13:AD15)</f>
        <v>0</v>
      </c>
      <c r="AE16" s="94">
        <f>IFERROR(AD16/SUM($L16:$W16),0)</f>
        <v>0</v>
      </c>
      <c r="AF16" s="91"/>
      <c r="AG16" s="91"/>
      <c r="AH16" s="93">
        <f>SUM(AH13:AH15)</f>
        <v>0</v>
      </c>
      <c r="AI16" s="105">
        <f>IFERROR(AH16/SUM($L16:$W16),0)</f>
        <v>0</v>
      </c>
      <c r="AJ16" s="93">
        <f>SUM(AJ13:AJ15)</f>
        <v>0</v>
      </c>
      <c r="AK16" s="94">
        <f>IFERROR(AJ16/SUM($L16:$W16),0)</f>
        <v>0</v>
      </c>
      <c r="AL16" s="91"/>
      <c r="AM16" s="91"/>
      <c r="AN16" s="93">
        <f>SUM(AN13:AN15)</f>
        <v>0</v>
      </c>
      <c r="AO16" s="105">
        <f>IFERROR(AN16/SUM($L16:$W16),0)</f>
        <v>0</v>
      </c>
      <c r="AP16" s="93">
        <f>SUM(AP13:AP15)</f>
        <v>0</v>
      </c>
      <c r="AQ16" s="94">
        <f>IFERROR(AP16/SUM($L16:$W16),0)</f>
        <v>0</v>
      </c>
      <c r="AR16" s="91"/>
      <c r="AS16" s="91"/>
      <c r="AT16" s="93">
        <f>SUM(AT13:AT15)</f>
        <v>0</v>
      </c>
      <c r="AU16" s="105">
        <f>IFERROR(AT16/SUM($L16:$W16),0)</f>
        <v>0</v>
      </c>
      <c r="AV16" s="93">
        <f>SUM(AV13:AV15)</f>
        <v>0</v>
      </c>
      <c r="AW16" s="94">
        <f>IFERROR(AV16/SUM($L16:$W16),0)</f>
        <v>0</v>
      </c>
      <c r="AX16" s="91"/>
      <c r="AY16" s="91"/>
      <c r="AZ16" s="93">
        <f>SUM(AZ13:AZ15)</f>
        <v>0</v>
      </c>
      <c r="BA16" s="105">
        <f>IFERROR(AZ16/SUM($L16:$W16),0)</f>
        <v>0</v>
      </c>
      <c r="BB16" s="93">
        <f>SUM(BB13:BB15)</f>
        <v>0</v>
      </c>
      <c r="BC16" s="94">
        <f>IFERROR(BB16/SUM($L16:$W16),0)</f>
        <v>0</v>
      </c>
      <c r="BD16" s="91"/>
      <c r="BE16" s="91"/>
      <c r="BF16" s="93">
        <f>SUM(BF13:BF15)</f>
        <v>0</v>
      </c>
      <c r="BG16" s="105">
        <f>IFERROR(BF16/SUM($L16:$W16),0)</f>
        <v>0</v>
      </c>
      <c r="BH16" s="93">
        <f>SUM(BH13:BH15)</f>
        <v>0</v>
      </c>
      <c r="BI16" s="94">
        <f>IFERROR(BH16/SUM($L16:$W16),0)</f>
        <v>0</v>
      </c>
      <c r="BJ16" s="91"/>
      <c r="BK16" s="91"/>
      <c r="BL16" s="93">
        <f>SUM(BL13:BL15)</f>
        <v>1</v>
      </c>
      <c r="BM16" s="105">
        <f>IFERROR(BL16/SUM($L16:$W16),0)</f>
        <v>0.25</v>
      </c>
      <c r="BN16" s="93">
        <f>SUM(BN13:BN15)</f>
        <v>0</v>
      </c>
      <c r="BO16" s="94">
        <f>IFERROR(BN16/SUM($L16:$W16),0)</f>
        <v>0</v>
      </c>
      <c r="BP16" s="91"/>
      <c r="BQ16" s="91"/>
      <c r="BR16" s="93">
        <f>SUM(BR13:BR15)</f>
        <v>0</v>
      </c>
      <c r="BS16" s="105">
        <f>IFERROR(BR16/SUM($L16:$W16),0)</f>
        <v>0</v>
      </c>
      <c r="BT16" s="93">
        <f>SUM(BT13:BT15)</f>
        <v>0</v>
      </c>
      <c r="BU16" s="94">
        <f>IFERROR(BT16/SUM($L16:$W16),0)</f>
        <v>0</v>
      </c>
      <c r="BV16" s="91"/>
      <c r="BW16" s="91"/>
      <c r="BX16" s="93">
        <f>SUM(BX13:BX15)</f>
        <v>0</v>
      </c>
      <c r="BY16" s="105">
        <f>IFERROR(BX16/SUM($L16:$W16),0)</f>
        <v>0</v>
      </c>
      <c r="BZ16" s="93">
        <f>SUM(BZ13:BZ15)</f>
        <v>0</v>
      </c>
      <c r="CA16" s="94">
        <f>IFERROR(BZ16/SUM($L16:$W16),0)</f>
        <v>0</v>
      </c>
      <c r="CB16" s="91"/>
      <c r="CC16" s="91"/>
      <c r="CD16" s="93">
        <f>SUM(CD13:CD15)</f>
        <v>0</v>
      </c>
      <c r="CE16" s="105">
        <f>IFERROR(CD16/SUM($L16:$W16),0)</f>
        <v>0</v>
      </c>
      <c r="CF16" s="93">
        <f>SUM(CF13:CF15)</f>
        <v>0</v>
      </c>
      <c r="CG16" s="94">
        <f>IFERROR(CF16/SUM($L16:$W16),0)</f>
        <v>0</v>
      </c>
      <c r="CH16" s="91"/>
      <c r="CI16" s="91"/>
      <c r="CJ16" s="93">
        <f>SUM(CJ13:CJ15)</f>
        <v>1</v>
      </c>
      <c r="CK16" s="105">
        <f>IFERROR(CJ16/SUM($L16:$W16),0)</f>
        <v>0.25</v>
      </c>
      <c r="CL16" s="93">
        <f>SUM(CL13:CL15)</f>
        <v>0</v>
      </c>
      <c r="CM16" s="94">
        <f>IFERROR(CL16/SUM($L16:$W16),0)</f>
        <v>0</v>
      </c>
      <c r="CN16" s="91"/>
      <c r="CO16" s="91"/>
      <c r="CP16" s="93">
        <f>SUM(CP13:CP15)</f>
        <v>2</v>
      </c>
      <c r="CQ16" s="105">
        <f>IFERROR(CP16/SUM($L16:$W16),0)</f>
        <v>0.5</v>
      </c>
      <c r="CR16" s="93">
        <f>SUM(CR13:CR15)</f>
        <v>0</v>
      </c>
      <c r="CS16" s="94">
        <f>IFERROR(CR16/SUM($L16:$W16),0)</f>
        <v>0</v>
      </c>
      <c r="CT16" s="91"/>
      <c r="CU16" s="91"/>
      <c r="CV16" s="91"/>
      <c r="CW16" s="95">
        <f>SUM(CS16,CM16,CG16,CA16,BU16,BO16,BI16:BI16,BC16,AW16,AQ16,AK16,AE16)</f>
        <v>0</v>
      </c>
      <c r="CZ16" s="106"/>
      <c r="DE16" s="86"/>
      <c r="DH16" s="58"/>
      <c r="DI16" s="58"/>
    </row>
    <row r="17" s="48" customFormat="1"/>
    <row r="18" s="48" customFormat="1"/>
    <row r="19" s="48" customFormat="1"/>
    <row r="20" s="48" customFormat="1"/>
    <row r="21" s="48" customFormat="1"/>
    <row r="22" s="48" customFormat="1"/>
    <row r="23" s="48" customFormat="1"/>
    <row r="24" s="48" customFormat="1"/>
    <row r="25" s="48" customFormat="1"/>
    <row r="26" s="48" customFormat="1"/>
    <row r="27" s="48" customFormat="1"/>
    <row r="28" s="48" customFormat="1"/>
    <row r="29" s="48" customFormat="1"/>
    <row r="30" s="48" customFormat="1"/>
    <row r="31" s="48" customFormat="1"/>
    <row r="32"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row r="48" s="48" customFormat="1"/>
    <row r="49" s="48" customFormat="1"/>
    <row r="50" s="48" customFormat="1"/>
    <row r="51" s="48" customFormat="1"/>
    <row r="52" s="48" customFormat="1"/>
    <row r="53" s="48" customFormat="1"/>
    <row r="54" s="48" customFormat="1"/>
    <row r="55" s="48" customFormat="1"/>
    <row r="56" s="48" customFormat="1"/>
    <row r="57" s="48" customFormat="1"/>
    <row r="58" s="48" customFormat="1"/>
    <row r="59" s="48" customFormat="1"/>
    <row r="60" s="48" customFormat="1"/>
    <row r="61" s="48" customFormat="1"/>
  </sheetData>
  <sheetProtection algorithmName="SHA-512" hashValue="aX/Cgdu7GbIgVPNQxnANfHXjnKNZw38PMyA7+dd1y+672I9rykS50dmiSw6cfykQdazOuuDUfzJchD5JMFXT1w==" saltValue="d6Jr9WdXiIEMbOgJIAe+8w==" spinCount="100000" sheet="1" sort="0" autoFilter="0"/>
  <mergeCells count="73">
    <mergeCell ref="J12:K12"/>
    <mergeCell ref="J16:K16"/>
    <mergeCell ref="J13:K13"/>
    <mergeCell ref="DF10:DF11"/>
    <mergeCell ref="DG10:DG11"/>
    <mergeCell ref="CD10:CI10"/>
    <mergeCell ref="AA9:AA11"/>
    <mergeCell ref="AB9:CW9"/>
    <mergeCell ref="CX9:CX11"/>
    <mergeCell ref="CY9:CY11"/>
    <mergeCell ref="CZ9:DK9"/>
    <mergeCell ref="Z9:Z11"/>
    <mergeCell ref="J14:K14"/>
    <mergeCell ref="DB10:DB11"/>
    <mergeCell ref="DC10:DC11"/>
    <mergeCell ref="DD10:DD11"/>
    <mergeCell ref="CV10:CV11"/>
    <mergeCell ref="J15:K15"/>
    <mergeCell ref="DL9:DL11"/>
    <mergeCell ref="AB10:AG10"/>
    <mergeCell ref="AH10:AM10"/>
    <mergeCell ref="AN10:AS10"/>
    <mergeCell ref="AT10:AY10"/>
    <mergeCell ref="DH10:DH11"/>
    <mergeCell ref="DI10:DI11"/>
    <mergeCell ref="DJ10:DJ11"/>
    <mergeCell ref="DK10:DK11"/>
    <mergeCell ref="AZ10:BE10"/>
    <mergeCell ref="BF10:BK10"/>
    <mergeCell ref="BL10:BP10"/>
    <mergeCell ref="BR10:BW10"/>
    <mergeCell ref="BX10:CC10"/>
    <mergeCell ref="DE10:DE11"/>
    <mergeCell ref="C8:AO8"/>
    <mergeCell ref="BI8:CJ8"/>
    <mergeCell ref="CK8:CP8"/>
    <mergeCell ref="G9:G11"/>
    <mergeCell ref="H9:H11"/>
    <mergeCell ref="I9:I11"/>
    <mergeCell ref="J9:K11"/>
    <mergeCell ref="L9:W10"/>
    <mergeCell ref="X9:X11"/>
    <mergeCell ref="Y9:Y11"/>
    <mergeCell ref="CP10:CT10"/>
    <mergeCell ref="CW10:CW11"/>
    <mergeCell ref="CZ10:CZ11"/>
    <mergeCell ref="DA10:DA11"/>
    <mergeCell ref="CJ10:CO10"/>
    <mergeCell ref="B9:B11"/>
    <mergeCell ref="C9:C11"/>
    <mergeCell ref="D9:D11"/>
    <mergeCell ref="E9:E11"/>
    <mergeCell ref="F9:F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2">
    <cfRule type="colorScale" priority="2">
      <colorScale>
        <cfvo type="num" val="0"/>
        <cfvo type="num" val="0.6"/>
        <cfvo type="num" val="0.99"/>
        <color rgb="FFC00000"/>
        <color rgb="FFFFEB84"/>
        <color rgb="FF1DA275"/>
      </colorScale>
    </cfRule>
  </conditionalFormatting>
  <conditionalFormatting sqref="CW12:CX15">
    <cfRule type="cellIs" dxfId="1" priority="1" operator="equal">
      <formula>1</formula>
    </cfRule>
  </conditionalFormatting>
  <conditionalFormatting sqref="CW13:CX15">
    <cfRule type="colorScale" priority="4">
      <colorScale>
        <cfvo type="num" val="0"/>
        <cfvo type="num" val="0.6"/>
        <cfvo type="num" val="0.99"/>
        <color rgb="FFC00000"/>
        <color rgb="FFFFEB84"/>
        <color rgb="FF1DA275"/>
      </colorScale>
    </cfRule>
  </conditionalFormatting>
  <dataValidations count="7">
    <dataValidation showInputMessage="1" showErrorMessage="1" error="SUPERA LA META PROGRAMADA" sqref="AD12:AD15 AJ12:AJ15 AP12:AP15 AV12:AV15 BB12:BB15 BN12:BN15 BT12:BT15 BZ12:BZ15 CF12:CF15 CL12:CL15 CR12:CR15 BH12:BH13 BH15" xr:uid="{874AAAD9-9126-426F-986D-91D0D60CC758}"/>
    <dataValidation type="list" allowBlank="1" showInputMessage="1" showErrorMessage="1" sqref="D12:D15" xr:uid="{1AB10538-3CC6-49AD-B967-2B7E0F838719}">
      <formula1>$D$16:$D$16</formula1>
    </dataValidation>
    <dataValidation type="list" allowBlank="1" showInputMessage="1" showErrorMessage="1" sqref="C12:C15 B16:G16" xr:uid="{D8763CE2-5A04-44A5-BD6C-CE77D5D5C4D3}">
      <formula1>#REF!</formula1>
    </dataValidation>
    <dataValidation type="list" allowBlank="1" showInputMessage="1" showErrorMessage="1" sqref="B12:B15" xr:uid="{8E2C26AB-8910-4639-8AA8-7E249FB87A15}">
      <formula1>$B$16:$B$16</formula1>
    </dataValidation>
    <dataValidation type="list" allowBlank="1" showInputMessage="1" showErrorMessage="1" sqref="F12:F15" xr:uid="{35E22F4A-F5B2-446D-B76F-1192AB74CF21}">
      <formula1>$F$16:$F$16</formula1>
    </dataValidation>
    <dataValidation type="list" allowBlank="1" showInputMessage="1" showErrorMessage="1" sqref="E12:E15" xr:uid="{6DE729D2-AE6A-4CBA-830E-821180E69B61}">
      <formula1>$E$16:$E$16</formula1>
    </dataValidation>
    <dataValidation type="list" allowBlank="1" showInputMessage="1" showErrorMessage="1" sqref="G12:G15 I12:I15" xr:uid="{D5EB8072-2F4F-4F90-B8A8-93F3D4F9AD08}">
      <formula1>$G$16:$G$16</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8A26E-0F08-4B69-A740-41ECCFDD5527}">
  <sheetPr>
    <tabColor rgb="FF92D050"/>
  </sheetPr>
  <dimension ref="A1:DL47"/>
  <sheetViews>
    <sheetView topLeftCell="BE11" zoomScale="70" zoomScaleNormal="70" zoomScaleSheetLayoutView="55" zoomScalePageLayoutView="60" workbookViewId="0">
      <selection activeCell="BE13" sqref="BE13"/>
    </sheetView>
  </sheetViews>
  <sheetFormatPr baseColWidth="10" defaultColWidth="11.453125" defaultRowHeight="15.5"/>
  <cols>
    <col min="1" max="1" width="5.453125" style="31" customWidth="1"/>
    <col min="2" max="4" width="18.54296875" style="31" customWidth="1"/>
    <col min="5" max="5" width="30" style="31" customWidth="1"/>
    <col min="6" max="15" width="18.54296875" style="31" customWidth="1"/>
    <col min="16" max="21" width="12.453125" style="31" customWidth="1"/>
    <col min="22" max="22" width="14.453125" style="31" customWidth="1"/>
    <col min="23" max="23" width="12.453125" style="31" customWidth="1"/>
    <col min="24" max="24" width="16.54296875" style="31" customWidth="1"/>
    <col min="25" max="25" width="25.54296875" style="31" customWidth="1"/>
    <col min="26" max="26" width="16.54296875" style="31" customWidth="1"/>
    <col min="27" max="27" width="23" style="31" customWidth="1"/>
    <col min="28" max="28" width="17.453125" style="31" customWidth="1"/>
    <col min="29" max="29" width="25" style="31" customWidth="1"/>
    <col min="30" max="31" width="12.453125" style="31" customWidth="1"/>
    <col min="32" max="32" width="19.54296875" style="31" customWidth="1"/>
    <col min="33" max="33" width="20.453125" style="31" customWidth="1"/>
    <col min="34" max="34" width="18.453125" style="31" customWidth="1"/>
    <col min="35" max="35" width="21" style="31" customWidth="1"/>
    <col min="36" max="37" width="12.453125" style="31" customWidth="1"/>
    <col min="38" max="38" width="33.453125" style="31" customWidth="1"/>
    <col min="39" max="39" width="20.453125" style="31" customWidth="1"/>
    <col min="40" max="40" width="18.54296875" style="48" customWidth="1"/>
    <col min="41" max="41" width="22.453125" style="48" customWidth="1"/>
    <col min="42" max="42" width="14.453125" style="48" customWidth="1"/>
    <col min="43" max="43" width="12.453125" style="48" customWidth="1"/>
    <col min="44" max="44" width="38.54296875" style="48" customWidth="1"/>
    <col min="45" max="45" width="20.453125" style="31" customWidth="1"/>
    <col min="46" max="46" width="17.453125" style="48" customWidth="1"/>
    <col min="47" max="47" width="21.54296875" style="48" customWidth="1"/>
    <col min="48" max="49" width="12.453125" style="48" customWidth="1"/>
    <col min="50" max="50" width="30.1796875" style="48" customWidth="1"/>
    <col min="51" max="51" width="20.453125" style="31" customWidth="1"/>
    <col min="52" max="52" width="18.453125" style="48" customWidth="1"/>
    <col min="53" max="53" width="23.453125" style="48" customWidth="1"/>
    <col min="54" max="55" width="12.453125" style="48" customWidth="1"/>
    <col min="56" max="56" width="20.54296875" style="48" customWidth="1"/>
    <col min="57" max="57" width="20.453125" style="31" customWidth="1"/>
    <col min="58" max="58" width="16.54296875" style="31" customWidth="1"/>
    <col min="59" max="59" width="17" style="31" customWidth="1"/>
    <col min="60" max="61" width="12.453125" style="31" customWidth="1"/>
    <col min="62" max="62" width="22.453125" style="31" customWidth="1"/>
    <col min="63" max="63" width="20.453125" style="31" customWidth="1"/>
    <col min="64" max="64" width="15.54296875" style="31" customWidth="1"/>
    <col min="65" max="65" width="21.453125" style="31" customWidth="1"/>
    <col min="66" max="67" width="12.453125" style="31" customWidth="1"/>
    <col min="68" max="68" width="17.453125" style="31" customWidth="1"/>
    <col min="69" max="69" width="20.453125" style="31" customWidth="1"/>
    <col min="70" max="70" width="15.453125" style="31" customWidth="1"/>
    <col min="71" max="71" width="21" style="31" customWidth="1"/>
    <col min="72" max="73" width="12.453125" style="31" customWidth="1"/>
    <col min="74" max="74" width="18.453125" style="31" customWidth="1"/>
    <col min="75" max="75" width="20.453125" style="31" customWidth="1"/>
    <col min="76" max="76" width="15.453125" style="31" customWidth="1"/>
    <col min="77" max="77" width="18.54296875" style="31" customWidth="1"/>
    <col min="78" max="79" width="12.453125" style="31" customWidth="1"/>
    <col min="80" max="80" width="17" style="31" customWidth="1"/>
    <col min="81" max="81" width="20.453125" style="31" customWidth="1"/>
    <col min="82" max="82" width="14.54296875" style="31" customWidth="1"/>
    <col min="83" max="83" width="18.453125" style="31" customWidth="1"/>
    <col min="84" max="85" width="12.453125" style="31" customWidth="1"/>
    <col min="86" max="86" width="17.54296875" style="31" customWidth="1"/>
    <col min="87" max="87" width="20.453125" style="31" customWidth="1"/>
    <col min="88" max="88" width="15" style="31" customWidth="1"/>
    <col min="89" max="91" width="18.453125" style="31" customWidth="1"/>
    <col min="92" max="92" width="23.453125" style="31" customWidth="1"/>
    <col min="93" max="93" width="20.453125" style="31" customWidth="1"/>
    <col min="94" max="94" width="16" style="31" customWidth="1"/>
    <col min="95" max="95" width="27.54296875" style="31" customWidth="1"/>
    <col min="96" max="96" width="29" style="31" customWidth="1"/>
    <col min="97" max="97" width="26.54296875" style="31" customWidth="1"/>
    <col min="98" max="99" width="20.453125" style="31" customWidth="1"/>
    <col min="100" max="100" width="17.453125" style="31" customWidth="1"/>
    <col min="101" max="102" width="21.453125" style="31" customWidth="1"/>
    <col min="103" max="103" width="19.453125" style="31" customWidth="1"/>
    <col min="104" max="104" width="18.54296875" style="31" customWidth="1"/>
    <col min="105" max="105" width="20.54296875" style="31" customWidth="1"/>
    <col min="106" max="107" width="17.453125" style="31" customWidth="1"/>
    <col min="108" max="108" width="22" style="31" customWidth="1"/>
    <col min="109" max="111" width="18.453125" style="31" customWidth="1"/>
    <col min="112" max="112" width="20.54296875" style="31" customWidth="1"/>
    <col min="113" max="113" width="17.453125" style="31" customWidth="1"/>
    <col min="114" max="114" width="18.453125" style="31" customWidth="1"/>
    <col min="115" max="115" width="18" style="31" customWidth="1"/>
    <col min="116" max="116" width="60.7265625" style="31" customWidth="1"/>
    <col min="117" max="16384" width="11.453125" style="31"/>
  </cols>
  <sheetData>
    <row r="1" spans="1:116" ht="69.75" customHeight="1">
      <c r="A1" s="48"/>
      <c r="B1" s="853" t="s">
        <v>453</v>
      </c>
      <c r="C1" s="853"/>
      <c r="D1" s="853"/>
      <c r="E1" s="853"/>
      <c r="F1" s="853"/>
      <c r="G1" s="853"/>
      <c r="H1" s="853"/>
      <c r="I1" s="853"/>
      <c r="J1" s="853"/>
      <c r="K1" s="853"/>
      <c r="L1" s="853"/>
      <c r="M1" s="853"/>
      <c r="N1" s="853"/>
      <c r="O1" s="853"/>
      <c r="P1" s="853"/>
      <c r="Q1" s="853"/>
      <c r="R1" s="853"/>
      <c r="S1" s="853"/>
      <c r="T1" s="853"/>
      <c r="U1" s="853"/>
      <c r="V1" s="853"/>
      <c r="W1" s="853"/>
      <c r="X1" s="853"/>
      <c r="Y1" s="853"/>
      <c r="Z1" s="853"/>
      <c r="AA1" s="853"/>
      <c r="AB1" s="853"/>
      <c r="AC1" s="853"/>
      <c r="AD1" s="853"/>
      <c r="AE1" s="853"/>
      <c r="AF1" s="49"/>
      <c r="AG1" s="48"/>
      <c r="AH1" s="854"/>
      <c r="AI1" s="854"/>
      <c r="AJ1" s="854"/>
      <c r="AK1" s="854"/>
      <c r="AL1" s="49"/>
      <c r="AM1" s="48"/>
      <c r="AS1" s="48"/>
      <c r="AY1" s="48"/>
      <c r="BE1" s="48"/>
      <c r="BF1" s="853"/>
      <c r="BG1" s="853"/>
      <c r="BH1" s="853"/>
      <c r="BI1" s="853"/>
      <c r="BJ1" s="853"/>
      <c r="BK1" s="853"/>
      <c r="BL1" s="853"/>
      <c r="BM1" s="853"/>
      <c r="BN1" s="853"/>
      <c r="BO1" s="853"/>
      <c r="BP1" s="853"/>
      <c r="BQ1" s="853"/>
      <c r="BR1" s="853"/>
      <c r="BS1" s="853"/>
      <c r="BT1" s="853"/>
      <c r="BU1" s="853"/>
      <c r="BV1" s="853"/>
      <c r="BW1" s="853"/>
      <c r="BX1" s="853"/>
      <c r="BY1" s="853"/>
      <c r="BZ1" s="853"/>
      <c r="CA1" s="49"/>
      <c r="CB1" s="854"/>
      <c r="CC1" s="854"/>
      <c r="CD1" s="854"/>
      <c r="CE1" s="854"/>
      <c r="CF1" s="854"/>
      <c r="CG1" s="49"/>
      <c r="CH1" s="853"/>
      <c r="CI1" s="853"/>
      <c r="CJ1" s="853"/>
      <c r="CK1" s="853"/>
      <c r="CL1" s="853"/>
      <c r="CM1" s="853"/>
    </row>
    <row r="2" spans="1:116" ht="16" thickBot="1">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H2" s="48"/>
      <c r="AI2" s="48"/>
      <c r="AJ2" s="48"/>
      <c r="AK2" s="48"/>
      <c r="AL2" s="48"/>
      <c r="BF2" s="48"/>
      <c r="BG2" s="48"/>
      <c r="BH2" s="48"/>
      <c r="BI2" s="48"/>
      <c r="BJ2" s="48"/>
      <c r="BL2" s="48"/>
      <c r="BM2" s="48"/>
      <c r="BN2" s="48"/>
      <c r="BO2" s="48"/>
      <c r="BP2" s="48"/>
      <c r="BR2" s="48"/>
      <c r="BS2" s="48"/>
      <c r="BT2" s="48"/>
      <c r="BU2" s="48"/>
      <c r="BV2" s="48"/>
      <c r="BX2" s="48"/>
      <c r="BY2" s="48"/>
      <c r="BZ2" s="48"/>
      <c r="CA2" s="48"/>
      <c r="CB2" s="48"/>
      <c r="CD2" s="48"/>
      <c r="CE2" s="48"/>
      <c r="CF2" s="48"/>
      <c r="CG2" s="48"/>
      <c r="CH2" s="48"/>
      <c r="CJ2" s="48"/>
      <c r="CK2" s="48"/>
      <c r="CL2" s="48"/>
      <c r="CM2" s="48"/>
    </row>
    <row r="3" spans="1:116" ht="47.25" customHeight="1" thickBot="1">
      <c r="A3" s="48"/>
      <c r="B3" s="50" t="s">
        <v>180</v>
      </c>
      <c r="C3" s="840"/>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2"/>
      <c r="AF3" s="851"/>
      <c r="AG3" s="851"/>
      <c r="AH3" s="851"/>
      <c r="AI3" s="851"/>
      <c r="AJ3" s="851"/>
      <c r="AK3" s="851"/>
      <c r="AL3" s="851"/>
      <c r="AM3" s="48"/>
      <c r="AS3" s="48"/>
      <c r="AY3" s="48"/>
      <c r="BE3" s="48"/>
      <c r="BF3" s="57"/>
      <c r="BG3" s="852"/>
      <c r="BH3" s="852"/>
      <c r="BI3" s="852"/>
      <c r="BJ3" s="852"/>
      <c r="BK3" s="852"/>
      <c r="BL3" s="852"/>
      <c r="BM3" s="852"/>
      <c r="BN3" s="852"/>
      <c r="BO3" s="852"/>
      <c r="BP3" s="852"/>
      <c r="BQ3" s="852"/>
      <c r="BR3" s="852"/>
      <c r="BS3" s="852"/>
      <c r="BT3" s="852"/>
      <c r="BU3" s="852"/>
      <c r="BV3" s="852"/>
      <c r="BW3" s="852"/>
      <c r="BX3" s="852"/>
      <c r="BY3" s="852"/>
      <c r="BZ3" s="852"/>
      <c r="CA3" s="851"/>
      <c r="CB3" s="851"/>
      <c r="CC3" s="851"/>
      <c r="CD3" s="851"/>
      <c r="CE3" s="851"/>
      <c r="CF3" s="851"/>
      <c r="CG3" s="851"/>
      <c r="CH3" s="57"/>
      <c r="CJ3" s="852"/>
      <c r="CK3" s="852"/>
      <c r="CL3" s="852"/>
      <c r="CM3" s="852"/>
    </row>
    <row r="4" spans="1:116" ht="47.25" customHeight="1" thickBot="1">
      <c r="A4" s="48"/>
      <c r="B4" s="57"/>
      <c r="C4" s="115"/>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4"/>
      <c r="AG4" s="114"/>
      <c r="AH4" s="114"/>
      <c r="AI4" s="114"/>
      <c r="AJ4" s="114"/>
      <c r="AK4" s="114"/>
      <c r="AL4" s="114"/>
      <c r="AM4" s="48"/>
      <c r="AS4" s="48"/>
      <c r="AY4" s="48"/>
      <c r="BE4" s="48"/>
      <c r="BF4" s="57"/>
      <c r="BG4" s="115"/>
      <c r="BH4" s="115"/>
      <c r="BI4" s="115"/>
      <c r="BJ4" s="115"/>
      <c r="BK4" s="115"/>
      <c r="BL4" s="115"/>
      <c r="BM4" s="115"/>
      <c r="BN4" s="115"/>
      <c r="BO4" s="115"/>
      <c r="BP4" s="115"/>
      <c r="BQ4" s="115"/>
      <c r="BR4" s="115"/>
      <c r="BS4" s="115"/>
      <c r="BT4" s="115"/>
      <c r="BU4" s="115"/>
      <c r="BV4" s="115"/>
      <c r="BW4" s="115"/>
      <c r="BX4" s="115"/>
      <c r="BY4" s="115"/>
      <c r="BZ4" s="115"/>
      <c r="CA4" s="114"/>
      <c r="CB4" s="114"/>
      <c r="CC4" s="114"/>
      <c r="CD4" s="114"/>
      <c r="CE4" s="114"/>
      <c r="CF4" s="114"/>
      <c r="CG4" s="114"/>
      <c r="CH4" s="57"/>
      <c r="CJ4" s="115"/>
      <c r="CK4" s="115"/>
      <c r="CL4" s="115"/>
      <c r="CM4" s="115"/>
    </row>
    <row r="5" spans="1:116" s="110" customFormat="1" ht="69.75" customHeight="1" thickBot="1">
      <c r="A5" s="108"/>
      <c r="B5" s="108"/>
      <c r="C5" s="832" t="s">
        <v>1596</v>
      </c>
      <c r="D5" s="833"/>
      <c r="E5" s="833"/>
      <c r="F5" s="833"/>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4"/>
      <c r="AI5" s="109"/>
      <c r="AJ5" s="108"/>
      <c r="AK5" s="835"/>
      <c r="AL5" s="835"/>
      <c r="AM5" s="835"/>
      <c r="AN5" s="835"/>
      <c r="AO5" s="109"/>
      <c r="AP5" s="108"/>
      <c r="AQ5" s="108"/>
      <c r="AR5" s="108"/>
      <c r="AS5" s="108"/>
      <c r="AT5" s="108"/>
      <c r="AU5" s="108"/>
      <c r="AV5" s="108"/>
      <c r="AW5" s="108"/>
      <c r="AX5" s="108"/>
      <c r="AY5" s="108"/>
      <c r="AZ5" s="108"/>
      <c r="BA5" s="108"/>
      <c r="BB5" s="108"/>
      <c r="BC5" s="108"/>
      <c r="BD5" s="108"/>
      <c r="BE5" s="108"/>
      <c r="BF5" s="108"/>
      <c r="BG5" s="108"/>
      <c r="BH5" s="108"/>
      <c r="BI5" s="836"/>
      <c r="BJ5" s="836"/>
      <c r="BK5" s="836"/>
      <c r="BL5" s="836"/>
      <c r="BM5" s="836"/>
      <c r="BN5" s="836"/>
      <c r="BO5" s="836"/>
      <c r="BP5" s="836"/>
      <c r="BQ5" s="836"/>
      <c r="BR5" s="836"/>
      <c r="BS5" s="836"/>
      <c r="BT5" s="836"/>
      <c r="BU5" s="836"/>
      <c r="BV5" s="836"/>
      <c r="BW5" s="836"/>
      <c r="BX5" s="836"/>
      <c r="BY5" s="836"/>
      <c r="BZ5" s="836"/>
      <c r="CA5" s="836"/>
      <c r="CB5" s="836"/>
      <c r="CC5" s="836"/>
      <c r="CD5" s="109"/>
      <c r="CE5" s="835"/>
      <c r="CF5" s="835"/>
      <c r="CG5" s="835"/>
      <c r="CH5" s="835"/>
      <c r="CI5" s="835"/>
      <c r="CJ5" s="109"/>
      <c r="CK5" s="836"/>
      <c r="CL5" s="836"/>
      <c r="CM5" s="836"/>
      <c r="CN5" s="836"/>
      <c r="CO5" s="836"/>
      <c r="CP5" s="836"/>
    </row>
    <row r="6" spans="1:116" s="110" customFormat="1" ht="18" thickBot="1">
      <c r="A6" s="108"/>
      <c r="B6" s="10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108"/>
      <c r="AK6" s="108"/>
      <c r="AL6" s="108"/>
      <c r="AM6" s="108"/>
      <c r="AN6" s="108"/>
      <c r="AO6" s="108"/>
      <c r="AQ6" s="108"/>
      <c r="AR6" s="108"/>
      <c r="AS6" s="108"/>
      <c r="AT6" s="108"/>
      <c r="AU6" s="108"/>
      <c r="AW6" s="108"/>
      <c r="AX6" s="108"/>
      <c r="AY6" s="108"/>
      <c r="AZ6" s="108"/>
      <c r="BA6" s="108"/>
      <c r="BC6" s="108"/>
      <c r="BD6" s="108"/>
      <c r="BE6" s="108"/>
      <c r="BF6" s="108"/>
      <c r="BG6" s="108"/>
      <c r="BI6" s="108"/>
      <c r="BJ6" s="108"/>
      <c r="BK6" s="108"/>
      <c r="BL6" s="108"/>
      <c r="BM6" s="108"/>
      <c r="BO6" s="108"/>
      <c r="BP6" s="108"/>
      <c r="BQ6" s="108"/>
      <c r="BR6" s="108"/>
      <c r="BS6" s="108"/>
      <c r="BU6" s="108"/>
      <c r="BV6" s="108"/>
      <c r="BW6" s="108"/>
      <c r="BX6" s="108"/>
      <c r="BY6" s="108"/>
      <c r="CA6" s="108"/>
      <c r="CB6" s="108"/>
      <c r="CC6" s="108"/>
      <c r="CD6" s="108"/>
      <c r="CE6" s="108"/>
      <c r="CG6" s="108"/>
      <c r="CH6" s="108"/>
      <c r="CI6" s="108"/>
      <c r="CJ6" s="108"/>
      <c r="CK6" s="108"/>
      <c r="CM6" s="108"/>
      <c r="CN6" s="108"/>
      <c r="CO6" s="108"/>
      <c r="CP6" s="108"/>
    </row>
    <row r="7" spans="1:116" s="110" customFormat="1" ht="47.25" customHeight="1" thickBot="1">
      <c r="A7" s="108"/>
      <c r="B7" s="108"/>
      <c r="C7" s="50" t="s">
        <v>180</v>
      </c>
      <c r="D7" s="840"/>
      <c r="E7" s="841"/>
      <c r="F7" s="841"/>
      <c r="G7" s="841"/>
      <c r="H7" s="841"/>
      <c r="I7" s="841"/>
      <c r="J7" s="841"/>
      <c r="K7" s="841"/>
      <c r="L7" s="841"/>
      <c r="M7" s="841"/>
      <c r="N7" s="841"/>
      <c r="O7" s="841"/>
      <c r="P7" s="841"/>
      <c r="Q7" s="841"/>
      <c r="R7" s="841"/>
      <c r="S7" s="841"/>
      <c r="T7" s="841"/>
      <c r="U7" s="841"/>
      <c r="V7" s="841"/>
      <c r="W7" s="841"/>
      <c r="X7" s="841"/>
      <c r="Y7" s="841"/>
      <c r="Z7" s="841"/>
      <c r="AA7" s="841"/>
      <c r="AB7" s="841"/>
      <c r="AC7" s="841"/>
      <c r="AD7" s="841"/>
      <c r="AE7" s="841"/>
      <c r="AF7" s="841"/>
      <c r="AG7" s="841"/>
      <c r="AH7" s="842"/>
      <c r="AI7" s="843"/>
      <c r="AJ7" s="843"/>
      <c r="AK7" s="843"/>
      <c r="AL7" s="843"/>
      <c r="AM7" s="843"/>
      <c r="AN7" s="843"/>
      <c r="AO7" s="843"/>
      <c r="AP7" s="108"/>
      <c r="AQ7" s="108"/>
      <c r="AR7" s="108"/>
      <c r="AS7" s="108"/>
      <c r="AT7" s="108"/>
      <c r="AU7" s="108"/>
      <c r="AV7" s="108"/>
      <c r="AW7" s="108"/>
      <c r="AX7" s="108"/>
      <c r="AY7" s="108"/>
      <c r="AZ7" s="108"/>
      <c r="BA7" s="108"/>
      <c r="BB7" s="108"/>
      <c r="BC7" s="108"/>
      <c r="BD7" s="108"/>
      <c r="BE7" s="108"/>
      <c r="BF7" s="108"/>
      <c r="BG7" s="108"/>
      <c r="BH7" s="108"/>
      <c r="BI7" s="111"/>
      <c r="BJ7" s="844"/>
      <c r="BK7" s="844"/>
      <c r="BL7" s="844"/>
      <c r="BM7" s="844"/>
      <c r="BN7" s="844"/>
      <c r="BO7" s="844"/>
      <c r="BP7" s="844"/>
      <c r="BQ7" s="844"/>
      <c r="BR7" s="844"/>
      <c r="BS7" s="844"/>
      <c r="BT7" s="844"/>
      <c r="BU7" s="844"/>
      <c r="BV7" s="844"/>
      <c r="BW7" s="844"/>
      <c r="BX7" s="844"/>
      <c r="BY7" s="844"/>
      <c r="BZ7" s="844"/>
      <c r="CA7" s="844"/>
      <c r="CB7" s="844"/>
      <c r="CC7" s="844"/>
      <c r="CD7" s="843"/>
      <c r="CE7" s="843"/>
      <c r="CF7" s="843"/>
      <c r="CG7" s="843"/>
      <c r="CH7" s="843"/>
      <c r="CI7" s="843"/>
      <c r="CJ7" s="843"/>
      <c r="CK7" s="111"/>
      <c r="CM7" s="844"/>
      <c r="CN7" s="844"/>
      <c r="CO7" s="844"/>
      <c r="CP7" s="844"/>
    </row>
    <row r="8" spans="1:116" s="110" customFormat="1" ht="24.75" customHeight="1" thickBot="1">
      <c r="A8" s="108"/>
      <c r="B8" s="108"/>
      <c r="C8" s="837"/>
      <c r="D8" s="837"/>
      <c r="E8" s="837"/>
      <c r="F8" s="837"/>
      <c r="G8" s="837"/>
      <c r="H8" s="837"/>
      <c r="I8" s="837"/>
      <c r="J8" s="837"/>
      <c r="K8" s="837"/>
      <c r="L8" s="837"/>
      <c r="M8" s="837"/>
      <c r="N8" s="837"/>
      <c r="O8" s="837"/>
      <c r="P8" s="837"/>
      <c r="Q8" s="837"/>
      <c r="R8" s="837"/>
      <c r="S8" s="837"/>
      <c r="T8" s="837"/>
      <c r="U8" s="837"/>
      <c r="V8" s="837"/>
      <c r="W8" s="837"/>
      <c r="X8" s="837"/>
      <c r="Y8" s="837"/>
      <c r="Z8" s="837"/>
      <c r="AA8" s="837"/>
      <c r="AB8" s="837"/>
      <c r="AC8" s="837"/>
      <c r="AD8" s="837"/>
      <c r="AE8" s="837"/>
      <c r="AF8" s="837"/>
      <c r="AG8" s="837"/>
      <c r="AH8" s="837"/>
      <c r="AI8" s="837"/>
      <c r="AJ8" s="837"/>
      <c r="AK8" s="837"/>
      <c r="AL8" s="837"/>
      <c r="AM8" s="837"/>
      <c r="AN8" s="837"/>
      <c r="AO8" s="837"/>
      <c r="AP8" s="108"/>
      <c r="AQ8" s="108"/>
      <c r="AR8" s="108"/>
      <c r="AS8" s="108"/>
      <c r="AT8" s="108"/>
      <c r="AU8" s="108"/>
      <c r="AV8" s="108"/>
      <c r="AW8" s="108"/>
      <c r="AX8" s="108"/>
      <c r="AY8" s="108"/>
      <c r="AZ8" s="108"/>
      <c r="BA8" s="108"/>
      <c r="BB8" s="108"/>
      <c r="BC8" s="108"/>
      <c r="BD8" s="108"/>
      <c r="BE8" s="108"/>
      <c r="BF8" s="108"/>
      <c r="BG8" s="108"/>
      <c r="BH8" s="108"/>
      <c r="BI8" s="837"/>
      <c r="BJ8" s="837"/>
      <c r="BK8" s="837"/>
      <c r="BL8" s="837"/>
      <c r="BM8" s="837"/>
      <c r="BN8" s="837"/>
      <c r="BO8" s="837"/>
      <c r="BP8" s="837"/>
      <c r="BQ8" s="837"/>
      <c r="BR8" s="837"/>
      <c r="BS8" s="837"/>
      <c r="BT8" s="837"/>
      <c r="BU8" s="837"/>
      <c r="BV8" s="837"/>
      <c r="BW8" s="837"/>
      <c r="BX8" s="837"/>
      <c r="BY8" s="837"/>
      <c r="BZ8" s="837"/>
      <c r="CA8" s="837"/>
      <c r="CB8" s="837"/>
      <c r="CC8" s="837"/>
      <c r="CD8" s="837"/>
      <c r="CE8" s="837"/>
      <c r="CF8" s="837"/>
      <c r="CG8" s="837"/>
      <c r="CH8" s="837"/>
      <c r="CI8" s="837"/>
      <c r="CJ8" s="837"/>
      <c r="CK8" s="837"/>
      <c r="CL8" s="837"/>
      <c r="CM8" s="837"/>
      <c r="CN8" s="837"/>
      <c r="CO8" s="837"/>
      <c r="CP8" s="837"/>
    </row>
    <row r="9" spans="1:116" ht="33.75" customHeight="1">
      <c r="A9" s="51"/>
      <c r="B9" s="879" t="s">
        <v>455</v>
      </c>
      <c r="C9" s="879" t="s">
        <v>456</v>
      </c>
      <c r="D9" s="879" t="s">
        <v>457</v>
      </c>
      <c r="E9" s="879" t="s">
        <v>68</v>
      </c>
      <c r="F9" s="879" t="s">
        <v>458</v>
      </c>
      <c r="G9" s="882" t="s">
        <v>459</v>
      </c>
      <c r="H9" s="882" t="s">
        <v>460</v>
      </c>
      <c r="I9" s="882" t="s">
        <v>72</v>
      </c>
      <c r="J9" s="880" t="s">
        <v>1052</v>
      </c>
      <c r="K9" s="880"/>
      <c r="L9" s="883" t="s">
        <v>462</v>
      </c>
      <c r="M9" s="883"/>
      <c r="N9" s="883"/>
      <c r="O9" s="883"/>
      <c r="P9" s="883"/>
      <c r="Q9" s="883"/>
      <c r="R9" s="883"/>
      <c r="S9" s="883"/>
      <c r="T9" s="883"/>
      <c r="U9" s="883"/>
      <c r="V9" s="883"/>
      <c r="W9" s="883"/>
      <c r="X9" s="883" t="s">
        <v>463</v>
      </c>
      <c r="Y9" s="880" t="s">
        <v>464</v>
      </c>
      <c r="Z9" s="880" t="s">
        <v>1017</v>
      </c>
      <c r="AA9" s="880" t="s">
        <v>1018</v>
      </c>
      <c r="AB9" s="880" t="s">
        <v>467</v>
      </c>
      <c r="AC9" s="880"/>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80"/>
      <c r="BF9" s="880"/>
      <c r="BG9" s="880"/>
      <c r="BH9" s="880"/>
      <c r="BI9" s="880"/>
      <c r="BJ9" s="880"/>
      <c r="BK9" s="880"/>
      <c r="BL9" s="880"/>
      <c r="BM9" s="880"/>
      <c r="BN9" s="880"/>
      <c r="BO9" s="880"/>
      <c r="BP9" s="880"/>
      <c r="BQ9" s="880"/>
      <c r="BR9" s="880"/>
      <c r="BS9" s="880"/>
      <c r="BT9" s="880"/>
      <c r="BU9" s="880"/>
      <c r="BV9" s="880"/>
      <c r="BW9" s="880"/>
      <c r="BX9" s="880"/>
      <c r="BY9" s="880"/>
      <c r="BZ9" s="880"/>
      <c r="CA9" s="880"/>
      <c r="CB9" s="880"/>
      <c r="CC9" s="880"/>
      <c r="CD9" s="880"/>
      <c r="CE9" s="880"/>
      <c r="CF9" s="880"/>
      <c r="CG9" s="880"/>
      <c r="CH9" s="880"/>
      <c r="CI9" s="880"/>
      <c r="CJ9" s="880"/>
      <c r="CK9" s="880"/>
      <c r="CL9" s="880"/>
      <c r="CM9" s="880"/>
      <c r="CN9" s="880"/>
      <c r="CO9" s="880"/>
      <c r="CP9" s="880"/>
      <c r="CQ9" s="880"/>
      <c r="CR9" s="880"/>
      <c r="CS9" s="880"/>
      <c r="CT9" s="880"/>
      <c r="CU9" s="880"/>
      <c r="CV9" s="880"/>
      <c r="CW9" s="880"/>
      <c r="CX9" s="892" t="s">
        <v>468</v>
      </c>
      <c r="CY9" s="895" t="s">
        <v>469</v>
      </c>
      <c r="CZ9" s="897" t="s">
        <v>194</v>
      </c>
      <c r="DA9" s="898"/>
      <c r="DB9" s="898"/>
      <c r="DC9" s="898"/>
      <c r="DD9" s="898"/>
      <c r="DE9" s="898"/>
      <c r="DF9" s="898"/>
      <c r="DG9" s="898"/>
      <c r="DH9" s="898"/>
      <c r="DI9" s="898"/>
      <c r="DJ9" s="898"/>
      <c r="DK9" s="899"/>
      <c r="DL9" s="885" t="s">
        <v>470</v>
      </c>
    </row>
    <row r="10" spans="1:116" ht="15" customHeight="1">
      <c r="A10" s="51"/>
      <c r="B10" s="879"/>
      <c r="C10" s="879"/>
      <c r="D10" s="879"/>
      <c r="E10" s="879"/>
      <c r="F10" s="879"/>
      <c r="G10" s="882"/>
      <c r="H10" s="882"/>
      <c r="I10" s="882"/>
      <c r="J10" s="880"/>
      <c r="K10" s="880"/>
      <c r="L10" s="883"/>
      <c r="M10" s="883"/>
      <c r="N10" s="883"/>
      <c r="O10" s="883"/>
      <c r="P10" s="883"/>
      <c r="Q10" s="883"/>
      <c r="R10" s="883"/>
      <c r="S10" s="883"/>
      <c r="T10" s="883"/>
      <c r="U10" s="883"/>
      <c r="V10" s="883"/>
      <c r="W10" s="883"/>
      <c r="X10" s="883"/>
      <c r="Y10" s="880"/>
      <c r="Z10" s="880"/>
      <c r="AA10" s="880"/>
      <c r="AB10" s="880" t="s">
        <v>200</v>
      </c>
      <c r="AC10" s="880"/>
      <c r="AD10" s="880"/>
      <c r="AE10" s="880"/>
      <c r="AF10" s="880"/>
      <c r="AG10" s="880"/>
      <c r="AH10" s="881" t="s">
        <v>201</v>
      </c>
      <c r="AI10" s="881"/>
      <c r="AJ10" s="881"/>
      <c r="AK10" s="881"/>
      <c r="AL10" s="881"/>
      <c r="AM10" s="881"/>
      <c r="AN10" s="880" t="s">
        <v>202</v>
      </c>
      <c r="AO10" s="880"/>
      <c r="AP10" s="880"/>
      <c r="AQ10" s="880"/>
      <c r="AR10" s="880"/>
      <c r="AS10" s="880"/>
      <c r="AT10" s="881" t="s">
        <v>203</v>
      </c>
      <c r="AU10" s="881"/>
      <c r="AV10" s="881"/>
      <c r="AW10" s="881"/>
      <c r="AX10" s="881"/>
      <c r="AY10" s="881"/>
      <c r="AZ10" s="880" t="s">
        <v>204</v>
      </c>
      <c r="BA10" s="880"/>
      <c r="BB10" s="880"/>
      <c r="BC10" s="880"/>
      <c r="BD10" s="880"/>
      <c r="BE10" s="880"/>
      <c r="BF10" s="881" t="s">
        <v>205</v>
      </c>
      <c r="BG10" s="881"/>
      <c r="BH10" s="881"/>
      <c r="BI10" s="881"/>
      <c r="BJ10" s="881"/>
      <c r="BK10" s="881"/>
      <c r="BL10" s="880" t="s">
        <v>206</v>
      </c>
      <c r="BM10" s="880"/>
      <c r="BN10" s="880"/>
      <c r="BO10" s="880"/>
      <c r="BP10" s="880"/>
      <c r="BQ10" s="77"/>
      <c r="BR10" s="881" t="s">
        <v>207</v>
      </c>
      <c r="BS10" s="881"/>
      <c r="BT10" s="881"/>
      <c r="BU10" s="881"/>
      <c r="BV10" s="881"/>
      <c r="BW10" s="881"/>
      <c r="BX10" s="880" t="s">
        <v>208</v>
      </c>
      <c r="BY10" s="880"/>
      <c r="BZ10" s="880"/>
      <c r="CA10" s="880"/>
      <c r="CB10" s="880"/>
      <c r="CC10" s="880"/>
      <c r="CD10" s="881" t="s">
        <v>209</v>
      </c>
      <c r="CE10" s="881"/>
      <c r="CF10" s="881"/>
      <c r="CG10" s="881"/>
      <c r="CH10" s="881"/>
      <c r="CI10" s="881"/>
      <c r="CJ10" s="880" t="s">
        <v>210</v>
      </c>
      <c r="CK10" s="880"/>
      <c r="CL10" s="880"/>
      <c r="CM10" s="880"/>
      <c r="CN10" s="880"/>
      <c r="CO10" s="880"/>
      <c r="CP10" s="881" t="s">
        <v>211</v>
      </c>
      <c r="CQ10" s="881"/>
      <c r="CR10" s="881"/>
      <c r="CS10" s="881"/>
      <c r="CT10" s="881"/>
      <c r="CU10" s="61"/>
      <c r="CV10" s="880" t="s">
        <v>471</v>
      </c>
      <c r="CW10" s="880" t="s">
        <v>472</v>
      </c>
      <c r="CX10" s="893"/>
      <c r="CY10" s="896"/>
      <c r="CZ10" s="900" t="s">
        <v>200</v>
      </c>
      <c r="DA10" s="888" t="s">
        <v>201</v>
      </c>
      <c r="DB10" s="888" t="s">
        <v>202</v>
      </c>
      <c r="DC10" s="888" t="s">
        <v>203</v>
      </c>
      <c r="DD10" s="888" t="s">
        <v>204</v>
      </c>
      <c r="DE10" s="888" t="s">
        <v>205</v>
      </c>
      <c r="DF10" s="888" t="s">
        <v>206</v>
      </c>
      <c r="DG10" s="888" t="s">
        <v>207</v>
      </c>
      <c r="DH10" s="888" t="s">
        <v>208</v>
      </c>
      <c r="DI10" s="888" t="s">
        <v>209</v>
      </c>
      <c r="DJ10" s="888" t="s">
        <v>210</v>
      </c>
      <c r="DK10" s="890" t="s">
        <v>211</v>
      </c>
      <c r="DL10" s="886"/>
    </row>
    <row r="11" spans="1:116" ht="93">
      <c r="A11" s="51"/>
      <c r="B11" s="879"/>
      <c r="C11" s="879"/>
      <c r="D11" s="879"/>
      <c r="E11" s="879"/>
      <c r="F11" s="879"/>
      <c r="G11" s="882"/>
      <c r="H11" s="882"/>
      <c r="I11" s="882"/>
      <c r="J11" s="880"/>
      <c r="K11" s="880"/>
      <c r="L11" s="82" t="s">
        <v>187</v>
      </c>
      <c r="M11" s="82" t="s">
        <v>188</v>
      </c>
      <c r="N11" s="82" t="s">
        <v>189</v>
      </c>
      <c r="O11" s="82" t="s">
        <v>190</v>
      </c>
      <c r="P11" s="82" t="s">
        <v>191</v>
      </c>
      <c r="Q11" s="82" t="s">
        <v>192</v>
      </c>
      <c r="R11" s="82" t="s">
        <v>193</v>
      </c>
      <c r="S11" s="82" t="s">
        <v>473</v>
      </c>
      <c r="T11" s="82" t="s">
        <v>474</v>
      </c>
      <c r="U11" s="82" t="s">
        <v>475</v>
      </c>
      <c r="V11" s="82" t="s">
        <v>476</v>
      </c>
      <c r="W11" s="82" t="s">
        <v>477</v>
      </c>
      <c r="X11" s="944"/>
      <c r="Y11" s="919"/>
      <c r="Z11" s="919"/>
      <c r="AA11" s="880"/>
      <c r="AB11" s="77" t="s">
        <v>478</v>
      </c>
      <c r="AC11" s="77" t="s">
        <v>479</v>
      </c>
      <c r="AD11" s="77" t="s">
        <v>480</v>
      </c>
      <c r="AE11" s="77" t="s">
        <v>481</v>
      </c>
      <c r="AF11" s="77" t="s">
        <v>482</v>
      </c>
      <c r="AG11" s="77" t="s">
        <v>483</v>
      </c>
      <c r="AH11" s="61" t="s">
        <v>478</v>
      </c>
      <c r="AI11" s="61" t="s">
        <v>479</v>
      </c>
      <c r="AJ11" s="61" t="s">
        <v>480</v>
      </c>
      <c r="AK11" s="61" t="s">
        <v>481</v>
      </c>
      <c r="AL11" s="61" t="s">
        <v>482</v>
      </c>
      <c r="AM11" s="61" t="s">
        <v>483</v>
      </c>
      <c r="AN11" s="77" t="s">
        <v>478</v>
      </c>
      <c r="AO11" s="77" t="s">
        <v>479</v>
      </c>
      <c r="AP11" s="77" t="s">
        <v>480</v>
      </c>
      <c r="AQ11" s="77" t="s">
        <v>481</v>
      </c>
      <c r="AR11" s="77" t="s">
        <v>482</v>
      </c>
      <c r="AS11" s="77" t="s">
        <v>483</v>
      </c>
      <c r="AT11" s="61" t="s">
        <v>478</v>
      </c>
      <c r="AU11" s="61" t="s">
        <v>479</v>
      </c>
      <c r="AV11" s="61" t="s">
        <v>480</v>
      </c>
      <c r="AW11" s="61" t="s">
        <v>481</v>
      </c>
      <c r="AX11" s="61" t="s">
        <v>482</v>
      </c>
      <c r="AY11" s="61" t="s">
        <v>483</v>
      </c>
      <c r="AZ11" s="77" t="s">
        <v>478</v>
      </c>
      <c r="BA11" s="77" t="s">
        <v>479</v>
      </c>
      <c r="BB11" s="77" t="s">
        <v>480</v>
      </c>
      <c r="BC11" s="77" t="s">
        <v>481</v>
      </c>
      <c r="BD11" s="77" t="s">
        <v>482</v>
      </c>
      <c r="BE11" s="77" t="s">
        <v>483</v>
      </c>
      <c r="BF11" s="61" t="s">
        <v>478</v>
      </c>
      <c r="BG11" s="61" t="s">
        <v>479</v>
      </c>
      <c r="BH11" s="61" t="s">
        <v>480</v>
      </c>
      <c r="BI11" s="61" t="s">
        <v>481</v>
      </c>
      <c r="BJ11" s="61" t="s">
        <v>482</v>
      </c>
      <c r="BK11" s="61" t="s">
        <v>483</v>
      </c>
      <c r="BL11" s="77" t="s">
        <v>478</v>
      </c>
      <c r="BM11" s="77" t="s">
        <v>479</v>
      </c>
      <c r="BN11" s="77" t="s">
        <v>480</v>
      </c>
      <c r="BO11" s="77" t="s">
        <v>481</v>
      </c>
      <c r="BP11" s="77" t="s">
        <v>482</v>
      </c>
      <c r="BQ11" s="77" t="s">
        <v>483</v>
      </c>
      <c r="BR11" s="61" t="s">
        <v>478</v>
      </c>
      <c r="BS11" s="83" t="s">
        <v>479</v>
      </c>
      <c r="BT11" s="61" t="s">
        <v>480</v>
      </c>
      <c r="BU11" s="61" t="s">
        <v>481</v>
      </c>
      <c r="BV11" s="61" t="s">
        <v>482</v>
      </c>
      <c r="BW11" s="61" t="s">
        <v>483</v>
      </c>
      <c r="BX11" s="77" t="s">
        <v>478</v>
      </c>
      <c r="BY11" s="77" t="s">
        <v>479</v>
      </c>
      <c r="BZ11" s="77" t="s">
        <v>480</v>
      </c>
      <c r="CA11" s="84" t="s">
        <v>481</v>
      </c>
      <c r="CB11" s="77" t="s">
        <v>482</v>
      </c>
      <c r="CC11" s="77" t="s">
        <v>483</v>
      </c>
      <c r="CD11" s="61" t="s">
        <v>478</v>
      </c>
      <c r="CE11" s="61" t="s">
        <v>479</v>
      </c>
      <c r="CF11" s="61" t="s">
        <v>480</v>
      </c>
      <c r="CG11" s="61" t="s">
        <v>481</v>
      </c>
      <c r="CH11" s="61" t="s">
        <v>482</v>
      </c>
      <c r="CI11" s="61" t="s">
        <v>483</v>
      </c>
      <c r="CJ11" s="77" t="s">
        <v>478</v>
      </c>
      <c r="CK11" s="77" t="s">
        <v>479</v>
      </c>
      <c r="CL11" s="77" t="s">
        <v>480</v>
      </c>
      <c r="CM11" s="77" t="s">
        <v>481</v>
      </c>
      <c r="CN11" s="77" t="s">
        <v>482</v>
      </c>
      <c r="CO11" s="77" t="s">
        <v>483</v>
      </c>
      <c r="CP11" s="61" t="s">
        <v>478</v>
      </c>
      <c r="CQ11" s="61" t="s">
        <v>479</v>
      </c>
      <c r="CR11" s="61" t="s">
        <v>480</v>
      </c>
      <c r="CS11" s="61" t="s">
        <v>481</v>
      </c>
      <c r="CT11" s="77" t="s">
        <v>482</v>
      </c>
      <c r="CU11" s="77" t="s">
        <v>483</v>
      </c>
      <c r="CV11" s="880"/>
      <c r="CW11" s="880"/>
      <c r="CX11" s="894"/>
      <c r="CY11" s="896"/>
      <c r="CZ11" s="901"/>
      <c r="DA11" s="889"/>
      <c r="DB11" s="889"/>
      <c r="DC11" s="889"/>
      <c r="DD11" s="889"/>
      <c r="DE11" s="889"/>
      <c r="DF11" s="889"/>
      <c r="DG11" s="889"/>
      <c r="DH11" s="889"/>
      <c r="DI11" s="889"/>
      <c r="DJ11" s="889"/>
      <c r="DK11" s="891"/>
      <c r="DL11" s="887"/>
    </row>
    <row r="12" spans="1:116" ht="175.5" customHeight="1">
      <c r="A12" s="51"/>
      <c r="B12" s="39" t="s">
        <v>1053</v>
      </c>
      <c r="C12" s="39" t="s">
        <v>485</v>
      </c>
      <c r="D12" s="39" t="s">
        <v>486</v>
      </c>
      <c r="E12" s="39" t="s">
        <v>487</v>
      </c>
      <c r="F12" s="39" t="s">
        <v>488</v>
      </c>
      <c r="G12" s="39" t="s">
        <v>1597</v>
      </c>
      <c r="H12" s="39" t="s">
        <v>1075</v>
      </c>
      <c r="I12" s="39" t="s">
        <v>1164</v>
      </c>
      <c r="J12" s="915" t="s">
        <v>1598</v>
      </c>
      <c r="K12" s="916"/>
      <c r="L12" s="85"/>
      <c r="M12" s="85">
        <v>12</v>
      </c>
      <c r="N12" s="85"/>
      <c r="O12" s="85">
        <v>8</v>
      </c>
      <c r="P12" s="85"/>
      <c r="Q12" s="85">
        <v>6</v>
      </c>
      <c r="R12" s="85"/>
      <c r="S12" s="85">
        <v>15</v>
      </c>
      <c r="T12" s="85"/>
      <c r="U12" s="85">
        <v>11</v>
      </c>
      <c r="V12" s="85"/>
      <c r="W12" s="216">
        <v>7</v>
      </c>
      <c r="X12" s="513" t="s">
        <v>59</v>
      </c>
      <c r="Y12" s="341" t="s">
        <v>1599</v>
      </c>
      <c r="Z12" s="341" t="s">
        <v>1600</v>
      </c>
      <c r="AA12" s="208">
        <v>1</v>
      </c>
      <c r="AB12" s="89">
        <f>+L12</f>
        <v>0</v>
      </c>
      <c r="AC12" s="98">
        <f>IFERROR(AB12/SUM($L12:$W12)*100,0)</f>
        <v>0</v>
      </c>
      <c r="AD12" s="92"/>
      <c r="AE12" s="98">
        <f t="shared" ref="AE12:AE16" si="0">IFERROR(AD12/SUM($L12:$W12)*100,0)</f>
        <v>0</v>
      </c>
      <c r="AF12" s="54"/>
      <c r="AG12" s="53"/>
      <c r="AH12" s="89">
        <f t="shared" ref="AH12:AH16" si="1">+M12</f>
        <v>12</v>
      </c>
      <c r="AI12" s="98">
        <f>IFERROR(AH12/SUM($L12:$W12)*100,0)</f>
        <v>20.33898305084746</v>
      </c>
      <c r="AJ12" s="92">
        <v>13</v>
      </c>
      <c r="AK12" s="98">
        <f t="shared" ref="AK12:AK16" si="2">IFERROR(AJ12/SUM($L12:$W12)*100,0)</f>
        <v>22.033898305084744</v>
      </c>
      <c r="AL12" s="219" t="s">
        <v>1601</v>
      </c>
      <c r="AM12" s="85" t="s">
        <v>1602</v>
      </c>
      <c r="AN12" s="89">
        <f t="shared" ref="AN12:AN16" si="3">+N12</f>
        <v>0</v>
      </c>
      <c r="AO12" s="92">
        <f>IFERROR(AN12/SUM($L12:$W12)*100,0)</f>
        <v>0</v>
      </c>
      <c r="AP12" s="92">
        <v>0</v>
      </c>
      <c r="AQ12" s="92">
        <f>IFERROR(AP12/SUM($L12:$W12)*100,0)</f>
        <v>0</v>
      </c>
      <c r="AR12" s="54"/>
      <c r="AS12" s="53"/>
      <c r="AT12" s="96">
        <f>+O12</f>
        <v>8</v>
      </c>
      <c r="AU12" s="98">
        <f>IFERROR(AT12/SUM($L12:$W12)*100,0)</f>
        <v>13.559322033898304</v>
      </c>
      <c r="AV12" s="92">
        <v>9</v>
      </c>
      <c r="AW12" s="98">
        <f>IFERROR(AV12/SUM($L12:$W12)*100,0)</f>
        <v>15.254237288135593</v>
      </c>
      <c r="AX12" s="85" t="s">
        <v>1603</v>
      </c>
      <c r="AY12" s="85" t="s">
        <v>1604</v>
      </c>
      <c r="AZ12" s="52">
        <f t="shared" ref="AZ12:AZ16" si="4">+P12</f>
        <v>0</v>
      </c>
      <c r="BA12" s="92">
        <f>IFERROR(AZ12/SUM($L12:$W12)*100,0)</f>
        <v>0</v>
      </c>
      <c r="BB12" s="92"/>
      <c r="BC12" s="92">
        <f>IFERROR(BB12/SUM($L12:$W12)*100,0)</f>
        <v>0</v>
      </c>
      <c r="BD12" s="52"/>
      <c r="BE12" s="53"/>
      <c r="BF12" s="52">
        <f t="shared" ref="BF12:BF16" si="5">+Q12</f>
        <v>6</v>
      </c>
      <c r="BG12" s="92">
        <f>IFERROR(BF12/SUM($L12:$W12)*100,0)</f>
        <v>10.16949152542373</v>
      </c>
      <c r="BH12" s="92">
        <v>2</v>
      </c>
      <c r="BI12" s="92">
        <f>IFERROR(BH12/SUM($L12:$W12)*100,0)</f>
        <v>3.3898305084745761</v>
      </c>
      <c r="BJ12" s="514" t="s">
        <v>1605</v>
      </c>
      <c r="BK12" s="514" t="s">
        <v>1606</v>
      </c>
      <c r="BL12" s="52">
        <f t="shared" ref="BL12:BL16" si="6">+R12</f>
        <v>0</v>
      </c>
      <c r="BM12" s="92">
        <f>IFERROR(BL12/SUM($L12:$W12)*100,0)</f>
        <v>0</v>
      </c>
      <c r="BN12" s="702"/>
      <c r="BO12" s="92">
        <f>IFERROR(BN12/SUM($L12:$W12)*100,0)</f>
        <v>0</v>
      </c>
      <c r="BP12" s="701"/>
      <c r="BQ12" s="701"/>
      <c r="BR12" s="53">
        <f t="shared" ref="BR12:BR16" si="7">+S12</f>
        <v>15</v>
      </c>
      <c r="BS12" s="92">
        <f>IFERROR(BR12/SUM($L12:$W12)*100,0)</f>
        <v>25.423728813559322</v>
      </c>
      <c r="BT12" s="92"/>
      <c r="BU12" s="92">
        <f>IFERROR(BT12/SUM($L12:$W12)*100,0)</f>
        <v>0</v>
      </c>
      <c r="BV12" s="53"/>
      <c r="BW12" s="53"/>
      <c r="BX12" s="53">
        <f t="shared" ref="BX12:BX16" si="8">+T12</f>
        <v>0</v>
      </c>
      <c r="BY12" s="92">
        <f>IFERROR(BX12/SUM($L12:$W12)*100,0)</f>
        <v>0</v>
      </c>
      <c r="BZ12" s="92"/>
      <c r="CA12" s="92">
        <f>IFERROR(BZ12/SUM($L12:$W12)*100,0)</f>
        <v>0</v>
      </c>
      <c r="CB12" s="53"/>
      <c r="CC12" s="53"/>
      <c r="CD12" s="53">
        <f t="shared" ref="CD12:CD16" si="9">+U12</f>
        <v>11</v>
      </c>
      <c r="CE12" s="92">
        <f>IFERROR(CD12/SUM($L12:$W12)*100,0)</f>
        <v>18.64406779661017</v>
      </c>
      <c r="CF12" s="92"/>
      <c r="CG12" s="92">
        <f>IFERROR(CF12/SUM($L12:$W12)*100,0)</f>
        <v>0</v>
      </c>
      <c r="CH12" s="53"/>
      <c r="CI12" s="53"/>
      <c r="CJ12" s="53">
        <f t="shared" ref="CJ12:CJ16" si="10">+V12</f>
        <v>0</v>
      </c>
      <c r="CK12" s="92">
        <f>IFERROR(CJ12/SUM($L12:$W12)*100,0)</f>
        <v>0</v>
      </c>
      <c r="CL12" s="92"/>
      <c r="CM12" s="92">
        <f>IFERROR(CL12/SUM($L12:$W12)*100,0)</f>
        <v>0</v>
      </c>
      <c r="CN12" s="53"/>
      <c r="CO12" s="53"/>
      <c r="CP12" s="53">
        <f t="shared" ref="CP12:CP16" si="11">+W12</f>
        <v>7</v>
      </c>
      <c r="CQ12" s="92">
        <f>IFERROR(CP12/SUM($L12:$W12)*100,0)</f>
        <v>11.864406779661017</v>
      </c>
      <c r="CR12" s="92"/>
      <c r="CS12" s="92">
        <f>IFERROR(CR12/SUM($L12:$W12)*100,0)</f>
        <v>0</v>
      </c>
      <c r="CT12" s="53"/>
      <c r="CU12" s="53"/>
      <c r="CV12" s="53">
        <f t="shared" ref="CV12:CV16" si="12">SUM(CR12,CL12,CF12,BZ12,BT12,BN12,BH12,BB12,AV12,AP12,AJ12,AD12)</f>
        <v>24</v>
      </c>
      <c r="CW12" s="28">
        <f>SUM(CS12,CM12,CG12,CA12,BU12,BO12,BI12,BC12,AW12,AQ12,AK12,AE12)/100</f>
        <v>0.40677966101694912</v>
      </c>
      <c r="CX12" s="78"/>
      <c r="CY12" s="102"/>
      <c r="CZ12" s="85" t="s">
        <v>1196</v>
      </c>
      <c r="DA12" s="85" t="s">
        <v>1607</v>
      </c>
      <c r="DB12" s="90" t="s">
        <v>1066</v>
      </c>
      <c r="DC12" s="85" t="s">
        <v>1608</v>
      </c>
      <c r="DD12" s="85" t="s">
        <v>1085</v>
      </c>
      <c r="DE12" s="85" t="s">
        <v>1609</v>
      </c>
      <c r="DF12" s="86"/>
      <c r="DG12" s="86"/>
      <c r="DH12" s="58"/>
      <c r="DI12" s="58"/>
      <c r="DJ12" s="55"/>
      <c r="DK12" s="55"/>
      <c r="DL12" s="603" t="s">
        <v>1610</v>
      </c>
    </row>
    <row r="13" spans="1:116" ht="185.25" customHeight="1">
      <c r="A13" s="51"/>
      <c r="B13" s="39" t="s">
        <v>1053</v>
      </c>
      <c r="C13" s="39" t="s">
        <v>485</v>
      </c>
      <c r="D13" s="39" t="s">
        <v>486</v>
      </c>
      <c r="E13" s="39" t="s">
        <v>487</v>
      </c>
      <c r="F13" s="39" t="s">
        <v>488</v>
      </c>
      <c r="G13" s="39" t="s">
        <v>1597</v>
      </c>
      <c r="H13" s="39" t="s">
        <v>1075</v>
      </c>
      <c r="I13" s="39" t="s">
        <v>1164</v>
      </c>
      <c r="J13" s="915" t="s">
        <v>1611</v>
      </c>
      <c r="K13" s="916"/>
      <c r="L13" s="85"/>
      <c r="M13" s="85"/>
      <c r="N13" s="85">
        <v>1</v>
      </c>
      <c r="O13" s="85"/>
      <c r="P13" s="85"/>
      <c r="Q13" s="85"/>
      <c r="R13" s="85">
        <v>1</v>
      </c>
      <c r="S13" s="85"/>
      <c r="T13" s="85"/>
      <c r="U13" s="85"/>
      <c r="V13" s="85"/>
      <c r="W13" s="216">
        <v>1</v>
      </c>
      <c r="X13" s="513" t="s">
        <v>59</v>
      </c>
      <c r="Y13" s="515" t="s">
        <v>1612</v>
      </c>
      <c r="Z13" s="341" t="s">
        <v>1613</v>
      </c>
      <c r="AA13" s="208">
        <v>1</v>
      </c>
      <c r="AB13" s="54">
        <f>+L13</f>
        <v>0</v>
      </c>
      <c r="AC13" s="98">
        <f t="shared" ref="AC13:AC16" si="13">IFERROR(AB13/SUM($L13:$W13)*100,0)</f>
        <v>0</v>
      </c>
      <c r="AD13" s="54"/>
      <c r="AE13" s="98">
        <f t="shared" si="0"/>
        <v>0</v>
      </c>
      <c r="AF13" s="54"/>
      <c r="AG13" s="53"/>
      <c r="AH13" s="89">
        <f t="shared" si="1"/>
        <v>0</v>
      </c>
      <c r="AI13" s="92">
        <f t="shared" ref="AI13:AI16" si="14">IFERROR(AH13/SUM($L13:$W13)*100,0)</f>
        <v>0</v>
      </c>
      <c r="AJ13" s="54">
        <v>0</v>
      </c>
      <c r="AK13" s="98">
        <f t="shared" si="2"/>
        <v>0</v>
      </c>
      <c r="AL13" s="54"/>
      <c r="AM13" s="53"/>
      <c r="AN13" s="89">
        <f t="shared" si="3"/>
        <v>1</v>
      </c>
      <c r="AO13" s="92">
        <f t="shared" ref="AO13:AO16" si="15">IFERROR(AN13/SUM($L13:$W13)*100,0)</f>
        <v>33.333333333333329</v>
      </c>
      <c r="AP13" s="54">
        <v>0</v>
      </c>
      <c r="AQ13" s="92">
        <f t="shared" ref="AQ13:AQ16" si="16">IFERROR(AP13/SUM($L13:$W13)*100,0)</f>
        <v>0</v>
      </c>
      <c r="AR13" s="54"/>
      <c r="AS13" s="53"/>
      <c r="AT13" s="96">
        <f>+O13</f>
        <v>0</v>
      </c>
      <c r="AU13" s="98">
        <f t="shared" ref="AU13:AU16" si="17">IFERROR(AT13/SUM($L13:$W13)*100,0)</f>
        <v>0</v>
      </c>
      <c r="AV13" s="54">
        <v>1</v>
      </c>
      <c r="AW13" s="98">
        <f t="shared" ref="AW13:AW16" si="18">IFERROR(AV13/SUM($L13:$W13)*100,0)</f>
        <v>33.333333333333329</v>
      </c>
      <c r="AX13" s="54" t="s">
        <v>1614</v>
      </c>
      <c r="AY13" s="85" t="s">
        <v>1615</v>
      </c>
      <c r="AZ13" s="52">
        <f t="shared" si="4"/>
        <v>0</v>
      </c>
      <c r="BA13" s="92">
        <f t="shared" ref="BA13:BA16" si="19">IFERROR(AZ13/SUM($L13:$W13)*100,0)</f>
        <v>0</v>
      </c>
      <c r="BB13" s="54"/>
      <c r="BC13" s="92">
        <f t="shared" ref="BC13:BC16" si="20">IFERROR(BB13/SUM($L13:$W13)*100,0)</f>
        <v>0</v>
      </c>
      <c r="BD13" s="52"/>
      <c r="BE13" s="53"/>
      <c r="BF13" s="52">
        <f t="shared" si="5"/>
        <v>0</v>
      </c>
      <c r="BG13" s="92">
        <f>IFERROR(BF13/SUM($L13:$W13)*100,0)</f>
        <v>0</v>
      </c>
      <c r="BH13" s="52"/>
      <c r="BI13" s="92">
        <f>IFERROR(BH13/SUM($L13:$W13)*100,0)</f>
        <v>0</v>
      </c>
      <c r="BJ13" s="514"/>
      <c r="BK13" s="514"/>
      <c r="BL13" s="52">
        <f t="shared" si="6"/>
        <v>1</v>
      </c>
      <c r="BM13" s="92">
        <f t="shared" ref="BM13:BM16" si="21">IFERROR(BL13/SUM($L13:$W13)*100,0)</f>
        <v>33.333333333333329</v>
      </c>
      <c r="BN13" s="699"/>
      <c r="BO13" s="92">
        <f t="shared" ref="BO13:BO16" si="22">IFERROR(BN13/SUM($L13:$W13)*100,0)</f>
        <v>0</v>
      </c>
      <c r="BP13" s="701"/>
      <c r="BQ13" s="701"/>
      <c r="BR13" s="53">
        <f t="shared" si="7"/>
        <v>0</v>
      </c>
      <c r="BS13" s="92">
        <f t="shared" ref="BS13:BS16" si="23">IFERROR(BR13/SUM($L13:$W13)*100,0)</f>
        <v>0</v>
      </c>
      <c r="BT13" s="54"/>
      <c r="BU13" s="92">
        <f t="shared" ref="BU13:BU16" si="24">IFERROR(BT13/SUM($L13:$W13)*100,0)</f>
        <v>0</v>
      </c>
      <c r="BV13" s="53"/>
      <c r="BW13" s="53"/>
      <c r="BX13" s="53">
        <f t="shared" si="8"/>
        <v>0</v>
      </c>
      <c r="BY13" s="92">
        <f t="shared" ref="BY13:BY16" si="25">IFERROR(BX13/SUM($L13:$W13)*100,0)</f>
        <v>0</v>
      </c>
      <c r="BZ13" s="54"/>
      <c r="CA13" s="92">
        <f t="shared" ref="CA13:CA16" si="26">IFERROR(BZ13/SUM($L13:$W13)*100,0)</f>
        <v>0</v>
      </c>
      <c r="CB13" s="53"/>
      <c r="CC13" s="53"/>
      <c r="CD13" s="53">
        <f t="shared" si="9"/>
        <v>0</v>
      </c>
      <c r="CE13" s="92">
        <f t="shared" ref="CE13:CE16" si="27">IFERROR(CD13/SUM($L13:$W13)*100,0)</f>
        <v>0</v>
      </c>
      <c r="CF13" s="54"/>
      <c r="CG13" s="92">
        <f t="shared" ref="CG13:CG16" si="28">IFERROR(CF13/SUM($L13:$W13)*100,0)</f>
        <v>0</v>
      </c>
      <c r="CH13" s="53"/>
      <c r="CI13" s="53"/>
      <c r="CJ13" s="53">
        <f t="shared" si="10"/>
        <v>0</v>
      </c>
      <c r="CK13" s="92">
        <f t="shared" ref="CK13:CK16" si="29">IFERROR(CJ13/SUM($L13:$W13)*100,0)</f>
        <v>0</v>
      </c>
      <c r="CL13" s="54"/>
      <c r="CM13" s="92">
        <f t="shared" ref="CM13:CM16" si="30">IFERROR(CL13/SUM($L13:$W13)*100,0)</f>
        <v>0</v>
      </c>
      <c r="CN13" s="53"/>
      <c r="CO13" s="53"/>
      <c r="CP13" s="53">
        <f t="shared" si="11"/>
        <v>1</v>
      </c>
      <c r="CQ13" s="92">
        <f t="shared" ref="CQ13:CQ16" si="31">IFERROR(CP13/SUM($L13:$W13)*100,0)</f>
        <v>33.333333333333329</v>
      </c>
      <c r="CR13" s="54"/>
      <c r="CS13" s="92">
        <f t="shared" ref="CS13:CS16" si="32">IFERROR(CR13/SUM($L13:$W13)*100,0)</f>
        <v>0</v>
      </c>
      <c r="CT13" s="53"/>
      <c r="CU13" s="53"/>
      <c r="CV13" s="53">
        <f>SUM(CR13,CL13,CF13,BZ13,BT13,BN13,BH13,BB13,AV13,AP13,AJ13,AD13)</f>
        <v>1</v>
      </c>
      <c r="CW13" s="28">
        <f>SUM(CS13,CM13,CG13,CA13,BU13,BO13,BI13,BC13,AW13,AQ13,AK13,AE13)/100</f>
        <v>0.33333333333333326</v>
      </c>
      <c r="CX13" s="79"/>
      <c r="CY13" s="103"/>
      <c r="CZ13" s="85" t="s">
        <v>1196</v>
      </c>
      <c r="DA13" s="90" t="s">
        <v>1082</v>
      </c>
      <c r="DB13" s="90" t="s">
        <v>1066</v>
      </c>
      <c r="DC13" s="85" t="s">
        <v>1616</v>
      </c>
      <c r="DD13" s="85" t="s">
        <v>1085</v>
      </c>
      <c r="DE13" s="85" t="s">
        <v>1086</v>
      </c>
      <c r="DF13" s="86"/>
      <c r="DG13" s="86"/>
      <c r="DH13" s="58"/>
      <c r="DI13" s="58"/>
      <c r="DJ13" s="55"/>
      <c r="DK13" s="55"/>
      <c r="DL13" s="603" t="s">
        <v>1617</v>
      </c>
    </row>
    <row r="14" spans="1:116" s="48" customFormat="1" ht="157.5" customHeight="1">
      <c r="A14" s="51"/>
      <c r="B14" s="39" t="s">
        <v>1053</v>
      </c>
      <c r="C14" s="39" t="s">
        <v>485</v>
      </c>
      <c r="D14" s="39" t="s">
        <v>486</v>
      </c>
      <c r="E14" s="39" t="s">
        <v>487</v>
      </c>
      <c r="F14" s="39" t="s">
        <v>488</v>
      </c>
      <c r="G14" s="39" t="s">
        <v>1597</v>
      </c>
      <c r="H14" s="39" t="s">
        <v>1075</v>
      </c>
      <c r="I14" s="39" t="s">
        <v>1164</v>
      </c>
      <c r="J14" s="915" t="s">
        <v>1618</v>
      </c>
      <c r="K14" s="916"/>
      <c r="L14" s="90">
        <v>1</v>
      </c>
      <c r="M14" s="90"/>
      <c r="N14" s="90"/>
      <c r="O14" s="90"/>
      <c r="P14" s="90">
        <v>1</v>
      </c>
      <c r="Q14" s="90"/>
      <c r="R14" s="90"/>
      <c r="S14" s="90"/>
      <c r="T14" s="90">
        <v>1</v>
      </c>
      <c r="U14" s="90"/>
      <c r="V14" s="90"/>
      <c r="W14" s="213"/>
      <c r="X14" s="214" t="s">
        <v>59</v>
      </c>
      <c r="Y14" s="515" t="s">
        <v>1619</v>
      </c>
      <c r="Z14" s="515" t="s">
        <v>1620</v>
      </c>
      <c r="AA14" s="351">
        <v>1</v>
      </c>
      <c r="AB14" s="131">
        <f>+L14</f>
        <v>1</v>
      </c>
      <c r="AC14" s="107">
        <f t="shared" si="13"/>
        <v>33.333333333333329</v>
      </c>
      <c r="AD14" s="131">
        <v>0</v>
      </c>
      <c r="AE14" s="107">
        <f t="shared" si="0"/>
        <v>0</v>
      </c>
      <c r="AF14" s="131" t="s">
        <v>1621</v>
      </c>
      <c r="AG14" s="52">
        <v>0</v>
      </c>
      <c r="AH14" s="128">
        <f t="shared" si="1"/>
        <v>0</v>
      </c>
      <c r="AI14" s="130">
        <f t="shared" si="14"/>
        <v>0</v>
      </c>
      <c r="AJ14" s="131">
        <v>1</v>
      </c>
      <c r="AK14" s="107">
        <f t="shared" si="2"/>
        <v>33.333333333333329</v>
      </c>
      <c r="AL14" s="131" t="s">
        <v>1622</v>
      </c>
      <c r="AM14" s="90" t="s">
        <v>1623</v>
      </c>
      <c r="AN14" s="128">
        <f t="shared" si="3"/>
        <v>0</v>
      </c>
      <c r="AO14" s="130">
        <f t="shared" si="15"/>
        <v>0</v>
      </c>
      <c r="AP14" s="131">
        <v>0</v>
      </c>
      <c r="AQ14" s="130">
        <f t="shared" si="16"/>
        <v>0</v>
      </c>
      <c r="AR14" s="131"/>
      <c r="AS14" s="52"/>
      <c r="AT14" s="182">
        <f>+O14</f>
        <v>0</v>
      </c>
      <c r="AU14" s="107">
        <f t="shared" si="17"/>
        <v>0</v>
      </c>
      <c r="AV14" s="131">
        <v>0</v>
      </c>
      <c r="AW14" s="107">
        <f t="shared" si="18"/>
        <v>0</v>
      </c>
      <c r="AX14" s="131"/>
      <c r="AY14" s="52"/>
      <c r="AZ14" s="52">
        <f t="shared" si="4"/>
        <v>1</v>
      </c>
      <c r="BA14" s="130">
        <f t="shared" si="19"/>
        <v>33.333333333333329</v>
      </c>
      <c r="BB14" s="131">
        <v>0</v>
      </c>
      <c r="BC14" s="130">
        <f t="shared" si="20"/>
        <v>0</v>
      </c>
      <c r="BD14" s="90" t="s">
        <v>1624</v>
      </c>
      <c r="BE14" s="52" t="s">
        <v>109</v>
      </c>
      <c r="BF14" s="52">
        <f t="shared" si="5"/>
        <v>0</v>
      </c>
      <c r="BH14" s="516">
        <v>1</v>
      </c>
      <c r="BI14" s="512">
        <f>IFERROR(BH14/SUM($L14:$W14)*100,0)</f>
        <v>33.333333333333329</v>
      </c>
      <c r="BJ14" s="517" t="s">
        <v>1625</v>
      </c>
      <c r="BK14" s="517" t="s">
        <v>1626</v>
      </c>
      <c r="BL14" s="52">
        <f t="shared" si="6"/>
        <v>0</v>
      </c>
      <c r="BM14" s="130">
        <f t="shared" si="21"/>
        <v>0</v>
      </c>
      <c r="BN14" s="676"/>
      <c r="BO14" s="130">
        <f t="shared" si="22"/>
        <v>0</v>
      </c>
      <c r="BP14" s="678"/>
      <c r="BQ14" s="678"/>
      <c r="BR14" s="52">
        <f t="shared" si="7"/>
        <v>0</v>
      </c>
      <c r="BS14" s="130">
        <f t="shared" si="23"/>
        <v>0</v>
      </c>
      <c r="BT14" s="131"/>
      <c r="BU14" s="130">
        <f t="shared" si="24"/>
        <v>0</v>
      </c>
      <c r="BV14" s="52"/>
      <c r="BW14" s="52"/>
      <c r="BX14" s="52">
        <f t="shared" si="8"/>
        <v>1</v>
      </c>
      <c r="BY14" s="130">
        <f t="shared" si="25"/>
        <v>33.333333333333329</v>
      </c>
      <c r="BZ14" s="131"/>
      <c r="CA14" s="130">
        <f t="shared" si="26"/>
        <v>0</v>
      </c>
      <c r="CB14" s="52"/>
      <c r="CC14" s="52"/>
      <c r="CD14" s="52">
        <f t="shared" si="9"/>
        <v>0</v>
      </c>
      <c r="CE14" s="130">
        <f t="shared" si="27"/>
        <v>0</v>
      </c>
      <c r="CF14" s="131"/>
      <c r="CG14" s="130">
        <f t="shared" si="28"/>
        <v>0</v>
      </c>
      <c r="CH14" s="52"/>
      <c r="CI14" s="52"/>
      <c r="CJ14" s="52">
        <f t="shared" si="10"/>
        <v>0</v>
      </c>
      <c r="CK14" s="130">
        <f t="shared" si="29"/>
        <v>0</v>
      </c>
      <c r="CL14" s="131"/>
      <c r="CM14" s="130">
        <f t="shared" si="30"/>
        <v>0</v>
      </c>
      <c r="CN14" s="52"/>
      <c r="CO14" s="52"/>
      <c r="CP14" s="52">
        <f t="shared" si="11"/>
        <v>0</v>
      </c>
      <c r="CQ14" s="130">
        <f t="shared" si="31"/>
        <v>0</v>
      </c>
      <c r="CR14" s="131"/>
      <c r="CS14" s="130">
        <f t="shared" si="32"/>
        <v>0</v>
      </c>
      <c r="CT14" s="52"/>
      <c r="CU14" s="52"/>
      <c r="CV14" s="52">
        <f t="shared" si="12"/>
        <v>2</v>
      </c>
      <c r="CW14" s="132">
        <f t="shared" ref="CW14:CW16" si="33">SUM(CS14,CM14,CG14,CA14,BU14,BO14,BI14,BC14,AW14,AQ14,AK14,AE14)/100</f>
        <v>0.66666666666666652</v>
      </c>
      <c r="CX14" s="135"/>
      <c r="CY14" s="136"/>
      <c r="CZ14" s="90" t="s">
        <v>1627</v>
      </c>
      <c r="DA14" s="90" t="s">
        <v>1628</v>
      </c>
      <c r="DB14" s="90" t="s">
        <v>1066</v>
      </c>
      <c r="DC14" s="90" t="s">
        <v>1084</v>
      </c>
      <c r="DD14" s="90" t="s">
        <v>1629</v>
      </c>
      <c r="DE14" s="90" t="s">
        <v>1630</v>
      </c>
      <c r="DF14" s="100"/>
      <c r="DG14" s="100"/>
      <c r="DH14" s="134"/>
      <c r="DI14" s="134"/>
      <c r="DJ14" s="59"/>
      <c r="DK14" s="59"/>
      <c r="DL14" s="600" t="s">
        <v>1631</v>
      </c>
    </row>
    <row r="15" spans="1:116" s="48" customFormat="1" ht="167.25" customHeight="1">
      <c r="A15" s="51"/>
      <c r="B15" s="39" t="s">
        <v>1053</v>
      </c>
      <c r="C15" s="39" t="s">
        <v>485</v>
      </c>
      <c r="D15" s="39" t="s">
        <v>486</v>
      </c>
      <c r="E15" s="39" t="s">
        <v>487</v>
      </c>
      <c r="F15" s="39" t="s">
        <v>488</v>
      </c>
      <c r="G15" s="39" t="s">
        <v>1597</v>
      </c>
      <c r="H15" s="39" t="s">
        <v>1075</v>
      </c>
      <c r="I15" s="39" t="s">
        <v>1164</v>
      </c>
      <c r="J15" s="915" t="s">
        <v>1632</v>
      </c>
      <c r="K15" s="916"/>
      <c r="L15" s="90">
        <v>1</v>
      </c>
      <c r="M15" s="90"/>
      <c r="N15" s="90">
        <v>1</v>
      </c>
      <c r="O15" s="90"/>
      <c r="P15" s="90"/>
      <c r="Q15" s="90">
        <v>1</v>
      </c>
      <c r="R15" s="90"/>
      <c r="S15" s="90"/>
      <c r="T15" s="90">
        <v>1</v>
      </c>
      <c r="U15" s="90"/>
      <c r="V15" s="90"/>
      <c r="W15" s="213">
        <v>1</v>
      </c>
      <c r="X15" s="214" t="s">
        <v>59</v>
      </c>
      <c r="Y15" s="515" t="s">
        <v>1619</v>
      </c>
      <c r="Z15" s="515" t="s">
        <v>1633</v>
      </c>
      <c r="AA15" s="351">
        <v>1</v>
      </c>
      <c r="AB15" s="131">
        <f>+L15</f>
        <v>1</v>
      </c>
      <c r="AC15" s="107">
        <f t="shared" si="13"/>
        <v>20</v>
      </c>
      <c r="AD15" s="131">
        <v>0</v>
      </c>
      <c r="AE15" s="107">
        <f t="shared" si="0"/>
        <v>0</v>
      </c>
      <c r="AF15" s="131" t="s">
        <v>1621</v>
      </c>
      <c r="AG15" s="52"/>
      <c r="AH15" s="128">
        <f t="shared" si="1"/>
        <v>0</v>
      </c>
      <c r="AI15" s="130">
        <f t="shared" si="14"/>
        <v>0</v>
      </c>
      <c r="AJ15" s="131">
        <v>0</v>
      </c>
      <c r="AK15" s="107">
        <f t="shared" si="2"/>
        <v>0</v>
      </c>
      <c r="AL15" s="131" t="s">
        <v>1634</v>
      </c>
      <c r="AM15" s="52"/>
      <c r="AN15" s="128">
        <f t="shared" si="3"/>
        <v>1</v>
      </c>
      <c r="AO15" s="130">
        <f t="shared" si="15"/>
        <v>20</v>
      </c>
      <c r="AP15" s="131">
        <v>2</v>
      </c>
      <c r="AQ15" s="130">
        <f t="shared" si="16"/>
        <v>40</v>
      </c>
      <c r="AR15" s="179" t="s">
        <v>1635</v>
      </c>
      <c r="AS15" s="202" t="s">
        <v>1636</v>
      </c>
      <c r="AT15" s="182">
        <f>+O15</f>
        <v>0</v>
      </c>
      <c r="AU15" s="107">
        <f>IFERROR(AT15/SUM($L15:$W15)*100,0)</f>
        <v>0</v>
      </c>
      <c r="AV15" s="131">
        <v>0</v>
      </c>
      <c r="AW15" s="107">
        <f t="shared" si="18"/>
        <v>0</v>
      </c>
      <c r="AX15" s="131"/>
      <c r="AY15" s="52"/>
      <c r="AZ15" s="52">
        <f t="shared" si="4"/>
        <v>0</v>
      </c>
      <c r="BA15" s="130">
        <f t="shared" si="19"/>
        <v>0</v>
      </c>
      <c r="BB15" s="131">
        <v>0</v>
      </c>
      <c r="BC15" s="130">
        <f t="shared" si="20"/>
        <v>0</v>
      </c>
      <c r="BD15" s="90" t="s">
        <v>1637</v>
      </c>
      <c r="BE15" s="52" t="s">
        <v>109</v>
      </c>
      <c r="BF15" s="52">
        <f t="shared" si="5"/>
        <v>1</v>
      </c>
      <c r="BG15" s="130">
        <f t="shared" ref="BG15:BG16" si="34">IFERROR(BF15/SUM($L15:$W15)*100,0)</f>
        <v>20</v>
      </c>
      <c r="BH15" s="131">
        <v>1</v>
      </c>
      <c r="BI15" s="130">
        <f t="shared" ref="BI15:BI16" si="35">IFERROR(BH15/SUM($L15:$W15)*100,0)</f>
        <v>20</v>
      </c>
      <c r="BJ15" s="514" t="s">
        <v>1638</v>
      </c>
      <c r="BK15" s="514" t="s">
        <v>1639</v>
      </c>
      <c r="BL15" s="52">
        <f t="shared" si="6"/>
        <v>0</v>
      </c>
      <c r="BM15" s="107">
        <f t="shared" si="21"/>
        <v>0</v>
      </c>
      <c r="BN15" s="676"/>
      <c r="BO15" s="130">
        <f t="shared" si="22"/>
        <v>0</v>
      </c>
      <c r="BP15" s="679"/>
      <c r="BQ15" s="679"/>
      <c r="BR15" s="52">
        <f t="shared" si="7"/>
        <v>0</v>
      </c>
      <c r="BS15" s="107">
        <f t="shared" si="23"/>
        <v>0</v>
      </c>
      <c r="BT15" s="131"/>
      <c r="BU15" s="130">
        <f t="shared" si="24"/>
        <v>0</v>
      </c>
      <c r="BV15" s="52"/>
      <c r="BW15" s="52"/>
      <c r="BX15" s="52">
        <f t="shared" si="8"/>
        <v>1</v>
      </c>
      <c r="BY15" s="130">
        <f t="shared" si="25"/>
        <v>20</v>
      </c>
      <c r="BZ15" s="131"/>
      <c r="CA15" s="130">
        <f t="shared" si="26"/>
        <v>0</v>
      </c>
      <c r="CB15" s="52"/>
      <c r="CC15" s="52"/>
      <c r="CD15" s="52">
        <f t="shared" si="9"/>
        <v>0</v>
      </c>
      <c r="CE15" s="130">
        <f t="shared" si="27"/>
        <v>0</v>
      </c>
      <c r="CF15" s="131"/>
      <c r="CG15" s="130">
        <f t="shared" si="28"/>
        <v>0</v>
      </c>
      <c r="CH15" s="52"/>
      <c r="CI15" s="52"/>
      <c r="CJ15" s="52">
        <f t="shared" si="10"/>
        <v>0</v>
      </c>
      <c r="CK15" s="130">
        <f t="shared" si="29"/>
        <v>0</v>
      </c>
      <c r="CL15" s="131"/>
      <c r="CM15" s="130">
        <f t="shared" si="30"/>
        <v>0</v>
      </c>
      <c r="CN15" s="52"/>
      <c r="CO15" s="52"/>
      <c r="CP15" s="52">
        <f t="shared" si="11"/>
        <v>1</v>
      </c>
      <c r="CQ15" s="130">
        <f t="shared" si="31"/>
        <v>20</v>
      </c>
      <c r="CR15" s="131"/>
      <c r="CS15" s="130">
        <f t="shared" si="32"/>
        <v>0</v>
      </c>
      <c r="CT15" s="52"/>
      <c r="CU15" s="52"/>
      <c r="CV15" s="52">
        <f t="shared" si="12"/>
        <v>3</v>
      </c>
      <c r="CW15" s="132">
        <f t="shared" si="33"/>
        <v>0.6</v>
      </c>
      <c r="CX15" s="135"/>
      <c r="CZ15" s="90" t="s">
        <v>1627</v>
      </c>
      <c r="DA15" s="90" t="s">
        <v>1640</v>
      </c>
      <c r="DB15" s="90" t="s">
        <v>1641</v>
      </c>
      <c r="DC15" s="90" t="s">
        <v>1642</v>
      </c>
      <c r="DD15" s="90" t="s">
        <v>1629</v>
      </c>
      <c r="DE15" s="90" t="s">
        <v>1643</v>
      </c>
      <c r="DF15" s="100"/>
      <c r="DG15" s="100"/>
      <c r="DH15" s="134"/>
      <c r="DI15" s="134"/>
      <c r="DJ15" s="59"/>
      <c r="DK15" s="59"/>
      <c r="DL15" s="600" t="s">
        <v>1644</v>
      </c>
    </row>
    <row r="16" spans="1:116" s="48" customFormat="1" ht="207" customHeight="1">
      <c r="B16" s="39" t="s">
        <v>1053</v>
      </c>
      <c r="C16" s="39" t="s">
        <v>485</v>
      </c>
      <c r="D16" s="39" t="s">
        <v>486</v>
      </c>
      <c r="E16" s="39" t="s">
        <v>487</v>
      </c>
      <c r="F16" s="39" t="s">
        <v>488</v>
      </c>
      <c r="G16" s="39" t="s">
        <v>1597</v>
      </c>
      <c r="H16" s="39" t="s">
        <v>1075</v>
      </c>
      <c r="I16" s="39" t="s">
        <v>1164</v>
      </c>
      <c r="J16" s="915" t="s">
        <v>1645</v>
      </c>
      <c r="K16" s="916"/>
      <c r="L16" s="52">
        <v>1</v>
      </c>
      <c r="M16" s="52">
        <v>1</v>
      </c>
      <c r="N16" s="52">
        <v>1</v>
      </c>
      <c r="O16" s="52">
        <v>1</v>
      </c>
      <c r="P16" s="52"/>
      <c r="Q16" s="52"/>
      <c r="R16" s="52">
        <v>1</v>
      </c>
      <c r="S16" s="52"/>
      <c r="T16" s="52"/>
      <c r="U16" s="52">
        <v>2</v>
      </c>
      <c r="V16" s="52"/>
      <c r="W16" s="518"/>
      <c r="X16" s="214" t="s">
        <v>59</v>
      </c>
      <c r="Y16" s="515" t="s">
        <v>1646</v>
      </c>
      <c r="Z16" s="515" t="s">
        <v>1647</v>
      </c>
      <c r="AA16" s="351">
        <v>1</v>
      </c>
      <c r="AB16" s="52">
        <f>+L16</f>
        <v>1</v>
      </c>
      <c r="AC16" s="107">
        <f t="shared" si="13"/>
        <v>14.285714285714285</v>
      </c>
      <c r="AD16" s="52">
        <v>1</v>
      </c>
      <c r="AE16" s="107">
        <f t="shared" si="0"/>
        <v>14.285714285714285</v>
      </c>
      <c r="AF16" s="131" t="s">
        <v>1648</v>
      </c>
      <c r="AG16" s="90" t="s">
        <v>1649</v>
      </c>
      <c r="AH16" s="128">
        <f t="shared" si="1"/>
        <v>1</v>
      </c>
      <c r="AI16" s="107">
        <f t="shared" si="14"/>
        <v>14.285714285714285</v>
      </c>
      <c r="AJ16" s="52">
        <v>1</v>
      </c>
      <c r="AK16" s="107">
        <f t="shared" si="2"/>
        <v>14.285714285714285</v>
      </c>
      <c r="AL16" s="184" t="s">
        <v>1650</v>
      </c>
      <c r="AM16" s="90" t="s">
        <v>1651</v>
      </c>
      <c r="AN16" s="128">
        <f t="shared" si="3"/>
        <v>1</v>
      </c>
      <c r="AO16" s="107">
        <f t="shared" si="15"/>
        <v>14.285714285714285</v>
      </c>
      <c r="AP16" s="52">
        <v>0</v>
      </c>
      <c r="AQ16" s="107">
        <f t="shared" si="16"/>
        <v>0</v>
      </c>
      <c r="AR16" s="202" t="s">
        <v>1652</v>
      </c>
      <c r="AS16" s="52"/>
      <c r="AT16" s="127">
        <v>2</v>
      </c>
      <c r="AU16" s="107">
        <f t="shared" si="17"/>
        <v>28.571428571428569</v>
      </c>
      <c r="AV16" s="52">
        <v>1</v>
      </c>
      <c r="AW16" s="107">
        <f t="shared" si="18"/>
        <v>14.285714285714285</v>
      </c>
      <c r="AX16" s="90" t="s">
        <v>1653</v>
      </c>
      <c r="AY16" s="90" t="s">
        <v>1654</v>
      </c>
      <c r="AZ16" s="52">
        <f t="shared" si="4"/>
        <v>0</v>
      </c>
      <c r="BA16" s="107">
        <f t="shared" si="19"/>
        <v>0</v>
      </c>
      <c r="BB16" s="52">
        <v>1</v>
      </c>
      <c r="BC16" s="315">
        <f t="shared" si="20"/>
        <v>14.285714285714285</v>
      </c>
      <c r="BD16" s="90" t="s">
        <v>1655</v>
      </c>
      <c r="BE16" s="90" t="s">
        <v>1656</v>
      </c>
      <c r="BF16" s="52">
        <f t="shared" si="5"/>
        <v>0</v>
      </c>
      <c r="BG16" s="107">
        <f t="shared" si="34"/>
        <v>0</v>
      </c>
      <c r="BH16" s="52">
        <v>0</v>
      </c>
      <c r="BI16" s="130">
        <f t="shared" si="35"/>
        <v>0</v>
      </c>
      <c r="BJ16" s="514" t="s">
        <v>1657</v>
      </c>
      <c r="BK16" s="514" t="s">
        <v>109</v>
      </c>
      <c r="BL16" s="52">
        <f t="shared" si="6"/>
        <v>1</v>
      </c>
      <c r="BM16" s="107">
        <f t="shared" si="21"/>
        <v>14.285714285714285</v>
      </c>
      <c r="BN16" s="678"/>
      <c r="BO16" s="130">
        <f t="shared" si="22"/>
        <v>0</v>
      </c>
      <c r="BP16" s="678"/>
      <c r="BQ16" s="678"/>
      <c r="BR16" s="52">
        <f t="shared" si="7"/>
        <v>0</v>
      </c>
      <c r="BS16" s="107">
        <f t="shared" si="23"/>
        <v>0</v>
      </c>
      <c r="BT16" s="52"/>
      <c r="BU16" s="130">
        <f t="shared" si="24"/>
        <v>0</v>
      </c>
      <c r="BV16" s="90"/>
      <c r="BW16" s="52"/>
      <c r="BX16" s="52">
        <f t="shared" si="8"/>
        <v>0</v>
      </c>
      <c r="BY16" s="107">
        <f t="shared" si="25"/>
        <v>0</v>
      </c>
      <c r="BZ16" s="52"/>
      <c r="CA16" s="130">
        <f t="shared" si="26"/>
        <v>0</v>
      </c>
      <c r="CB16" s="52"/>
      <c r="CC16" s="52"/>
      <c r="CD16" s="52">
        <f t="shared" si="9"/>
        <v>2</v>
      </c>
      <c r="CE16" s="107">
        <f t="shared" si="27"/>
        <v>28.571428571428569</v>
      </c>
      <c r="CF16" s="52">
        <f>SUM(CF12:CF15)</f>
        <v>0</v>
      </c>
      <c r="CG16" s="130">
        <f t="shared" si="28"/>
        <v>0</v>
      </c>
      <c r="CH16" s="52"/>
      <c r="CI16" s="52"/>
      <c r="CJ16" s="52">
        <f t="shared" si="10"/>
        <v>0</v>
      </c>
      <c r="CK16" s="107">
        <f t="shared" si="29"/>
        <v>0</v>
      </c>
      <c r="CL16" s="52">
        <f>SUM(CL12:CL15)</f>
        <v>0</v>
      </c>
      <c r="CM16" s="130">
        <f t="shared" si="30"/>
        <v>0</v>
      </c>
      <c r="CN16" s="52"/>
      <c r="CO16" s="52"/>
      <c r="CP16" s="52">
        <f t="shared" si="11"/>
        <v>0</v>
      </c>
      <c r="CQ16" s="107">
        <f t="shared" si="31"/>
        <v>0</v>
      </c>
      <c r="CR16" s="52"/>
      <c r="CS16" s="130">
        <f t="shared" si="32"/>
        <v>0</v>
      </c>
      <c r="CT16" s="52"/>
      <c r="CU16" s="52"/>
      <c r="CV16" s="52">
        <f t="shared" si="12"/>
        <v>4</v>
      </c>
      <c r="CW16" s="132">
        <f t="shared" si="33"/>
        <v>0.5714285714285714</v>
      </c>
      <c r="CX16" s="137"/>
      <c r="CY16" s="519"/>
      <c r="CZ16" s="90" t="s">
        <v>1658</v>
      </c>
      <c r="DA16" s="90" t="s">
        <v>1659</v>
      </c>
      <c r="DB16" s="90" t="s">
        <v>1660</v>
      </c>
      <c r="DC16" s="90" t="s">
        <v>1661</v>
      </c>
      <c r="DD16" s="90" t="s">
        <v>1662</v>
      </c>
      <c r="DE16" s="90" t="s">
        <v>1663</v>
      </c>
      <c r="DF16" s="100"/>
      <c r="DG16" s="99"/>
      <c r="DH16" s="134"/>
      <c r="DI16" s="134"/>
      <c r="DJ16" s="59"/>
      <c r="DK16" s="59"/>
      <c r="DL16" s="600" t="s">
        <v>1664</v>
      </c>
    </row>
    <row r="17" spans="2:113" s="48" customFormat="1">
      <c r="B17" s="87"/>
      <c r="C17" s="88"/>
      <c r="D17" s="88"/>
      <c r="E17" s="88"/>
      <c r="F17" s="88"/>
      <c r="G17" s="88"/>
      <c r="J17" s="830" t="s">
        <v>521</v>
      </c>
      <c r="K17" s="831"/>
      <c r="L17" s="101">
        <f t="shared" ref="L17:W17" si="36">SUM(L12:L16)</f>
        <v>3</v>
      </c>
      <c r="M17" s="101">
        <f t="shared" si="36"/>
        <v>13</v>
      </c>
      <c r="N17" s="101">
        <f t="shared" si="36"/>
        <v>3</v>
      </c>
      <c r="O17" s="101">
        <f t="shared" si="36"/>
        <v>9</v>
      </c>
      <c r="P17" s="101">
        <f t="shared" si="36"/>
        <v>1</v>
      </c>
      <c r="Q17" s="101">
        <f t="shared" si="36"/>
        <v>7</v>
      </c>
      <c r="R17" s="101">
        <f t="shared" si="36"/>
        <v>2</v>
      </c>
      <c r="S17" s="101">
        <f t="shared" si="36"/>
        <v>15</v>
      </c>
      <c r="T17" s="101">
        <f t="shared" si="36"/>
        <v>2</v>
      </c>
      <c r="U17" s="101">
        <f t="shared" si="36"/>
        <v>13</v>
      </c>
      <c r="V17" s="101">
        <f t="shared" si="36"/>
        <v>0</v>
      </c>
      <c r="W17" s="101">
        <f t="shared" si="36"/>
        <v>9</v>
      </c>
      <c r="AA17" s="93" t="s">
        <v>522</v>
      </c>
      <c r="AB17" s="93">
        <f>SUM(AB12:AB16)</f>
        <v>3</v>
      </c>
      <c r="AC17" s="105">
        <f>IFERROR(AB17/SUM($L17:$W17),0)</f>
        <v>3.896103896103896E-2</v>
      </c>
      <c r="AD17" s="93">
        <f>SUM(AD12:AD16)</f>
        <v>1</v>
      </c>
      <c r="AE17" s="94">
        <f>IFERROR(AD17/SUM($L17:$W17),0)</f>
        <v>1.2987012987012988E-2</v>
      </c>
      <c r="AF17" s="91"/>
      <c r="AG17" s="91"/>
      <c r="AH17" s="93">
        <f>SUM(AH12:AH16)</f>
        <v>13</v>
      </c>
      <c r="AI17" s="105">
        <f>IFERROR(AH17/SUM($L17:$W17),0)</f>
        <v>0.16883116883116883</v>
      </c>
      <c r="AJ17" s="93">
        <f>SUM(AJ12:AJ16)</f>
        <v>15</v>
      </c>
      <c r="AK17" s="94">
        <f>IFERROR(AJ17/SUM($L17:$W17),0)</f>
        <v>0.19480519480519481</v>
      </c>
      <c r="AL17" s="91"/>
      <c r="AM17" s="91"/>
      <c r="AN17" s="93">
        <f>SUM(AN12:AN16)</f>
        <v>3</v>
      </c>
      <c r="AO17" s="105">
        <f>IFERROR(AN17/SUM($L17:$W17),0)</f>
        <v>3.896103896103896E-2</v>
      </c>
      <c r="AP17" s="93">
        <f>SUM(AP12:AP16)</f>
        <v>2</v>
      </c>
      <c r="AQ17" s="94">
        <f>IFERROR(AP17/SUM($L17:$W17),0)</f>
        <v>2.5974025974025976E-2</v>
      </c>
      <c r="AR17" s="91"/>
      <c r="AS17" s="91"/>
      <c r="AT17" s="520">
        <f>SUM(AT12:AT16)</f>
        <v>10</v>
      </c>
      <c r="AU17" s="105">
        <f>IFERROR(AT17/SUM($L17:$W17),0)</f>
        <v>0.12987012987012986</v>
      </c>
      <c r="AV17" s="93">
        <f>SUM(AV12:AV16)</f>
        <v>11</v>
      </c>
      <c r="AW17" s="94">
        <f>IFERROR(AV17/SUM($L17:$W17),0)</f>
        <v>0.14285714285714285</v>
      </c>
      <c r="AX17" s="91"/>
      <c r="AY17" s="91"/>
      <c r="AZ17" s="93">
        <f>SUM(AZ12:AZ16)</f>
        <v>1</v>
      </c>
      <c r="BA17" s="105">
        <f>IFERROR(AZ17/SUM($L17:$W17),0)</f>
        <v>1.2987012987012988E-2</v>
      </c>
      <c r="BB17" s="93">
        <f>SUM(BB12:BB16)</f>
        <v>1</v>
      </c>
      <c r="BC17" s="94">
        <f>IFERROR(BB17/SUM($L17:$W17),0)</f>
        <v>1.2987012987012988E-2</v>
      </c>
      <c r="BD17" s="91"/>
      <c r="BE17" s="91"/>
      <c r="BF17" s="93">
        <f>SUM(BF12:BF16)</f>
        <v>7</v>
      </c>
      <c r="BG17" s="105">
        <f>IFERROR(BF17/SUM($L17:$W17),0)</f>
        <v>9.0909090909090912E-2</v>
      </c>
      <c r="BH17" s="93">
        <f>SUM(BH12:BH16)</f>
        <v>4</v>
      </c>
      <c r="BI17" s="94">
        <f>IFERROR(BH17/SUM($L17:$W17),0)</f>
        <v>5.1948051948051951E-2</v>
      </c>
      <c r="BJ17" s="91"/>
      <c r="BK17" s="91"/>
      <c r="BL17" s="93">
        <f>SUM(BL12:BL16)</f>
        <v>2</v>
      </c>
      <c r="BM17" s="105">
        <f>IFERROR(BL17/SUM($L17:$W17),0)</f>
        <v>2.5974025974025976E-2</v>
      </c>
      <c r="BN17" s="93">
        <f>SUM(BN12:BN16)</f>
        <v>0</v>
      </c>
      <c r="BO17" s="94">
        <f>IFERROR(BN17/SUM($L17:$W17),0)</f>
        <v>0</v>
      </c>
      <c r="BP17" s="91"/>
      <c r="BQ17" s="91"/>
      <c r="BR17" s="93">
        <f>SUM(BR12:BR16)</f>
        <v>15</v>
      </c>
      <c r="BS17" s="105">
        <f>IFERROR(BR17/SUM($L17:$W17),0)</f>
        <v>0.19480519480519481</v>
      </c>
      <c r="BT17" s="93">
        <f>SUM(BT12:BT16)</f>
        <v>0</v>
      </c>
      <c r="BU17" s="94">
        <f>IFERROR(BT17/SUM($L17:$W17),0)</f>
        <v>0</v>
      </c>
      <c r="BV17" s="91"/>
      <c r="BW17" s="91"/>
      <c r="BX17" s="93">
        <f>SUM(BX12:BX16)</f>
        <v>2</v>
      </c>
      <c r="BY17" s="105">
        <f>IFERROR(BX17/SUM($L17:$W17),0)</f>
        <v>2.5974025974025976E-2</v>
      </c>
      <c r="BZ17" s="93">
        <f>SUM(BZ12:BZ16)</f>
        <v>0</v>
      </c>
      <c r="CA17" s="94">
        <f>IFERROR(BZ17/SUM($L17:$W17),0)</f>
        <v>0</v>
      </c>
      <c r="CB17" s="91"/>
      <c r="CC17" s="91"/>
      <c r="CD17" s="93">
        <f>SUM(CD12:CD16)</f>
        <v>13</v>
      </c>
      <c r="CE17" s="105">
        <f>IFERROR(CD17/SUM($L17:$W17),0)</f>
        <v>0.16883116883116883</v>
      </c>
      <c r="CF17" s="93">
        <f>SUM(CF12:CF16)</f>
        <v>0</v>
      </c>
      <c r="CG17" s="94">
        <f>IFERROR(CF17/SUM($L17:$W17),0)</f>
        <v>0</v>
      </c>
      <c r="CH17" s="91"/>
      <c r="CI17" s="91"/>
      <c r="CJ17" s="93">
        <f>SUM(CJ12:CJ16)</f>
        <v>0</v>
      </c>
      <c r="CK17" s="105">
        <f>IFERROR(CJ17/SUM($L17:$W17),0)</f>
        <v>0</v>
      </c>
      <c r="CL17" s="93">
        <f>SUM(CL12:CL16)</f>
        <v>0</v>
      </c>
      <c r="CM17" s="94">
        <f>IFERROR(CL17/SUM($L17:$W17),0)</f>
        <v>0</v>
      </c>
      <c r="CN17" s="91"/>
      <c r="CO17" s="91"/>
      <c r="CP17" s="93">
        <f>SUM(CP12:CP16)</f>
        <v>9</v>
      </c>
      <c r="CQ17" s="105">
        <f>IFERROR(CP17/SUM($L17:$W17),0)</f>
        <v>0.11688311688311688</v>
      </c>
      <c r="CR17" s="93">
        <f>SUM(CR12:CR16)</f>
        <v>0</v>
      </c>
      <c r="CS17" s="94">
        <f>IFERROR(CR17/SUM($L17:$W17),0)</f>
        <v>0</v>
      </c>
      <c r="CT17" s="91"/>
      <c r="CU17" s="91"/>
      <c r="CV17" s="91"/>
      <c r="CW17" s="95">
        <f>SUM(CS17,CM17,CG17,CA17,BU17,BO17,BI17:BI17,BC17,AW17,AQ17,AK17,AE17)</f>
        <v>0.44155844155844159</v>
      </c>
      <c r="CZ17" s="106"/>
      <c r="DE17" s="86"/>
      <c r="DH17" s="58"/>
      <c r="DI17" s="58"/>
    </row>
    <row r="18" spans="2:113" s="48" customFormat="1"/>
    <row r="19" spans="2:113" s="48" customFormat="1"/>
    <row r="20" spans="2:113" s="48" customFormat="1"/>
    <row r="21" spans="2:113" s="48" customFormat="1"/>
    <row r="22" spans="2:113" s="48" customFormat="1"/>
    <row r="23" spans="2:113" s="48" customFormat="1"/>
    <row r="24" spans="2:113" s="48" customFormat="1"/>
    <row r="25" spans="2:113" s="48" customFormat="1"/>
    <row r="26" spans="2:113" s="48" customFormat="1"/>
    <row r="27" spans="2:113" s="48" customFormat="1"/>
    <row r="28" spans="2:113" s="48" customFormat="1"/>
    <row r="29" spans="2:113" s="48" customFormat="1"/>
    <row r="30" spans="2:113" s="48" customFormat="1"/>
    <row r="31" spans="2:113" s="48" customFormat="1"/>
    <row r="32" spans="2:113" s="48" customFormat="1"/>
    <row r="33" s="48" customFormat="1"/>
    <row r="34" s="48" customFormat="1"/>
    <row r="35" s="48" customFormat="1"/>
    <row r="36" s="48" customFormat="1"/>
    <row r="37" s="48" customFormat="1"/>
    <row r="38" s="48" customFormat="1"/>
    <row r="39" s="48" customFormat="1"/>
    <row r="40" s="48" customFormat="1"/>
    <row r="41" s="48" customFormat="1"/>
    <row r="42" s="48" customFormat="1"/>
    <row r="43" s="48" customFormat="1"/>
    <row r="44" s="48" customFormat="1"/>
    <row r="45" s="48" customFormat="1"/>
    <row r="46" s="48" customFormat="1"/>
    <row r="47" s="48" customFormat="1"/>
  </sheetData>
  <sheetProtection algorithmName="SHA-512" hashValue="zCtKTHI65nhgWQ3gGbHX9qmdFdLy7yDik6bTtwnwK3n6Kz86M0osvGHSS05rY8CVeJhqxlTBd+Z484qY3Ne7qw==" saltValue="Tm0BLgLWv/hSuOQZBwHxSw==" spinCount="100000" sheet="1" sort="0" autoFilter="0"/>
  <mergeCells count="74">
    <mergeCell ref="J14:K14"/>
    <mergeCell ref="J15:K15"/>
    <mergeCell ref="J16:K16"/>
    <mergeCell ref="J17:K17"/>
    <mergeCell ref="J12:K12"/>
    <mergeCell ref="J13:K13"/>
    <mergeCell ref="AA9:AA11"/>
    <mergeCell ref="AB9:CW9"/>
    <mergeCell ref="CX9:CX11"/>
    <mergeCell ref="CY9:CY11"/>
    <mergeCell ref="CZ9:DK9"/>
    <mergeCell ref="DE10:DE11"/>
    <mergeCell ref="DB10:DB11"/>
    <mergeCell ref="DC10:DC11"/>
    <mergeCell ref="DD10:DD11"/>
    <mergeCell ref="CJ10:CO10"/>
    <mergeCell ref="CP10:CT10"/>
    <mergeCell ref="CV10:CV11"/>
    <mergeCell ref="CW10:CW11"/>
    <mergeCell ref="CZ10:CZ11"/>
    <mergeCell ref="DA10:DA11"/>
    <mergeCell ref="AZ10:BE10"/>
    <mergeCell ref="DL9:DL11"/>
    <mergeCell ref="AB10:AG10"/>
    <mergeCell ref="AH10:AM10"/>
    <mergeCell ref="AN10:AS10"/>
    <mergeCell ref="AT10:AY10"/>
    <mergeCell ref="DH10:DH11"/>
    <mergeCell ref="DI10:DI11"/>
    <mergeCell ref="DJ10:DJ11"/>
    <mergeCell ref="DK10:DK11"/>
    <mergeCell ref="DF10:DF11"/>
    <mergeCell ref="DG10:DG11"/>
    <mergeCell ref="BF10:BK10"/>
    <mergeCell ref="BL10:BP10"/>
    <mergeCell ref="BR10:BW10"/>
    <mergeCell ref="BX10:CC10"/>
    <mergeCell ref="CD10:CI10"/>
    <mergeCell ref="C8:AO8"/>
    <mergeCell ref="BI8:CJ8"/>
    <mergeCell ref="CK8:CP8"/>
    <mergeCell ref="B9:B11"/>
    <mergeCell ref="C9:C11"/>
    <mergeCell ref="D9:D11"/>
    <mergeCell ref="E9:E11"/>
    <mergeCell ref="F9:F11"/>
    <mergeCell ref="G9:G11"/>
    <mergeCell ref="H9:H11"/>
    <mergeCell ref="I9:I11"/>
    <mergeCell ref="J9:K11"/>
    <mergeCell ref="L9:W10"/>
    <mergeCell ref="X9:X11"/>
    <mergeCell ref="Y9:Y11"/>
    <mergeCell ref="Z9:Z11"/>
    <mergeCell ref="C5:AH5"/>
    <mergeCell ref="AK5:AN5"/>
    <mergeCell ref="BI5:CC5"/>
    <mergeCell ref="CE5:CI5"/>
    <mergeCell ref="CK5:CP5"/>
    <mergeCell ref="D7:AH7"/>
    <mergeCell ref="AI7:AO7"/>
    <mergeCell ref="BJ7:CC7"/>
    <mergeCell ref="CD7:CJ7"/>
    <mergeCell ref="CM7:CP7"/>
    <mergeCell ref="B1:AE1"/>
    <mergeCell ref="AH1:AK1"/>
    <mergeCell ref="BF1:BZ1"/>
    <mergeCell ref="CB1:CF1"/>
    <mergeCell ref="CH1:CM1"/>
    <mergeCell ref="C3:AE3"/>
    <mergeCell ref="AF3:AL3"/>
    <mergeCell ref="BG3:BZ3"/>
    <mergeCell ref="CA3:CG3"/>
    <mergeCell ref="CJ3:CM3"/>
  </mergeCells>
  <conditionalFormatting sqref="CW12:CX16">
    <cfRule type="cellIs" dxfId="0" priority="1" operator="equal">
      <formula>1</formula>
    </cfRule>
    <cfRule type="colorScale" priority="2">
      <colorScale>
        <cfvo type="num" val="0"/>
        <cfvo type="num" val="0.6"/>
        <cfvo type="num" val="0.99"/>
        <color rgb="FFC00000"/>
        <color rgb="FFFFEB84"/>
        <color rgb="FF1DA275"/>
      </colorScale>
    </cfRule>
  </conditionalFormatting>
  <dataValidations count="8">
    <dataValidation showInputMessage="1" showErrorMessage="1" error="SUPERA LA META PROGRAMADA" sqref="BH14 AJ12:AJ14 AP12:AP14 AV12:AV14 BB12:BB14 BN12:BN14 BT12:BT14 BZ12:BZ14 CF12:CF14 CL12:CL14 CR12:CR14 BH12" xr:uid="{BC2AB64C-81D8-4D4D-94EC-96AA617A6CB2}"/>
    <dataValidation type="list" allowBlank="1" showInputMessage="1" showErrorMessage="1" sqref="B17:G17" xr:uid="{D0667AD9-4E60-4C53-9244-94E2C069401D}">
      <formula1>#REF!</formula1>
    </dataValidation>
    <dataValidation type="list" allowBlank="1" showInputMessage="1" showErrorMessage="1" sqref="G12:G16" xr:uid="{6C2722DC-510F-47E2-B749-C129C99991EA}">
      <formula1>$G$16:$G$17</formula1>
    </dataValidation>
    <dataValidation type="list" allowBlank="1" showInputMessage="1" showErrorMessage="1" sqref="F12:F16" xr:uid="{38F48A48-9DB0-4238-B9BC-0597969E11B8}">
      <formula1>$F$16:$F$17</formula1>
    </dataValidation>
    <dataValidation type="list" allowBlank="1" showInputMessage="1" showErrorMessage="1" sqref="E12:E16" xr:uid="{E39E77D0-5338-47FB-BCD5-CFD5E9A5D247}">
      <formula1>$E$16:$E$17</formula1>
    </dataValidation>
    <dataValidation type="list" allowBlank="1" showInputMessage="1" showErrorMessage="1" sqref="D12:D16" xr:uid="{856991FB-6C7E-46D4-BD38-CF84ABBE6517}">
      <formula1>$D$16:$D$17</formula1>
    </dataValidation>
    <dataValidation type="list" allowBlank="1" showInputMessage="1" showErrorMessage="1" sqref="C12:C16" xr:uid="{493D5339-DBC8-4DDA-9B67-BBFB5E18DF77}">
      <formula1>$C$16:$C$17</formula1>
    </dataValidation>
    <dataValidation type="list" allowBlank="1" showInputMessage="1" showErrorMessage="1" sqref="B12:B16" xr:uid="{D524CBC9-57D7-4E0B-8A23-A5ACA0D789BB}">
      <formula1>$B$16:$B$17</formula1>
    </dataValidation>
  </dataValidations>
  <pageMargins left="0.31496062992125984" right="0.70866141732283472" top="0.62992125984251968" bottom="0.74803149606299213" header="0.31496062992125984" footer="0.31496062992125984"/>
  <pageSetup paperSize="9" scale="33" fitToHeight="0" orientation="portrait" r:id="rId1"/>
  <headerFooter>
    <oddHeader>&amp;L&amp;G&amp;C&amp;"Arial,Normal"&amp;8&amp;K000000 INTERNAL&amp;1#
&amp;"Arial,Negrita"&amp;12PLAN DE ACCION INSTITUCIONAL</oddHeader>
    <oddFooter>&amp;L&amp;G&amp;C&amp;N
IPB-A-1&amp;RDES-FM-05
V10</oddFooter>
  </headerFooter>
  <colBreaks count="1" manualBreakCount="1">
    <brk id="77" max="13" man="1"/>
  </colBreaks>
  <drawing r:id="rId2"/>
  <legacyDrawing r:id="rId3"/>
  <legacyDrawingHF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698C21ADF809643BDA9225112B63919" ma:contentTypeVersion="19" ma:contentTypeDescription="Crear nuevo documento." ma:contentTypeScope="" ma:versionID="f2438ac31777889425439b415b429b95">
  <xsd:schema xmlns:xsd="http://www.w3.org/2001/XMLSchema" xmlns:xs="http://www.w3.org/2001/XMLSchema" xmlns:p="http://schemas.microsoft.com/office/2006/metadata/properties" xmlns:ns2="d37b1d50-af9c-447b-b1f1-aa01515899c9" xmlns:ns3="e65ea7b8-1bb6-4105-84f8-2ca17f785111" targetNamespace="http://schemas.microsoft.com/office/2006/metadata/properties" ma:root="true" ma:fieldsID="128514c839ab20d7e2edc8c4b1bd376d" ns2:_="" ns3:_="">
    <xsd:import namespace="d37b1d50-af9c-447b-b1f1-aa01515899c9"/>
    <xsd:import namespace="e65ea7b8-1bb6-4105-84f8-2ca17f7851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DateTaken"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b1d50-af9c-447b-b1f1-aa01515899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MediaServiceDateTaken" ma:index="19" nillable="true" ma:displayName="MediaServiceDateTaken" ma:hidden="true" ma:internalName="MediaServiceDateTake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057e2a1d-871c-4293-86ae-ec0df517bb7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5ea7b8-1bb6-4105-84f8-2ca17f785111"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ebd6e9f0-ca35-4f38-96fe-5786f07db789}" ma:internalName="TaxCatchAll" ma:showField="CatchAllData" ma:web="e65ea7b8-1bb6-4105-84f8-2ca17f7851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37b1d50-af9c-447b-b1f1-aa01515899c9">
      <Terms xmlns="http://schemas.microsoft.com/office/infopath/2007/PartnerControls"/>
    </lcf76f155ced4ddcb4097134ff3c332f>
    <TaxCatchAll xmlns="e65ea7b8-1bb6-4105-84f8-2ca17f785111" xsi:nil="true"/>
    <SharedWithUsers xmlns="e65ea7b8-1bb6-4105-84f8-2ca17f785111">
      <UserInfo>
        <DisplayName>Jaime Enrique Davila Oliveros</DisplayName>
        <AccountId>9</AccountId>
        <AccountType/>
      </UserInfo>
      <UserInfo>
        <DisplayName>Sandra Patricia Rodriguez Junco</DisplayName>
        <AccountId>17</AccountId>
        <AccountType/>
      </UserInfo>
      <UserInfo>
        <DisplayName>Gisela Amintia Arias Salazar</DisplayName>
        <AccountId>123</AccountId>
        <AccountType/>
      </UserInfo>
      <UserInfo>
        <DisplayName>Edna Marcela Gomez Calvache</DisplayName>
        <AccountId>118</AccountId>
        <AccountType/>
      </UserInfo>
      <UserInfo>
        <DisplayName>Lady Carolina Leon Gutierrez</DisplayName>
        <AccountId>78</AccountId>
        <AccountType/>
      </UserInfo>
      <UserInfo>
        <DisplayName>Yira Bolaños Enriquez</DisplayName>
        <AccountId>124</AccountId>
        <AccountType/>
      </UserInfo>
      <UserInfo>
        <DisplayName>Lilly Lorena Barbosa Guana</DisplayName>
        <AccountId>125</AccountId>
        <AccountType/>
      </UserInfo>
      <UserInfo>
        <DisplayName>Alexandra Guzman Cifuentes</DisplayName>
        <AccountId>115</AccountId>
        <AccountType/>
      </UserInfo>
      <UserInfo>
        <DisplayName>Oswaldo Alfonso Arias Rodriguez</DisplayName>
        <AccountId>114</AccountId>
        <AccountType/>
      </UserInfo>
      <UserInfo>
        <DisplayName>Lina Paola Diaz Castañeda</DisplayName>
        <AccountId>117</AccountId>
        <AccountType/>
      </UserInfo>
      <UserInfo>
        <DisplayName>Maria Jose Monroy Tinjaca</DisplayName>
        <AccountId>116</AccountId>
        <AccountType/>
      </UserInfo>
      <UserInfo>
        <DisplayName>Hernando Manuel Manjarres Altahona</DisplayName>
        <AccountId>126</AccountId>
        <AccountType/>
      </UserInfo>
      <UserInfo>
        <DisplayName>Mauricio Gonzalez Llanos</DisplayName>
        <AccountId>50</AccountId>
        <AccountType/>
      </UserInfo>
      <UserInfo>
        <DisplayName>Fernando Martin Romero Montilla</DisplayName>
        <AccountId>48</AccountId>
        <AccountType/>
      </UserInfo>
      <UserInfo>
        <DisplayName>Sandra Milena Martinez Paez</DisplayName>
        <AccountId>34</AccountId>
        <AccountType/>
      </UserInfo>
      <UserInfo>
        <DisplayName>Diana Olaya Torres</DisplayName>
        <AccountId>96</AccountId>
        <AccountType/>
      </UserInfo>
      <UserInfo>
        <DisplayName>Edlidy Katharina Buitrago Rocha</DisplayName>
        <AccountId>128</AccountId>
        <AccountType/>
      </UserInfo>
      <UserInfo>
        <DisplayName>Gloria Amparo Martinez Dulce</DisplayName>
        <AccountId>29</AccountId>
        <AccountType/>
      </UserInfo>
      <UserInfo>
        <DisplayName>Sergio Oswaldo Cajias Lizcano</DisplayName>
        <AccountId>131</AccountId>
        <AccountType/>
      </UserInfo>
    </SharedWithUsers>
    <MediaLengthInSeconds xmlns="d37b1d50-af9c-447b-b1f1-aa01515899c9" xsi:nil="true"/>
  </documentManagement>
</p:properties>
</file>

<file path=customXml/itemProps1.xml><?xml version="1.0" encoding="utf-8"?>
<ds:datastoreItem xmlns:ds="http://schemas.openxmlformats.org/officeDocument/2006/customXml" ds:itemID="{5E79B898-BB21-432A-AF76-9598EEDEA348}">
  <ds:schemaRefs>
    <ds:schemaRef ds:uri="http://schemas.microsoft.com/sharepoint/v3/contenttype/forms"/>
  </ds:schemaRefs>
</ds:datastoreItem>
</file>

<file path=customXml/itemProps2.xml><?xml version="1.0" encoding="utf-8"?>
<ds:datastoreItem xmlns:ds="http://schemas.openxmlformats.org/officeDocument/2006/customXml" ds:itemID="{CAC45717-2DDC-4D91-939C-7689234204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b1d50-af9c-447b-b1f1-aa01515899c9"/>
    <ds:schemaRef ds:uri="e65ea7b8-1bb6-4105-84f8-2ca17f7851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F4F0C6-BC42-49A3-AFB1-BC26FF4E2EBC}">
  <ds:schemaRefs>
    <ds:schemaRef ds:uri="http://schemas.microsoft.com/office/infopath/2007/PartnerControls"/>
    <ds:schemaRef ds:uri="e65ea7b8-1bb6-4105-84f8-2ca17f785111"/>
    <ds:schemaRef ds:uri="http://purl.org/dc/terms/"/>
    <ds:schemaRef ds:uri="http://www.w3.org/XML/1998/namespace"/>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d37b1d50-af9c-447b-b1f1-aa01515899c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29</vt:i4>
      </vt:variant>
    </vt:vector>
  </HeadingPairs>
  <TitlesOfParts>
    <vt:vector size="52" baseType="lpstr">
      <vt:lpstr>PORTADA PAI</vt:lpstr>
      <vt:lpstr>Planes Consolidados</vt:lpstr>
      <vt:lpstr>Listas</vt:lpstr>
      <vt:lpstr>Grafica cumplimiento</vt:lpstr>
      <vt:lpstr>PAA </vt:lpstr>
      <vt:lpstr>PINAR</vt:lpstr>
      <vt:lpstr>PAVPR</vt:lpstr>
      <vt:lpstr>PETH</vt:lpstr>
      <vt:lpstr>PIC</vt:lpstr>
      <vt:lpstr>PBSI</vt:lpstr>
      <vt:lpstr>SGSST</vt:lpstr>
      <vt:lpstr>PTEP  V2</vt:lpstr>
      <vt:lpstr>PMSA</vt:lpstr>
      <vt:lpstr>PETI</vt:lpstr>
      <vt:lpstr>PIGA</vt:lpstr>
      <vt:lpstr>PIMS</vt:lpstr>
      <vt:lpstr>PTRSP</vt:lpstr>
      <vt:lpstr>PAPC</vt:lpstr>
      <vt:lpstr>P INTG</vt:lpstr>
      <vt:lpstr>P COM</vt:lpstr>
      <vt:lpstr>PSPI</vt:lpstr>
      <vt:lpstr>SICD</vt:lpstr>
      <vt:lpstr>PA AUD</vt:lpstr>
      <vt:lpstr>'P COM'!Área_de_impresión</vt:lpstr>
      <vt:lpstr>'P INTG'!Área_de_impresión</vt:lpstr>
      <vt:lpstr>'PA AUD'!Área_de_impresión</vt:lpstr>
      <vt:lpstr>PAPC!Área_de_impresión</vt:lpstr>
      <vt:lpstr>PAVPR!Área_de_impresión</vt:lpstr>
      <vt:lpstr>PBSI!Área_de_impresión</vt:lpstr>
      <vt:lpstr>PETH!Área_de_impresión</vt:lpstr>
      <vt:lpstr>PETI!Área_de_impresión</vt:lpstr>
      <vt:lpstr>PIC!Área_de_impresión</vt:lpstr>
      <vt:lpstr>PIGA!Área_de_impresión</vt:lpstr>
      <vt:lpstr>PIMS!Área_de_impresión</vt:lpstr>
      <vt:lpstr>PINAR!Área_de_impresión</vt:lpstr>
      <vt:lpstr>'Planes Consolidados'!Área_de_impresión</vt:lpstr>
      <vt:lpstr>PMSA!Área_de_impresión</vt:lpstr>
      <vt:lpstr>PSPI!Área_de_impresión</vt:lpstr>
      <vt:lpstr>PTRSP!Área_de_impresión</vt:lpstr>
      <vt:lpstr>SGSST!Área_de_impresión</vt:lpstr>
      <vt:lpstr>SICD!Área_de_impresión</vt:lpstr>
      <vt:lpstr>FUENTE_DE_FINANCIACION</vt:lpstr>
      <vt:lpstr>META_DEL_PLAN_ESTRATEGICO_ASOCIADA_AL_OBJETIVO_ESTRATEGICO</vt:lpstr>
      <vt:lpstr>META_PLAN_DE_DESARROLLO</vt:lpstr>
      <vt:lpstr>META_SECTOR_DEL_PLAN_DE_DESARROLLO_DISTRITAL</vt:lpstr>
      <vt:lpstr>METAS_PROYECTO_DE_INVERSIÓN</vt:lpstr>
      <vt:lpstr>OBJETIVOS_ESTRATEGICOS</vt:lpstr>
      <vt:lpstr>PROCESOS</vt:lpstr>
      <vt:lpstr>PROGRAMA</vt:lpstr>
      <vt:lpstr>PROPOSITOS</vt:lpstr>
      <vt:lpstr>PROYECTO_DE_INVERSIÓN</vt:lpstr>
      <vt:lpstr>'Planes Consolidados'!Títulos_a_imprimir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J18</dc:creator>
  <cp:keywords/>
  <dc:description/>
  <cp:lastModifiedBy>David Ospina Murgueitio</cp:lastModifiedBy>
  <cp:revision/>
  <dcterms:created xsi:type="dcterms:W3CDTF">2022-12-29T19:23:14Z</dcterms:created>
  <dcterms:modified xsi:type="dcterms:W3CDTF">2026-08-03T18:45:50Z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2022-12-29T19:41:22Z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56d34360-88f9-4fb3-9fcb-42f08e49278b</vt:lpwstr>
  </property>
  <property fmtid="{D5CDD505-2E9C-101B-9397-08002B2CF9AE}" pid="8" name="MSIP_Label_5fac521f-e930-485b-97f4-efbe7db8e98f_ContentBits">
    <vt:lpwstr>0</vt:lpwstr>
  </property>
  <property fmtid="{D5CDD505-2E9C-101B-9397-08002B2CF9AE}" pid="9" name="ContentTypeId">
    <vt:lpwstr>0x0101004698C21ADF809643BDA9225112B63919</vt:lpwstr>
  </property>
  <property fmtid="{D5CDD505-2E9C-101B-9397-08002B2CF9AE}" pid="10" name="MediaServiceImageTags">
    <vt:lpwstr/>
  </property>
  <property fmtid="{D5CDD505-2E9C-101B-9397-08002B2CF9AE}" pid="11" name="Order">
    <vt:r8>13777900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y fmtid="{D5CDD505-2E9C-101B-9397-08002B2CF9AE}" pid="18" name="MSIP_Label_797ad33d-ed35-43c0-b526-22bc83c17deb_Enabled">
    <vt:lpwstr>true</vt:lpwstr>
  </property>
  <property fmtid="{D5CDD505-2E9C-101B-9397-08002B2CF9AE}" pid="19" name="MSIP_Label_797ad33d-ed35-43c0-b526-22bc83c17deb_SetDate">
    <vt:lpwstr>2024-04-10T20:17:43Z</vt:lpwstr>
  </property>
  <property fmtid="{D5CDD505-2E9C-101B-9397-08002B2CF9AE}" pid="20" name="MSIP_Label_797ad33d-ed35-43c0-b526-22bc83c17deb_Method">
    <vt:lpwstr>Standard</vt:lpwstr>
  </property>
  <property fmtid="{D5CDD505-2E9C-101B-9397-08002B2CF9AE}" pid="21" name="MSIP_Label_797ad33d-ed35-43c0-b526-22bc83c17deb_Name">
    <vt:lpwstr>797ad33d-ed35-43c0-b526-22bc83c17deb</vt:lpwstr>
  </property>
  <property fmtid="{D5CDD505-2E9C-101B-9397-08002B2CF9AE}" pid="22" name="MSIP_Label_797ad33d-ed35-43c0-b526-22bc83c17deb_SiteId">
    <vt:lpwstr>d539d4bf-5610-471a-afc2-1c76685cfefa</vt:lpwstr>
  </property>
  <property fmtid="{D5CDD505-2E9C-101B-9397-08002B2CF9AE}" pid="23" name="MSIP_Label_797ad33d-ed35-43c0-b526-22bc83c17deb_ActionId">
    <vt:lpwstr>f3cd6d88-6d6f-4356-ac59-4c78f2fc9c8b</vt:lpwstr>
  </property>
  <property fmtid="{D5CDD505-2E9C-101B-9397-08002B2CF9AE}" pid="24" name="MSIP_Label_797ad33d-ed35-43c0-b526-22bc83c17deb_ContentBits">
    <vt:lpwstr>1</vt:lpwstr>
  </property>
</Properties>
</file>