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06"/>
  <workbookPr defaultThemeVersion="166925"/>
  <mc:AlternateContent xmlns:mc="http://schemas.openxmlformats.org/markup-compatibility/2006">
    <mc:Choice Requires="x15">
      <x15ac:absPath xmlns:x15ac="http://schemas.microsoft.com/office/spreadsheetml/2010/11/ac" url="https://uaespdc.sharepoint.com/sites/oficinadecontrolinterno/Documentos compartidos/2024/110_26_04_Informes_Auditorias_Internas/Plan de transparencia/CICLO 2/5. Informe/"/>
    </mc:Choice>
  </mc:AlternateContent>
  <xr:revisionPtr revIDLastSave="0" documentId="8_{11DE8B93-DD59-4C0C-BAC8-86020BF4D078}" xr6:coauthVersionLast="47" xr6:coauthVersionMax="47" xr10:uidLastSave="{00000000-0000-0000-0000-000000000000}"/>
  <bookViews>
    <workbookView xWindow="-120" yWindow="-120" windowWidth="21840" windowHeight="13140" tabRatio="457" firstSheet="5" activeTab="5" xr2:uid="{34FF58F8-61C4-4CB2-B38A-BFD9997476A4}"/>
  </bookViews>
  <sheets>
    <sheet name="Hoja2" sheetId="4" state="hidden" r:id="rId1"/>
    <sheet name="ELABORACIÓN" sheetId="5" state="hidden" r:id="rId2"/>
    <sheet name="VERSIONES" sheetId="6" state="hidden" r:id="rId3"/>
    <sheet name="CORTE 30042023" sheetId="2" state="hidden" r:id="rId4"/>
    <sheet name="CORTE 30042023." sheetId="7" state="hidden" r:id="rId5"/>
    <sheet name="PTEP" sheetId="8" r:id="rId6"/>
    <sheet name="Seguimiento SUIT- Primer cuatri" sheetId="15" r:id="rId7"/>
    <sheet name="Hoja1" sheetId="3" state="hidden" r:id="rId8"/>
  </sheets>
  <definedNames>
    <definedName name="_xlnm._FilterDatabase" localSheetId="3" hidden="1">'CORTE 30042023'!$A$3:$BS$72</definedName>
    <definedName name="_xlnm._FilterDatabase" localSheetId="4" hidden="1">'CORTE 30042023.'!$A$3:$BS$72</definedName>
    <definedName name="_xlnm._FilterDatabase" localSheetId="5" hidden="1">PTEP!$A$5:$P$6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6" i="8" l="1"/>
  <c r="L97" i="8"/>
  <c r="M86" i="8"/>
  <c r="L90" i="8"/>
  <c r="M72" i="8"/>
  <c r="L80" i="8"/>
  <c r="L76" i="8"/>
  <c r="L72" i="8"/>
  <c r="M60" i="8"/>
  <c r="M52" i="8"/>
  <c r="M38" i="8"/>
  <c r="L45" i="8"/>
  <c r="L44" i="8"/>
  <c r="L42" i="8"/>
  <c r="L38" i="8"/>
  <c r="M28" i="8"/>
  <c r="L34" i="8"/>
  <c r="L32" i="8"/>
  <c r="L30" i="8"/>
  <c r="M7" i="8"/>
  <c r="L19" i="8"/>
  <c r="L17" i="8"/>
  <c r="L15" i="8"/>
  <c r="L11" i="8"/>
  <c r="L7" i="8"/>
  <c r="L100" i="8"/>
  <c r="K100" i="8"/>
  <c r="L99" i="8"/>
  <c r="M96" i="8" l="1"/>
  <c r="L109" i="8"/>
  <c r="L107" i="8"/>
  <c r="L105" i="8"/>
  <c r="L89" i="8"/>
  <c r="L88" i="8"/>
  <c r="L87" i="8"/>
  <c r="L86" i="8"/>
  <c r="K75" i="8"/>
  <c r="L68" i="8"/>
  <c r="L67" i="8"/>
  <c r="L66" i="8"/>
  <c r="K65" i="8"/>
  <c r="K64" i="8"/>
  <c r="L64" i="8" s="1"/>
  <c r="L62" i="8"/>
  <c r="L60" i="8"/>
  <c r="L53" i="8"/>
  <c r="L52" i="8"/>
  <c r="L47" i="8"/>
  <c r="L41" i="8"/>
  <c r="K39" i="8"/>
  <c r="L33" i="8"/>
  <c r="L29" i="8"/>
  <c r="K28" i="8"/>
  <c r="L28" i="8"/>
  <c r="K22" i="8"/>
  <c r="K20" i="8"/>
  <c r="K11" i="8"/>
  <c r="M105" i="8" l="1"/>
  <c r="BS72" i="7" l="1"/>
  <c r="BR72" i="7"/>
  <c r="BQ72" i="7"/>
  <c r="BP72" i="7"/>
  <c r="BS71" i="7"/>
  <c r="BR71" i="7"/>
  <c r="BQ71" i="7"/>
  <c r="BP71" i="7"/>
  <c r="BS70" i="7"/>
  <c r="BR70" i="7"/>
  <c r="BQ70" i="7"/>
  <c r="BP70" i="7"/>
  <c r="BS69" i="7"/>
  <c r="BR69" i="7"/>
  <c r="BQ69" i="7"/>
  <c r="BP69" i="7"/>
  <c r="BS68" i="7"/>
  <c r="BR68" i="7"/>
  <c r="BQ68" i="7"/>
  <c r="BP68" i="7"/>
  <c r="BS67" i="7"/>
  <c r="BR67" i="7"/>
  <c r="BQ67" i="7"/>
  <c r="BP67" i="7"/>
  <c r="BS66" i="7"/>
  <c r="BR66" i="7"/>
  <c r="BQ66" i="7"/>
  <c r="BP66" i="7"/>
  <c r="BS65" i="7"/>
  <c r="BR65" i="7"/>
  <c r="BQ65" i="7"/>
  <c r="BP65" i="7"/>
  <c r="BS64" i="7"/>
  <c r="BR64" i="7"/>
  <c r="BQ64" i="7"/>
  <c r="BP64" i="7"/>
  <c r="BS63" i="7"/>
  <c r="BR63" i="7"/>
  <c r="BQ63" i="7"/>
  <c r="BP63" i="7"/>
  <c r="BS62" i="7"/>
  <c r="BR62" i="7"/>
  <c r="BQ62" i="7"/>
  <c r="BP62" i="7"/>
  <c r="BS61" i="7"/>
  <c r="BR61" i="7"/>
  <c r="BQ61" i="7"/>
  <c r="BP61" i="7"/>
  <c r="BS60" i="7"/>
  <c r="BR60" i="7"/>
  <c r="BQ60" i="7"/>
  <c r="BP60" i="7"/>
  <c r="BS59" i="7"/>
  <c r="BR59" i="7"/>
  <c r="BQ59" i="7"/>
  <c r="BP59" i="7"/>
  <c r="BS58" i="7"/>
  <c r="BR58" i="7"/>
  <c r="BQ58" i="7"/>
  <c r="BP58" i="7"/>
  <c r="BS57" i="7"/>
  <c r="BR57" i="7"/>
  <c r="BQ57" i="7"/>
  <c r="BP57" i="7"/>
  <c r="BS56" i="7"/>
  <c r="BR56" i="7"/>
  <c r="BQ56" i="7"/>
  <c r="BP56" i="7"/>
  <c r="BS55" i="7"/>
  <c r="BR55" i="7"/>
  <c r="BQ55" i="7"/>
  <c r="BP55" i="7"/>
  <c r="BS54" i="7"/>
  <c r="BR54" i="7"/>
  <c r="BQ54" i="7"/>
  <c r="BP54" i="7"/>
  <c r="BS53" i="7"/>
  <c r="BR53" i="7"/>
  <c r="BQ53" i="7"/>
  <c r="BP53" i="7"/>
  <c r="BS52" i="7"/>
  <c r="BR52" i="7"/>
  <c r="BQ52" i="7"/>
  <c r="BP52" i="7"/>
  <c r="BS51" i="7"/>
  <c r="BR51" i="7"/>
  <c r="BQ51" i="7"/>
  <c r="BP51" i="7"/>
  <c r="BS50" i="7"/>
  <c r="BR50" i="7"/>
  <c r="BQ50" i="7"/>
  <c r="BP50" i="7"/>
  <c r="BS49" i="7"/>
  <c r="BR49" i="7"/>
  <c r="BQ49" i="7"/>
  <c r="BP49" i="7"/>
  <c r="BS48" i="7"/>
  <c r="BR48" i="7"/>
  <c r="BQ48" i="7"/>
  <c r="BP48" i="7"/>
  <c r="BS47" i="7"/>
  <c r="BR47" i="7"/>
  <c r="BQ47" i="7"/>
  <c r="BP47" i="7"/>
  <c r="BS46" i="7"/>
  <c r="BR46" i="7"/>
  <c r="BQ46" i="7"/>
  <c r="BP46" i="7"/>
  <c r="BS45" i="7"/>
  <c r="BR45" i="7"/>
  <c r="BQ45" i="7"/>
  <c r="BP45" i="7"/>
  <c r="BS44" i="7"/>
  <c r="BR44" i="7"/>
  <c r="BQ44" i="7"/>
  <c r="BP44" i="7"/>
  <c r="BS43" i="7"/>
  <c r="BR43" i="7"/>
  <c r="BQ43" i="7"/>
  <c r="BP43" i="7"/>
  <c r="BS42" i="7"/>
  <c r="BR42" i="7"/>
  <c r="BQ42" i="7"/>
  <c r="BP42" i="7"/>
  <c r="BS41" i="7"/>
  <c r="BR41" i="7"/>
  <c r="BQ41" i="7"/>
  <c r="BP41" i="7"/>
  <c r="BS40" i="7"/>
  <c r="BR40" i="7"/>
  <c r="BQ40" i="7"/>
  <c r="BP40" i="7"/>
  <c r="BS39" i="7"/>
  <c r="BR39" i="7"/>
  <c r="BQ39" i="7"/>
  <c r="BP39" i="7"/>
  <c r="BS38" i="7"/>
  <c r="BR38" i="7"/>
  <c r="BQ38" i="7"/>
  <c r="BP38" i="7"/>
  <c r="BS37" i="7"/>
  <c r="BR37" i="7"/>
  <c r="BQ37" i="7"/>
  <c r="BP37" i="7"/>
  <c r="BS36" i="7"/>
  <c r="BR36" i="7"/>
  <c r="BQ36" i="7"/>
  <c r="BP36" i="7"/>
  <c r="BS35" i="7"/>
  <c r="BR35" i="7"/>
  <c r="BQ35" i="7"/>
  <c r="BP35" i="7"/>
  <c r="BS34" i="7"/>
  <c r="BR34" i="7"/>
  <c r="BQ34" i="7"/>
  <c r="BP34" i="7"/>
  <c r="BS33" i="7"/>
  <c r="BR33" i="7"/>
  <c r="BQ33" i="7"/>
  <c r="BP33" i="7"/>
  <c r="BS32" i="7"/>
  <c r="BR32" i="7"/>
  <c r="BQ32" i="7"/>
  <c r="BP32" i="7"/>
  <c r="BS31" i="7"/>
  <c r="BR31" i="7"/>
  <c r="BQ31" i="7"/>
  <c r="BP31" i="7"/>
  <c r="BS30" i="7"/>
  <c r="BR30" i="7"/>
  <c r="BQ30" i="7"/>
  <c r="BP30" i="7"/>
  <c r="BS29" i="7"/>
  <c r="BR29" i="7"/>
  <c r="BQ29" i="7"/>
  <c r="BP29" i="7"/>
  <c r="BS28" i="7"/>
  <c r="BR28" i="7"/>
  <c r="BQ28" i="7"/>
  <c r="BP28" i="7"/>
  <c r="BS27" i="7"/>
  <c r="BR27" i="7"/>
  <c r="BQ27" i="7"/>
  <c r="BP27" i="7"/>
  <c r="BS26" i="7"/>
  <c r="BR26" i="7"/>
  <c r="BQ26" i="7"/>
  <c r="BP26" i="7"/>
  <c r="BS25" i="7"/>
  <c r="BR25" i="7"/>
  <c r="BQ25" i="7"/>
  <c r="BP25" i="7"/>
  <c r="BS24" i="7"/>
  <c r="BR24" i="7"/>
  <c r="BQ24" i="7"/>
  <c r="BP24" i="7"/>
  <c r="BS23" i="7"/>
  <c r="BR23" i="7"/>
  <c r="BQ23" i="7"/>
  <c r="BP23" i="7"/>
  <c r="BS22" i="7"/>
  <c r="BR22" i="7"/>
  <c r="BQ22" i="7"/>
  <c r="BP22" i="7"/>
  <c r="BS21" i="7"/>
  <c r="BR21" i="7"/>
  <c r="BQ21" i="7"/>
  <c r="BP21" i="7"/>
  <c r="BS20" i="7"/>
  <c r="BR20" i="7"/>
  <c r="BQ20" i="7"/>
  <c r="BP20" i="7"/>
  <c r="BS19" i="7"/>
  <c r="BR19" i="7"/>
  <c r="BQ19" i="7"/>
  <c r="BP19" i="7"/>
  <c r="BS18" i="7"/>
  <c r="BR18" i="7"/>
  <c r="BQ18" i="7"/>
  <c r="BP18" i="7"/>
  <c r="BS17" i="7"/>
  <c r="BR17" i="7"/>
  <c r="BQ17" i="7"/>
  <c r="BP17" i="7"/>
  <c r="BS16" i="7"/>
  <c r="BR16" i="7"/>
  <c r="BQ16" i="7"/>
  <c r="BP16" i="7"/>
  <c r="BS15" i="7"/>
  <c r="BR15" i="7"/>
  <c r="BQ15" i="7"/>
  <c r="BP15" i="7"/>
  <c r="BS14" i="7"/>
  <c r="BR14" i="7"/>
  <c r="BQ14" i="7"/>
  <c r="BP14" i="7"/>
  <c r="BS13" i="7"/>
  <c r="BR13" i="7"/>
  <c r="BQ13" i="7"/>
  <c r="BP13" i="7"/>
  <c r="BS12" i="7"/>
  <c r="BR12" i="7"/>
  <c r="BQ12" i="7"/>
  <c r="BP12" i="7"/>
  <c r="BS11" i="7"/>
  <c r="BR11" i="7"/>
  <c r="BQ11" i="7"/>
  <c r="BP11" i="7"/>
  <c r="BS10" i="7"/>
  <c r="BR10" i="7"/>
  <c r="BQ10" i="7"/>
  <c r="BP10" i="7"/>
  <c r="BS9" i="7"/>
  <c r="BR9" i="7"/>
  <c r="BQ9" i="7"/>
  <c r="BP9" i="7"/>
  <c r="BS8" i="7"/>
  <c r="BR8" i="7"/>
  <c r="BQ8" i="7"/>
  <c r="BP8" i="7"/>
  <c r="BS7" i="7"/>
  <c r="BR7" i="7"/>
  <c r="BQ7" i="7"/>
  <c r="BP7" i="7"/>
  <c r="BS6" i="7"/>
  <c r="BR6" i="7"/>
  <c r="BQ6" i="7"/>
  <c r="BP6" i="7"/>
  <c r="BS5" i="7"/>
  <c r="BR5" i="7"/>
  <c r="BQ5" i="7"/>
  <c r="BP5" i="7"/>
  <c r="BS4" i="7"/>
  <c r="BR4" i="7"/>
  <c r="BQ4" i="7"/>
  <c r="BP4" i="7"/>
  <c r="BS34" i="2" l="1"/>
  <c r="BR34" i="2"/>
  <c r="BQ34" i="2"/>
  <c r="BP34" i="2"/>
  <c r="BS32" i="2"/>
  <c r="BR32" i="2"/>
  <c r="BQ32" i="2"/>
  <c r="BP32" i="2"/>
  <c r="BS7" i="2"/>
  <c r="BR7" i="2"/>
  <c r="BQ7" i="2"/>
  <c r="BP7" i="2"/>
  <c r="BS44" i="2"/>
  <c r="BR44" i="2"/>
  <c r="BQ44" i="2"/>
  <c r="BP44" i="2"/>
  <c r="BS69" i="2"/>
  <c r="BR69" i="2"/>
  <c r="BQ69" i="2"/>
  <c r="BP69" i="2"/>
  <c r="BS20" i="2"/>
  <c r="BR20" i="2"/>
  <c r="BQ20" i="2"/>
  <c r="BP20" i="2"/>
  <c r="BS54" i="2"/>
  <c r="BR54" i="2"/>
  <c r="BQ54" i="2"/>
  <c r="BP54" i="2"/>
  <c r="BS53" i="2"/>
  <c r="BR53" i="2"/>
  <c r="BQ53" i="2"/>
  <c r="BP53" i="2"/>
  <c r="BS52" i="2"/>
  <c r="BR52" i="2"/>
  <c r="BQ52" i="2"/>
  <c r="BP52" i="2"/>
  <c r="BS50" i="2"/>
  <c r="BR50" i="2"/>
  <c r="BQ50" i="2"/>
  <c r="BP50" i="2"/>
  <c r="BP21" i="2"/>
  <c r="BQ21" i="2"/>
  <c r="BR21" i="2"/>
  <c r="BS21" i="2"/>
  <c r="BP33" i="2"/>
  <c r="BQ33" i="2"/>
  <c r="BR33" i="2"/>
  <c r="BS33" i="2"/>
  <c r="BS47" i="2"/>
  <c r="BR47" i="2"/>
  <c r="BQ47" i="2"/>
  <c r="BP47" i="2"/>
  <c r="BS71" i="2"/>
  <c r="BR71" i="2"/>
  <c r="BQ71" i="2"/>
  <c r="BP71" i="2"/>
  <c r="BS70" i="2"/>
  <c r="BR70" i="2"/>
  <c r="BQ70" i="2"/>
  <c r="BP70" i="2"/>
  <c r="BS57" i="2"/>
  <c r="BR57" i="2"/>
  <c r="BQ57" i="2"/>
  <c r="BP57" i="2"/>
  <c r="BS30" i="2"/>
  <c r="BR30" i="2"/>
  <c r="BQ30" i="2"/>
  <c r="BP30" i="2"/>
  <c r="BS29" i="2"/>
  <c r="BR29" i="2"/>
  <c r="BQ29" i="2"/>
  <c r="BP29" i="2"/>
  <c r="BS27" i="2"/>
  <c r="BR27" i="2"/>
  <c r="BQ27" i="2"/>
  <c r="BP27" i="2"/>
  <c r="BS26" i="2"/>
  <c r="BR26" i="2"/>
  <c r="BQ26" i="2"/>
  <c r="BP26" i="2"/>
  <c r="BS25" i="2"/>
  <c r="BR25" i="2"/>
  <c r="BQ25" i="2"/>
  <c r="BP25" i="2"/>
  <c r="BS65" i="2"/>
  <c r="BR65" i="2"/>
  <c r="BQ65" i="2"/>
  <c r="BP65" i="2"/>
  <c r="BS64" i="2"/>
  <c r="BR64" i="2"/>
  <c r="BQ64" i="2"/>
  <c r="BP64" i="2"/>
  <c r="BS66" i="2"/>
  <c r="BR66" i="2"/>
  <c r="BQ66" i="2"/>
  <c r="BP66" i="2"/>
  <c r="BP67" i="2"/>
  <c r="BQ67" i="2"/>
  <c r="BR67" i="2"/>
  <c r="BS67" i="2"/>
  <c r="BP5" i="2"/>
  <c r="BQ9" i="2"/>
  <c r="BS4" i="2"/>
  <c r="BQ5" i="2"/>
  <c r="BR5" i="2"/>
  <c r="BS5" i="2"/>
  <c r="BP8" i="2"/>
  <c r="BQ8" i="2"/>
  <c r="BR8" i="2"/>
  <c r="BS8" i="2"/>
  <c r="BP9" i="2"/>
  <c r="BR9" i="2"/>
  <c r="BS9" i="2"/>
  <c r="BP10" i="2"/>
  <c r="BQ10" i="2"/>
  <c r="BR10" i="2"/>
  <c r="BS10" i="2"/>
  <c r="BP11" i="2"/>
  <c r="BQ11" i="2"/>
  <c r="BR11" i="2"/>
  <c r="BS11" i="2"/>
  <c r="BP12" i="2"/>
  <c r="BQ12" i="2"/>
  <c r="BR12" i="2"/>
  <c r="BS12" i="2"/>
  <c r="BP13" i="2"/>
  <c r="BQ13" i="2"/>
  <c r="BR13" i="2"/>
  <c r="BS13" i="2"/>
  <c r="BP14" i="2"/>
  <c r="BQ14" i="2"/>
  <c r="BR14" i="2"/>
  <c r="BS14" i="2"/>
  <c r="BP15" i="2"/>
  <c r="BQ15" i="2"/>
  <c r="BR15" i="2"/>
  <c r="BS15" i="2"/>
  <c r="BP16" i="2"/>
  <c r="BQ16" i="2"/>
  <c r="BR16" i="2"/>
  <c r="BS16" i="2"/>
  <c r="BP17" i="2"/>
  <c r="BQ17" i="2"/>
  <c r="BR17" i="2"/>
  <c r="BS17" i="2"/>
  <c r="BP18" i="2"/>
  <c r="BQ18" i="2"/>
  <c r="BR18" i="2"/>
  <c r="BS18" i="2"/>
  <c r="BP19" i="2"/>
  <c r="BQ19" i="2"/>
  <c r="BR19" i="2"/>
  <c r="BS19" i="2"/>
  <c r="BP22" i="2"/>
  <c r="BQ22" i="2"/>
  <c r="BR22" i="2"/>
  <c r="BS22" i="2"/>
  <c r="BP23" i="2"/>
  <c r="BQ23" i="2"/>
  <c r="BR23" i="2"/>
  <c r="BS23" i="2"/>
  <c r="BP24" i="2"/>
  <c r="BQ24" i="2"/>
  <c r="BR24" i="2"/>
  <c r="BS24" i="2"/>
  <c r="BP6" i="2"/>
  <c r="BQ6" i="2"/>
  <c r="BR6" i="2"/>
  <c r="BS6" i="2"/>
  <c r="BP28" i="2"/>
  <c r="BQ28" i="2"/>
  <c r="BR28" i="2"/>
  <c r="BS28" i="2"/>
  <c r="BP31" i="2"/>
  <c r="BQ31" i="2"/>
  <c r="BR31" i="2"/>
  <c r="BS31" i="2"/>
  <c r="BP35" i="2"/>
  <c r="BQ35" i="2"/>
  <c r="BR35" i="2"/>
  <c r="BS35" i="2"/>
  <c r="BP36" i="2"/>
  <c r="BQ36" i="2"/>
  <c r="BR36" i="2"/>
  <c r="BS36" i="2"/>
  <c r="BP37" i="2"/>
  <c r="BQ37" i="2"/>
  <c r="BR37" i="2"/>
  <c r="BS37" i="2"/>
  <c r="BP38" i="2"/>
  <c r="BQ38" i="2"/>
  <c r="BR38" i="2"/>
  <c r="BS38" i="2"/>
  <c r="BP39" i="2"/>
  <c r="BQ39" i="2"/>
  <c r="BR39" i="2"/>
  <c r="BS39" i="2"/>
  <c r="BP40" i="2"/>
  <c r="BQ40" i="2"/>
  <c r="BR40" i="2"/>
  <c r="BS40" i="2"/>
  <c r="BP41" i="2"/>
  <c r="BQ41" i="2"/>
  <c r="BR41" i="2"/>
  <c r="BS41" i="2"/>
  <c r="BP42" i="2"/>
  <c r="BQ42" i="2"/>
  <c r="BR42" i="2"/>
  <c r="BS42" i="2"/>
  <c r="BP43" i="2"/>
  <c r="BQ43" i="2"/>
  <c r="BR43" i="2"/>
  <c r="BS43" i="2"/>
  <c r="BP45" i="2"/>
  <c r="BQ45" i="2"/>
  <c r="BR45" i="2"/>
  <c r="BS45" i="2"/>
  <c r="BP46" i="2"/>
  <c r="BQ46" i="2"/>
  <c r="BR46" i="2"/>
  <c r="BS46" i="2"/>
  <c r="BP48" i="2"/>
  <c r="BQ48" i="2"/>
  <c r="BR48" i="2"/>
  <c r="BS48" i="2"/>
  <c r="BP49" i="2"/>
  <c r="BQ49" i="2"/>
  <c r="BR49" i="2"/>
  <c r="BS49" i="2"/>
  <c r="BP51" i="2"/>
  <c r="BQ51" i="2"/>
  <c r="BR51" i="2"/>
  <c r="BS51" i="2"/>
  <c r="BP55" i="2"/>
  <c r="BQ55" i="2"/>
  <c r="BR55" i="2"/>
  <c r="BS55" i="2"/>
  <c r="BP56" i="2"/>
  <c r="BQ56" i="2"/>
  <c r="BR56" i="2"/>
  <c r="BS56" i="2"/>
  <c r="BP58" i="2"/>
  <c r="BQ58" i="2"/>
  <c r="BR58" i="2"/>
  <c r="BS58" i="2"/>
  <c r="BP59" i="2"/>
  <c r="BQ59" i="2"/>
  <c r="BR59" i="2"/>
  <c r="BS59" i="2"/>
  <c r="BP60" i="2"/>
  <c r="BQ60" i="2"/>
  <c r="BR60" i="2"/>
  <c r="BS60" i="2"/>
  <c r="BP61" i="2"/>
  <c r="BQ61" i="2"/>
  <c r="BR61" i="2"/>
  <c r="BS61" i="2"/>
  <c r="BP62" i="2"/>
  <c r="BQ62" i="2"/>
  <c r="BR62" i="2"/>
  <c r="BS62" i="2"/>
  <c r="BP63" i="2"/>
  <c r="BQ63" i="2"/>
  <c r="BR63" i="2"/>
  <c r="BS63" i="2"/>
  <c r="BP68" i="2"/>
  <c r="BQ68" i="2"/>
  <c r="BR68" i="2"/>
  <c r="BS68" i="2"/>
  <c r="BP72" i="2"/>
  <c r="BQ72" i="2"/>
  <c r="BR72" i="2"/>
  <c r="BS72" i="2"/>
  <c r="BR4" i="2"/>
  <c r="BQ4" i="2"/>
  <c r="BP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8A0D229B-511F-491D-9CAD-0074ADB37660}">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BEC8BEF7-1E6D-47C1-BD10-DB298ACEA842}">
      <text>
        <r>
          <rPr>
            <b/>
            <sz val="9"/>
            <color indexed="81"/>
            <rFont val="Tahoma"/>
            <family val="2"/>
          </rPr>
          <t>Sandoval Pinzon, German Guillermo:</t>
        </r>
        <r>
          <rPr>
            <sz val="9"/>
            <color indexed="81"/>
            <rFont val="Tahoma"/>
            <family val="2"/>
          </rPr>
          <t xml:space="preserve">
Proceso responsable de la actividad.</t>
        </r>
      </text>
    </comment>
    <comment ref="G2" authorId="0" shapeId="0" xr:uid="{7A4C9940-76CF-4AA9-B4F2-F8DCD5CE7BF7}">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562A06E8-6ACF-4922-8FB2-E66286D168AA}">
      <text>
        <r>
          <rPr>
            <b/>
            <sz val="9"/>
            <color indexed="81"/>
            <rFont val="Tahoma"/>
            <family val="2"/>
          </rPr>
          <t>Numero de actividades en valor absoluto</t>
        </r>
      </text>
    </comment>
    <comment ref="I3" authorId="1" shapeId="0" xr:uid="{3689652B-9152-4ABC-A5C8-4FAB60E946E4}">
      <text>
        <r>
          <rPr>
            <b/>
            <sz val="9"/>
            <color indexed="81"/>
            <rFont val="Tahoma"/>
            <family val="2"/>
          </rPr>
          <t>Porcentaje correspondiente al mes</t>
        </r>
      </text>
    </comment>
    <comment ref="J3" authorId="1" shapeId="0" xr:uid="{17BE0703-5D22-4988-A2C6-A8F84C03C14B}">
      <text>
        <r>
          <rPr>
            <b/>
            <sz val="9"/>
            <color indexed="81"/>
            <rFont val="Tahoma"/>
            <family val="2"/>
          </rPr>
          <t>Numero de actividades ejecutadas en valor absoluto</t>
        </r>
      </text>
    </comment>
    <comment ref="M3" authorId="1" shapeId="0" xr:uid="{D06E76FF-4C50-412B-9BBD-520592CAF638}">
      <text>
        <r>
          <rPr>
            <b/>
            <sz val="9"/>
            <color indexed="81"/>
            <rFont val="Tahoma"/>
            <family val="2"/>
          </rPr>
          <t>Numero de actividades en valor absoluto</t>
        </r>
      </text>
    </comment>
    <comment ref="N3" authorId="1" shapeId="0" xr:uid="{CF7D0664-6B8E-48BD-8877-0A3D65228F37}">
      <text>
        <r>
          <rPr>
            <b/>
            <sz val="9"/>
            <color indexed="81"/>
            <rFont val="Tahoma"/>
            <family val="2"/>
          </rPr>
          <t>Porcentaje correspondiente al mes</t>
        </r>
      </text>
    </comment>
    <comment ref="O3" authorId="1" shapeId="0" xr:uid="{7269C5F1-B1F3-444B-BD6D-5AABC994DB75}">
      <text>
        <r>
          <rPr>
            <b/>
            <sz val="9"/>
            <color indexed="81"/>
            <rFont val="Tahoma"/>
            <family val="2"/>
          </rPr>
          <t>Numero de actividades ejecutadas en valor absoluto</t>
        </r>
      </text>
    </comment>
    <comment ref="R3" authorId="1" shapeId="0" xr:uid="{6797F231-12E0-46C1-BF59-6530E7D75E1A}">
      <text>
        <r>
          <rPr>
            <b/>
            <sz val="9"/>
            <color indexed="81"/>
            <rFont val="Tahoma"/>
            <family val="2"/>
          </rPr>
          <t>Numero de actividades en valor absoluto</t>
        </r>
      </text>
    </comment>
    <comment ref="S3" authorId="1" shapeId="0" xr:uid="{857DF7AC-EC0F-4B91-9203-E1968363D511}">
      <text>
        <r>
          <rPr>
            <b/>
            <sz val="9"/>
            <color indexed="81"/>
            <rFont val="Tahoma"/>
            <family val="2"/>
          </rPr>
          <t>Porcentaje correspondiente al mes</t>
        </r>
      </text>
    </comment>
    <comment ref="T3" authorId="1" shapeId="0" xr:uid="{1B03F227-8D38-481D-AC22-AEBA3C52ADA3}">
      <text>
        <r>
          <rPr>
            <b/>
            <sz val="9"/>
            <color indexed="81"/>
            <rFont val="Tahoma"/>
            <family val="2"/>
          </rPr>
          <t>Numero de actividades ejecutadas en valor absoluto</t>
        </r>
      </text>
    </comment>
    <comment ref="W3" authorId="1" shapeId="0" xr:uid="{84E8B7AF-EB3C-4645-B606-D3BCE2044A11}">
      <text>
        <r>
          <rPr>
            <b/>
            <sz val="9"/>
            <color indexed="81"/>
            <rFont val="Tahoma"/>
            <family val="2"/>
          </rPr>
          <t>Numero de actividades en valor absoluto</t>
        </r>
      </text>
    </comment>
    <comment ref="X3" authorId="1" shapeId="0" xr:uid="{42F5DC6B-8D2D-4505-9865-FA4072D51BAF}">
      <text>
        <r>
          <rPr>
            <b/>
            <sz val="9"/>
            <color indexed="81"/>
            <rFont val="Tahoma"/>
            <family val="2"/>
          </rPr>
          <t>Porcentaje correspondiente al mes</t>
        </r>
      </text>
    </comment>
    <comment ref="Y3" authorId="1" shapeId="0" xr:uid="{592A3935-3C15-47D4-BF8C-85060B0D856B}">
      <text>
        <r>
          <rPr>
            <b/>
            <sz val="9"/>
            <color indexed="81"/>
            <rFont val="Tahoma"/>
            <family val="2"/>
          </rPr>
          <t>Numero de actividades ejecutadas en valor absoluto</t>
        </r>
      </text>
    </comment>
    <comment ref="AB3" authorId="1" shapeId="0" xr:uid="{9757CE37-20E5-4F48-A1D8-ACBC2EDDE31C}">
      <text>
        <r>
          <rPr>
            <b/>
            <sz val="9"/>
            <color indexed="81"/>
            <rFont val="Tahoma"/>
            <family val="2"/>
          </rPr>
          <t>Numero de actividades en valor absoluto</t>
        </r>
      </text>
    </comment>
    <comment ref="AC3" authorId="1" shapeId="0" xr:uid="{2AE31C9D-7552-48A1-B5CE-371D550210F4}">
      <text>
        <r>
          <rPr>
            <b/>
            <sz val="9"/>
            <color indexed="81"/>
            <rFont val="Tahoma"/>
            <family val="2"/>
          </rPr>
          <t>Porcentaje correspondiente al mes</t>
        </r>
      </text>
    </comment>
    <comment ref="AD3" authorId="1" shapeId="0" xr:uid="{2197DE69-B124-44F8-992D-2A8ED01E4AC9}">
      <text>
        <r>
          <rPr>
            <b/>
            <sz val="9"/>
            <color indexed="81"/>
            <rFont val="Tahoma"/>
            <family val="2"/>
          </rPr>
          <t>Numero de actividades ejecutadas en valor absoluto</t>
        </r>
      </text>
    </comment>
    <comment ref="AG3" authorId="1" shapeId="0" xr:uid="{234C9CD2-0395-4381-86B4-298CAA6FE99D}">
      <text>
        <r>
          <rPr>
            <b/>
            <sz val="9"/>
            <color indexed="81"/>
            <rFont val="Tahoma"/>
            <family val="2"/>
          </rPr>
          <t>Numero de actividades en valor absoluto</t>
        </r>
      </text>
    </comment>
    <comment ref="AH3" authorId="1" shapeId="0" xr:uid="{D46CE7BA-678F-4BFB-B21F-262B12C6598E}">
      <text>
        <r>
          <rPr>
            <b/>
            <sz val="9"/>
            <color indexed="81"/>
            <rFont val="Tahoma"/>
            <family val="2"/>
          </rPr>
          <t>Porcentaje correspondiente al mes</t>
        </r>
      </text>
    </comment>
    <comment ref="AI3" authorId="1" shapeId="0" xr:uid="{8FCF109C-C9BB-4F7B-A54B-D7291291A22A}">
      <text>
        <r>
          <rPr>
            <b/>
            <sz val="9"/>
            <color indexed="81"/>
            <rFont val="Tahoma"/>
            <family val="2"/>
          </rPr>
          <t>Numero de actividades ejecutadas en valor absoluto</t>
        </r>
      </text>
    </comment>
    <comment ref="AL3" authorId="1" shapeId="0" xr:uid="{EBB60CD5-33A5-4264-87FF-2426B6A86F4C}">
      <text>
        <r>
          <rPr>
            <b/>
            <sz val="9"/>
            <color indexed="81"/>
            <rFont val="Tahoma"/>
            <family val="2"/>
          </rPr>
          <t>Numero de actividades en valor absoluto</t>
        </r>
      </text>
    </comment>
    <comment ref="AM3" authorId="1" shapeId="0" xr:uid="{69229649-3107-4558-9FDE-9B1EBCC801C7}">
      <text>
        <r>
          <rPr>
            <b/>
            <sz val="9"/>
            <color indexed="81"/>
            <rFont val="Tahoma"/>
            <family val="2"/>
          </rPr>
          <t>Porcentaje correspondiente al mes</t>
        </r>
      </text>
    </comment>
    <comment ref="AN3" authorId="1" shapeId="0" xr:uid="{E31A2A8E-4CC8-416E-9C73-46371E6F2A7C}">
      <text>
        <r>
          <rPr>
            <b/>
            <sz val="9"/>
            <color indexed="81"/>
            <rFont val="Tahoma"/>
            <family val="2"/>
          </rPr>
          <t>Numero de actividades ejecutadas en valor absoluto</t>
        </r>
      </text>
    </comment>
    <comment ref="AQ3" authorId="1" shapeId="0" xr:uid="{0952F562-5357-43BF-9D00-FC392A024852}">
      <text>
        <r>
          <rPr>
            <b/>
            <sz val="9"/>
            <color indexed="81"/>
            <rFont val="Tahoma"/>
            <family val="2"/>
          </rPr>
          <t>Numero de actividades en valor absoluto</t>
        </r>
      </text>
    </comment>
    <comment ref="AR3" authorId="1" shapeId="0" xr:uid="{BF0B54C6-42F1-4E47-8A47-02404DA14FF4}">
      <text>
        <r>
          <rPr>
            <b/>
            <sz val="9"/>
            <color indexed="81"/>
            <rFont val="Tahoma"/>
            <family val="2"/>
          </rPr>
          <t>Porcentaje correspondiente al mes</t>
        </r>
      </text>
    </comment>
    <comment ref="AS3" authorId="1" shapeId="0" xr:uid="{90798C84-858B-4210-9B22-1E78BEC18383}">
      <text>
        <r>
          <rPr>
            <b/>
            <sz val="9"/>
            <color indexed="81"/>
            <rFont val="Tahoma"/>
            <family val="2"/>
          </rPr>
          <t>Numero de actividades ejecutadas en valor absoluto</t>
        </r>
      </text>
    </comment>
    <comment ref="AV3" authorId="1" shapeId="0" xr:uid="{DBF9D050-685D-4D98-B257-E4997DE5EEE6}">
      <text>
        <r>
          <rPr>
            <b/>
            <sz val="9"/>
            <color indexed="81"/>
            <rFont val="Tahoma"/>
            <family val="2"/>
          </rPr>
          <t>Numero de actividades en valor absoluto</t>
        </r>
      </text>
    </comment>
    <comment ref="AW3" authorId="1" shapeId="0" xr:uid="{55DE2B7B-28FA-496B-806B-AE30D7CAD4E1}">
      <text>
        <r>
          <rPr>
            <b/>
            <sz val="9"/>
            <color indexed="81"/>
            <rFont val="Tahoma"/>
            <family val="2"/>
          </rPr>
          <t>Porcentaje correspondiente al mes</t>
        </r>
      </text>
    </comment>
    <comment ref="AX3" authorId="1" shapeId="0" xr:uid="{D8AAE0A5-3900-4664-B67A-308F8B8B60DA}">
      <text>
        <r>
          <rPr>
            <b/>
            <sz val="9"/>
            <color indexed="81"/>
            <rFont val="Tahoma"/>
            <family val="2"/>
          </rPr>
          <t>Numero de actividades ejecutadas en valor absoluto</t>
        </r>
      </text>
    </comment>
    <comment ref="BA3" authorId="1" shapeId="0" xr:uid="{5A20C16C-243E-4B6A-B79B-6B244389C28A}">
      <text>
        <r>
          <rPr>
            <b/>
            <sz val="9"/>
            <color indexed="81"/>
            <rFont val="Tahoma"/>
            <family val="2"/>
          </rPr>
          <t>Numero de actividades en valor absoluto</t>
        </r>
      </text>
    </comment>
    <comment ref="BB3" authorId="1" shapeId="0" xr:uid="{73FD08F6-4DB1-43EC-80DF-A2C5C4BC9F40}">
      <text>
        <r>
          <rPr>
            <b/>
            <sz val="9"/>
            <color indexed="81"/>
            <rFont val="Tahoma"/>
            <family val="2"/>
          </rPr>
          <t>Porcentaje correspondiente al mes</t>
        </r>
      </text>
    </comment>
    <comment ref="BC3" authorId="1" shapeId="0" xr:uid="{46E57EB3-C2D3-4FD9-A38D-B3C45B6E8A5A}">
      <text>
        <r>
          <rPr>
            <b/>
            <sz val="9"/>
            <color indexed="81"/>
            <rFont val="Tahoma"/>
            <family val="2"/>
          </rPr>
          <t>Numero de actividades ejecutadas en valor absoluto</t>
        </r>
      </text>
    </comment>
    <comment ref="BF3" authorId="1" shapeId="0" xr:uid="{4AED3F88-4A91-4254-AC1E-F38306B51B3A}">
      <text>
        <r>
          <rPr>
            <b/>
            <sz val="9"/>
            <color indexed="81"/>
            <rFont val="Tahoma"/>
            <family val="2"/>
          </rPr>
          <t>Numero de actividades en valor absoluto</t>
        </r>
      </text>
    </comment>
    <comment ref="BG3" authorId="1" shapeId="0" xr:uid="{19321C70-E312-4478-916B-B95205F9A11C}">
      <text>
        <r>
          <rPr>
            <b/>
            <sz val="9"/>
            <color indexed="81"/>
            <rFont val="Tahoma"/>
            <family val="2"/>
          </rPr>
          <t>Porcentaje correspondiente al mes</t>
        </r>
      </text>
    </comment>
    <comment ref="BH3" authorId="1" shapeId="0" xr:uid="{C517DA78-CF10-49CC-8E28-74D02CFAC2C2}">
      <text>
        <r>
          <rPr>
            <b/>
            <sz val="9"/>
            <color indexed="81"/>
            <rFont val="Tahoma"/>
            <family val="2"/>
          </rPr>
          <t>Numero de actividades ejecutadas en valor absoluto</t>
        </r>
      </text>
    </comment>
    <comment ref="BK3" authorId="1" shapeId="0" xr:uid="{05FFD13E-5E81-43B5-AAD4-E2EF8E9FFAE6}">
      <text>
        <r>
          <rPr>
            <b/>
            <sz val="9"/>
            <color indexed="81"/>
            <rFont val="Tahoma"/>
            <family val="2"/>
          </rPr>
          <t>Numero de actividades en valor absoluto</t>
        </r>
      </text>
    </comment>
    <comment ref="BL3" authorId="1" shapeId="0" xr:uid="{36C0C556-7988-4E03-9E26-F69A05F843C0}">
      <text>
        <r>
          <rPr>
            <b/>
            <sz val="9"/>
            <color indexed="81"/>
            <rFont val="Tahoma"/>
            <family val="2"/>
          </rPr>
          <t>Porcentaje correspondiente al mes</t>
        </r>
      </text>
    </comment>
    <comment ref="BM3" authorId="1" shapeId="0" xr:uid="{85AA90C9-A5CD-4FAC-8745-3C46B6A95D77}">
      <text>
        <r>
          <rPr>
            <b/>
            <sz val="9"/>
            <color indexed="81"/>
            <rFont val="Tahoma"/>
            <family val="2"/>
          </rPr>
          <t>Numero de actividades ejecutadas en valor absoluto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Sandoval Pinzon, German Guillermo</author>
    <author>J18</author>
  </authors>
  <commentList>
    <comment ref="E2" authorId="0" shapeId="0" xr:uid="{A42B1AC8-9C84-4140-8A2E-69D652E098C3}">
      <text>
        <r>
          <rPr>
            <b/>
            <sz val="9"/>
            <color indexed="81"/>
            <rFont val="Tahoma"/>
            <family val="2"/>
          </rPr>
          <t>Sandoval Pinzon, German Guillermo:</t>
        </r>
        <r>
          <rPr>
            <sz val="9"/>
            <color indexed="81"/>
            <rFont val="Tahoma"/>
            <family val="2"/>
          </rPr>
          <t xml:space="preserve">
Descripción de la evidencia a entregar.</t>
        </r>
      </text>
    </comment>
    <comment ref="F2" authorId="0" shapeId="0" xr:uid="{DF40EC97-64EA-4F5C-A60B-8A9DE9DE5034}">
      <text>
        <r>
          <rPr>
            <b/>
            <sz val="9"/>
            <color indexed="81"/>
            <rFont val="Tahoma"/>
            <family val="2"/>
          </rPr>
          <t>Sandoval Pinzon, German Guillermo:</t>
        </r>
        <r>
          <rPr>
            <sz val="9"/>
            <color indexed="81"/>
            <rFont val="Tahoma"/>
            <family val="2"/>
          </rPr>
          <t xml:space="preserve">
Proceso responsable de la actividad.</t>
        </r>
      </text>
    </comment>
    <comment ref="G2" authorId="0" shapeId="0" xr:uid="{25E2EF87-5CD2-4F7E-8D8D-D6FB1BDD773D}">
      <text>
        <r>
          <rPr>
            <b/>
            <sz val="9"/>
            <color indexed="81"/>
            <rFont val="Tahoma"/>
            <family val="2"/>
          </rPr>
          <t>Sandoval Pinzon, German Guillermo:</t>
        </r>
        <r>
          <rPr>
            <sz val="9"/>
            <color indexed="81"/>
            <rFont val="Tahoma"/>
            <family val="2"/>
          </rPr>
          <t xml:space="preserve">
Fecha en la cual se finaliza la actividad 
DD/MM/AAAA</t>
        </r>
      </text>
    </comment>
    <comment ref="H3" authorId="1" shapeId="0" xr:uid="{DC668C12-C642-4A26-A694-A143DAF867E2}">
      <text>
        <r>
          <rPr>
            <b/>
            <sz val="9"/>
            <color indexed="81"/>
            <rFont val="Tahoma"/>
            <family val="2"/>
          </rPr>
          <t>Numero de actividades en valor absoluto</t>
        </r>
      </text>
    </comment>
    <comment ref="I3" authorId="1" shapeId="0" xr:uid="{843242B4-1B04-41E5-B534-D4CFF7C97DD4}">
      <text>
        <r>
          <rPr>
            <b/>
            <sz val="9"/>
            <color indexed="81"/>
            <rFont val="Tahoma"/>
            <family val="2"/>
          </rPr>
          <t>Porcentaje correspondiente al mes</t>
        </r>
      </text>
    </comment>
    <comment ref="J3" authorId="1" shapeId="0" xr:uid="{E73939C9-A36A-4B92-927B-B68BAD17333F}">
      <text>
        <r>
          <rPr>
            <b/>
            <sz val="9"/>
            <color indexed="81"/>
            <rFont val="Tahoma"/>
            <family val="2"/>
          </rPr>
          <t>Numero de actividades ejecutadas en valor absoluto</t>
        </r>
      </text>
    </comment>
    <comment ref="M3" authorId="1" shapeId="0" xr:uid="{777D3185-4603-42CA-898D-B82EF2B7630A}">
      <text>
        <r>
          <rPr>
            <b/>
            <sz val="9"/>
            <color indexed="81"/>
            <rFont val="Tahoma"/>
            <family val="2"/>
          </rPr>
          <t>Numero de actividades en valor absoluto</t>
        </r>
      </text>
    </comment>
    <comment ref="N3" authorId="1" shapeId="0" xr:uid="{4510A8E6-8377-458F-8C7D-F2A5E10D325B}">
      <text>
        <r>
          <rPr>
            <b/>
            <sz val="9"/>
            <color indexed="81"/>
            <rFont val="Tahoma"/>
            <family val="2"/>
          </rPr>
          <t>Porcentaje correspondiente al mes</t>
        </r>
      </text>
    </comment>
    <comment ref="O3" authorId="1" shapeId="0" xr:uid="{496F3C01-745F-420F-9ACF-B046DCBF7A81}">
      <text>
        <r>
          <rPr>
            <b/>
            <sz val="9"/>
            <color indexed="81"/>
            <rFont val="Tahoma"/>
            <family val="2"/>
          </rPr>
          <t>Numero de actividades ejecutadas en valor absoluto</t>
        </r>
      </text>
    </comment>
    <comment ref="R3" authorId="1" shapeId="0" xr:uid="{1D4A2094-3C79-4BF2-8FA8-A949D6755321}">
      <text>
        <r>
          <rPr>
            <b/>
            <sz val="9"/>
            <color indexed="81"/>
            <rFont val="Tahoma"/>
            <family val="2"/>
          </rPr>
          <t>Numero de actividades en valor absoluto</t>
        </r>
      </text>
    </comment>
    <comment ref="S3" authorId="1" shapeId="0" xr:uid="{1B390510-5AF3-437B-B300-73FFECC6B237}">
      <text>
        <r>
          <rPr>
            <b/>
            <sz val="9"/>
            <color indexed="81"/>
            <rFont val="Tahoma"/>
            <family val="2"/>
          </rPr>
          <t>Porcentaje correspondiente al mes</t>
        </r>
      </text>
    </comment>
    <comment ref="T3" authorId="1" shapeId="0" xr:uid="{ABF1DA85-3AED-4536-8B94-2D275846B120}">
      <text>
        <r>
          <rPr>
            <b/>
            <sz val="9"/>
            <color indexed="81"/>
            <rFont val="Tahoma"/>
            <family val="2"/>
          </rPr>
          <t>Numero de actividades ejecutadas en valor absoluto</t>
        </r>
      </text>
    </comment>
    <comment ref="W3" authorId="1" shapeId="0" xr:uid="{7592C8E8-B7C0-4353-B2DD-804BAFF19928}">
      <text>
        <r>
          <rPr>
            <b/>
            <sz val="9"/>
            <color indexed="81"/>
            <rFont val="Tahoma"/>
            <family val="2"/>
          </rPr>
          <t>Numero de actividades en valor absoluto</t>
        </r>
      </text>
    </comment>
    <comment ref="X3" authorId="1" shapeId="0" xr:uid="{58C3C751-D076-4907-88D6-BB605934028B}">
      <text>
        <r>
          <rPr>
            <b/>
            <sz val="9"/>
            <color indexed="81"/>
            <rFont val="Tahoma"/>
            <family val="2"/>
          </rPr>
          <t>Porcentaje correspondiente al mes</t>
        </r>
      </text>
    </comment>
    <comment ref="Y3" authorId="1" shapeId="0" xr:uid="{DF8567AB-B02F-4376-B33E-CB2EECE4D6A8}">
      <text>
        <r>
          <rPr>
            <b/>
            <sz val="9"/>
            <color indexed="81"/>
            <rFont val="Tahoma"/>
            <family val="2"/>
          </rPr>
          <t>Numero de actividades ejecutadas en valor absoluto</t>
        </r>
      </text>
    </comment>
    <comment ref="AB3" authorId="1" shapeId="0" xr:uid="{467921CE-7DCC-43A5-B259-C97C4DB4C4B8}">
      <text>
        <r>
          <rPr>
            <b/>
            <sz val="9"/>
            <color indexed="81"/>
            <rFont val="Tahoma"/>
            <family val="2"/>
          </rPr>
          <t>Numero de actividades en valor absoluto</t>
        </r>
      </text>
    </comment>
    <comment ref="AC3" authorId="1" shapeId="0" xr:uid="{CBC012A1-C3F5-4A72-9EF2-37D3D7BDF079}">
      <text>
        <r>
          <rPr>
            <b/>
            <sz val="9"/>
            <color indexed="81"/>
            <rFont val="Tahoma"/>
            <family val="2"/>
          </rPr>
          <t>Porcentaje correspondiente al mes</t>
        </r>
      </text>
    </comment>
    <comment ref="AD3" authorId="1" shapeId="0" xr:uid="{09029D11-604E-48D8-9136-3735BB0F0926}">
      <text>
        <r>
          <rPr>
            <b/>
            <sz val="9"/>
            <color indexed="81"/>
            <rFont val="Tahoma"/>
            <family val="2"/>
          </rPr>
          <t>Numero de actividades ejecutadas en valor absoluto</t>
        </r>
      </text>
    </comment>
    <comment ref="AG3" authorId="1" shapeId="0" xr:uid="{867365F3-38CF-48ED-85EC-3A7AF40333F2}">
      <text>
        <r>
          <rPr>
            <b/>
            <sz val="9"/>
            <color indexed="81"/>
            <rFont val="Tahoma"/>
            <family val="2"/>
          </rPr>
          <t>Numero de actividades en valor absoluto</t>
        </r>
      </text>
    </comment>
    <comment ref="AH3" authorId="1" shapeId="0" xr:uid="{C466A55A-6CB1-4640-9580-372F79422EAB}">
      <text>
        <r>
          <rPr>
            <b/>
            <sz val="9"/>
            <color indexed="81"/>
            <rFont val="Tahoma"/>
            <family val="2"/>
          </rPr>
          <t>Porcentaje correspondiente al mes</t>
        </r>
      </text>
    </comment>
    <comment ref="AI3" authorId="1" shapeId="0" xr:uid="{3B165F37-3100-4FDB-A2BB-6F432477CC6D}">
      <text>
        <r>
          <rPr>
            <b/>
            <sz val="9"/>
            <color indexed="81"/>
            <rFont val="Tahoma"/>
            <family val="2"/>
          </rPr>
          <t>Numero de actividades ejecutadas en valor absoluto</t>
        </r>
      </text>
    </comment>
    <comment ref="AL3" authorId="1" shapeId="0" xr:uid="{3B854EFB-E1BD-4205-A11D-D1A2D14BFF1C}">
      <text>
        <r>
          <rPr>
            <b/>
            <sz val="9"/>
            <color indexed="81"/>
            <rFont val="Tahoma"/>
            <family val="2"/>
          </rPr>
          <t>Numero de actividades en valor absoluto</t>
        </r>
      </text>
    </comment>
    <comment ref="AM3" authorId="1" shapeId="0" xr:uid="{0CB58CA2-8096-4381-A281-8D361F147596}">
      <text>
        <r>
          <rPr>
            <b/>
            <sz val="9"/>
            <color indexed="81"/>
            <rFont val="Tahoma"/>
            <family val="2"/>
          </rPr>
          <t>Porcentaje correspondiente al mes</t>
        </r>
      </text>
    </comment>
    <comment ref="AN3" authorId="1" shapeId="0" xr:uid="{C13F2771-7817-435D-901F-3A8CF8DDD7C8}">
      <text>
        <r>
          <rPr>
            <b/>
            <sz val="9"/>
            <color indexed="81"/>
            <rFont val="Tahoma"/>
            <family val="2"/>
          </rPr>
          <t>Numero de actividades ejecutadas en valor absoluto</t>
        </r>
      </text>
    </comment>
    <comment ref="AQ3" authorId="1" shapeId="0" xr:uid="{9EDACFAB-4CB9-48F0-9CB9-287A734260A4}">
      <text>
        <r>
          <rPr>
            <b/>
            <sz val="9"/>
            <color indexed="81"/>
            <rFont val="Tahoma"/>
            <family val="2"/>
          </rPr>
          <t>Numero de actividades en valor absoluto</t>
        </r>
      </text>
    </comment>
    <comment ref="AR3" authorId="1" shapeId="0" xr:uid="{9EB889EF-62E1-4046-84A3-7CAA36B71BC3}">
      <text>
        <r>
          <rPr>
            <b/>
            <sz val="9"/>
            <color indexed="81"/>
            <rFont val="Tahoma"/>
            <family val="2"/>
          </rPr>
          <t>Porcentaje correspondiente al mes</t>
        </r>
      </text>
    </comment>
    <comment ref="AS3" authorId="1" shapeId="0" xr:uid="{49D8896B-862D-40C7-9587-B99EC5DD888E}">
      <text>
        <r>
          <rPr>
            <b/>
            <sz val="9"/>
            <color indexed="81"/>
            <rFont val="Tahoma"/>
            <family val="2"/>
          </rPr>
          <t>Numero de actividades ejecutadas en valor absoluto</t>
        </r>
      </text>
    </comment>
    <comment ref="AV3" authorId="1" shapeId="0" xr:uid="{3B8B5139-9DE0-4299-AD95-85656622F591}">
      <text>
        <r>
          <rPr>
            <b/>
            <sz val="9"/>
            <color indexed="81"/>
            <rFont val="Tahoma"/>
            <family val="2"/>
          </rPr>
          <t>Numero de actividades en valor absoluto</t>
        </r>
      </text>
    </comment>
    <comment ref="AW3" authorId="1" shapeId="0" xr:uid="{2176DC6B-4F76-4BD2-8744-E37DC2B3AC57}">
      <text>
        <r>
          <rPr>
            <b/>
            <sz val="9"/>
            <color indexed="81"/>
            <rFont val="Tahoma"/>
            <family val="2"/>
          </rPr>
          <t>Porcentaje correspondiente al mes</t>
        </r>
      </text>
    </comment>
    <comment ref="AX3" authorId="1" shapeId="0" xr:uid="{B1064790-CB5B-496F-8CBF-30A758F55FF1}">
      <text>
        <r>
          <rPr>
            <b/>
            <sz val="9"/>
            <color indexed="81"/>
            <rFont val="Tahoma"/>
            <family val="2"/>
          </rPr>
          <t>Numero de actividades ejecutadas en valor absoluto</t>
        </r>
      </text>
    </comment>
    <comment ref="BA3" authorId="1" shapeId="0" xr:uid="{F6556CAE-B83B-450F-851A-96D2C199438F}">
      <text>
        <r>
          <rPr>
            <b/>
            <sz val="9"/>
            <color indexed="81"/>
            <rFont val="Tahoma"/>
            <family val="2"/>
          </rPr>
          <t>Numero de actividades en valor absoluto</t>
        </r>
      </text>
    </comment>
    <comment ref="BB3" authorId="1" shapeId="0" xr:uid="{9AE5D73D-66DF-4424-965E-4185C2FD6DA4}">
      <text>
        <r>
          <rPr>
            <b/>
            <sz val="9"/>
            <color indexed="81"/>
            <rFont val="Tahoma"/>
            <family val="2"/>
          </rPr>
          <t>Porcentaje correspondiente al mes</t>
        </r>
      </text>
    </comment>
    <comment ref="BC3" authorId="1" shapeId="0" xr:uid="{7E332047-90BE-4486-B4F3-5D0D85F89F79}">
      <text>
        <r>
          <rPr>
            <b/>
            <sz val="9"/>
            <color indexed="81"/>
            <rFont val="Tahoma"/>
            <family val="2"/>
          </rPr>
          <t>Numero de actividades ejecutadas en valor absoluto</t>
        </r>
      </text>
    </comment>
    <comment ref="BF3" authorId="1" shapeId="0" xr:uid="{15128488-DC14-4AD2-9F7B-3FCC232064E0}">
      <text>
        <r>
          <rPr>
            <b/>
            <sz val="9"/>
            <color indexed="81"/>
            <rFont val="Tahoma"/>
            <family val="2"/>
          </rPr>
          <t>Numero de actividades en valor absoluto</t>
        </r>
      </text>
    </comment>
    <comment ref="BG3" authorId="1" shapeId="0" xr:uid="{A7FD0F4A-6E19-43AF-AFA9-3ADDF2B2594B}">
      <text>
        <r>
          <rPr>
            <b/>
            <sz val="9"/>
            <color indexed="81"/>
            <rFont val="Tahoma"/>
            <family val="2"/>
          </rPr>
          <t>Porcentaje correspondiente al mes</t>
        </r>
      </text>
    </comment>
    <comment ref="BH3" authorId="1" shapeId="0" xr:uid="{C0A53F46-36F2-4566-A9BD-2A6D5A8E197E}">
      <text>
        <r>
          <rPr>
            <b/>
            <sz val="9"/>
            <color indexed="81"/>
            <rFont val="Tahoma"/>
            <family val="2"/>
          </rPr>
          <t>Numero de actividades ejecutadas en valor absoluto</t>
        </r>
      </text>
    </comment>
    <comment ref="BK3" authorId="1" shapeId="0" xr:uid="{B188F110-A728-4323-9388-52FC08E766C5}">
      <text>
        <r>
          <rPr>
            <b/>
            <sz val="9"/>
            <color indexed="81"/>
            <rFont val="Tahoma"/>
            <family val="2"/>
          </rPr>
          <t>Numero de actividades en valor absoluto</t>
        </r>
      </text>
    </comment>
    <comment ref="BL3" authorId="1" shapeId="0" xr:uid="{323ADC44-C6C2-4B9E-BE01-2E9318095406}">
      <text>
        <r>
          <rPr>
            <b/>
            <sz val="9"/>
            <color indexed="81"/>
            <rFont val="Tahoma"/>
            <family val="2"/>
          </rPr>
          <t>Porcentaje correspondiente al mes</t>
        </r>
      </text>
    </comment>
    <comment ref="BM3" authorId="1" shapeId="0" xr:uid="{E1AF0717-A06E-4F96-AD6E-4CBD346E82A1}">
      <text>
        <r>
          <rPr>
            <b/>
            <sz val="9"/>
            <color indexed="81"/>
            <rFont val="Tahoma"/>
            <family val="2"/>
          </rPr>
          <t>Numero de actividades ejecutadas en valor absoluto</t>
        </r>
      </text>
    </comment>
  </commentList>
</comments>
</file>

<file path=xl/sharedStrings.xml><?xml version="1.0" encoding="utf-8"?>
<sst xmlns="http://schemas.openxmlformats.org/spreadsheetml/2006/main" count="2062" uniqueCount="698">
  <si>
    <t>COMPLEJIDAD</t>
  </si>
  <si>
    <t>RIESGOS</t>
  </si>
  <si>
    <t>PORCENTAJES DE CUMPLIMIENTO</t>
  </si>
  <si>
    <t>FOLLETOS ACLARATORIOS DE TODOS LOS TRAMITES Y SERVICIOS</t>
  </si>
  <si>
    <t>POR ASE VERIFICAR PQRS PARA AUMENTAR LA PEDAGO</t>
  </si>
  <si>
    <t>ACLARAR LOS ROLES</t>
  </si>
  <si>
    <t>CHAT BOT</t>
  </si>
  <si>
    <t>PREGUNTAS FRECUENTES CON QUEJAS RECURRENTES</t>
  </si>
  <si>
    <t>WHATS APP EMPRESARIAL</t>
  </si>
  <si>
    <t>TRADUCIR ESTADISTICAS</t>
  </si>
  <si>
    <t>CAMBIO DE LAS TARIFA - DESAGREGADO</t>
  </si>
  <si>
    <t>CAMPAÑAS DE SERVICIOS Y CANALES</t>
  </si>
  <si>
    <t>SOCIALIZAR LAS CAMPAÑAS CANALES DE REPORTES</t>
  </si>
  <si>
    <t>PERSONALIZAR LAS RESPUESTAS DE PREGUNTAS HECHAS EN REDES</t>
  </si>
  <si>
    <t>REDES DE JAC</t>
  </si>
  <si>
    <t>REDES PROPIEDAD HORIZONTAL</t>
  </si>
  <si>
    <t>REDES CUIDADANAS</t>
  </si>
  <si>
    <t>CONSULTAS DE CO CREACIÓN EN TEMAS DE ALUMBRADO Y PUNTOS CRÍTICOS</t>
  </si>
  <si>
    <t>REDES DE COMPOSTEROS</t>
  </si>
  <si>
    <t>APROVECHAMIENTO</t>
  </si>
  <si>
    <t>TENES VEEDURIAS</t>
  </si>
  <si>
    <t>INCLUIR EN PAAC Y PC</t>
  </si>
  <si>
    <t>CONSULTAS</t>
  </si>
  <si>
    <t xml:space="preserve">CONSULTA RIESGOS Y PLANES DESDE PLAN </t>
  </si>
  <si>
    <t>.</t>
  </si>
  <si>
    <t>PLAN ANTICORRUPCIÓN Y DE ATENCIÓN AL CIUDADANO - PAAC 2023
UNIDAD ADMINISTRATIVA ESPECIAL DE SERVICIOS PÚBLICOS - UAESP</t>
  </si>
  <si>
    <t>Introducción</t>
  </si>
  <si>
    <t>La Unidad Administrativa Especial de Servicios Público – UAESP, en el marco del cumplimiento de la Ley 2195 del 2022, que en su Artículo 31 establece que “Cada entidad del orden nacional, departamental y municipal, cualquiera que sea su régimen de contratación, deberá implementar Programas de Transparencia y Ética Publica con el fin de promover la cultura de la legalidad e identificar, medir, controlar y monitorear constantemente el riesgo de corrupción en el desarrollo de su misionalidad (…)”, formula el presente Plan Anticorrupción y de Atención al Ciudadano.</t>
  </si>
  <si>
    <t>De lo cual la Secretaría General de la Alcaldía de Bogotá genera el lineamiento de “Documento Técnico Programas de Transparencia y Ética Pública del Distrito Capital”, el cual establece los lineamientos del Distrito para el desarrollo del programa en 9 componentes:
•	Componente 1: mecanismos para la transparencia y acceso a la información
•	Componente 2: rendición de cuentas
•	Componente 3: mecanismos para mejorar la atención al ciudadano
•	Componente 4: racionalización de trámites
•	Componente 5: apertura de información y datos abiertos
•	Componente 6: participación e innovación en la gestión pública
•	Componente 7: promoción de la integridad y la ética pública
•	Componente 8: gestión de riesgos de corrupción - mapas de riesgo
•	Componente 9: medidas de debida diligencia y prevención de lavado de activos
Determinando que su formulación se realizará de manera anual, a partir de un ejercicio de colaboración con actores públicos y privados, que permitan incorporar acciones realizables y medibles, las cuales serán objeto de seguimiento institucional y social.</t>
  </si>
  <si>
    <t xml:space="preserve">1. </t>
  </si>
  <si>
    <t>Objetivo General</t>
  </si>
  <si>
    <t>Consolidar e implementar la estrategia que integre los procesos y procedimientos de la entidad para garantizar la lucha contra la corrupción</t>
  </si>
  <si>
    <t>1.1</t>
  </si>
  <si>
    <t>Objetivos Específicos</t>
  </si>
  <si>
    <t>Articular los componentes del plan con los productos y servicios de la entidad</t>
  </si>
  <si>
    <t>Contar con la participación ciudadana en la formulación y seguimiento al plan en el marco del control social</t>
  </si>
  <si>
    <t>Garantizar el seguimiento a la implementación de los componentes que conforman la estrategia que desarrolla el plan</t>
  </si>
  <si>
    <t>2.</t>
  </si>
  <si>
    <t>Alcance</t>
  </si>
  <si>
    <t>Las actividades de este plan aplica para todos los funcionarios públicos y contratistas de la Unidad Adminsitrativa Especial de Servicios Públicos -UAESP.</t>
  </si>
  <si>
    <t>2.1</t>
  </si>
  <si>
    <t xml:space="preserve">Recursos </t>
  </si>
  <si>
    <t>La implementación del plan está articulado con el funcionamiento de la Unidad, incorporando los recursos financieros, operativos y de talento humano, permitiendo así, contar con los funcionarios y contratistas para el cumplimiento de las actividades y trabajando de manera articulada con todos los procesos durante la vigencia 2023.</t>
  </si>
  <si>
    <t>3.</t>
  </si>
  <si>
    <t>Elaboración</t>
  </si>
  <si>
    <t>Desde la Oficina Asesora de Planeación se formuló y desarrollo la Metodología Espacios ciudadanos para formulación PTEP – 2023, el cual tiene como objetivo Establecer la ruta metodológica para desarrollar iniciativas de participación ciudadana en la formulación del Plan Anticorrupción y de Atención al Ciudadano y por la ley 2195 del 2022 “Por medio de la cual se adoptan medidas en materia de transparencia, prevención y lucha contra la corrupción y se dictan otras disposiciones.” para el Programa de Transparencia y Ética Pública de la UAESP vigencia 2023, a través de las estrategias “Reto virtual, Mini Públic y Espacios de Consulta con Instancias de Participación y Organizaciones Sociales”,  que permita orientar y potenciar en la relación Estado-ciudadano,  la habilidad de construcción conjunta del que hacer público, la toma de decisiones y el control social en la generación de un gobierno centrado en la eficacia.</t>
  </si>
  <si>
    <t>3.1</t>
  </si>
  <si>
    <t>Insumos para su desarrollo</t>
  </si>
  <si>
    <t xml:space="preserve">Se consideraron los siguientes insumos para la formulación del plan: reporte de PQRS, resultados de auditorías internas, reporte de consultas ciudadanas, informe de evaluación a los Planes Anticorrupción y de Atención al Ciudadano emitido por la  Oficina de Control Interno, resultado preliminar del Índice de Transparencia Activa - ITA, las recomendaciones para la formulación del plan anticorrupción y de atención al ciudadano (PAAC) 2021 de la Secretaría General de la Alcaldía Mayor de Bogotá D.C.. El presupuesto destinado para la implementación del plan se determina a partir de los recursos de talento humano contratado y los funcionarios que apoyan en las áreas responsables que adelantan cada componente. </t>
  </si>
  <si>
    <t>3.2</t>
  </si>
  <si>
    <t>Fuentes consultadas</t>
  </si>
  <si>
    <t>* Guía para la administración del riesgo y el diseño de controles en Entidades Públicas. Riesgos de gestión, corrupción y seguridad digital del 2018
* Guía Estrategias para la construcción del Plan anticorrupción y de atención al ciudadano, versión 2, emitida por el Departamento Administrativo de la Función Pública.
* Guía metodológica para la racionalización de trámites, emitida por el Departamento Administrativo de la Función Pública.
* Contexto Estratégico de la Entidad, contenido en el Plan Estratégico Intitucional 2020-2024</t>
  </si>
  <si>
    <t>3.3.</t>
  </si>
  <si>
    <t>Marco Normativo</t>
  </si>
  <si>
    <t xml:space="preserve">•	Ley 962 de 2005: Por la cual se dictan disposiciones sobre racionalización de trámites y procedimientos administrativos de los organismos y entidades del Estado y de los particulares que ejercen funciones públicas o prestan servicios públicos.
•	Ley 1474 de 2011: Por la cual se dictan normas orientadas a fortalecer los mecanismos de prevención, investigación y sanción de actos de corrupción y la efectividad del control de la gestión pública. 
•	Ley 1712 de 2014: Por medio de la cual se crea la Ley de Transparencia y del Derecho de Acceso a la Información Pública Nacional y se dictan otras disposiciones. 
•	Ley 1755 de 2015: Por medio de la cual se regula el Derecho Fundamental de Petición y se sustituye un título del Código de Procedimiento Administrativo y de lo Contencioso Administrativo.
•	Ley 1757 de 2015: Por la cual se dictan disposiciones en materia de promoción y protección del derecho a la participación democrática. 
•	Ley 2013 de 2019: Por medio del cual se busca garantizar el cumplimiento de los principios de transparencia y publicidad mediante la publicación de las declaraciones de bienes, renta y el registro de los conflictos de interés. 
•	Ley 2016 de 2020: Por la cual se adopta el Código de integridad del Servicio Público Colombiano y se dictan otras disposiciones. 
•	Ley 2195 de 2022: Por medio de la cual se adoptan medidas en materia de transparencia, prevención y lucha contra la corrupción y se dictan otras disposiciones.
•	Decreto Ley 019 del 2012: Por el cual se dictan normas para suprimir o reformar regulaciones, procedimientos y trámites innecesarios existentes en la Administración Pública.
•	Decreto 1081 de 2015: Por medio del cual se expide el Decreto Reglamentario Único del Sector Presidencia de la República.
•	Decreto 1499 de 2017: Por medio del cual se modifica el Decreto 1083 de 2015, Decreto Único Reglamentario del Sector Función Pública, en lo relacionado con el Sistema de Gestión establecido en el artículo 133 de la Ley 1753 de 2015. 
•	Decreto 2106 de 2019: Por el cual se dictan normas para simplificar, suprimir y reformar trámites, procesos y procedimientos innecesarios existentes en la administración pública.
•	Decreto 847 de 2021: 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
•	Decreto 189 de 2020: Por el cual se expiden lineamientos generales sobre transparencia, integridad y medidas anticorrupción en las entidades y organismos del orden distrital y se dictan otras disposiciones.
•	Resolución 455 del 2021: 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
•	Directiva 005 de 2020: Directrices sobre Gobierno Abierto de Bogotá 
•	Conpes 4070 de 2021: Lineamientos de política para la implementación de un modelo de Estado Abierto. 
•	Conpes Distrital 01 de 2018: Política Pública Distrital de Transparencia, Integridad y no tolerancia con la corrupción. </t>
  </si>
  <si>
    <t>4.</t>
  </si>
  <si>
    <t>Componentes del Plan Anticorrupción y de Atención al Ciudadano</t>
  </si>
  <si>
    <r>
      <rPr>
        <b/>
        <sz val="12"/>
        <color theme="1"/>
        <rFont val="Arial Narrow"/>
        <family val="2"/>
      </rPr>
      <t>Componente 1: mecanismos para la transparencia y acceso a la información</t>
    </r>
    <r>
      <rPr>
        <sz val="12"/>
        <color theme="1"/>
        <rFont val="Arial Narrow"/>
        <family val="2"/>
      </rPr>
      <t xml:space="preserve">
Este componente desarrolla actividades las cuales permiten cumplir con el objetivo de la ley de transparencia y acceso a la información el cual establece: “regular el derecho de acceso a la información pública, los procedimientos para el ejercicio y garantía del derecho y las excepciones a la publicidad de información.” Y el seguimiento de dicha ley.</t>
    </r>
  </si>
  <si>
    <r>
      <rPr>
        <b/>
        <sz val="12"/>
        <color theme="1"/>
        <rFont val="Arial Narrow"/>
        <family val="2"/>
      </rPr>
      <t>Componente 2: rendición de cuentas</t>
    </r>
    <r>
      <rPr>
        <sz val="12"/>
        <color theme="1"/>
        <rFont val="Arial Narrow"/>
        <family val="2"/>
      </rPr>
      <t xml:space="preserve">
En este componente se pretende reforzar las actividades de rendición de cuentas para aumentar la cobertura de la población informada sobre los resultados de la gestión por los diversos canales de diálogos dispuestos por la Entidad para cada uno de nuestros grupos de interés; cumpliendo con los lineamientos nacionales y distritales en estos temas.</t>
    </r>
  </si>
  <si>
    <r>
      <rPr>
        <b/>
        <sz val="12"/>
        <color theme="1"/>
        <rFont val="Arial Narrow"/>
        <family val="2"/>
      </rPr>
      <t>Componente 3: mecanismos para mejorar la atención al ciudadano</t>
    </r>
    <r>
      <rPr>
        <sz val="12"/>
        <color theme="1"/>
        <rFont val="Arial Narrow"/>
        <family val="2"/>
      </rPr>
      <t xml:space="preserve">
En este componente se establecen actividades para el fortalecimiento institucional para el acceso de los ciudadanos a los trámites y servicios de la Unidad a través de los diferentes canales de comunicación habilitados, mejorando así el relacionamiento ciudadano.</t>
    </r>
  </si>
  <si>
    <r>
      <rPr>
        <b/>
        <sz val="12"/>
        <color theme="1"/>
        <rFont val="Arial Narrow"/>
        <family val="2"/>
      </rPr>
      <t>Componente 4: racionalización de trámites</t>
    </r>
    <r>
      <rPr>
        <sz val="12"/>
        <color theme="1"/>
        <rFont val="Arial Narrow"/>
        <family val="2"/>
      </rPr>
      <t xml:space="preserve">
Este componente está formulado en la mejora de los trámites, estableciendo una estrategia de racionalización para la mejora de los procesos hacia el ciudadano, buscando la mejora de la experiencia del ciudadano ante la entidad. </t>
    </r>
  </si>
  <si>
    <r>
      <rPr>
        <b/>
        <sz val="12"/>
        <color theme="1"/>
        <rFont val="Arial Narrow"/>
        <family val="2"/>
      </rPr>
      <t>Componente 5: apertura de información y datos abiertos</t>
    </r>
    <r>
      <rPr>
        <sz val="12"/>
        <color theme="1"/>
        <rFont val="Arial Narrow"/>
        <family val="2"/>
      </rPr>
      <t xml:space="preserve">
Este componente se proyecta en la mejora de la información que genera la entidad en cuanto a accesibilidad, comprensión e interoperabilidad, garantizando así la apertura y aprovechamiento de los datos.</t>
    </r>
  </si>
  <si>
    <r>
      <rPr>
        <b/>
        <sz val="12"/>
        <color theme="1"/>
        <rFont val="Arial Narrow"/>
        <family val="2"/>
      </rPr>
      <t>Componente 6: participación e innovación en la gestión pública</t>
    </r>
    <r>
      <rPr>
        <sz val="12"/>
        <color theme="1"/>
        <rFont val="Arial Narrow"/>
        <family val="2"/>
      </rPr>
      <t xml:space="preserve">
Este componente busca fortalecer las políticas de participación ciudadana en la gestión pública y la política de gestión del conocimiento e innovación de manera articulada, garantizando espacios de creación y cooperación.</t>
    </r>
  </si>
  <si>
    <r>
      <rPr>
        <b/>
        <sz val="12"/>
        <color theme="1"/>
        <rFont val="Arial Narrow"/>
        <family val="2"/>
      </rPr>
      <t>Componente 7: promoción de la integridad y la ética pública</t>
    </r>
    <r>
      <rPr>
        <sz val="12"/>
        <color theme="1"/>
        <rFont val="Arial Narrow"/>
        <family val="2"/>
      </rPr>
      <t xml:space="preserve">
Este componente se establece el desarrollo de las estrategias de implementación en temas de integridad, ética y medidas contra la corrupción, buscando la apropiación interna y externa en la conducta del deber público, cumpliendo así los objetivos del estado.</t>
    </r>
  </si>
  <si>
    <r>
      <rPr>
        <b/>
        <sz val="12"/>
        <color theme="1"/>
        <rFont val="Arial Narrow"/>
        <family val="2"/>
      </rPr>
      <t>Componente 8: gestión de riesgos de corrupción - mapas de riesgo</t>
    </r>
    <r>
      <rPr>
        <sz val="12"/>
        <color theme="1"/>
        <rFont val="Arial Narrow"/>
        <family val="2"/>
      </rPr>
      <t xml:space="preserve">
En este componente se establecen actividades que permiten la identificación de posibles riesgos de corrupción estableciendo análisis, acciones de mitigación y seguimiento, para los diferentes procesos de la entidad.</t>
    </r>
  </si>
  <si>
    <r>
      <rPr>
        <b/>
        <sz val="12"/>
        <color theme="1"/>
        <rFont val="Arial Narrow"/>
        <family val="2"/>
      </rPr>
      <t>Componente 9: medidas de debida diligencia y prevención de lavado de activos</t>
    </r>
    <r>
      <rPr>
        <sz val="12"/>
        <color theme="1"/>
        <rFont val="Arial Narrow"/>
        <family val="2"/>
      </rPr>
      <t xml:space="preserve">
En este componente la UAESP establece actividades de mejora en los procesos de contratación y vinculación y establece el plan de trabajo para el desarrollo de las fases de desarrollo de la debida diligencia. Adicional se articulan las actividades establecidas por el Decreto 189 del 2020, es su artículo 14 y 17 en implementación de lineamientos en los procesos precontractuales y contractuales sobre transparencia e integridad.</t>
    </r>
  </si>
  <si>
    <t xml:space="preserve">5. </t>
  </si>
  <si>
    <t>Publicación</t>
  </si>
  <si>
    <t>Presentado y aprobado el día 30 de enero de 2023 por el Comité Institucional de Gestión y Desempeño de la Unidad Administrativa Especial de Servicios Públicos</t>
  </si>
  <si>
    <t>Fecha de aprobación</t>
  </si>
  <si>
    <t>Versión</t>
  </si>
  <si>
    <t>Descripción</t>
  </si>
  <si>
    <t>Publicación y consulta del proyecto del Plan Anticorrupción y de Atención al Ciudadano-PAAC vigencia 2022</t>
  </si>
  <si>
    <t>Aprobación  del Plan Anticorrupción y de Atención al Ciudadano-PAAC vigencia 2023</t>
  </si>
  <si>
    <t>{</t>
  </si>
  <si>
    <t>COMPONENTE</t>
  </si>
  <si>
    <t>Subcomponente / procesos</t>
  </si>
  <si>
    <t>#</t>
  </si>
  <si>
    <t>Actividades</t>
  </si>
  <si>
    <t>Meta producto</t>
  </si>
  <si>
    <t>Responsable</t>
  </si>
  <si>
    <t>Fecha
programada</t>
  </si>
  <si>
    <t>Enero</t>
  </si>
  <si>
    <t>Febrero</t>
  </si>
  <si>
    <t>Marzo</t>
  </si>
  <si>
    <t>Abril</t>
  </si>
  <si>
    <t>Mayo</t>
  </si>
  <si>
    <t>Junio</t>
  </si>
  <si>
    <t>Julio</t>
  </si>
  <si>
    <t>Agosto</t>
  </si>
  <si>
    <t>Septiembre</t>
  </si>
  <si>
    <t>Octubre</t>
  </si>
  <si>
    <t>Noviembre</t>
  </si>
  <si>
    <t>Diciembre</t>
  </si>
  <si>
    <t>TOTAL
PROGRAMADO</t>
  </si>
  <si>
    <t>TOTAL
PROGRAMADO
%</t>
  </si>
  <si>
    <t>TOTAL EJECUTADO</t>
  </si>
  <si>
    <t>TOTAL EJECUTADO
%</t>
  </si>
  <si>
    <t>Programado mes</t>
  </si>
  <si>
    <t>Programado mes %</t>
  </si>
  <si>
    <t xml:space="preserve">Ejecutado mes </t>
  </si>
  <si>
    <t>Ejecutado mes %</t>
  </si>
  <si>
    <t>Descripción del avance</t>
  </si>
  <si>
    <t>Componente 1: MECANISMOS PARA LA TRANSPARENCIA Y ACCESO A LA INFORMACIÓN</t>
  </si>
  <si>
    <t>Lineamiento de transparencia activa.</t>
  </si>
  <si>
    <t>Actualización del micrositio de transparencia.</t>
  </si>
  <si>
    <t>3 reportes de publicación.</t>
  </si>
  <si>
    <t>Gestión de la tecnología y la información</t>
  </si>
  <si>
    <t>Se cargó 366 documentos en la sección de transparencia de la página WEB. Adicional se cargaron los organigramas conforme se actualizaba el grupo directivo.</t>
  </si>
  <si>
    <t>1.2</t>
  </si>
  <si>
    <t>Publicación de información sobre suscripción de contratación pública.</t>
  </si>
  <si>
    <t>12 publicaciones de relación de contratación suscrita en el periodo.</t>
  </si>
  <si>
    <t>Gestión de Asuntos Legales</t>
  </si>
  <si>
    <t>Se adjunta como evidencia la relación de la contratación suscrita durante el mes de diciembre del 2022, la cual fue publicada en el siguiente enlace https://www.uaesp.gov.co/sites/default/files/documentos/CONTRATACION_DICIEMBRE_2022.xlsx</t>
  </si>
  <si>
    <t>Se adjunta como evidencia la relación de la contratación suscrita durante el mes de enero, la cual fue publicada en el siguiente enlace https://www.uaesp.gov.co/sites/default/files/documentos/CONTRATACION_ENERO_2023.xlsx</t>
  </si>
  <si>
    <t>Se adjunta como evidencia la relación de la contratación suscrita durante el mes de febrero, la cual fue publicada en el siguiente enlace https://www.uaesp.gov.co/sites/default/files/documentos/CONTRATACION_FEBRERO_2023.xlsx</t>
  </si>
  <si>
    <t>Se adjunta como evidencia la relación de la contratación suscrita durante el mes de marzo, la cual fue publicada en el siguiente enlace https://www.uaesp.gov.co/sites/default/files/documentos/CONTRATACION_MARZO_2023.xlsx</t>
  </si>
  <si>
    <t>Se adjunta como evidencia la relación de la contratación suscrita durante el mes de abril, la cual fue publicada en el siguiente enlace https://www.uaesp.gov.co/sites/default/files/documentos/CONTRATACION_ABRIL_2023.xlsx</t>
  </si>
  <si>
    <t>1.3</t>
  </si>
  <si>
    <t>Aumentar el porcentaje de inscripción de trámites en el SUIT</t>
  </si>
  <si>
    <t>1 reporte de porcentaje de trámites en el SUIT.</t>
  </si>
  <si>
    <t>Direccionamiento Estratégico</t>
  </si>
  <si>
    <t>1.4</t>
  </si>
  <si>
    <t>Realizar revisión y actualización de la información publicada en el SUIT</t>
  </si>
  <si>
    <t>1 reporte de actualización.</t>
  </si>
  <si>
    <t>Lineamientos de transparencia pasiva.</t>
  </si>
  <si>
    <t>Elaborar y publicar informes de seguimiento sobre solicitudes de información pública recibidas en la Unidad.</t>
  </si>
  <si>
    <t>12 informes solicitud acceso a la información.</t>
  </si>
  <si>
    <t>Servicio al Ciudadano</t>
  </si>
  <si>
    <t>Se publica en el link y se adjunta como evidencia en informe con corte a diciembre 2022: https://www.uaesp.gov.co/transparencia/instrumentos-gestion-informacion-publica/informe-peticiones-quejas-reclamos-318</t>
  </si>
  <si>
    <t>Se publica en el link y se adjunta como evidencia en informe con corte a enero 2023: https://www.uaesp.gov.co/transparencia/instrumentos-gestion-informacion-publica/informe-peticiones-quejas-reclamos-322</t>
  </si>
  <si>
    <t>Se publica en el link y se adjunta como evidencia en informe con corte a febrero 2023: https://www.uaesp.gov.co/transparencia/instrumentos-gestion-informacion-publica/informe-peticiones-quejas-reclamos-325</t>
  </si>
  <si>
    <t>Se publica en el link y se adjunta como evidencia en informe con corte a marzo 2023: https://www.uaesp.gov.co/transparencia/instrumentos-gestion-informacion-publica/informe-peticiones-quejas-reclamos-333</t>
  </si>
  <si>
    <t>2.2</t>
  </si>
  <si>
    <t>Identificar la necesidades de información que requiere conocer la ciudadanía frente a los servicios  que garantiza la Unidad.</t>
  </si>
  <si>
    <t>4 Informe de los resultados de las encuestas.</t>
  </si>
  <si>
    <t>Gestión de las Comunicaciones</t>
  </si>
  <si>
    <t>Se realiza la aplicacion de la encuesta externa, la cual busca establecer cuales son las necesidades de informacion que desea conocer la ciudadania, frente a las a la funciones que realiza la UAESP.</t>
  </si>
  <si>
    <t>2.3</t>
  </si>
  <si>
    <t>Socializar el rol del defensor ciudadano.</t>
  </si>
  <si>
    <t>2 jlistados de asistencia a las jornadas de socialización.</t>
  </si>
  <si>
    <t xml:space="preserve">El dia 10 fe febrero se realizo capacitacion
de servicio al ciudadano en donde se socializo el rol del defensor ciudadano, se anexa listado
de asistencia y link de capacitacion. </t>
  </si>
  <si>
    <t>2.4</t>
  </si>
  <si>
    <t>Plan de trabajo de relacionamiento institucional para la socialización de la gestión y servicios.</t>
  </si>
  <si>
    <t>1 informe de relacionamiento.</t>
  </si>
  <si>
    <t>Elaboración de instrumentos de gestión de información.</t>
  </si>
  <si>
    <t>Revisar y actualizar el registro de activos de información e índice de información clasificada y reservada.</t>
  </si>
  <si>
    <t>1 documento actualizado y publicado.</t>
  </si>
  <si>
    <t>Gestión de la Tecnología y la Información</t>
  </si>
  <si>
    <t>Actualizar el Esquema de Publicación de Información de la UAESP.</t>
  </si>
  <si>
    <t>Criterio diferencial de accesibilidad.</t>
  </si>
  <si>
    <t>4.1</t>
  </si>
  <si>
    <t>Implementar los criterios de accesibilidad en la página web de la Unidad, establecidos por la Política de Gobierno Digital del Ministerio TIC.</t>
  </si>
  <si>
    <t>4 reportes monitoreo de medios de comunicación externos. Reporte de criterios de accesibilidad en la página web implementados</t>
  </si>
  <si>
    <t>Monitoreo de Acceso a la Información Pública.</t>
  </si>
  <si>
    <t>5.1</t>
  </si>
  <si>
    <t>Monitoreo a la gestión de PQRS</t>
  </si>
  <si>
    <t>2 informes   de seguimiento a la oportuna respuesta de los PQRS.</t>
  </si>
  <si>
    <t>Gestión de Evaluación y Mejora</t>
  </si>
  <si>
    <t>5.2</t>
  </si>
  <si>
    <t>Realizar seguimiento al cumplimiento de la ley de transparencia.</t>
  </si>
  <si>
    <t>3 informes de seguimiento.</t>
  </si>
  <si>
    <t>Se anexa informe</t>
  </si>
  <si>
    <t>Componente 2: RENDICIÓN DE CUENTAS</t>
  </si>
  <si>
    <t>Información de calidad y en lenguaje comprensible.</t>
  </si>
  <si>
    <t>Espacios de diálogo con información de calidad y en lenguaje comprensible.</t>
  </si>
  <si>
    <t>9 Metodologías por cada espacio de rendición de cuentas</t>
  </si>
  <si>
    <t>Se anexa la metodología de audiencia pública.</t>
  </si>
  <si>
    <t>Se anexa metodología de jóvenes
Se anexa metodología niños, niñas</t>
  </si>
  <si>
    <t>Diálogo de doble vía con la ciudadanía y sus organizaciones.</t>
  </si>
  <si>
    <t>Desarrollo de los espacios de diálogo</t>
  </si>
  <si>
    <t>1 informe de rendición de cuentas</t>
  </si>
  <si>
    <t>Responsabilidad en la cultura de la rendición y petición de cuentas</t>
  </si>
  <si>
    <t>Realizar sensibilización, capacitación o talleres con relación a temas de PC, REDEC y enfoques diferenciales a los colaboradores.</t>
  </si>
  <si>
    <t>1 reporte de capacitación (asistencia, video, memorias)</t>
  </si>
  <si>
    <t>Capacitación realizada con veeduria distrirtal</t>
  </si>
  <si>
    <t>Socializar los avances de la gestión de la entidad por medio de las TIC</t>
  </si>
  <si>
    <t>2 informes de campañas de socialización de la gestión de la entidad.</t>
  </si>
  <si>
    <t>Evaluación y retroalimentación a la gestión institucional</t>
  </si>
  <si>
    <t>4.2</t>
  </si>
  <si>
    <t>Evaluar los espacios de rendición de cuentas hacia los grupos de interés.</t>
  </si>
  <si>
    <t>1 Informe de evaluación de los espacios</t>
  </si>
  <si>
    <t>Rendición de cuentas focalizada</t>
  </si>
  <si>
    <t>Establecer en la estrategia los grupos focalizados a quienes se dirige la rendición de cuentas.</t>
  </si>
  <si>
    <t>1 estrategia de rendición de cuentas aprobada y publicada</t>
  </si>
  <si>
    <t>Se encuentra aprobada y publicada en el link: https://www.uaesp.gov.co/transparencia/planeacion/planes/estrategia-rendici%C3%B3n-cuentas-2023</t>
  </si>
  <si>
    <t>Articulación Institucional a los Nodos de Rendición de Cuentas</t>
  </si>
  <si>
    <t>6.1</t>
  </si>
  <si>
    <t>Definir una estrategia de rendición de cuentas a partir de los nodos digitales</t>
  </si>
  <si>
    <t>Componente 3: MECANISMOS PARA MEJORAR LA ATENCIÓN AL CIUDADANO</t>
  </si>
  <si>
    <t>Estructura administrativa y Direccionamiento estratégico</t>
  </si>
  <si>
    <t>Fortalecer canales de atención  virtual, presencial y telefónico para una mejor atención al ciudadano</t>
  </si>
  <si>
    <t>Informe de fortalecimiento de canales virtual, presencial y telefónico.</t>
  </si>
  <si>
    <t>Fortalecer la atención al ciudadano.</t>
  </si>
  <si>
    <t>3 evaluaciones a través del mecanismo del cliente incógnito.</t>
  </si>
  <si>
    <t>Se realiza cliente incognito por canal de atencion chat y se anexan evidencias.</t>
  </si>
  <si>
    <t>Realizar  actividades de divulgación de los canales de atención, trámites y servicios de la entidad a los grupos de interés.</t>
  </si>
  <si>
    <t>2 campañas de divulgación de trámites y servicios.</t>
  </si>
  <si>
    <t xml:space="preserve">El dia 10 fe febrero se realizo capacitacion
de servicio al ciudadano en donde se socializacion
los diferentes canales de antecion, se anexa listado
de asistencia y link de capacitacion. </t>
  </si>
  <si>
    <t>Fortalecimiento de los canales de atención</t>
  </si>
  <si>
    <t>Capacitar a los servidores en el uso de herramientas de inclusión.</t>
  </si>
  <si>
    <t>2 Capacitaciones en el uso de herramientas de inclusión (asistencia, video, memorias).</t>
  </si>
  <si>
    <t xml:space="preserve">El dia 10 fe febrero se realizo capacitacion
de servicio al ciudadano en donde se socializo el uso de herramientas de inclusion, se anexa listado
de asistencia y link de capacitacion. </t>
  </si>
  <si>
    <t>Talento Humano</t>
  </si>
  <si>
    <t>Fortalecer las competencias de los servidores públicos en la atención del servicio al ciudadano.</t>
  </si>
  <si>
    <t>2 capacitaciones a los funcionarios y contratistas en lenguaje claro (asistencia, video, memorias).</t>
  </si>
  <si>
    <t>Incluir capacitaciones en el Plan Institucional de capacitación, en la temáticas relacionadas con el servicio al ciudadano.</t>
  </si>
  <si>
    <t>5 reportes de capacitación (asistencia, video, memorias)</t>
  </si>
  <si>
    <t>Gestión de Talento Humano</t>
  </si>
  <si>
    <t>3.3</t>
  </si>
  <si>
    <t>Desarrollar capacitaciones sobre los procedimientos de trámites y servicios de la entidad,  para los funcionarios y contratistas que prestan atención al ciudadano.</t>
  </si>
  <si>
    <t>5 capacitaciones de actualización con dependencias misionales de trámites y servicios (asistencia, video, memorias).</t>
  </si>
  <si>
    <t>Normativo y procedimental</t>
  </si>
  <si>
    <t>Realizar socializaciones de responsabilidad de los servidores públicos frente a los derechos de los ciudadanos.</t>
  </si>
  <si>
    <t>Actualizar el procedimiento de Medición de la satisfacción de los servicios de la UAESP</t>
  </si>
  <si>
    <t>2 documentos actualizados.</t>
  </si>
  <si>
    <t>Relacionamiento con el ciudadano</t>
  </si>
  <si>
    <t>Identificar el nivel de satisfacción de los usuarios con los trámites y servicios de la entidad, recopilando los resultados de las encuestas.</t>
  </si>
  <si>
    <t>2 informes satisfacción de los usuarios con los trámites y servicios de la entidad.</t>
  </si>
  <si>
    <t>Identificar las expectativas y experiencias de los servidores públicos frente al servicio al ciudadano.</t>
  </si>
  <si>
    <t>2 reportes de encuestas de percepción de los servidores públicos que interactúan con la ciudadanía.</t>
  </si>
  <si>
    <t xml:space="preserve"> </t>
  </si>
  <si>
    <t>Análisis de la información de las denuncia de corrupción (enfoque de género)</t>
  </si>
  <si>
    <t>Generar informe sobre las denuncias de corrupción con enfoque de género</t>
  </si>
  <si>
    <t>2 informes de denuncias de corrupción</t>
  </si>
  <si>
    <t>Gestión Disciplinaria Interna</t>
  </si>
  <si>
    <t>Se anexa informe en el formato de la Secretaría Jurídica, confirmación de envío y correo con datos de género</t>
  </si>
  <si>
    <t>Componente 4: RACIONALIZACIÓN DE TRÁMITES</t>
  </si>
  <si>
    <t>Racionalización de Trámites</t>
  </si>
  <si>
    <t>Estrategia de racionalización SUIT</t>
  </si>
  <si>
    <t>Seguimiento plataforma SUIT</t>
  </si>
  <si>
    <t>Servicios Funerarios</t>
  </si>
  <si>
    <t>Consulta Ciudadana para la mejora de experiencias de los usuarios</t>
  </si>
  <si>
    <t>Realzar consulta ciudadana.</t>
  </si>
  <si>
    <t>1 Informe de resultados.</t>
  </si>
  <si>
    <t>Formular plan de mejoramiento con los resultados de la consulta.</t>
  </si>
  <si>
    <t>1 Plan de mejoramiento.</t>
  </si>
  <si>
    <t>Implementación Plan de mejoramiento.</t>
  </si>
  <si>
    <t>1 Informe de implementación.</t>
  </si>
  <si>
    <t>Componente 5: APERTURA DE INFORMACIÓN Y DATOS ABIERTOS</t>
  </si>
  <si>
    <t>Apertura de datos para los ciudadanos y grupos de interés</t>
  </si>
  <si>
    <t>Formular la estrategia de datos abiertos.</t>
  </si>
  <si>
    <t>1 Documento estrategia.</t>
  </si>
  <si>
    <t>Se anexa el documento</t>
  </si>
  <si>
    <t>Implementación estrategia datos abiertos.</t>
  </si>
  <si>
    <t>Socialización de la estrategia de datos abiertos.</t>
  </si>
  <si>
    <t>1 Informe de socialización.</t>
  </si>
  <si>
    <t>Entrega de información en lenguaje sencillo que de cuenta de la gestión institucional.</t>
  </si>
  <si>
    <t>Diseñar una estrategia para la apropiación de lenguaje claro, sencillo e incluyente en la información generada por la entidad sobre su gestión.</t>
  </si>
  <si>
    <t>1 estrategia de lenguaje claro , sencillo e incluyente</t>
  </si>
  <si>
    <t>Se adjunta estrategia de lenguaje claro aprobada</t>
  </si>
  <si>
    <t>Implementar la estrategia de apropiación de lenguaje claro, sencillo e incluyente</t>
  </si>
  <si>
    <t>1 informe de la de lenguaje claro , sencillo e incluyente</t>
  </si>
  <si>
    <t>Implementación de la campaña de divulgación de información estadística de la entidad a grupos de valor y de interés.</t>
  </si>
  <si>
    <t>1 acta de seguimiento en mesa técnica.</t>
  </si>
  <si>
    <t>Gestión del Conocimiento y la Innovación</t>
  </si>
  <si>
    <t>Apertura de la información presupuestal institucional y de resultados.</t>
  </si>
  <si>
    <t>Generación de dataset sobre ejecución presupuestal</t>
  </si>
  <si>
    <t>1 data set generado</t>
  </si>
  <si>
    <t>Gestión Financiera</t>
  </si>
  <si>
    <t>Se genera el dataset y se publica en el portal de datos abiertos bogotá de manera mensual links: 1- https://datosabiertos.bogota.gov.co/dataset/informes-ejecucion-presupuestal-enero-de-2023 2- https://datosabiertos.bogota.gov.co/dataset/informes-ejecucion-presupuestal-febrero-de-2023 3- https://datosabiertos.bogota.gov.co/dataset/informes-ejecucion-presupuestal-marzo-de-2023</t>
  </si>
  <si>
    <t>Actualización de datasets en el portal de datos abiertos Bogotá.</t>
  </si>
  <si>
    <t>4 reportes de dataset actualizados.</t>
  </si>
  <si>
    <t>Se actualizarón y cargaron 13 dataset en la página web de datos abiertos bogotá.</t>
  </si>
  <si>
    <t>Estandarización de datos abiertos para intercambio de información.</t>
  </si>
  <si>
    <t>Implementación del estándar SDMX.</t>
  </si>
  <si>
    <t>Generación de URL, a base de datos bajo el estándar SDMX.</t>
  </si>
  <si>
    <t>Componente 6: PARTICIPACIÓN E INNOVACIÓN EN LA GESTIÓN PÚBLICA</t>
  </si>
  <si>
    <t>Ciudadanía en la toma de decisiones públicas</t>
  </si>
  <si>
    <t>Formulación del plan de acción de participación ciudadana</t>
  </si>
  <si>
    <t>1 plan aprobado y publicado</t>
  </si>
  <si>
    <t>El plan fue aprobado por el CIGD del 30 de enero, se anexa acta. Fue publicado en la página web en el link https://www.uaesp.gov.co/content/planeacion</t>
  </si>
  <si>
    <t>Ejecución y seguimiento plan acción de participación ciudadana</t>
  </si>
  <si>
    <t>1 Informe anual publicado.</t>
  </si>
  <si>
    <t>Iniciativas de innovación por articulación institucional</t>
  </si>
  <si>
    <t>Priorizar iniciativas de innovación</t>
  </si>
  <si>
    <t>1 informe de priorización</t>
  </si>
  <si>
    <t>Se anexa informe con la priorización inventario actualizado</t>
  </si>
  <si>
    <t>Desarrollar las iniciativas priorizadas</t>
  </si>
  <si>
    <t>1 plan de implementación.</t>
  </si>
  <si>
    <t>Ejecución y seguimiento de las iniciativas desarrolladas</t>
  </si>
  <si>
    <t>1 informe.</t>
  </si>
  <si>
    <t>Redes de innovación pública</t>
  </si>
  <si>
    <t>Directorio de redes de innovación pública</t>
  </si>
  <si>
    <t>1 directorio publicado</t>
  </si>
  <si>
    <t>Presentar las actividades de la UAESP en el marco de la innovación</t>
  </si>
  <si>
    <t>1 informe de las actividades presentadas.</t>
  </si>
  <si>
    <t>Componente 7: PROMOCIÓN DE LA INTEGRIDAD Y LA ÉTICA PÚBLICA</t>
  </si>
  <si>
    <t>Programas Gestión de Integridad</t>
  </si>
  <si>
    <t>Formulación del plan de integridad</t>
  </si>
  <si>
    <t>Ejecución y seguimiento plan de integridad</t>
  </si>
  <si>
    <t>Promoción de la integridad en las instituciones y grupos de interés</t>
  </si>
  <si>
    <t>Desarrollo de jornada de inducción - reinducción, en temas de transparencia e integridad.</t>
  </si>
  <si>
    <t>2 jornadas de inducción - reinducción (asistencia, video, memorias).</t>
  </si>
  <si>
    <t>Participación en las estrategias distritales de Integridad</t>
  </si>
  <si>
    <t>Implementar las estrategias desarrolladas por el distrito en temas de transparencia e integridad.</t>
  </si>
  <si>
    <t>1 reporte de convocatorias socializadas.</t>
  </si>
  <si>
    <t>Gestión preventiva de conflicto de interés</t>
  </si>
  <si>
    <t>Actualización de la política y estrategia de conflicto de intereses.</t>
  </si>
  <si>
    <t>2 Documentos actualizados y publicados.</t>
  </si>
  <si>
    <t>Se anexa estrategia actualizada aprobada y publicada en el link https://www.uaesp.gov.co/transparencia/planeacion/planes/estrategia-conflicto-intereses-uaesp-v2</t>
  </si>
  <si>
    <t>Elaborar informe a la estrategia de conflicto de intereses.</t>
  </si>
  <si>
    <t>1 informe de seguimiento.</t>
  </si>
  <si>
    <t>Gestión prácticas Antisoborno, Antifraude</t>
  </si>
  <si>
    <t>Actualización de la política: antisoborno, antifraude y antipiratería.</t>
  </si>
  <si>
    <t>1 Documento actualizado y publicado.</t>
  </si>
  <si>
    <t>Componente 8: GESTIÓN DE RIESGOS DE CORRUPCIÓN - MAPAS DE RIESGO</t>
  </si>
  <si>
    <t>Acciones de fortalecimiento a herramientas de detección</t>
  </si>
  <si>
    <t>Realizar la revisión y aprobación de los  riesgos de corrupción por el CIGD.</t>
  </si>
  <si>
    <t>Acta del comité y publicación de riesgos</t>
  </si>
  <si>
    <t>Los riesgos fueron aprobados por el CIGD del 30 de enero, se anexa acta. Fueron publicados en la página web en el link https://www.uaesp.gov.co/transparencia/planeacion/planes en la sección de Plan Anticorrupción y Atención al Ciudadano / 2023</t>
  </si>
  <si>
    <t>Fortalecimiento de políticas de riesgos</t>
  </si>
  <si>
    <r>
      <t xml:space="preserve">Realizar la revisión de la política de riesgos en el marco del Comité Institucional de Coordinación de Control Interno (CICCI). </t>
    </r>
    <r>
      <rPr>
        <b/>
        <sz val="11"/>
        <color theme="1"/>
        <rFont val="Arial"/>
        <family val="2"/>
      </rPr>
      <t xml:space="preserve">Nota: </t>
    </r>
    <r>
      <rPr>
        <sz val="11"/>
        <color theme="1"/>
        <rFont val="Arial"/>
        <family val="2"/>
      </rPr>
      <t>La Oficina de Control Interno incluirá el punto en la citación del Comité para que todos los integrantes aporten sobre las revisiones a que haya lugar.</t>
    </r>
  </si>
  <si>
    <t>1 Convocatoria al CICCI con el anexo de la presentación para el Comité</t>
  </si>
  <si>
    <t>La revisión fue efectuada en la primera reunión del CICCI de enero del 2023. Se adjunta evidencia de la convocatoria y el anexo.</t>
  </si>
  <si>
    <t>Fortalecimiento a mapas de riesgos</t>
  </si>
  <si>
    <t>Realizar identificación de riesgos SARLAFT</t>
  </si>
  <si>
    <t>Matriz de riegos actualizada</t>
  </si>
  <si>
    <t>Consulta, divulgación, monitoreo - revisión y seguimiento</t>
  </si>
  <si>
    <t>Realizar seguimiento las matrices de riesgos</t>
  </si>
  <si>
    <t>3 Reportes de seguimiento.</t>
  </si>
  <si>
    <t>Fue ejecutado el primer seguimiento a las matrices de riesgo de la entidad. Se adjuntan evidencias del seguimiento en las matrices, memorando e informe de auditoria.</t>
  </si>
  <si>
    <t>Componente 9: MEDIDAS DE DEBIDA DILIGENCIA Y PREVENCIÓN DE LAVADO DE ACTIVOS</t>
  </si>
  <si>
    <t>Adecuación institucional para cumplir con la debida diligencia</t>
  </si>
  <si>
    <t>Revisión de documentos asociados a la gestión contractual</t>
  </si>
  <si>
    <t>Actas de reunión.</t>
  </si>
  <si>
    <t>Construcción del plan de trabajo para adaptar y/o desarrollar la debida diligencia</t>
  </si>
  <si>
    <t>Formulación plan de trabajo para la debida diligencia y prevención LA/FT</t>
  </si>
  <si>
    <t>1 documento</t>
  </si>
  <si>
    <t>Se anexa plan de trabajo y acta de aprobación</t>
  </si>
  <si>
    <t>2.2.</t>
  </si>
  <si>
    <t>Ejecución y seguimiento plan de trabajo de la debida diligencia y prevención LA/FT</t>
  </si>
  <si>
    <t>Gestión de la debida diligencia</t>
  </si>
  <si>
    <t>Implementación de  lineamientos en suscripción de contratos de prestación de servicios con la UAESP</t>
  </si>
  <si>
    <t>4 reportes de contratos con diligenciamiento del "FORMATO DE RELACIÓN DE CONTRATOS DE PRESTACIÓN DE SERVICIO".</t>
  </si>
  <si>
    <t>Se adjuntan cuatro (4) contratos de prestación de servicios en los cuales se diligenció y aplicó el formato de relación de contratos de prestación de servicios, persona natural, como requisito para la suscipción de los contratos, dando cumplimiento a lo dispuesto por el artículo 17 del Decretro 189 de 2020.</t>
  </si>
  <si>
    <t>Implementar los lineamientos para incorporar cláusulas en los contratos de la Unidad, mediante las cuales se regule la suscripción de un compromiso de integridad y la no tolerancia con la corrupción</t>
  </si>
  <si>
    <t>4 reportes de contratos con la incorporación del compromisos de integridad y cláusula anticorrupción.</t>
  </si>
  <si>
    <t>Se adjuntan cuatro (4) contratos en los cuales se incorporó la cláusula denominada "compromiso anticorupción, en  cumplimiento de lo establecido por el artículo 14 del Decretro 189 de 2020.</t>
  </si>
  <si>
    <t xml:space="preserve">Implementar un espacio de sensibilización de la transparencia e integridad en la apertura y audiencia de adjudicación de los procesos contractuales </t>
  </si>
  <si>
    <t>4 Actas o resolución de apertura, ayudas audiovisuales;  realizados en los procesos contractuales.</t>
  </si>
  <si>
    <t>En el curso del primer trimestre de 2023, se encuentran en cuso seis (6) procesos de contratación. Conformer lo establecido en el presente lineamiento una vez se cuente con las correspondientes resoluciones de apertura o de adjudicación porferidas en el curso de dichos procesos, se reportarán ante la OAP.</t>
  </si>
  <si>
    <t>PLAN DE TRANSPARENCIA Y ETICA PÚBLICA- PETP 2024
UNIDAD ADMINISTRATIVA ESPECIAL DE SERVICIOS PÚBLICOS - UAESP</t>
  </si>
  <si>
    <r>
      <rPr>
        <b/>
        <sz val="14"/>
        <color theme="9" tint="-0.249977111117893"/>
        <rFont val="Arial Narrow"/>
        <family val="2"/>
      </rPr>
      <t>Componente 1. MECANISMOS PARA LA TRANSPARENCIA Y ACCESO A LA INFORMACIÓN</t>
    </r>
    <r>
      <rPr>
        <b/>
        <sz val="14"/>
        <color theme="4"/>
        <rFont val="Arial Narrow"/>
        <family val="2"/>
      </rPr>
      <t xml:space="preserve">
</t>
    </r>
  </si>
  <si>
    <t>Componente</t>
  </si>
  <si>
    <t>Subcomponente</t>
  </si>
  <si>
    <t>N°</t>
  </si>
  <si>
    <t xml:space="preserve"> Actividades</t>
  </si>
  <si>
    <t>Meta o producto</t>
  </si>
  <si>
    <t>Indicador</t>
  </si>
  <si>
    <t>Proceso responsable</t>
  </si>
  <si>
    <t>Fecha programada</t>
  </si>
  <si>
    <t>Autoevaluación de la dependencia responsable</t>
  </si>
  <si>
    <t>Seguimiento de la Oficina de Control Interno</t>
  </si>
  <si>
    <t>Fecha</t>
  </si>
  <si>
    <t>Descripción de avance</t>
  </si>
  <si>
    <t>Estado de la actividad (%)</t>
  </si>
  <si>
    <t>Avance por subcomponente (%)</t>
  </si>
  <si>
    <t>Avance por componente (%)</t>
  </si>
  <si>
    <t>Fecha del seguimiento</t>
  </si>
  <si>
    <t>Descripción del seguimiento</t>
  </si>
  <si>
    <t>Observaciones</t>
  </si>
  <si>
    <t>Componente 1. MECANISMOS PARA LA TRANSPARENCIA Y ACCESO A LA INFORMACIÓN</t>
  </si>
  <si>
    <r>
      <rPr>
        <b/>
        <sz val="14"/>
        <rFont val="Arial Narrow"/>
        <family val="2"/>
      </rPr>
      <t xml:space="preserve">Subcomponente 1        </t>
    </r>
    <r>
      <rPr>
        <sz val="14"/>
        <rFont val="Arial Narrow"/>
        <family val="2"/>
      </rPr>
      <t xml:space="preserve"> ineamiento de 
transparencia activa</t>
    </r>
  </si>
  <si>
    <t>Publicación de información del micrositio de transparencia.</t>
  </si>
  <si>
    <t>4 reportes de publicación.</t>
  </si>
  <si>
    <t>31/03/2024: Se realiza la publicación de 109 documentos y 20 Noticias</t>
  </si>
  <si>
    <r>
      <t xml:space="preserve">09/05/2024: </t>
    </r>
    <r>
      <rPr>
        <sz val="14"/>
        <color theme="1"/>
        <rFont val="Arial Narrow"/>
        <family val="2"/>
      </rPr>
      <t xml:space="preserve">Se observa programación de la actividad para los meses marzo, junio, septiembre y diciembre.
Se evidencia reportes correspondientes a los meses enero y febrero, cumpliendo con el primer porcentaje planeado de la actividad. </t>
    </r>
    <r>
      <rPr>
        <b/>
        <sz val="14"/>
        <color theme="1"/>
        <rFont val="Arial Narrow"/>
        <family val="2"/>
      </rPr>
      <t xml:space="preserve">
</t>
    </r>
  </si>
  <si>
    <r>
      <t xml:space="preserve">09/05/2024: </t>
    </r>
    <r>
      <rPr>
        <sz val="14"/>
        <color theme="1"/>
        <rFont val="Arial Narrow"/>
        <family val="2"/>
      </rPr>
      <t>En proceso</t>
    </r>
    <r>
      <rPr>
        <b/>
        <sz val="14"/>
        <color theme="1"/>
        <rFont val="Arial Narrow"/>
        <family val="2"/>
      </rPr>
      <t xml:space="preserve">
</t>
    </r>
  </si>
  <si>
    <t xml:space="preserve">30/01/2024: Se realizó la publicación de información sobre suscripción de contratación pública para el mes de enero de 2024. Evidencia: Se adjunta en PDF correo de solicitud de publicacón y excel contratación enero. https://www.uaesp.gov.co/sites/default/files/documentos/ENERO_2024_PUBLICAR.xlsx
28/02/2024: Se realizó la publicación de información sobre suscripción de contratación pública para el mes de febrero de 2024. Evidencia: Se adjunta en PDF correo de solicitud de publicacón y excel contratación febrero. https://www.uaesp.gov.co/sites/default/files/documentos/FEBRERO_2024_PUBLICAR.xlsx
31/03/2024: Se realizó la publicación de información sobre suscripción de contratación pública para el mes de marzo de 2024. Evidencia: Se adjunta en PDF correo de solicitud de publicacón, excel contratación marzo y pantallazo de publicación.https://www.uaesp.gov.co/sites/default/files/documentos/MARZO_2024_PUBLICAR.xlsx
30/04/2024: Se realizó la publicación de información sobre suscripción de contratación pública para el mes de abril de 2024. Evidencia: Se adjunta en PDF correo de solicitud de publicacón, excel contratación abril y pantallazo de publicación.https://www.uaesp.gov.co/sites/default/files/documentos/ABRIL_2024_PUBLICAR.xlsx
</t>
  </si>
  <si>
    <r>
      <t xml:space="preserve">09/05/2024: </t>
    </r>
    <r>
      <rPr>
        <sz val="14"/>
        <color theme="1"/>
        <rFont val="Arial Narrow"/>
        <family val="2"/>
      </rPr>
      <t xml:space="preserve">Se efectua consulta en link de transparencia, observando que el proceso cumple con la publicación de la información de la contratación mes a mes para el primer cuatrimestre de la vigencia
</t>
    </r>
  </si>
  <si>
    <t>Optimizar la información en la plataforma SUIT.</t>
  </si>
  <si>
    <t>1 reporte de porcentaje de gestión en la plataforma SUIT.</t>
  </si>
  <si>
    <t>30/04/2024: Sin avance</t>
  </si>
  <si>
    <r>
      <t xml:space="preserve">09/05/2024: </t>
    </r>
    <r>
      <rPr>
        <sz val="14"/>
        <color theme="1"/>
        <rFont val="Arial Narrow"/>
        <family val="2"/>
      </rPr>
      <t xml:space="preserve">El proceso no reporta avance de esta actividad 
</t>
    </r>
  </si>
  <si>
    <r>
      <t xml:space="preserve">09/05/2024: </t>
    </r>
    <r>
      <rPr>
        <sz val="14"/>
        <color theme="1"/>
        <rFont val="Arial Narrow"/>
        <family val="2"/>
      </rPr>
      <t>Sin avance</t>
    </r>
    <r>
      <rPr>
        <b/>
        <sz val="14"/>
        <color theme="1"/>
        <rFont val="Arial Narrow"/>
        <family val="2"/>
      </rPr>
      <t xml:space="preserve">
</t>
    </r>
  </si>
  <si>
    <r>
      <rPr>
        <b/>
        <sz val="14"/>
        <rFont val="Arial Narrow"/>
        <family val="2"/>
      </rPr>
      <t xml:space="preserve">Subcomponente 2
</t>
    </r>
    <r>
      <rPr>
        <sz val="14"/>
        <rFont val="Arial Narrow"/>
        <family val="2"/>
      </rPr>
      <t>Lineamientos de transparencia pasiva.</t>
    </r>
  </si>
  <si>
    <t>31/01/2024: Se realizo informe de acceso a la informacion publica diciembre. Se anexa informe como evidencia. https://www.uaesp.gov.co/sites/default/files/instrumentos_gestion_informacion/informe_solicitud_acceso_a_la_informacion_diciembre_2023.xlsx
28/02/2024: Se realizo informe de acceso a la informacion publica enero. Se anexa informe como evidencia. https://www.uaesp.gov.co/sites/default/files/instrumentos_gestion_informacion/informe_solicitud_acceso_a_la_informacion_modificado.xlsx
31/03/2024: Se realizo informe de acceso a la informacion publica febrero. Se anexa informe como evidencia.
30/04/2024: Actividad no realizada por falta de personal.</t>
  </si>
  <si>
    <r>
      <t xml:space="preserve">09/05/2024: </t>
    </r>
    <r>
      <rPr>
        <sz val="14"/>
        <color theme="1"/>
        <rFont val="Arial Narrow"/>
        <family val="2"/>
      </rPr>
      <t xml:space="preserve">En la revisión efectuada se observó:
* En lo que corresponde al reporte de enero el proceso adjunta informe de diciembre; sin embargo al efectuar verificación de la publicación el archivo que se muestra es el del mes de enero. 
* En lo que corresponde al reporte de febrero se evidencia informe y publicación en el link de transparencia. 
* Referente a marzo el proceso entrega informe del mes de abril pero no se evidencia publicación en página web. 
* Para el mes de abril el proceso no reporta avance. 
</t>
    </r>
  </si>
  <si>
    <r>
      <rPr>
        <b/>
        <sz val="14"/>
        <color rgb="FF000000"/>
        <rFont val="Arial Narrow"/>
      </rPr>
      <t xml:space="preserve">09/05/2024: </t>
    </r>
    <r>
      <rPr>
        <sz val="14"/>
        <color rgb="FF000000"/>
        <rFont val="Arial Narrow"/>
      </rPr>
      <t xml:space="preserve">Se sugiere efectuar las acciones de ajuste o modificación en el Plan toda vez que para el primer cuatrimestre no se evidencia de manera completa los 4 informes que debían ser publicados a cierre del cuatrimestre. 
En proceso
</t>
    </r>
  </si>
  <si>
    <t>30/04/2024: Sin reporte</t>
  </si>
  <si>
    <r>
      <t xml:space="preserve">09/05/2024: </t>
    </r>
    <r>
      <rPr>
        <sz val="14"/>
        <color theme="1"/>
        <rFont val="Arial Narrow"/>
        <family val="2"/>
      </rPr>
      <t xml:space="preserve">Se observa programación de la actividad para los meses marzo, junio, septiembre y diciembre. Al efectuar verificación del producto  correspondiente a marzo no se evidencia reporte por parte del proceso, incumpliendo con lo establecido para el primer cuatrimestre de la vigencia 2024. 
</t>
    </r>
  </si>
  <si>
    <r>
      <rPr>
        <b/>
        <sz val="14"/>
        <color rgb="FF000000"/>
        <rFont val="Arial Narrow"/>
      </rPr>
      <t xml:space="preserve">09/05/2024: </t>
    </r>
    <r>
      <rPr>
        <sz val="14"/>
        <color rgb="FF000000"/>
        <rFont val="Arial Narrow"/>
      </rPr>
      <t xml:space="preserve">Se sugiere efectuar las acciones de ajuste o modificación en el Plan toda vez que para el primer cuatrimestre no se evidenció el producto de acuerdo a lo programado. 
En proceso
</t>
    </r>
  </si>
  <si>
    <t>2 listados de asistencia a las jornadas de socialización.</t>
  </si>
  <si>
    <r>
      <t xml:space="preserve">09/05/2024: </t>
    </r>
    <r>
      <rPr>
        <sz val="14"/>
        <color theme="1"/>
        <rFont val="Arial Narrow"/>
        <family val="2"/>
      </rPr>
      <t xml:space="preserve">Se observa programación de la actividad para los meses junio y diciembre. El proceso no efectua reporte.
</t>
    </r>
  </si>
  <si>
    <t>Alianza institucional para la socialización de la gestión y servicios.</t>
  </si>
  <si>
    <t>2 informes de gestión institucional de comunicaciones.</t>
  </si>
  <si>
    <r>
      <rPr>
        <b/>
        <sz val="14"/>
        <rFont val="Arial Narrow"/>
        <family val="2"/>
      </rPr>
      <t>Subcomponente 3</t>
    </r>
    <r>
      <rPr>
        <sz val="14"/>
        <rFont val="Arial Narrow"/>
        <family val="2"/>
      </rPr>
      <t xml:space="preserve">  Elaboración de instrumentos de gestión de información.</t>
    </r>
  </si>
  <si>
    <r>
      <t xml:space="preserve">09/05/2024: </t>
    </r>
    <r>
      <rPr>
        <sz val="14"/>
        <color theme="1"/>
        <rFont val="Arial Narrow"/>
        <family val="2"/>
      </rPr>
      <t xml:space="preserve">Se observa programación de la actividad para el mes de octubre. El proceso no efectua reporte.
</t>
    </r>
  </si>
  <si>
    <r>
      <t xml:space="preserve">09/05/2024: </t>
    </r>
    <r>
      <rPr>
        <sz val="14"/>
        <color theme="1"/>
        <rFont val="Arial Narrow"/>
        <family val="2"/>
      </rPr>
      <t xml:space="preserve">Se observa programación de la actividad para el mes de junio. El proceso no efectua reporte.
</t>
    </r>
  </si>
  <si>
    <r>
      <rPr>
        <b/>
        <sz val="14"/>
        <rFont val="Arial Narrow"/>
        <family val="2"/>
      </rPr>
      <t xml:space="preserve">Subcomponente / proceso 4
</t>
    </r>
    <r>
      <rPr>
        <sz val="14"/>
        <rFont val="Arial Narrow"/>
        <family val="2"/>
      </rPr>
      <t>Criterio diferencial de accesibilidad.</t>
    </r>
  </si>
  <si>
    <t>2 reportes de criterios de accesibilidad en la página web implementados</t>
  </si>
  <si>
    <t>Implementar los criterios de accesibilidad en el material audiovisual de la entidad</t>
  </si>
  <si>
    <t>2 reportes de criterios de accesibilidad en el desarrollo del material audiovisual</t>
  </si>
  <si>
    <r>
      <rPr>
        <b/>
        <sz val="14"/>
        <rFont val="Arial Narrow"/>
        <family val="2"/>
      </rPr>
      <t>Subcomponente 5</t>
    </r>
    <r>
      <rPr>
        <sz val="14"/>
        <rFont val="Arial Narrow"/>
        <family val="2"/>
      </rPr>
      <t xml:space="preserve">  Monitoreo de Acceso a la Información Pública.</t>
    </r>
  </si>
  <si>
    <t>Monitoreo de publicaciones en medios de comunicación externa.</t>
  </si>
  <si>
    <t>4 reportes monitoreo de medios de comunicación externos</t>
  </si>
  <si>
    <t xml:space="preserve">31/03/2024: Se anexa informe de monitoreo de  los medios para el primer trimestre 2024. </t>
  </si>
  <si>
    <r>
      <t xml:space="preserve">09/05/2024: </t>
    </r>
    <r>
      <rPr>
        <sz val="14"/>
        <color theme="1"/>
        <rFont val="Arial Narrow"/>
        <family val="2"/>
      </rPr>
      <t xml:space="preserve">Se observa programación de la actividad para los meses marzo, junio septiembre y diciembre. 
Se observa informe de monitoreo de medios para el mes de marzo 2024, cumpliendo con lo establecido para el primer cuatrimestre de la vigencia. </t>
    </r>
  </si>
  <si>
    <r>
      <t xml:space="preserve">09/05/2024: </t>
    </r>
    <r>
      <rPr>
        <sz val="14"/>
        <color theme="1"/>
        <rFont val="Arial Narrow"/>
        <family val="2"/>
      </rPr>
      <t>En proceso.</t>
    </r>
    <r>
      <rPr>
        <b/>
        <sz val="14"/>
        <color theme="1"/>
        <rFont val="Arial Narrow"/>
        <family val="2"/>
      </rPr>
      <t xml:space="preserve">
</t>
    </r>
  </si>
  <si>
    <t>Seguimiento oportuno a la publicación de información en el botón transparencia, participa y atención al ciudadano.</t>
  </si>
  <si>
    <t>6 actas mesa técnica de transparencia</t>
  </si>
  <si>
    <t>28/02/2024: Se anexa acta de la mesa técnica de transparencia con seguimiento a las publicaciones en página web
30/04/2024: Se anexa acta de la mesa técnica de transparencia con seguimiento a las publicaciones en página web</t>
  </si>
  <si>
    <r>
      <t xml:space="preserve">09/05/2024: </t>
    </r>
    <r>
      <rPr>
        <sz val="14"/>
        <color theme="1"/>
        <rFont val="Arial Narrow"/>
        <family val="2"/>
      </rPr>
      <t>Se observa programación de la actividad para los meses febrero, abril , junio, agosto y octubre. 
Se evidencia actas de mesas de transparencia para los meses febrero y abrill 2024 cumpliendo con lo establecido para el primer cuatrimestre de la vigencia 2024.</t>
    </r>
  </si>
  <si>
    <r>
      <rPr>
        <b/>
        <sz val="14"/>
        <color rgb="FF000000"/>
        <rFont val="Arial Narrow"/>
      </rPr>
      <t xml:space="preserve">09/05/2024: </t>
    </r>
    <r>
      <rPr>
        <sz val="14"/>
        <color rgb="FF000000"/>
        <rFont val="Arial Narrow"/>
      </rPr>
      <t xml:space="preserve">Se debe ajustar el Plan teniendo en cuenta que la meta hace referencia a 6 actas pero la programación muestra 5 productos cada uno con una asignación de porcentaje del 20%. 
En proceso. 
</t>
    </r>
  </si>
  <si>
    <t>5.3</t>
  </si>
  <si>
    <t>31/01/2024: La actividad fue ejecutada y reportada con número de radicado 20241100006173 del 30 de enero del 2024</t>
  </si>
  <si>
    <r>
      <t xml:space="preserve">09/05/2024: </t>
    </r>
    <r>
      <rPr>
        <sz val="14"/>
        <color theme="1"/>
        <rFont val="Arial Narrow"/>
        <family val="2"/>
      </rPr>
      <t>Se observa programación de la actividad para los meses enero y julio. 
Se evidencia informe de seguimiento a la oportuna respuesta de los PQRS, elaborado en el mes de enero 2024.</t>
    </r>
  </si>
  <si>
    <t>5.4</t>
  </si>
  <si>
    <t>30/04/2024: Se anexa informe de transparencia del primer cuatrimestre</t>
  </si>
  <si>
    <r>
      <t xml:space="preserve">09/05/2024: </t>
    </r>
    <r>
      <rPr>
        <sz val="14"/>
        <color theme="1"/>
        <rFont val="Arial Narrow"/>
        <family val="2"/>
      </rPr>
      <t xml:space="preserve">Se observa programación de la actividad para los meses abril, agosto y diciembre. 
Se evidencia informe de seguimiento al cumplimiento de la ley de transparencia. elaborado en el mes de abril 2024, cumpliendo así lo programado para el primer cuatrimestre de la vigencia. </t>
    </r>
  </si>
  <si>
    <r>
      <rPr>
        <b/>
        <sz val="14"/>
        <color theme="9" tint="-0.249977111117893"/>
        <rFont val="Arial Narrow"/>
        <family val="2"/>
      </rPr>
      <t>Componente 2. Rendición de Cuentas</t>
    </r>
    <r>
      <rPr>
        <b/>
        <sz val="14"/>
        <color theme="1"/>
        <rFont val="Arial Narrow"/>
        <family val="2"/>
      </rPr>
      <t xml:space="preserve">
</t>
    </r>
  </si>
  <si>
    <r>
      <rPr>
        <b/>
        <sz val="14"/>
        <color theme="1"/>
        <rFont val="Arial Narrow"/>
        <family val="2"/>
      </rPr>
      <t>Componente 2.</t>
    </r>
    <r>
      <rPr>
        <sz val="14"/>
        <color theme="1"/>
        <rFont val="Arial Narrow"/>
        <family val="2"/>
      </rPr>
      <t xml:space="preserve"> 
Rendición de Cuentas</t>
    </r>
  </si>
  <si>
    <r>
      <rPr>
        <b/>
        <sz val="14"/>
        <color theme="1"/>
        <rFont val="Arial Narrow"/>
        <family val="2"/>
      </rPr>
      <t>Subcomponente 1</t>
    </r>
    <r>
      <rPr>
        <sz val="14"/>
        <color theme="1"/>
        <rFont val="Arial Narrow"/>
        <family val="2"/>
      </rPr>
      <t xml:space="preserve">
Información de calidad y en lenguaje comprensible.</t>
    </r>
  </si>
  <si>
    <t>10 Metodologías por cada espacio de rendición de cuentas</t>
  </si>
  <si>
    <t>Participación Ciudadana</t>
  </si>
  <si>
    <r>
      <t xml:space="preserve">09/05/2024: </t>
    </r>
    <r>
      <rPr>
        <sz val="14"/>
        <color theme="1"/>
        <rFont val="Arial Narrow"/>
        <family val="2"/>
      </rPr>
      <t xml:space="preserve">Se observa programación de la actividad para los meses marzo, mayo, julio septiembre y noviembre. 
Se observan dos metodologias: Diálogo ciudadano, comunidad Área de influencia Doña Juana y Diálogo ciudadano con el gremio reciclador, aprobadas mediante correo del 27 de marzo 2024 por parte de la jefe de la OAP. </t>
    </r>
  </si>
  <si>
    <r>
      <t xml:space="preserve">09/05/2024: </t>
    </r>
    <r>
      <rPr>
        <sz val="14"/>
        <color theme="1"/>
        <rFont val="Arial Narrow"/>
        <family val="2"/>
      </rPr>
      <t>El producto de la actividad cita</t>
    </r>
    <r>
      <rPr>
        <b/>
        <sz val="14"/>
        <color theme="1"/>
        <rFont val="Arial Narrow"/>
        <family val="2"/>
      </rPr>
      <t xml:space="preserve"> " 10 metodologías por cada espacio";</t>
    </r>
    <r>
      <rPr>
        <sz val="14"/>
        <color theme="1"/>
        <rFont val="Arial Narrow"/>
        <family val="2"/>
      </rPr>
      <t xml:space="preserve"> Sin embargo, se observa en el seguimiento que se está presentando 1 metodologia por espacio; razón por la cual se sugiere efecuar el ajusre que corresponda en el PTEP. 
En proceso</t>
    </r>
    <r>
      <rPr>
        <b/>
        <sz val="14"/>
        <color theme="1"/>
        <rFont val="Arial Narrow"/>
        <family val="2"/>
      </rPr>
      <t xml:space="preserve">
</t>
    </r>
  </si>
  <si>
    <r>
      <rPr>
        <b/>
        <sz val="14"/>
        <color theme="1"/>
        <rFont val="Arial Narrow"/>
        <family val="2"/>
      </rPr>
      <t xml:space="preserve">Subcomponente 2 </t>
    </r>
    <r>
      <rPr>
        <sz val="14"/>
        <color theme="1"/>
        <rFont val="Arial Narrow"/>
        <family val="2"/>
      </rPr>
      <t xml:space="preserve">
Diálogo de doble vía con la ciudadanía y sus organizaciones.</t>
    </r>
  </si>
  <si>
    <t>10 informes de rendición de cuentas</t>
  </si>
  <si>
    <t>30/04/2024:Se adjuntan los informes de los espacios de rendición de cuentas realizados.</t>
  </si>
  <si>
    <r>
      <t xml:space="preserve">09/05/2024: </t>
    </r>
    <r>
      <rPr>
        <sz val="14"/>
        <color theme="1"/>
        <rFont val="Arial Narrow"/>
        <family val="2"/>
      </rPr>
      <t>Se observa programación de la actividad para los meses abril 
Se observan informes del mes de abril y mayo así: 
*Rendición de cuentas, recicladores de oficio Bogotá , aprobado el 6 de mayo 2024 por parte de la Jefe de la OAP 
*Rendición de cuentas comunidad área de influencia Doña Juana. documento en borrador.</t>
    </r>
  </si>
  <si>
    <r>
      <rPr>
        <b/>
        <sz val="14"/>
        <color rgb="FF000000"/>
        <rFont val="Arial Narrow"/>
      </rPr>
      <t xml:space="preserve">09/05/2024: </t>
    </r>
    <r>
      <rPr>
        <sz val="14"/>
        <color rgb="FF000000"/>
        <rFont val="Arial Narrow"/>
      </rPr>
      <t xml:space="preserve">Los informes presentados deben contar con evidencia de algún flujo de aprobación. 
</t>
    </r>
    <r>
      <rPr>
        <b/>
        <sz val="14"/>
        <color rgb="FF000000"/>
        <rFont val="Arial Narrow"/>
      </rPr>
      <t xml:space="preserve">
</t>
    </r>
    <r>
      <rPr>
        <sz val="14"/>
        <color rgb="FF000000"/>
        <rFont val="Arial Narrow"/>
      </rPr>
      <t xml:space="preserve">En proceso.
</t>
    </r>
  </si>
  <si>
    <r>
      <rPr>
        <b/>
        <sz val="14"/>
        <color theme="1"/>
        <rFont val="Arial Narrow"/>
        <family val="2"/>
      </rPr>
      <t xml:space="preserve">Subcomponente 3 </t>
    </r>
    <r>
      <rPr>
        <sz val="14"/>
        <color theme="1"/>
        <rFont val="Arial Narrow"/>
        <family val="2"/>
      </rPr>
      <t xml:space="preserve">
Responsabilidad en la cultura de la rendición y petición de cuentas</t>
    </r>
  </si>
  <si>
    <t>30/03/2024: Se anexan evidencias de la jornada de capacitación realizado con el apoyo de la Veeduría Distrital.</t>
  </si>
  <si>
    <r>
      <t xml:space="preserve">09/05/2024: </t>
    </r>
    <r>
      <rPr>
        <sz val="14"/>
        <color theme="1"/>
        <rFont val="Arial Narrow"/>
        <family val="2"/>
      </rPr>
      <t>Se observa evidencias de la capacitación efectuada por la Veeduría Distrital el 21 de marzo 2024 a los colaboradores de la UAESP referente al tema rendición de cuentas. 
Teniendo en cuenta que la actividad estaba programada para el mes de marzo 2024 se da por cumplida.</t>
    </r>
  </si>
  <si>
    <r>
      <t xml:space="preserve">09/05/2024: </t>
    </r>
    <r>
      <rPr>
        <sz val="14"/>
        <color theme="1"/>
        <rFont val="Arial Narrow"/>
        <family val="2"/>
      </rPr>
      <t>Cumplida</t>
    </r>
    <r>
      <rPr>
        <b/>
        <sz val="14"/>
        <color theme="1"/>
        <rFont val="Arial Narrow"/>
        <family val="2"/>
      </rPr>
      <t xml:space="preserve">
</t>
    </r>
  </si>
  <si>
    <t>Gestión de las comunicaciones</t>
  </si>
  <si>
    <r>
      <rPr>
        <b/>
        <sz val="14"/>
        <color theme="1"/>
        <rFont val="Arial Narrow"/>
        <family val="2"/>
      </rPr>
      <t xml:space="preserve">Subcomponente 4         </t>
    </r>
    <r>
      <rPr>
        <sz val="14"/>
        <color theme="1"/>
        <rFont val="Arial Narrow"/>
        <family val="2"/>
      </rPr>
      <t xml:space="preserve">                                Evaluación y retroalimentación a la gestión institucional</t>
    </r>
  </si>
  <si>
    <r>
      <rPr>
        <b/>
        <sz val="14"/>
        <color theme="1"/>
        <rFont val="Arial Narrow"/>
        <family val="2"/>
      </rPr>
      <t>Subcomponente 5</t>
    </r>
    <r>
      <rPr>
        <sz val="14"/>
        <color theme="1"/>
        <rFont val="Arial Narrow"/>
        <family val="2"/>
      </rPr>
      <t xml:space="preserve">                           Rendición de cuentas focalizada</t>
    </r>
  </si>
  <si>
    <t>28/02/2024: Se remite documento para revisión y aprobación del jefe de la OAP</t>
  </si>
  <si>
    <r>
      <rPr>
        <b/>
        <sz val="14"/>
        <color rgb="FF000000"/>
        <rFont val="Arial Narrow"/>
      </rPr>
      <t xml:space="preserve">09/05/2024: </t>
    </r>
    <r>
      <rPr>
        <sz val="14"/>
        <color rgb="FF000000"/>
        <rFont val="Arial Narrow"/>
      </rPr>
      <t xml:space="preserve">Se observa programación de la actividad para el mes de febrero 2024. De acuerdo con el reporte de la OAP la estrategia está en revisión de la Jefe de Planeación. Sí bien se observa el documento el mismo aún no está aprobado ni publicado, razón por la cual se da por incumplida la  acción. 
</t>
    </r>
  </si>
  <si>
    <r>
      <t xml:space="preserve">09/05/2024: </t>
    </r>
    <r>
      <rPr>
        <sz val="14"/>
        <color rgb="FF000000"/>
        <rFont val="Arial Narrow"/>
      </rPr>
      <t xml:space="preserve">Incumplida 
</t>
    </r>
    <r>
      <rPr>
        <b/>
        <sz val="14"/>
        <color rgb="FF000000"/>
        <rFont val="Arial Narrow"/>
      </rPr>
      <t xml:space="preserve">
</t>
    </r>
    <r>
      <rPr>
        <sz val="14"/>
        <color rgb="FF000000"/>
        <rFont val="Arial Narrow"/>
        <family val="2"/>
      </rPr>
      <t>Es necesario analizar la continuidad de la actividad y realizar los ajustes correspondientes  en el Plan</t>
    </r>
  </si>
  <si>
    <r>
      <rPr>
        <b/>
        <sz val="14"/>
        <color theme="1"/>
        <rFont val="Arial Narrow"/>
        <family val="2"/>
      </rPr>
      <t>Subcomponente 6</t>
    </r>
    <r>
      <rPr>
        <sz val="14"/>
        <color theme="1"/>
        <rFont val="Arial Narrow"/>
        <family val="2"/>
      </rPr>
      <t xml:space="preserve">                           Articulación Institucional a los Nodos de Rendición de Cuentas</t>
    </r>
  </si>
  <si>
    <t>Articulación del nodo sectorial del Hábitat de rendición de cuentas.</t>
  </si>
  <si>
    <t>1 informe de participación en el nodo de rendición de cuentas.</t>
  </si>
  <si>
    <r>
      <t xml:space="preserve">09/05/2024: </t>
    </r>
    <r>
      <rPr>
        <sz val="14"/>
        <color theme="1"/>
        <rFont val="Arial Narrow"/>
        <family val="2"/>
      </rPr>
      <t xml:space="preserve">Se observa programación de la actividad para el mes de agosto. El proceso no efectua reporte.
</t>
    </r>
  </si>
  <si>
    <r>
      <rPr>
        <b/>
        <sz val="14"/>
        <color theme="9" tint="-0.249977111117893"/>
        <rFont val="Arial Narrow"/>
        <family val="2"/>
      </rPr>
      <t>Componente 3. Mecanismos para mejorar la atención al ciudadano</t>
    </r>
    <r>
      <rPr>
        <b/>
        <sz val="14"/>
        <color theme="1"/>
        <rFont val="Arial Narrow"/>
        <family val="2"/>
      </rPr>
      <t xml:space="preserve">
</t>
    </r>
  </si>
  <si>
    <t>Descripción de la autoevaluación</t>
  </si>
  <si>
    <t>Componente 3. Mecanismos para mejorar la atención al ciudadano</t>
  </si>
  <si>
    <r>
      <rPr>
        <b/>
        <sz val="14"/>
        <rFont val="Arial Narrow"/>
        <family val="2"/>
      </rPr>
      <t>Subcomponente 1</t>
    </r>
    <r>
      <rPr>
        <sz val="14"/>
        <rFont val="Arial Narrow"/>
        <family val="2"/>
      </rPr>
      <t xml:space="preserve">                 
Estructura administrativa y Direccionamiento estratégico</t>
    </r>
  </si>
  <si>
    <t>Incrementar canales de atención para fortalecer la atención al ciudadano.</t>
  </si>
  <si>
    <t>Canales implementados</t>
  </si>
  <si>
    <r>
      <t xml:space="preserve">09/05/2024: </t>
    </r>
    <r>
      <rPr>
        <sz val="14"/>
        <color theme="1"/>
        <rFont val="Arial Narrow"/>
        <family val="2"/>
      </rPr>
      <t xml:space="preserve">Se observa programación de la actividad para el mes de Julio. El proceso no reporta avance. 
</t>
    </r>
  </si>
  <si>
    <r>
      <rPr>
        <b/>
        <sz val="14"/>
        <color rgb="FF000000"/>
        <rFont val="Arial Narrow"/>
      </rPr>
      <t xml:space="preserve">09/05/2024: </t>
    </r>
    <r>
      <rPr>
        <sz val="14"/>
        <color rgb="FF000000"/>
        <rFont val="Arial Narrow"/>
      </rPr>
      <t xml:space="preserve">Es importante que la meta defina un producto cuantificable para poder efectuar la evaluación del avance correspondiente en la vigencia. 
</t>
    </r>
  </si>
  <si>
    <t>Medir la calidad del servicio prestado a través de los diferentes canales de atención.</t>
  </si>
  <si>
    <t>31/03/2024: Se realizo cliente incognito a diferentes canales de atención. se carga evidencia.</t>
  </si>
  <si>
    <r>
      <t xml:space="preserve">09/05/2024: </t>
    </r>
    <r>
      <rPr>
        <sz val="14"/>
        <color theme="1"/>
        <rFont val="Arial Narrow"/>
        <family val="2"/>
      </rPr>
      <t xml:space="preserve">Se observa programación de la actividad para los meses, marzo, Julio y octubre. 
Se evidencia acta del 25 de enero 2024, mediante la cual se efectua descripción de la evaluación de cliente incógnito. Cumpliendo con lo establecido el primer cuatrimestre de la vigencia 2024. 
</t>
    </r>
  </si>
  <si>
    <r>
      <t xml:space="preserve">09/05/2024: </t>
    </r>
    <r>
      <rPr>
        <sz val="14"/>
        <color theme="1"/>
        <rFont val="Arial Narrow"/>
        <family val="2"/>
      </rPr>
      <t xml:space="preserve">En proceso. </t>
    </r>
    <r>
      <rPr>
        <b/>
        <sz val="14"/>
        <color theme="1"/>
        <rFont val="Arial Narrow"/>
        <family val="2"/>
      </rPr>
      <t xml:space="preserve">
</t>
    </r>
  </si>
  <si>
    <r>
      <t xml:space="preserve">09/05/2024: </t>
    </r>
    <r>
      <rPr>
        <sz val="14"/>
        <color theme="1"/>
        <rFont val="Arial Narrow"/>
        <family val="2"/>
      </rPr>
      <t xml:space="preserve">Se observa programación de la actividad para los meses junio y noviembre. El proceso no efectua reporte.
</t>
    </r>
  </si>
  <si>
    <r>
      <rPr>
        <b/>
        <sz val="14"/>
        <rFont val="Arial Narrow"/>
        <family val="2"/>
      </rPr>
      <t xml:space="preserve">Subcomponente 2 </t>
    </r>
    <r>
      <rPr>
        <sz val="14"/>
        <rFont val="Arial Narrow"/>
        <family val="2"/>
      </rPr>
      <t>Fortalecimiento de los canales de atención</t>
    </r>
  </si>
  <si>
    <r>
      <rPr>
        <b/>
        <sz val="14"/>
        <rFont val="Arial Narrow"/>
        <family val="2"/>
      </rPr>
      <t xml:space="preserve">Subcomponente 3                          </t>
    </r>
    <r>
      <rPr>
        <sz val="14"/>
        <rFont val="Arial Narrow"/>
        <family val="2"/>
      </rPr>
      <t xml:space="preserve"> 
Talento humano</t>
    </r>
  </si>
  <si>
    <t>Formular el curso de inducción y reinducción en temas de servicio al ciudadano.</t>
  </si>
  <si>
    <t>1 curso de inducción y reinducción de servicio al ciudadano en Moodle</t>
  </si>
  <si>
    <t>30/04/2024: Se subio a la plataforma Moodle la presentacion completa de servicio al ciudadano, con la cual se cumple la actividad y se realizaran mejoras.</t>
  </si>
  <si>
    <r>
      <t xml:space="preserve">09/05/2024: </t>
    </r>
    <r>
      <rPr>
        <sz val="14"/>
        <color theme="1"/>
        <rFont val="Arial Narrow"/>
        <family val="2"/>
      </rPr>
      <t xml:space="preserve">Se efectua consulta en la intranet de la UAESP,  observando las temáticas referidas del curso de inducción y reinducción de servicio al ciudadano, por tal razón se da por cumplida la actividad. 
</t>
    </r>
  </si>
  <si>
    <t>31/03/2024: Actividad no desarrollada por falta de personal</t>
  </si>
  <si>
    <r>
      <t xml:space="preserve">09/05/2024: </t>
    </r>
    <r>
      <rPr>
        <sz val="14"/>
        <color theme="1"/>
        <rFont val="Arial Narrow"/>
        <family val="2"/>
      </rPr>
      <t xml:space="preserve">Se observa programación de la actividad para los meses marzo, mayo, julio, septiembre y noviembre. El proceso informa que la actividad no se efectuó por falta de personal. 
</t>
    </r>
  </si>
  <si>
    <r>
      <t xml:space="preserve">09/05/2024: </t>
    </r>
    <r>
      <rPr>
        <sz val="14"/>
        <rFont val="Arial Narrow"/>
        <family val="2"/>
      </rPr>
      <t>Se sugiere efectuar las acciones de ajuste o modificación en el Plan toda vez que para el primer cuatrimestre se evidencia incumplimiento por parte del proceso. 
En proceso</t>
    </r>
  </si>
  <si>
    <r>
      <rPr>
        <b/>
        <sz val="14"/>
        <rFont val="Arial Narrow"/>
        <family val="2"/>
      </rPr>
      <t xml:space="preserve">Subcomponente 4              </t>
    </r>
    <r>
      <rPr>
        <sz val="14"/>
        <rFont val="Arial Narrow"/>
        <family val="2"/>
      </rPr>
      <t xml:space="preserve"> 
Normativo y procedimental</t>
    </r>
  </si>
  <si>
    <t>Formular la estrategia de servicio al ciudadano.</t>
  </si>
  <si>
    <t>1 estrategia formulada</t>
  </si>
  <si>
    <t xml:space="preserve">Servicio al Ciudadano
</t>
  </si>
  <si>
    <t xml:space="preserve">30/04/2024: Se adjunta documento </t>
  </si>
  <si>
    <r>
      <t xml:space="preserve">09/05/2024: </t>
    </r>
    <r>
      <rPr>
        <sz val="14"/>
        <color theme="1"/>
        <rFont val="Arial Narrow"/>
        <family val="2"/>
      </rPr>
      <t>El proceso reporta la ejecución de la acción en el mes de abril 2024; sin embargo no adjunta evidencia</t>
    </r>
    <r>
      <rPr>
        <b/>
        <sz val="14"/>
        <color theme="1"/>
        <rFont val="Arial Narrow"/>
        <family val="2"/>
      </rPr>
      <t xml:space="preserve">. </t>
    </r>
  </si>
  <si>
    <r>
      <rPr>
        <b/>
        <sz val="14"/>
        <rFont val="Arial Narrow"/>
        <family val="2"/>
      </rPr>
      <t xml:space="preserve">Subcomponente 5 </t>
    </r>
    <r>
      <rPr>
        <sz val="14"/>
        <rFont val="Arial Narrow"/>
        <family val="2"/>
      </rPr>
      <t xml:space="preserve">            
Relacionamiento con el ciudadano</t>
    </r>
  </si>
  <si>
    <t>3 informes satisfacción de los usuarios con los trámites y servicios de la entidad.</t>
  </si>
  <si>
    <t>30/04/2024: Actividad no desarrollada por falta de personal</t>
  </si>
  <si>
    <r>
      <t xml:space="preserve">09/05/2024: </t>
    </r>
    <r>
      <rPr>
        <sz val="14"/>
        <color theme="1"/>
        <rFont val="Arial Narrow"/>
        <family val="2"/>
      </rPr>
      <t xml:space="preserve">Se observa programación de la actividad para los meses abril, agosto y diciembre  El proceso informa que la actividad no se efectuó por falta de personal. 
</t>
    </r>
  </si>
  <si>
    <r>
      <t xml:space="preserve">09/05/2024: </t>
    </r>
    <r>
      <rPr>
        <sz val="14"/>
        <color theme="1"/>
        <rFont val="Arial Narrow"/>
        <family val="2"/>
      </rPr>
      <t xml:space="preserve">Se observa programación de la actividad para los meses julio  y diciembre.  </t>
    </r>
  </si>
  <si>
    <r>
      <rPr>
        <b/>
        <sz val="14"/>
        <rFont val="Arial Narrow"/>
        <family val="2"/>
      </rPr>
      <t xml:space="preserve">Subcomponente 6 </t>
    </r>
    <r>
      <rPr>
        <sz val="14"/>
        <rFont val="Arial Narrow"/>
        <family val="2"/>
      </rPr>
      <t>Análisis de la información de las denuncia de corrupción (enfoque de género)</t>
    </r>
  </si>
  <si>
    <t>30/04/2024: Se adjunta informe</t>
  </si>
  <si>
    <r>
      <t xml:space="preserve">09/05/2024: </t>
    </r>
    <r>
      <rPr>
        <sz val="14"/>
        <color theme="1"/>
        <rFont val="Arial Narrow"/>
        <family val="2"/>
      </rPr>
      <t xml:space="preserve">Se observa programación de la actividad para los meses abril y octubre. </t>
    </r>
    <r>
      <rPr>
        <b/>
        <sz val="14"/>
        <color theme="1"/>
        <rFont val="Arial Narrow"/>
        <family val="2"/>
      </rPr>
      <t xml:space="preserve">
</t>
    </r>
    <r>
      <rPr>
        <sz val="14"/>
        <color theme="1"/>
        <rFont val="Arial Narrow"/>
        <family val="2"/>
      </rPr>
      <t xml:space="preserve">Se evidencia reporte del 6 de mayo 2024 radicado UAESP 20241500096991,  mediante el cual se remitió matriz de las denuncias y/o quejas por posibles actos 
de corrupción, existencia de inhabilidades, incompatibilidades o conflicto de intereses, durante el 
periodo comprendido entre el Cinco (05) de octubre 2023 al 15 de abril de 2024. </t>
    </r>
  </si>
  <si>
    <t xml:space="preserve">Componente 4: RACIONALIZACIÓN DE TRÁMITES
</t>
  </si>
  <si>
    <t>Fecha inicio</t>
  </si>
  <si>
    <r>
      <rPr>
        <b/>
        <sz val="14"/>
        <rFont val="Arial Narrow"/>
        <family val="2"/>
      </rPr>
      <t>Subcomponente 1</t>
    </r>
    <r>
      <rPr>
        <sz val="14"/>
        <rFont val="Arial Narrow"/>
        <family val="2"/>
      </rPr>
      <t xml:space="preserve">
Racionalización de Trámites</t>
    </r>
  </si>
  <si>
    <t>30/04/2024: Se registra avance en la plataforma SUIT</t>
  </si>
  <si>
    <t>0.3%</t>
  </si>
  <si>
    <r>
      <t xml:space="preserve">09/05/2024: </t>
    </r>
    <r>
      <rPr>
        <sz val="14"/>
        <color theme="1"/>
        <rFont val="Arial Narrow"/>
        <family val="2"/>
      </rPr>
      <t>El proceso reporta monitoreo en plataforma SUIT</t>
    </r>
  </si>
  <si>
    <r>
      <t xml:space="preserve">09/05/2024: </t>
    </r>
    <r>
      <rPr>
        <sz val="14"/>
        <color theme="1"/>
        <rFont val="Arial Narrow"/>
        <family val="2"/>
      </rPr>
      <t>Es importante que la meta se defina de manera cuantificable, toda vez que no indica el número de seguimientos a efectuar y en la matriz de  PTEP de la OAP, se observa reporte de abril y programación del 100% en noviembre 2024.</t>
    </r>
  </si>
  <si>
    <r>
      <rPr>
        <b/>
        <sz val="14"/>
        <rFont val="Arial Narrow"/>
        <family val="2"/>
      </rPr>
      <t>Subcomponente 2</t>
    </r>
    <r>
      <rPr>
        <sz val="14"/>
        <rFont val="Arial Narrow"/>
        <family val="2"/>
      </rPr>
      <t xml:space="preserve">
Consulta Ciudadana para la mejora de experiencias de los usuarios</t>
    </r>
  </si>
  <si>
    <t>Realizar consulta ciudadana.</t>
  </si>
  <si>
    <r>
      <t xml:space="preserve">09/05/2024: </t>
    </r>
    <r>
      <rPr>
        <sz val="14"/>
        <color theme="1"/>
        <rFont val="Arial Narrow"/>
        <family val="2"/>
      </rPr>
      <t xml:space="preserve">Se observa programación de la actividad para el mes de julio.   </t>
    </r>
  </si>
  <si>
    <t>Formular plan de trabajo con los resultados de la consulta.</t>
  </si>
  <si>
    <t>1 Plan de trabajo</t>
  </si>
  <si>
    <r>
      <t xml:space="preserve">09/05/2024: </t>
    </r>
    <r>
      <rPr>
        <sz val="14"/>
        <color theme="1"/>
        <rFont val="Arial Narrow"/>
        <family val="2"/>
      </rPr>
      <t xml:space="preserve">Se observa programación de la actividad para el mes de agosto.   </t>
    </r>
  </si>
  <si>
    <t>Implementación Plan de trabajo</t>
  </si>
  <si>
    <r>
      <t xml:space="preserve">09/05/2024: </t>
    </r>
    <r>
      <rPr>
        <sz val="14"/>
        <color theme="1"/>
        <rFont val="Arial Narrow"/>
        <family val="2"/>
      </rPr>
      <t xml:space="preserve">Se observa programación de la actividad para el mes de diciembre.   </t>
    </r>
  </si>
  <si>
    <t xml:space="preserve">Componente 5. APERTURA DE INFORMACIÓN Y DATOS ABIERTOS
</t>
  </si>
  <si>
    <t>Componente 5. APERTURA DE INFORMACIÓN Y DATOS ABIERTOS</t>
  </si>
  <si>
    <r>
      <rPr>
        <b/>
        <sz val="14"/>
        <rFont val="Arial Narrow"/>
        <family val="2"/>
      </rPr>
      <t>Subcomponente 1</t>
    </r>
    <r>
      <rPr>
        <sz val="14"/>
        <rFont val="Arial Narrow"/>
        <family val="2"/>
      </rPr>
      <t xml:space="preserve">
Apertura de datos para los ciudadanos y grupos de interés</t>
    </r>
  </si>
  <si>
    <t>Medir el uso y aprovechamiento de los datos abiertos</t>
  </si>
  <si>
    <t>2 reportes de uso de datos</t>
  </si>
  <si>
    <r>
      <t xml:space="preserve">09/05/2024: </t>
    </r>
    <r>
      <rPr>
        <sz val="14"/>
        <color theme="1"/>
        <rFont val="Arial Narrow"/>
        <family val="2"/>
      </rPr>
      <t xml:space="preserve">Se observa programación de la actividad para los meses de julio y diciembre.   </t>
    </r>
  </si>
  <si>
    <r>
      <t xml:space="preserve">09/05/2024: </t>
    </r>
    <r>
      <rPr>
        <sz val="14"/>
        <color theme="1"/>
        <rFont val="Arial Narrow"/>
        <family val="2"/>
      </rPr>
      <t xml:space="preserve">Se observa programación de la actividad para lel mes de noviembre.   </t>
    </r>
  </si>
  <si>
    <r>
      <rPr>
        <b/>
        <sz val="14"/>
        <rFont val="Arial Narrow"/>
        <family val="2"/>
      </rPr>
      <t>Subcomponente 2</t>
    </r>
    <r>
      <rPr>
        <sz val="14"/>
        <rFont val="Arial Narrow"/>
        <family val="2"/>
      </rPr>
      <t xml:space="preserve">
Entrega de información en lenguaje sencillo que de cuenta de la gestión institucional.</t>
    </r>
  </si>
  <si>
    <r>
      <t xml:space="preserve">09/05/2024: </t>
    </r>
    <r>
      <rPr>
        <sz val="14"/>
        <color rgb="FF000000"/>
        <rFont val="Arial Narrow"/>
      </rPr>
      <t xml:space="preserve">Ajustar numeración en el PTEP, toda vez que en el mismo el Plan registra la numeración duplicada. 
</t>
    </r>
    <r>
      <rPr>
        <b/>
        <sz val="14"/>
        <color rgb="FF000000"/>
        <rFont val="Arial Narrow"/>
      </rPr>
      <t xml:space="preserve">
</t>
    </r>
    <r>
      <rPr>
        <sz val="14"/>
        <color rgb="FF000000"/>
        <rFont val="Arial Narrow"/>
      </rPr>
      <t xml:space="preserve">Sin avance
</t>
    </r>
  </si>
  <si>
    <t>Boletín estadístico de la vigencia 2024</t>
  </si>
  <si>
    <t>Boletín publicado</t>
  </si>
  <si>
    <r>
      <t xml:space="preserve">09/05/2024: </t>
    </r>
    <r>
      <rPr>
        <sz val="14"/>
        <color theme="1"/>
        <rFont val="Arial Narrow"/>
        <family val="2"/>
      </rPr>
      <t>Se observa programación de la actividad para lel mes de diciembre.</t>
    </r>
  </si>
  <si>
    <r>
      <rPr>
        <b/>
        <sz val="14"/>
        <rFont val="Arial Narrow"/>
        <family val="2"/>
      </rPr>
      <t>Subcomponente 3</t>
    </r>
    <r>
      <rPr>
        <sz val="14"/>
        <rFont val="Arial Narrow"/>
        <family val="2"/>
      </rPr>
      <t xml:space="preserve">
Apertura de la información presupuestal institucional y de resultados.</t>
    </r>
  </si>
  <si>
    <t>Reportar dataset sobre ejecución presupuestal</t>
  </si>
  <si>
    <t>Reporte mensual de dataset</t>
  </si>
  <si>
    <t>30/01/2024: Se anexa correo con la solicitud de publicación de los dataset de noviembre del 2023 a marzo del 2024. Cumpliendo para el periodo el de diciembre 2023 https://datosabiertos.bogota.gov.co/dataset/informes-ejecucion-presupuestal-diciembre-de-2023
28/02/2024: Se anexa correo con la solicitud de publicación de los dataset de noviembre del 2023 a marzo del 2024. Cumpliendo para el periodo el de enero 2024 https://datosabiertos.bogota.gov.co/dataset/informes-ejecucion-presupuestal-enero-de-2024
31/03/2024: Se anexa correo con la solicitud de publicación de los dataset de noviembre del 2023 a marzo del 2024. Cumpliendo para el periodo el de febrero 2024 https://datosabiertos.bogota.gov.co/dataset/informes-ejecucion-presupuestal-febrero-de-2024
30/04/2024: Se anexa correo con la solicitud de publicación de los dataset de noviembre del 2023 a marzo del 2024. Cumpliendo para el periodo el de marzo 2024 https://datosabiertos.bogota.gov.co/dataset/informes-ejecucion-presupuestal-marzo-de-2024</t>
  </si>
  <si>
    <r>
      <t xml:space="preserve">09/05/2024: </t>
    </r>
    <r>
      <rPr>
        <sz val="14"/>
        <color theme="1"/>
        <rFont val="Arial Narrow"/>
        <family val="2"/>
      </rPr>
      <t>Al efectuar  verificación se observa publicación de informes presupuestales mensuales de la UAESP https://datosabiertos.bogota.gov.co/dataset?q=presupuesto+uaesp&amp;ext_bbox=&amp;ext_prev_extent=-74.45159912109375%2C4.3464112753331925%2C-73.73199462890625%2C4.893940608902113</t>
    </r>
  </si>
  <si>
    <t>Publicación de datasets en el portal de datos abiertos Bogotá.</t>
  </si>
  <si>
    <t>4 reportes de dataset publicados.</t>
  </si>
  <si>
    <t>31/03/2024: Se realizó la publicación de 16 Conjunto de Datos</t>
  </si>
  <si>
    <r>
      <rPr>
        <b/>
        <sz val="14"/>
        <color rgb="FF000000"/>
        <rFont val="Arial Narrow"/>
      </rPr>
      <t xml:space="preserve">09/05/2024: </t>
    </r>
    <r>
      <rPr>
        <sz val="14"/>
        <color rgb="FF000000"/>
        <rFont val="Arial Narrow"/>
      </rPr>
      <t xml:space="preserve">Se observa programación de la actividad para los meses marzo, junio, septiembre  y diciembre.   
</t>
    </r>
    <r>
      <rPr>
        <b/>
        <sz val="14"/>
        <color rgb="FF000000"/>
        <rFont val="Arial Narrow"/>
      </rPr>
      <t xml:space="preserve">
</t>
    </r>
    <r>
      <rPr>
        <sz val="14"/>
        <color rgb="FF000000"/>
        <rFont val="Arial Narrow"/>
      </rPr>
      <t>Para el mes de marzo, se observa matriz con las publicaciones efectuadas entre el 11 de enero 2024 y el 27 de marzo 2024. Cumpliendo con lo establecido para el primer cuatrimestre de la vigencia.</t>
    </r>
  </si>
  <si>
    <r>
      <rPr>
        <b/>
        <sz val="14"/>
        <rFont val="Arial Narrow"/>
        <family val="2"/>
      </rPr>
      <t>Subcomponente 4</t>
    </r>
    <r>
      <rPr>
        <sz val="14"/>
        <rFont val="Arial Narrow"/>
        <family val="2"/>
      </rPr>
      <t xml:space="preserve">
Estandarización de datos abiertos para intercambio de información.</t>
    </r>
  </si>
  <si>
    <t>Desarrollo de bases de datos estandarizadas</t>
  </si>
  <si>
    <t>10 bases de datos estandarizados</t>
  </si>
  <si>
    <r>
      <t xml:space="preserve">09/05/2024: </t>
    </r>
    <r>
      <rPr>
        <sz val="14"/>
        <color theme="1"/>
        <rFont val="Arial Narrow"/>
        <family val="2"/>
      </rPr>
      <t xml:space="preserve">Se observa programación de la actividad para los meses agosto, septiembre, octubre, noviembre y diciembre. El proceso no reporta avance. </t>
    </r>
  </si>
  <si>
    <t>Solicitud para el proyecto de desarrollo del software del sistema de información de la UAESP.</t>
  </si>
  <si>
    <t>Formato GTI-FM-06 Solicitud de cambio en la arquitectura TI diligenciado y radicado según lo establecido en el procedimiento GTI-PC-18 Gestión de arquitectura de tecnologías de la información</t>
  </si>
  <si>
    <t>30/04/2024: Actividad no desarrollada por falta por eliminación de presupuesto asignado.</t>
  </si>
  <si>
    <r>
      <t xml:space="preserve">09/05/2024: </t>
    </r>
    <r>
      <rPr>
        <sz val="14"/>
        <color theme="1"/>
        <rFont val="Arial Narrow"/>
        <family val="2"/>
      </rPr>
      <t xml:space="preserve">Se observa que la actividad estaba programada para el mes de abril 2024; sin embargo el proceso indorma que no fue desarrollada por eliminación presupuesto. </t>
    </r>
    <r>
      <rPr>
        <b/>
        <sz val="14"/>
        <color theme="1"/>
        <rFont val="Arial Narrow"/>
        <family val="2"/>
      </rPr>
      <t xml:space="preserve">
</t>
    </r>
    <r>
      <rPr>
        <sz val="14"/>
        <color theme="1"/>
        <rFont val="Arial Narrow"/>
        <family val="2"/>
      </rPr>
      <t>Actividad incumplida</t>
    </r>
  </si>
  <si>
    <r>
      <t xml:space="preserve">09/05/2024: </t>
    </r>
    <r>
      <rPr>
        <sz val="14"/>
        <color rgb="FF000000"/>
        <rFont val="Arial Narrow"/>
      </rPr>
      <t xml:space="preserve">No se observa ninguna modificación de PTEP de acuerdo con lo manifestado por el proceso. 
</t>
    </r>
    <r>
      <rPr>
        <sz val="14"/>
        <color rgb="FF000000"/>
        <rFont val="Arial Narrow"/>
        <family val="2"/>
      </rPr>
      <t xml:space="preserve">
Es necesario analizar la continuidad de la actividad y realizar los ajustes correspondientes  en el Plan
Incumplida 
</t>
    </r>
  </si>
  <si>
    <t>4.3</t>
  </si>
  <si>
    <t>Realizar seguimiento al intercambio de información en el Observatorio y Sistema de información de la SDTH.</t>
  </si>
  <si>
    <t>4 actas de reunión de seguimiento</t>
  </si>
  <si>
    <r>
      <t xml:space="preserve">09/05/2024: </t>
    </r>
    <r>
      <rPr>
        <sz val="14"/>
        <color theme="1"/>
        <rFont val="Arial Narrow"/>
        <family val="2"/>
      </rPr>
      <t xml:space="preserve">Se observa programación de la actividad para los meses de junio, septiembre y diciembre.   El proceso no reporta avance. </t>
    </r>
  </si>
  <si>
    <r>
      <rPr>
        <b/>
        <sz val="14"/>
        <color theme="9" tint="-0.249977111117893"/>
        <rFont val="Arial Narrow"/>
        <family val="2"/>
      </rPr>
      <t>Componente 6. PARTICIPACIÓN E INNOVACIÓN EN LA GESTIÓN PÚBLICA</t>
    </r>
    <r>
      <rPr>
        <b/>
        <sz val="14"/>
        <color theme="1"/>
        <rFont val="Arial Narrow"/>
        <family val="2"/>
      </rPr>
      <t xml:space="preserve">
</t>
    </r>
  </si>
  <si>
    <t>Componente 6. PARTICIPACIÓN E INNOVACIÓN EN LA GESTIÓN PÚBLICA</t>
  </si>
  <si>
    <r>
      <t xml:space="preserve">Subcomponente 1
</t>
    </r>
    <r>
      <rPr>
        <sz val="14"/>
        <rFont val="Arial Narrow"/>
        <family val="2"/>
      </rPr>
      <t>Ciudadanía en la toma de decisiones públicas</t>
    </r>
  </si>
  <si>
    <t>Documentación de los espacios de participación incidente en el marco de la formulación o actualización del PGIRS.</t>
  </si>
  <si>
    <t>Publicación del documento con las observaciones de los ciudadanos en el proceso de formulación o actualziación</t>
  </si>
  <si>
    <t>Gestión Integral de Residuos - SRBL</t>
  </si>
  <si>
    <r>
      <t xml:space="preserve">09/05/2024: </t>
    </r>
    <r>
      <rPr>
        <sz val="14"/>
        <color theme="1"/>
        <rFont val="Arial Narrow"/>
        <family val="2"/>
      </rPr>
      <t xml:space="preserve">Se observa programación de la actividad para  diciembre.   El proceso no reporta avance. </t>
    </r>
  </si>
  <si>
    <t>Espacio de participación incidente para la priorización de proyectos en el marco del PGS.</t>
  </si>
  <si>
    <t>Informe de visita administrativa del espacio de participación</t>
  </si>
  <si>
    <t>Gestión Integral de Residuos - SDF</t>
  </si>
  <si>
    <r>
      <t xml:space="preserve">09/05/2024: </t>
    </r>
    <r>
      <rPr>
        <sz val="14"/>
        <color theme="1"/>
        <rFont val="Arial Narrow"/>
        <family val="2"/>
      </rPr>
      <t xml:space="preserve">Se observa programación de la actividad para julio.   El proceso no reporta avance. </t>
    </r>
  </si>
  <si>
    <t>Espacio de participación incidente con población recicladora de oficio para la asignación del presupuesto de la vigencia 2025 con relación a las acciones afirmativas.</t>
  </si>
  <si>
    <t>Relatoría de la mesa dístrital de recicladores</t>
  </si>
  <si>
    <t>Gestión Integral de Residuos - SAP</t>
  </si>
  <si>
    <t>Publicación de procesos de selección de contratación, iniciado para participación de la ciudadanía.</t>
  </si>
  <si>
    <t>Publicación en página web</t>
  </si>
  <si>
    <t>11/03/2024: Se realizó la publicación de información sobre los procesos de contratación pública adelnatados por la UAESP para el mes de febrero de 2024. Evidencia: Se adjunta en PDF correo de solicitud de publicacón y excel procesos de selección febrero.
8/04/2024: Se realizó la publicación de información sobre los procesos de contratación pública adelnatados por la UAESP para el mes de marzo de 2024. Evidencia: Se adjunta en PDF correo de solicitud de publicacón, excel procesos de selección marzo y pantallazo de publicación.
9/05/2024: Se realizó la publicación de información sobre los procesos de contratación pública adelnatados por la UAESP para el mes de abril de 2024. Evidencia: Se adjunta en PDF correo de solicitud de publicacón, excel procesos de selección abril y pantallazo de publicación</t>
  </si>
  <si>
    <r>
      <t xml:space="preserve">09/05/2024: </t>
    </r>
    <r>
      <rPr>
        <sz val="14"/>
        <color theme="1"/>
        <rFont val="Arial Narrow"/>
        <family val="2"/>
      </rPr>
      <t xml:space="preserve">Se observa programación de la actividad para  los meses junio y diciembre.   
El proceso reporta publicación de información sobre los procesos de contratación pública adelantados por la UAESP  para los meses febrero, marzo y abril 2024. </t>
    </r>
    <r>
      <rPr>
        <b/>
        <sz val="14"/>
        <color theme="1"/>
        <rFont val="Arial Narrow"/>
        <family val="2"/>
      </rPr>
      <t xml:space="preserve">
</t>
    </r>
    <r>
      <rPr>
        <sz val="14"/>
        <color theme="1"/>
        <rFont val="Arial Narrow"/>
        <family val="2"/>
      </rPr>
      <t>Actividad en proceso</t>
    </r>
  </si>
  <si>
    <r>
      <t>09/05/2024:</t>
    </r>
    <r>
      <rPr>
        <sz val="14"/>
        <color theme="1"/>
        <rFont val="Arial Narrow"/>
        <family val="2"/>
      </rPr>
      <t xml:space="preserve"> Es importante definir la meta de manera cuantificable, toda vez que al observar la matriz PTEP de la OAP, la actividad se cumple en dos meses, sin embargo el proceso está reportando ejecución de tres meses, razón por la cual, no es claro el avance porcentual de la acción. 
</t>
    </r>
  </si>
  <si>
    <r>
      <rPr>
        <b/>
        <sz val="14"/>
        <rFont val="Arial Narrow"/>
        <family val="2"/>
      </rPr>
      <t>Subcomponente 2</t>
    </r>
    <r>
      <rPr>
        <sz val="14"/>
        <rFont val="Arial Narrow"/>
        <family val="2"/>
      </rPr>
      <t xml:space="preserve">
Iniciativas de innovación por articulación institucional</t>
    </r>
  </si>
  <si>
    <t>Articular convocatoria 2024 del programa de incentivos a organizaciones recicladoras con el procedimiento GCI-PC-01 Gestión de la innovación</t>
  </si>
  <si>
    <t>Iniciativa de innovación registrada en los formatos del procedimiento.</t>
  </si>
  <si>
    <t>Seguimiento a 3  proyectos beneficiados del programa de incentivos a organizaciones recicladoras según el procedimiento GCI-PC-01 Gestión de la innovación</t>
  </si>
  <si>
    <t>Informe de seguimeinto</t>
  </si>
  <si>
    <t>Incluir el componente de innovacion de acuerdo al GCI-PC-01 Gestión de la innovación en la fase de formulación de actividades a financiar con proyectos de inversión 2024-2028</t>
  </si>
  <si>
    <t>3 iniciativas de innovación identificados registrados en los formatos del procedimiento.</t>
  </si>
  <si>
    <r>
      <t xml:space="preserve">09/05/2024: </t>
    </r>
    <r>
      <rPr>
        <sz val="14"/>
        <color theme="1"/>
        <rFont val="Arial Narrow"/>
        <family val="2"/>
      </rPr>
      <t xml:space="preserve">Se observa programación de la actividad para  los meses septiembre, octubre y nociembre.   El proceso no reporta avance. </t>
    </r>
  </si>
  <si>
    <t>Identificar una problemática que afecte a la misionalidad de la entidad y diseñar un reto en el marco de la innovación</t>
  </si>
  <si>
    <t>1 informe de formulación</t>
  </si>
  <si>
    <r>
      <t xml:space="preserve">Subcomponente 3
</t>
    </r>
    <r>
      <rPr>
        <sz val="14"/>
        <color theme="1"/>
        <rFont val="Arial"/>
        <family val="2"/>
      </rPr>
      <t>Redes de innovación pública</t>
    </r>
  </si>
  <si>
    <t>Articulación con los grupos de interés y de valor en el proceso de co creación del reto institucional.</t>
  </si>
  <si>
    <t>1 informe de las actividad de co creación.</t>
  </si>
  <si>
    <r>
      <t xml:space="preserve">09/05/2024: </t>
    </r>
    <r>
      <rPr>
        <sz val="14"/>
        <color theme="1"/>
        <rFont val="Arial Narrow"/>
        <family val="2"/>
      </rPr>
      <t xml:space="preserve">Se observa programación de la actividad para  septiembre.   El proceso no reporta avance. </t>
    </r>
  </si>
  <si>
    <t>Participación activa de la UAESP en la red de laboratorios de innovación distrital.</t>
  </si>
  <si>
    <t>Informe de socialización y transferencia de información en los espacios asistidos.</t>
  </si>
  <si>
    <r>
      <rPr>
        <b/>
        <sz val="14"/>
        <color theme="9" tint="-0.249977111117893"/>
        <rFont val="Arial Narrow"/>
        <family val="2"/>
      </rPr>
      <t>Componente 7. PROMOCIÓN DE LA INTEGRIDAD Y LA ÉTICA PÚBLICA</t>
    </r>
    <r>
      <rPr>
        <b/>
        <sz val="14"/>
        <color theme="1"/>
        <rFont val="Arial Narrow"/>
        <family val="2"/>
      </rPr>
      <t xml:space="preserve">
</t>
    </r>
  </si>
  <si>
    <t>Componente 7. PROMOCIÓN DE LA INTEGRIDAD Y LA ÉTICA PÚBLICA</t>
  </si>
  <si>
    <r>
      <t xml:space="preserve">Subcomponente 1
</t>
    </r>
    <r>
      <rPr>
        <sz val="14"/>
        <rFont val="Arial Narrow"/>
        <family val="2"/>
      </rPr>
      <t>Programas Gestión de Integridad</t>
    </r>
  </si>
  <si>
    <t>Articular los programas de gestión de integridad sectorial</t>
  </si>
  <si>
    <t>1 reporte de actividades desarrolladas.</t>
  </si>
  <si>
    <r>
      <t xml:space="preserve">09/05/2024: </t>
    </r>
    <r>
      <rPr>
        <sz val="14"/>
        <color theme="1"/>
        <rFont val="Arial Narrow"/>
        <family val="2"/>
      </rPr>
      <t xml:space="preserve">Se observa programación de la actividad para  noviembre.   El proceso no reporta avance. </t>
    </r>
  </si>
  <si>
    <r>
      <rPr>
        <b/>
        <sz val="14"/>
        <rFont val="Arial Narrow"/>
        <family val="2"/>
      </rPr>
      <t>Subcomponente 2</t>
    </r>
    <r>
      <rPr>
        <sz val="14"/>
        <rFont val="Arial Narrow"/>
        <family val="2"/>
      </rPr>
      <t xml:space="preserve">
Promoción de la integridad en las instituciones y grupos de interés</t>
    </r>
  </si>
  <si>
    <t>Desarrollo de capacitaciones de inducción - reinducción, en temas de transparencia e integridad.</t>
  </si>
  <si>
    <t>Reporte de  capacitaciones desarrolladas en Moodle</t>
  </si>
  <si>
    <r>
      <rPr>
        <b/>
        <sz val="14"/>
        <color rgb="FF000000"/>
        <rFont val="Arial Narrow"/>
      </rPr>
      <t xml:space="preserve">09/05/2024: </t>
    </r>
    <r>
      <rPr>
        <sz val="14"/>
        <color rgb="FF000000"/>
        <rFont val="Arial Narrow"/>
      </rPr>
      <t>Sin avance
Es importante que se definan metas frente a cuantas capacitaciones por lo menos mínimas se piensan realizar para asegurar el fin que es el brindar conocimiento sobre temas de integridad y transparencia e incluir esa meta en el plan.</t>
    </r>
  </si>
  <si>
    <r>
      <rPr>
        <b/>
        <sz val="14"/>
        <rFont val="Arial Narrow"/>
        <family val="2"/>
      </rPr>
      <t>Subcomponente 3</t>
    </r>
    <r>
      <rPr>
        <sz val="14"/>
        <rFont val="Arial Narrow"/>
        <family val="2"/>
      </rPr>
      <t xml:space="preserve">
Participación en las estrategias distritales de Integridad</t>
    </r>
  </si>
  <si>
    <r>
      <t xml:space="preserve">Subcomponente 4
</t>
    </r>
    <r>
      <rPr>
        <sz val="14"/>
        <color theme="1"/>
        <rFont val="Arial"/>
        <family val="2"/>
      </rPr>
      <t>Gestión preventiva de conflicto de interés</t>
    </r>
  </si>
  <si>
    <r>
      <rPr>
        <b/>
        <sz val="14"/>
        <color rgb="FF000000"/>
        <rFont val="Arial Narrow"/>
      </rPr>
      <t xml:space="preserve">09/05/2024: </t>
    </r>
    <r>
      <rPr>
        <sz val="14"/>
        <color rgb="FF000000"/>
        <rFont val="Arial Narrow"/>
      </rPr>
      <t xml:space="preserve">Sin avance
</t>
    </r>
    <r>
      <rPr>
        <b/>
        <sz val="14"/>
        <color rgb="FF000000"/>
        <rFont val="Arial Narrow"/>
      </rPr>
      <t xml:space="preserve">
</t>
    </r>
    <r>
      <rPr>
        <sz val="14"/>
        <color rgb="FF000000"/>
        <rFont val="Arial Narrow"/>
      </rPr>
      <t>Es importante reevaluar el tiempo de cumplimiento de la actividad ya que se define plazo a diciembre y tratándose que es un seguimiento importante que se hiciera por lo menos antes el último trimestre que permita luego tomar acciones en el caso que amerite hacerlo.</t>
    </r>
  </si>
  <si>
    <r>
      <rPr>
        <b/>
        <sz val="14"/>
        <rFont val="Arial Narrow"/>
        <family val="2"/>
      </rPr>
      <t>Subcomponente 5</t>
    </r>
    <r>
      <rPr>
        <sz val="14"/>
        <rFont val="Arial Narrow"/>
        <family val="2"/>
      </rPr>
      <t xml:space="preserve">
Gestión prácticas Antisoborno, Antifraude</t>
    </r>
  </si>
  <si>
    <t>Elaborar informe de seguimiento a la ejecución de la política anticorrupción.</t>
  </si>
  <si>
    <t>Elaborar encuesta de percepcion sobre posibles practicas irregulares</t>
  </si>
  <si>
    <t>1 informe de analisis de la encuesta</t>
  </si>
  <si>
    <r>
      <rPr>
        <b/>
        <sz val="14"/>
        <color theme="9" tint="-0.249977111117893"/>
        <rFont val="Arial Narrow"/>
        <family val="2"/>
      </rPr>
      <t>Componente 8. GESTIÓN DE RIESGOS DE CORRUPCIÓN - MAPAS DE RIESGO</t>
    </r>
    <r>
      <rPr>
        <b/>
        <sz val="14"/>
        <color theme="1"/>
        <rFont val="Arial Narrow"/>
        <family val="2"/>
      </rPr>
      <t xml:space="preserve">
</t>
    </r>
  </si>
  <si>
    <t>Componente 8. GESTIÓN DE RIESGOS DE CORRUPCIÓN - MAPAS DE RIESGO</t>
  </si>
  <si>
    <r>
      <t xml:space="preserve">Subcomponente 1 </t>
    </r>
    <r>
      <rPr>
        <sz val="14"/>
        <rFont val="Arial Narrow"/>
        <family val="2"/>
      </rPr>
      <t xml:space="preserve">Política de Administración de Riesgos
</t>
    </r>
  </si>
  <si>
    <t>30/01/2024: En el comité institucional de gestión y desempeño del 30 de enero se realizó la aprobación de los riesgos para la vigencia 2024 y publicado en el link https://www.uaesp.gov.co/transparencia/planeacion/planes</t>
  </si>
  <si>
    <r>
      <rPr>
        <b/>
        <sz val="14"/>
        <rFont val="Arial Narrow"/>
        <family val="2"/>
      </rPr>
      <t xml:space="preserve">09/05/2024: </t>
    </r>
    <r>
      <rPr>
        <sz val="14"/>
        <rFont val="Arial Narrow"/>
        <family val="2"/>
      </rPr>
      <t xml:space="preserve">Se observa del acta 12 del  15 de diciembre 2023,  del Comité Institucional de Gestión y Desempeño, mediante el cual se realiza apobación del Mapa y Plan de Manejo de Riesgos 2024. </t>
    </r>
  </si>
  <si>
    <t>Cumplida</t>
  </si>
  <si>
    <r>
      <rPr>
        <b/>
        <sz val="14"/>
        <rFont val="Arial Narrow"/>
        <family val="2"/>
      </rPr>
      <t>Subcomponente 2</t>
    </r>
    <r>
      <rPr>
        <sz val="14"/>
        <rFont val="Arial Narrow"/>
        <family val="2"/>
      </rPr>
      <t xml:space="preserve">
Construcción del mapa de riesgo anticorrupción</t>
    </r>
  </si>
  <si>
    <t>Realizar identificación de riesgos lavado de activos y financiación del terrorismo para el proceso de gestión legal</t>
  </si>
  <si>
    <t>09/02/2024:Se identificaron riesgos de lavado de activos y financiación del terrorismo, para el proceso de Gestión de Asuntos Legales. Evidencia: Se adjunta Matriz de riesgos para la vigencia 2024.</t>
  </si>
  <si>
    <r>
      <rPr>
        <b/>
        <sz val="14"/>
        <rFont val="Arial Narrow"/>
        <family val="2"/>
      </rPr>
      <t>09/05/2024:</t>
    </r>
    <r>
      <rPr>
        <sz val="14"/>
        <rFont val="Arial Narrow"/>
        <family val="2"/>
      </rPr>
      <t xml:space="preserve"> Se observa del acta 12 del  15 de diciembre 2023,  del Comité Institucional de Gestión y Desempeño, mediante el cual se realiza apobación del Mapa y Plan de Manejo de Riesgos 2024. De igual manera se evidencia Matriz con clasificación de riesgo fraude interno. </t>
    </r>
  </si>
  <si>
    <t>Realizar identificación de riesgos lavado de activos y financiación del terrorismo para el proceso de gestión financiera</t>
  </si>
  <si>
    <t>09/02/2024 Se identificaron riesgos de lavado de activos y financiación del terrorismo, para el proceso de Gestión de Asuntos Legales. Evidencia: Se adjunta Matriz de riesgos para la vigencia 2024.</t>
  </si>
  <si>
    <r>
      <rPr>
        <b/>
        <sz val="14"/>
        <rFont val="Arial Narrow"/>
        <family val="2"/>
      </rPr>
      <t>09/05/2024</t>
    </r>
    <r>
      <rPr>
        <sz val="14"/>
        <rFont val="Arial Narrow"/>
        <family val="2"/>
      </rPr>
      <t xml:space="preserve">: Se observa del acta 12 del  15 de diciembre 2023,  del Comité Institucional de Gestión y Desempeño, mediante el cual se realiza apobación del Mapa y Plan de Manejo de Riesgos 2024. </t>
    </r>
  </si>
  <si>
    <r>
      <t xml:space="preserve">09/05/2024: Cumplida parcialmente
</t>
    </r>
    <r>
      <rPr>
        <sz val="14"/>
        <color rgb="FF000000"/>
        <rFont val="Arial Narrow"/>
      </rPr>
      <t>Aunque se evidencia el aporte de la matriz aprobada, en la misma no se evidencia actualización del plan o mapa de riesgos toda vez que refiere control y acción con corte a diciembre 2023. Lo anterior amerita retomar esta actividad y realizar ajuste en el plan para que se evidencie su cumplimiento total.</t>
    </r>
  </si>
  <si>
    <r>
      <rPr>
        <b/>
        <sz val="14"/>
        <rFont val="Arial Narrow"/>
        <family val="2"/>
      </rPr>
      <t>Subcomponente 3</t>
    </r>
    <r>
      <rPr>
        <sz val="14"/>
        <rFont val="Arial Narrow"/>
        <family val="2"/>
      </rPr>
      <t xml:space="preserve">
Consulta y divulgación</t>
    </r>
  </si>
  <si>
    <t>Consulta ciudadana para la formulación de riesgos.</t>
  </si>
  <si>
    <t>Consulta ciudadana desarrollada</t>
  </si>
  <si>
    <t>31/03/2024: Se realizó la consulta ciudadana y se realizó la revisión de resultados y análisis de pertinencia</t>
  </si>
  <si>
    <r>
      <t xml:space="preserve">09/05/2024: </t>
    </r>
    <r>
      <rPr>
        <sz val="14"/>
        <color theme="1"/>
        <rFont val="Arial Narrow"/>
        <family val="2"/>
      </rPr>
      <t xml:space="preserve">Se observa reporte de la consulta ciudadana efectuada. Cumpliendo con la actividad definida </t>
    </r>
  </si>
  <si>
    <r>
      <t xml:space="preserve">09/05/2024: </t>
    </r>
    <r>
      <rPr>
        <sz val="14"/>
        <rFont val="Arial Narrow"/>
        <family val="2"/>
      </rPr>
      <t xml:space="preserve">Se tienen las siguientes observaciones: 
</t>
    </r>
    <r>
      <rPr>
        <b/>
        <sz val="14"/>
        <rFont val="Arial Narrow"/>
        <family val="2"/>
      </rPr>
      <t xml:space="preserve">
*</t>
    </r>
    <r>
      <rPr>
        <sz val="14"/>
        <rFont val="Arial Narrow"/>
        <family val="2"/>
      </rPr>
      <t xml:space="preserve">Ajustar numeración
* Se evidencia consulta ciudadana desarrollada por 4 ciudadanos; es importante que desde Direccionamiento Estrategico se adelanten las acciones pertinentes para incentivar la participación de la ciudadanía en estos ejercicios.  Por otra parte, el análisis reportado no muestra su diligenciamiento en documentación UAESP, ni tampoco algún flujo de aprobación, se recomienda fortalecer el reporte. </t>
    </r>
    <r>
      <rPr>
        <b/>
        <sz val="14"/>
        <rFont val="Arial Narrow"/>
        <family val="2"/>
      </rPr>
      <t xml:space="preserve">
Cumplida</t>
    </r>
  </si>
  <si>
    <r>
      <rPr>
        <b/>
        <sz val="14"/>
        <rFont val="Arial Narrow"/>
        <family val="2"/>
      </rPr>
      <t>Subcomponente 4</t>
    </r>
    <r>
      <rPr>
        <sz val="14"/>
        <rFont val="Arial Narrow"/>
        <family val="2"/>
      </rPr>
      <t xml:space="preserve">
Monitoreo - revisión y seguimiento</t>
    </r>
  </si>
  <si>
    <t>31/01/2024: La actividad fue ejecutada y reportada con número de radicado 20241100006213 del 30 de enero del 2024</t>
  </si>
  <si>
    <r>
      <t xml:space="preserve">09/05/2024: </t>
    </r>
    <r>
      <rPr>
        <sz val="14"/>
        <color theme="1"/>
        <rFont val="Arial Narrow"/>
        <family val="2"/>
      </rPr>
      <t xml:space="preserve">Se evidencia informe de seguimiento de riesgos a corte 31 de diciembre 2023, por parte de la Oficina de Control Interno. </t>
    </r>
  </si>
  <si>
    <r>
      <t>09/05/2024</t>
    </r>
    <r>
      <rPr>
        <sz val="14"/>
        <rFont val="Arial Narrow"/>
        <family val="2"/>
      </rPr>
      <t>: En proceso</t>
    </r>
  </si>
  <si>
    <r>
      <rPr>
        <b/>
        <sz val="14"/>
        <color theme="9" tint="-0.249977111117893"/>
        <rFont val="Arial Narrow"/>
        <family val="2"/>
      </rPr>
      <t>Componente 9: MEDIDAS DE DEBIDA DILIGENCIA Y PREVENCIÓN DE LAVADO DE ACTIVOS</t>
    </r>
    <r>
      <rPr>
        <b/>
        <sz val="14"/>
        <color theme="1"/>
        <rFont val="Arial Narrow"/>
        <family val="2"/>
      </rPr>
      <t xml:space="preserve">
</t>
    </r>
  </si>
  <si>
    <t>Componente 9. MEDIDAS DE DEBIDA DILIGENCIA Y PREVENCIÓN DE LAVADO DE ACTIVOS</t>
  </si>
  <si>
    <r>
      <t xml:space="preserve">Subcomponente 1
</t>
    </r>
    <r>
      <rPr>
        <sz val="14"/>
        <rFont val="Arial Narrow"/>
        <family val="2"/>
      </rPr>
      <t>Adecuación institucional para cumplir con la debida diligencia</t>
    </r>
  </si>
  <si>
    <t>Elaborar el  formato de identificacion del beneficiario final y asociarlo al procedimiento contractual que aplique</t>
  </si>
  <si>
    <t>1 Formato publicado en el SIG</t>
  </si>
  <si>
    <t>9/05/2024: El formato para la identificación del beneficiario final se encuentra elaborado. Se adjunta correo del 26 de abril de 2024, por el cual, se envía el documento para revisión y aprobación del grupo de contratos. Actividad en ejecución</t>
  </si>
  <si>
    <r>
      <t xml:space="preserve">09/05/2024: </t>
    </r>
    <r>
      <rPr>
        <sz val="14"/>
        <color theme="1"/>
        <rFont val="Arial Narrow"/>
        <family val="2"/>
      </rPr>
      <t xml:space="preserve">La actividad está programada para el mes de agosto 2024. El proceso informa que actualmente el formato de identificacion del beneficiario final se encuentra en revisión. </t>
    </r>
  </si>
  <si>
    <t>Revision y elaboracion de documentos asociados a la gestion contractual incorporando  la debida diligencia</t>
  </si>
  <si>
    <t>2 reportes que relacionen los documentos creados o  modificados</t>
  </si>
  <si>
    <t>9/05/2024: Se están revisando seis (6) documentos controlados asociados a la gestión contractual, a efectos de precisar la viabilidad de incorporar aspectos relacionados con la debida diligencia,  los cuales están siendo revisados por el grupo de contratos. Se adjunta correo del 26 de abril de 2024, por el cual, se envían tales documentos a integrantes del mencionado grupo. Actividad en ejecución</t>
  </si>
  <si>
    <r>
      <t xml:space="preserve">09/05/2024: </t>
    </r>
    <r>
      <rPr>
        <sz val="14"/>
        <color theme="1"/>
        <rFont val="Arial Narrow"/>
        <family val="2"/>
      </rPr>
      <t xml:space="preserve">La actividad está programada para el mes de junio y noviembre.
Se observa correo interno de fecha 26 de abril 2024, mediante el cual se relacionan documentos del proceso para revisión. </t>
    </r>
  </si>
  <si>
    <t>Elaborar propuesta de la creacion del equipo u oficial de cumplimiento SARLAFT en la entidad para presentación al director general</t>
  </si>
  <si>
    <t>Documento propuesta</t>
  </si>
  <si>
    <t>15/02/2024: Se anexa documentos de propuesta y correo de entrega</t>
  </si>
  <si>
    <r>
      <t xml:space="preserve">09/05/2024: </t>
    </r>
    <r>
      <rPr>
        <sz val="14"/>
        <color theme="1"/>
        <rFont val="Arial Narrow"/>
        <family val="2"/>
      </rPr>
      <t xml:space="preserve">Se observa correo del 29 de febrero 2024 mediante el cual se remite propuesta para creación del oficial/grupo para SARLAFT, para  aprobación en el comité institucional de gestión y desempeño </t>
    </r>
  </si>
  <si>
    <r>
      <t>09/05/2024</t>
    </r>
    <r>
      <rPr>
        <sz val="14"/>
        <rFont val="Arial Narrow"/>
        <family val="2"/>
      </rPr>
      <t>:</t>
    </r>
    <r>
      <rPr>
        <b/>
        <sz val="14"/>
        <rFont val="Arial Narrow"/>
        <family val="2"/>
      </rPr>
      <t>Cumplida</t>
    </r>
  </si>
  <si>
    <t>Socializar ante el CIGD la aprobación de creacion del  equipo u oficial de cumplimiento SARLAFT en la entidad</t>
  </si>
  <si>
    <t xml:space="preserve">Acta del comité  </t>
  </si>
  <si>
    <r>
      <t xml:space="preserve">09/05/2024: </t>
    </r>
    <r>
      <rPr>
        <sz val="14"/>
        <color theme="1"/>
        <rFont val="Arial Narrow"/>
        <family val="2"/>
      </rPr>
      <t xml:space="preserve">Se observa programación de la actividad para  agosto.   El proceso no reporta avance. </t>
    </r>
  </si>
  <si>
    <r>
      <rPr>
        <b/>
        <sz val="14"/>
        <rFont val="Arial Narrow"/>
        <family val="2"/>
      </rPr>
      <t>Subcomponente 3</t>
    </r>
    <r>
      <rPr>
        <sz val="14"/>
        <rFont val="Arial Narrow"/>
        <family val="2"/>
      </rPr>
      <t xml:space="preserve">
</t>
    </r>
    <r>
      <rPr>
        <sz val="14"/>
        <color theme="1"/>
        <rFont val="Arial"/>
        <family val="2"/>
      </rPr>
      <t>Gestión de la debida diligencia</t>
    </r>
  </si>
  <si>
    <t>Realizar seguimiento a la gestion de la debidad diligencia en la entidad
 ( implementacion del manual y la gestion contractual)</t>
  </si>
  <si>
    <t>un informe de resultados</t>
  </si>
  <si>
    <t/>
  </si>
  <si>
    <t>Nombre de la entidad:</t>
  </si>
  <si>
    <t>UNIDAD ADMINISTRATIVA ESPECIAL DE SERVICIOS PUBLICOS</t>
  </si>
  <si>
    <t>Orden:</t>
  </si>
  <si>
    <t>TERRITORIAL</t>
  </si>
  <si>
    <t>Sector administrativo:</t>
  </si>
  <si>
    <t>NO APLICA</t>
  </si>
  <si>
    <t>Año vigencia:</t>
  </si>
  <si>
    <t>2024</t>
  </si>
  <si>
    <t>Departamento:</t>
  </si>
  <si>
    <t>Bogotá D.C</t>
  </si>
  <si>
    <t>Municipio:</t>
  </si>
  <si>
    <t>BOGOTÁ</t>
  </si>
  <si>
    <t>DATOS TRÁMITES A RACIONALIZAR</t>
  </si>
  <si>
    <t>ACCIONES DE RACIONALIZACIÓN A DESARROLLAR</t>
  </si>
  <si>
    <t>PLAN DE EJECUCIÓN</t>
  </si>
  <si>
    <t>MONITOREO</t>
  </si>
  <si>
    <t>SEGUIMIENTO Y EVALUACIÓN</t>
  </si>
  <si>
    <t>Tipo</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</si>
  <si>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</si>
  <si>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</si>
  <si>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</si>
  <si>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</si>
  <si>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</si>
  <si>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</si>
  <si>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</si>
  <si>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</si>
  <si>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</si>
  <si>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</si>
  <si>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Justificación</t>
  </si>
  <si>
    <t>Monitoreo jefe planeación</t>
  </si>
  <si>
    <t xml:space="preserve"> Valor ejecutado (%)</t>
  </si>
  <si>
    <t>Observaciones/Recomendaciones</t>
  </si>
  <si>
    <t>Seguimiento jefe control interno</t>
  </si>
  <si>
    <t>Único</t>
  </si>
  <si>
    <t>1236</t>
  </si>
  <si>
    <t>Aprobación de estudios fotométricos para proyectos de alumbrado público</t>
  </si>
  <si>
    <t>Inscrito</t>
  </si>
  <si>
    <t>Solicitud de documentos para radicación del trámite.</t>
  </si>
  <si>
    <t>Disminución de documentación para registro del trámite.</t>
  </si>
  <si>
    <t>Disminución de la documentación solicitada para el trámite.</t>
  </si>
  <si>
    <t>Administrativa</t>
  </si>
  <si>
    <t>Eliminación de documentos</t>
  </si>
  <si>
    <t>31/01/2024</t>
  </si>
  <si>
    <t>14/06/2024</t>
  </si>
  <si>
    <t>SSFAP</t>
  </si>
  <si>
    <t>Sí</t>
  </si>
  <si>
    <t>Se remite propuesta de simplificación de trámite para disminuir requisitos para actualizar</t>
  </si>
  <si>
    <t>Respondió</t>
  </si>
  <si>
    <t>Pregunta</t>
  </si>
  <si>
    <t>Observación</t>
  </si>
  <si>
    <t>1. ¿Cuenta con el plan de trabajo para implementar la propuesta de mejora del trámite?</t>
  </si>
  <si>
    <t xml:space="preserve">Si bien se observó matriz de identificación de requisitos para homologación del trámite, no se presenta plan de trabajo que defina las actividades a realizar y los tiempos para su racionalización. </t>
  </si>
  <si>
    <t>No</t>
  </si>
  <si>
    <t>2. ¿Se implementó la mejora del trámite en la entidad?</t>
  </si>
  <si>
    <t>3. ¿Se actualizó el trámite en el SUIT incluyendo la mejora?</t>
  </si>
  <si>
    <t>4. ¿Se ha realizado la socialización de la mejora tanto en la entidad como con los usuarios?</t>
  </si>
  <si>
    <t>5. ¿El usuario está recibiendo los beneficios de la mejora del trámite?</t>
  </si>
  <si>
    <t>6. ¿La entidad ya cuenta con mecanismos para medir los beneficios que recibirá el usuario por la mejora del trámite?</t>
  </si>
  <si>
    <t>Procedimientos adicionales para radicación de solcitudes de trámite decibidas por la VUC con orfeo</t>
  </si>
  <si>
    <t>Interoperabilidad entre la plataforma VUC y Orfeo</t>
  </si>
  <si>
    <t>Cumplimiento con los tiempos de radicación de solicitudes</t>
  </si>
  <si>
    <t>Tecnologica</t>
  </si>
  <si>
    <t>Interoperabilidad externa</t>
  </si>
  <si>
    <t>31/05/2024</t>
  </si>
  <si>
    <t>OTIC</t>
  </si>
  <si>
    <t>Se realizan mesas de trabajo con fechas de implementación como compromisos</t>
  </si>
  <si>
    <t xml:space="preserve">Se observa acta de fecha 11 de enero de 2024 correspondiente a la mesa técnica UAESP- VUC mediante la cual se definen algunas actividades a realizar para el funcionamiento de la plataforma con los servicios que interoperan en la UAESP. De igual manera se observa acta de fecha 19 de marzo mediante el cual la mesa técnica realiza reunión de seguimiento a la interoperabilidad orfeo, dejando establecidos compromisos hasta el mes de mayo. </t>
  </si>
  <si>
    <t>70231</t>
  </si>
  <si>
    <t>Certificado de incorporación de la infraestructura al sistema de alumbrado público en zonas de cesión ubicados en Bogotá D.C</t>
  </si>
  <si>
    <t>Procedimientos adicionales para radicación de solicitudes de trámite recibidas por la VUC con Orfeo.</t>
  </si>
  <si>
    <t>Interoperabilidad entre la plataforma VUC y Orfeo para radicación de documentación.</t>
  </si>
  <si>
    <t>Cumplimiento con los tiempos de radicación de solicitudes.</t>
  </si>
  <si>
    <t>Se observa acta de fecha 11 de enero de 2024 correspondiente a la mesa técnica UAESP- VUC mediante la cual se definen algunas actividades a realizar para el funcionamiento de la plataforma con los servicios que interoperan en la UAESP. De igual manera se observa acta de fecha 19 de marzo de 2024 mediante el cual la mesa técnica realiza reunión de seguimiento a la interoperabilidad orfeo, dejando establecidos compromisos hasta el mes de mayo.</t>
  </si>
  <si>
    <t>PROCESOS</t>
  </si>
  <si>
    <t>Gestión Integral de Residuos</t>
  </si>
  <si>
    <t>Alumbrado Público</t>
  </si>
  <si>
    <t>Dependencias Misionales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</si>
</sst>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font>
      <sz val="11"/>
      <color theme="1"/>
      <name val="Calibri"/>
      <family val="2"/>
      <scheme val="minor"/>
    </font>
    <font>
      <sz val="11"/>
      <color theme="1"/>
      <name val="Arial"/>
      <family val="2"/>
    </font>
    <font>
      <b/>
      <sz val="11"/>
      <color theme="1"/>
      <name val="Arial"/>
      <family val="2"/>
    </font>
    <font>
      <b/>
      <sz val="9"/>
      <color indexed="81"/>
      <name val="Tahoma"/>
      <family val="2"/>
    </font>
    <font>
      <sz val="9"/>
      <color indexed="81"/>
      <name val="Tahoma"/>
      <family val="2"/>
    </font>
    <font>
      <sz val="8"/>
      <name val="Calibri"/>
      <family val="2"/>
      <scheme val="minor"/>
    </font>
    <font>
      <sz val="11"/>
      <name val="Arial"/>
      <family val="2"/>
    </font>
    <font>
      <sz val="11"/>
      <color theme="1"/>
      <name val="Calibri"/>
      <family val="2"/>
      <scheme val="minor"/>
    </font>
    <font>
      <b/>
      <sz val="11"/>
      <color rgb="FF000000"/>
      <name val="Arial"/>
      <family val="2"/>
    </font>
    <font>
      <b/>
      <sz val="11"/>
      <color theme="1"/>
      <name val="Calibri"/>
      <family val="2"/>
      <scheme val="minor"/>
    </font>
    <font>
      <sz val="12"/>
      <color theme="1"/>
      <name val="Arial Narrow"/>
      <family val="2"/>
    </font>
    <font>
      <b/>
      <sz val="12"/>
      <color theme="9" tint="-0.249977111117893"/>
      <name val="Arial Narrow"/>
      <family val="2"/>
    </font>
    <font>
      <b/>
      <sz val="12"/>
      <color theme="1"/>
      <name val="Arial Narrow"/>
      <family val="2"/>
    </font>
    <font>
      <b/>
      <sz val="12"/>
      <color theme="0"/>
      <name val="Arial Narrow"/>
      <family val="2"/>
    </font>
    <font>
      <sz val="11"/>
      <color rgb="FF000000"/>
      <name val="Arial"/>
      <family val="2"/>
    </font>
    <font>
      <b/>
      <sz val="14"/>
      <color theme="9" tint="-0.249977111117893"/>
      <name val="Arial Narrow"/>
      <family val="2"/>
    </font>
    <font>
      <sz val="14"/>
      <color theme="1"/>
      <name val="Arial Narrow"/>
      <family val="2"/>
    </font>
    <font>
      <b/>
      <sz val="14"/>
      <color theme="4"/>
      <name val="Arial Narrow"/>
      <family val="2"/>
    </font>
    <font>
      <b/>
      <sz val="14"/>
      <name val="Arial Narrow"/>
      <family val="2"/>
    </font>
    <font>
      <b/>
      <sz val="14"/>
      <color theme="1"/>
      <name val="Arial Narrow"/>
      <family val="2"/>
    </font>
    <font>
      <b/>
      <sz val="14"/>
      <color theme="0"/>
      <name val="Arial Narrow"/>
      <family val="2"/>
    </font>
    <font>
      <sz val="14"/>
      <name val="Arial Narrow"/>
      <family val="2"/>
    </font>
    <font>
      <sz val="14"/>
      <color rgb="FF000000"/>
      <name val="Arial Narrow"/>
      <family val="2"/>
    </font>
    <font>
      <sz val="14"/>
      <color rgb="FFFF0000"/>
      <name val="Arial Narrow"/>
      <family val="2"/>
    </font>
    <font>
      <b/>
      <sz val="14"/>
      <color theme="1"/>
      <name val="Arial"/>
      <family val="2"/>
    </font>
    <font>
      <sz val="14"/>
      <color theme="1"/>
      <name val="Arial"/>
      <family val="2"/>
    </font>
    <font>
      <sz val="14"/>
      <name val="Arial"/>
      <family val="2"/>
    </font>
    <font>
      <sz val="10"/>
      <name val="Arial"/>
      <family val="2"/>
    </font>
    <font>
      <sz val="9"/>
      <name val="SansSerif"/>
    </font>
    <font>
      <b/>
      <sz val="11"/>
      <color indexed="59"/>
      <name val="SansSerif"/>
    </font>
    <font>
      <b/>
      <sz val="11"/>
      <color indexed="72"/>
      <name val="SansSerif"/>
    </font>
    <font>
      <b/>
      <sz val="9"/>
      <color indexed="72"/>
      <name val="SansSerif"/>
    </font>
    <font>
      <sz val="9"/>
      <color indexed="72"/>
      <name val="SansSerif"/>
    </font>
    <font>
      <sz val="10"/>
      <name val="Arial"/>
    </font>
    <font>
      <b/>
      <sz val="14"/>
      <color rgb="FF000000"/>
      <name val="Arial Narrow"/>
    </font>
    <font>
      <sz val="14"/>
      <color rgb="FF000000"/>
      <name val="Arial Narrow"/>
    </font>
    <font>
      <b/>
      <sz val="14"/>
      <color rgb="FF000000"/>
      <name val="Arial Narrow"/>
      <family val="2"/>
    </font>
  </fonts>
  <fills count="1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rgb="FFFFF2CC"/>
        <bgColor indexed="64"/>
      </patternFill>
    </fill>
    <fill>
      <patternFill patternType="solid">
        <fgColor indexed="9"/>
        <bgColor indexed="64"/>
      </patternFill>
    </fill>
    <fill>
      <patternFill patternType="solid">
        <fgColor indexed="22"/>
        <bgColor indexed="64"/>
      </patternFill>
    </fill>
    <fill>
      <patternFill patternType="solid">
        <fgColor theme="0"/>
        <bgColor rgb="FF000000"/>
      </patternFill>
    </fill>
    <fill>
      <patternFill patternType="solid">
        <fgColor theme="9" tint="0.39997558519241921"/>
        <bgColor indexed="64"/>
      </patternFill>
    </fill>
    <fill>
      <patternFill patternType="solid">
        <fgColor theme="9" tint="0.59999389629810485"/>
        <bgColor rgb="FF000000"/>
      </patternFill>
    </fill>
  </fills>
  <borders count="48">
    <border>
      <left/>
      <right/>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right style="thin">
        <color indexed="64"/>
      </right>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bottom/>
      <diagonal/>
    </border>
    <border>
      <left/>
      <right style="dotted">
        <color indexed="64"/>
      </right>
      <top style="dotted">
        <color indexed="64"/>
      </top>
      <bottom style="dotted">
        <color indexed="64"/>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bottom/>
      <diagonal/>
    </border>
    <border>
      <left/>
      <right style="medium">
        <color indexed="8"/>
      </right>
      <top/>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hair">
        <color auto="1"/>
      </left>
      <right style="hair">
        <color auto="1"/>
      </right>
      <top style="hair">
        <color auto="1"/>
      </top>
      <bottom style="hair">
        <color auto="1"/>
      </bottom>
      <diagonal/>
    </border>
    <border>
      <left style="hair">
        <color indexed="64"/>
      </left>
      <right style="dotted">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bottom style="thin">
        <color auto="1"/>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hair">
        <color indexed="64"/>
      </left>
      <right style="hair">
        <color indexed="64"/>
      </right>
      <top style="thin">
        <color auto="1"/>
      </top>
      <bottom style="hair">
        <color auto="1"/>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s>
  <cellStyleXfs count="5">
    <xf numFmtId="0" fontId="0" fillId="0" borderId="0"/>
    <xf numFmtId="9" fontId="7" fillId="0" borderId="0" applyFont="0" applyFill="0" applyBorder="0" applyAlignment="0" applyProtection="0"/>
    <xf numFmtId="0" fontId="27" fillId="0" borderId="0"/>
    <xf numFmtId="0" fontId="27" fillId="0" borderId="0" applyNumberFormat="0" applyFont="0" applyFill="0" applyBorder="0" applyAlignment="0" applyProtection="0"/>
    <xf numFmtId="0" fontId="33" fillId="0" borderId="0" applyNumberFormat="0" applyFont="0" applyFill="0" applyBorder="0" applyAlignment="0" applyProtection="0"/>
  </cellStyleXfs>
  <cellXfs count="443">
    <xf numFmtId="0" fontId="0" fillId="0" borderId="0" xfId="0"/>
    <xf numFmtId="0" fontId="0" fillId="0" borderId="0" xfId="0" applyAlignment="1">
      <alignment horizontal="center" vertical="center"/>
    </xf>
    <xf numFmtId="0" fontId="9" fillId="0" borderId="0" xfId="0" applyFont="1"/>
    <xf numFmtId="0" fontId="10" fillId="0" borderId="0" xfId="0" applyFont="1"/>
    <xf numFmtId="0" fontId="11" fillId="0" borderId="0" xfId="0" applyFont="1" applyAlignment="1">
      <alignment horizontal="center" vertical="center" wrapText="1"/>
    </xf>
    <xf numFmtId="0" fontId="12" fillId="0" borderId="0" xfId="0" applyFont="1"/>
    <xf numFmtId="0" fontId="10"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Alignment="1">
      <alignment vertical="center" wrapText="1"/>
    </xf>
    <xf numFmtId="0" fontId="10" fillId="0" borderId="0" xfId="0" applyFont="1" applyAlignment="1">
      <alignment wrapText="1"/>
    </xf>
    <xf numFmtId="0" fontId="10" fillId="2" borderId="0" xfId="0" applyFont="1" applyFill="1"/>
    <xf numFmtId="0" fontId="11" fillId="2" borderId="0" xfId="0" applyFont="1" applyFill="1" applyAlignment="1">
      <alignment horizontal="center" vertical="center" wrapText="1"/>
    </xf>
    <xf numFmtId="0" fontId="1" fillId="0" borderId="0" xfId="0" applyFont="1" applyAlignment="1">
      <alignment vertical="center"/>
    </xf>
    <xf numFmtId="9" fontId="1" fillId="0" borderId="0" xfId="0" applyNumberFormat="1" applyFont="1" applyAlignment="1">
      <alignment vertical="center"/>
    </xf>
    <xf numFmtId="9" fontId="1" fillId="0" borderId="0" xfId="1" applyFont="1" applyAlignment="1" applyProtection="1">
      <alignment vertical="center"/>
    </xf>
    <xf numFmtId="0" fontId="8" fillId="3" borderId="5" xfId="0" applyFont="1" applyFill="1" applyBorder="1" applyAlignment="1">
      <alignment horizontal="center" vertical="center" wrapText="1"/>
    </xf>
    <xf numFmtId="9" fontId="8" fillId="3" borderId="5" xfId="0" applyNumberFormat="1" applyFont="1" applyFill="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14" fontId="1" fillId="0" borderId="4" xfId="0" applyNumberFormat="1" applyFont="1" applyBorder="1" applyAlignment="1">
      <alignment horizontal="center" vertical="center" wrapText="1"/>
    </xf>
    <xf numFmtId="0" fontId="1" fillId="0" borderId="4" xfId="0" applyFont="1" applyBorder="1" applyAlignment="1">
      <alignment horizontal="center" vertical="center"/>
    </xf>
    <xf numFmtId="9" fontId="1" fillId="0" borderId="4" xfId="1" applyFont="1" applyFill="1" applyBorder="1" applyAlignment="1" applyProtection="1">
      <alignment horizontal="center" vertical="center"/>
    </xf>
    <xf numFmtId="9" fontId="1" fillId="0" borderId="4"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9" fontId="1" fillId="0" borderId="1" xfId="1" applyFont="1" applyFill="1" applyBorder="1" applyAlignment="1" applyProtection="1">
      <alignment horizontal="center" vertical="center"/>
    </xf>
    <xf numFmtId="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6" fillId="0" borderId="1" xfId="0" applyFont="1" applyBorder="1" applyAlignment="1">
      <alignment horizontal="left" vertical="center" wrapText="1"/>
    </xf>
    <xf numFmtId="0" fontId="1" fillId="0" borderId="3" xfId="0" applyFont="1" applyBorder="1" applyAlignment="1">
      <alignment vertical="center" wrapText="1"/>
    </xf>
    <xf numFmtId="0" fontId="1" fillId="0" borderId="8" xfId="0" applyFont="1" applyBorder="1" applyAlignment="1">
      <alignment horizontal="center" vertical="center"/>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9" fontId="1" fillId="0" borderId="8" xfId="1" applyFont="1" applyFill="1" applyBorder="1" applyAlignment="1" applyProtection="1">
      <alignment horizontal="center" vertical="center"/>
    </xf>
    <xf numFmtId="9" fontId="1" fillId="0" borderId="8" xfId="0" applyNumberFormat="1"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0" borderId="3" xfId="0" applyFont="1" applyBorder="1" applyAlignment="1">
      <alignment horizontal="center" vertical="center"/>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vertical="center" wrapText="1"/>
    </xf>
    <xf numFmtId="0" fontId="1" fillId="0" borderId="2" xfId="0" applyFont="1" applyBorder="1" applyAlignment="1">
      <alignment horizontal="center" vertical="center"/>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14" fontId="1" fillId="0" borderId="2" xfId="0" applyNumberFormat="1" applyFont="1" applyBorder="1" applyAlignment="1">
      <alignment horizontal="center" vertical="center" wrapText="1"/>
    </xf>
    <xf numFmtId="9" fontId="1" fillId="0" borderId="2" xfId="1" applyFont="1" applyFill="1" applyBorder="1" applyAlignment="1" applyProtection="1">
      <alignment horizontal="center" vertical="center"/>
    </xf>
    <xf numFmtId="9" fontId="1" fillId="0" borderId="2" xfId="0" applyNumberFormat="1" applyFont="1" applyBorder="1" applyAlignment="1">
      <alignment horizontal="center" vertical="center"/>
    </xf>
    <xf numFmtId="0" fontId="1" fillId="0" borderId="6" xfId="0" applyFont="1" applyBorder="1" applyAlignment="1">
      <alignment horizontal="center" vertical="center"/>
    </xf>
    <xf numFmtId="9" fontId="1" fillId="0" borderId="6" xfId="0" applyNumberFormat="1" applyFont="1" applyBorder="1" applyAlignment="1">
      <alignment horizontal="center" vertical="center"/>
    </xf>
    <xf numFmtId="9" fontId="1" fillId="0" borderId="3" xfId="1" applyFont="1" applyFill="1" applyBorder="1" applyAlignment="1" applyProtection="1">
      <alignment horizontal="center" vertical="center"/>
    </xf>
    <xf numFmtId="9" fontId="1" fillId="0" borderId="3" xfId="0" applyNumberFormat="1" applyFont="1" applyBorder="1" applyAlignment="1">
      <alignment horizontal="center" vertical="center"/>
    </xf>
    <xf numFmtId="14" fontId="1" fillId="0" borderId="5" xfId="0" applyNumberFormat="1" applyFont="1" applyBorder="1" applyAlignment="1">
      <alignment horizontal="center" vertical="center" wrapText="1"/>
    </xf>
    <xf numFmtId="0" fontId="1" fillId="0" borderId="5" xfId="0" applyFont="1" applyBorder="1" applyAlignment="1">
      <alignment vertical="center" wrapText="1"/>
    </xf>
    <xf numFmtId="0" fontId="6" fillId="0" borderId="2" xfId="0" applyFont="1" applyBorder="1" applyAlignment="1">
      <alignment horizontal="left" vertical="center" wrapText="1"/>
    </xf>
    <xf numFmtId="14" fontId="1" fillId="0" borderId="4" xfId="0" applyNumberFormat="1" applyFont="1" applyBorder="1" applyAlignment="1">
      <alignment horizontal="center" vertical="center"/>
    </xf>
    <xf numFmtId="0" fontId="1" fillId="0" borderId="4" xfId="0" applyFont="1" applyBorder="1" applyAlignment="1" applyProtection="1">
      <alignment horizontal="center" vertical="center"/>
      <protection locked="0"/>
    </xf>
    <xf numFmtId="9" fontId="1" fillId="0" borderId="4" xfId="1"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9" fontId="1" fillId="0" borderId="1" xfId="1" applyFont="1" applyFill="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9" fontId="1" fillId="0" borderId="8" xfId="1" applyFont="1" applyFill="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9" fontId="1" fillId="0" borderId="2" xfId="1" applyFont="1" applyFill="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9" fontId="1" fillId="0" borderId="3" xfId="1" applyFont="1" applyFill="1" applyBorder="1" applyAlignment="1" applyProtection="1">
      <alignment horizontal="center" vertical="center"/>
      <protection locked="0"/>
    </xf>
    <xf numFmtId="0" fontId="1" fillId="0" borderId="2" xfId="0" applyFont="1" applyBorder="1" applyAlignment="1" applyProtection="1">
      <alignment horizontal="left" vertical="center" wrapText="1"/>
      <protection locked="0"/>
    </xf>
    <xf numFmtId="9" fontId="1" fillId="0" borderId="4" xfId="0" applyNumberFormat="1" applyFont="1" applyBorder="1" applyAlignment="1" applyProtection="1">
      <alignment horizontal="center" vertical="center"/>
      <protection locked="0"/>
    </xf>
    <xf numFmtId="9" fontId="1" fillId="0" borderId="1" xfId="0" applyNumberFormat="1" applyFont="1" applyBorder="1" applyAlignment="1" applyProtection="1">
      <alignment horizontal="center" vertical="center"/>
      <protection locked="0"/>
    </xf>
    <xf numFmtId="9" fontId="1" fillId="0" borderId="8" xfId="0" applyNumberFormat="1" applyFont="1" applyBorder="1" applyAlignment="1" applyProtection="1">
      <alignment horizontal="center" vertical="center"/>
      <protection locked="0"/>
    </xf>
    <xf numFmtId="9" fontId="1" fillId="0" borderId="2" xfId="0" applyNumberFormat="1" applyFont="1" applyBorder="1" applyAlignment="1" applyProtection="1">
      <alignment horizontal="center" vertical="center"/>
      <protection locked="0"/>
    </xf>
    <xf numFmtId="9" fontId="1" fillId="0" borderId="3" xfId="0" applyNumberFormat="1" applyFont="1" applyBorder="1" applyAlignment="1" applyProtection="1">
      <alignment horizontal="center" vertical="center"/>
      <protection locked="0"/>
    </xf>
    <xf numFmtId="0" fontId="1" fillId="0" borderId="4" xfId="0" applyFont="1" applyBorder="1" applyAlignment="1" applyProtection="1">
      <alignment horizontal="left" vertical="center" wrapText="1"/>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4" fillId="0" borderId="9" xfId="0" applyFont="1" applyBorder="1" applyAlignment="1">
      <alignment wrapText="1"/>
    </xf>
    <xf numFmtId="0" fontId="14" fillId="0" borderId="0" xfId="0" applyFont="1" applyAlignment="1">
      <alignment vertical="center" wrapText="1"/>
    </xf>
    <xf numFmtId="0" fontId="1" fillId="0" borderId="3" xfId="0" applyFont="1" applyBorder="1" applyAlignment="1" applyProtection="1">
      <alignment horizontal="left" vertical="center" wrapText="1"/>
      <protection locked="0"/>
    </xf>
    <xf numFmtId="0" fontId="1" fillId="0" borderId="8" xfId="0" applyFont="1" applyBorder="1" applyAlignment="1" applyProtection="1">
      <alignment horizontal="left" vertical="center"/>
      <protection locked="0"/>
    </xf>
    <xf numFmtId="0" fontId="16" fillId="0" borderId="0" xfId="0" applyFont="1"/>
    <xf numFmtId="0" fontId="19" fillId="0" borderId="0" xfId="0" applyFont="1" applyAlignment="1">
      <alignment vertical="center" wrapText="1"/>
    </xf>
    <xf numFmtId="0" fontId="19" fillId="0" borderId="0" xfId="0" applyFont="1" applyAlignment="1">
      <alignment horizontal="center"/>
    </xf>
    <xf numFmtId="0" fontId="20" fillId="4" borderId="10" xfId="0" applyFont="1" applyFill="1" applyBorder="1" applyAlignment="1">
      <alignment horizontal="center" vertical="center" wrapText="1"/>
    </xf>
    <xf numFmtId="0" fontId="16" fillId="6" borderId="0" xfId="0" applyFont="1" applyFill="1"/>
    <xf numFmtId="0" fontId="19" fillId="0" borderId="0" xfId="0" applyFont="1"/>
    <xf numFmtId="0" fontId="16" fillId="5" borderId="0" xfId="0" applyFont="1" applyFill="1"/>
    <xf numFmtId="0" fontId="16" fillId="0" borderId="0" xfId="0" applyFont="1" applyAlignment="1">
      <alignment horizontal="center" vertical="center"/>
    </xf>
    <xf numFmtId="0" fontId="21" fillId="5" borderId="10" xfId="0" applyFont="1" applyFill="1" applyBorder="1" applyAlignment="1">
      <alignment horizontal="left" vertical="center" wrapText="1"/>
    </xf>
    <xf numFmtId="9" fontId="21" fillId="5" borderId="10" xfId="1" applyFont="1" applyFill="1" applyBorder="1" applyAlignment="1">
      <alignment horizontal="center" vertical="center" wrapText="1"/>
    </xf>
    <xf numFmtId="0" fontId="16" fillId="8" borderId="0" xfId="0" applyFont="1" applyFill="1"/>
    <xf numFmtId="0" fontId="19" fillId="0" borderId="0" xfId="0" applyFont="1" applyAlignment="1">
      <alignment vertical="center"/>
    </xf>
    <xf numFmtId="0" fontId="18" fillId="5" borderId="10" xfId="0" applyFont="1" applyFill="1" applyBorder="1" applyAlignment="1">
      <alignment horizontal="center" vertical="center"/>
    </xf>
    <xf numFmtId="0" fontId="25" fillId="5" borderId="1" xfId="0" applyFont="1" applyFill="1" applyBorder="1" applyAlignment="1">
      <alignment horizontal="left" vertical="center" wrapText="1"/>
    </xf>
    <xf numFmtId="0" fontId="21" fillId="6" borderId="0" xfId="0" applyFont="1" applyFill="1" applyAlignment="1">
      <alignment horizontal="left" vertical="center" wrapText="1"/>
    </xf>
    <xf numFmtId="0" fontId="18" fillId="5" borderId="0" xfId="0" applyFont="1" applyFill="1" applyAlignment="1">
      <alignment horizontal="center" vertical="center" wrapText="1"/>
    </xf>
    <xf numFmtId="0" fontId="25" fillId="0" borderId="0" xfId="0" applyFont="1" applyAlignment="1">
      <alignment horizontal="left" vertical="center" wrapText="1"/>
    </xf>
    <xf numFmtId="0" fontId="21" fillId="6" borderId="0" xfId="0" applyFont="1" applyFill="1" applyAlignment="1">
      <alignment horizontal="center" vertical="center" wrapText="1"/>
    </xf>
    <xf numFmtId="14" fontId="25" fillId="0" borderId="0" xfId="0" applyNumberFormat="1" applyFont="1" applyAlignment="1">
      <alignment horizontal="center" vertical="center" wrapText="1"/>
    </xf>
    <xf numFmtId="0" fontId="21" fillId="7" borderId="0" xfId="0" applyFont="1" applyFill="1" applyAlignment="1">
      <alignment wrapText="1"/>
    </xf>
    <xf numFmtId="14" fontId="21" fillId="7" borderId="0" xfId="0" applyNumberFormat="1" applyFont="1" applyFill="1" applyAlignment="1">
      <alignment horizontal="left" vertical="top" wrapText="1"/>
    </xf>
    <xf numFmtId="164" fontId="21" fillId="6" borderId="0" xfId="1" applyNumberFormat="1" applyFont="1" applyFill="1" applyBorder="1" applyAlignment="1">
      <alignment horizontal="center" vertical="center" wrapText="1"/>
    </xf>
    <xf numFmtId="9" fontId="21" fillId="6" borderId="0" xfId="1" applyFont="1" applyFill="1" applyBorder="1" applyAlignment="1">
      <alignment horizontal="center" vertical="center" wrapText="1"/>
    </xf>
    <xf numFmtId="14" fontId="16" fillId="6" borderId="0" xfId="0" applyNumberFormat="1" applyFont="1" applyFill="1" applyAlignment="1">
      <alignment horizontal="center" vertical="center"/>
    </xf>
    <xf numFmtId="0" fontId="21" fillId="5" borderId="0" xfId="0" applyFont="1" applyFill="1" applyAlignment="1">
      <alignment horizontal="justify" vertical="center" wrapText="1"/>
    </xf>
    <xf numFmtId="0" fontId="21" fillId="0" borderId="0" xfId="0" applyFont="1" applyAlignment="1">
      <alignment horizontal="justify" vertical="center" wrapText="1"/>
    </xf>
    <xf numFmtId="14" fontId="25" fillId="5" borderId="1" xfId="0" applyNumberFormat="1" applyFont="1" applyFill="1" applyBorder="1" applyAlignment="1">
      <alignment horizontal="center" vertical="center" wrapText="1"/>
    </xf>
    <xf numFmtId="0" fontId="25" fillId="5" borderId="3" xfId="0" applyFont="1" applyFill="1" applyBorder="1" applyAlignment="1">
      <alignment horizontal="left" vertical="center" wrapText="1"/>
    </xf>
    <xf numFmtId="0" fontId="25" fillId="5" borderId="2" xfId="0" applyFont="1" applyFill="1" applyBorder="1" applyAlignment="1">
      <alignment horizontal="left" vertical="center" wrapText="1"/>
    </xf>
    <xf numFmtId="14" fontId="25" fillId="5" borderId="2" xfId="0" applyNumberFormat="1" applyFont="1" applyFill="1" applyBorder="1" applyAlignment="1">
      <alignment horizontal="center" vertical="center" wrapText="1"/>
    </xf>
    <xf numFmtId="14" fontId="22" fillId="5" borderId="10" xfId="0" applyNumberFormat="1" applyFont="1" applyFill="1" applyBorder="1" applyAlignment="1">
      <alignment horizontal="center" vertical="center" wrapText="1"/>
    </xf>
    <xf numFmtId="15" fontId="21" fillId="11" borderId="12" xfId="0" applyNumberFormat="1" applyFont="1" applyFill="1" applyBorder="1" applyAlignment="1">
      <alignment wrapText="1"/>
    </xf>
    <xf numFmtId="0" fontId="21" fillId="11" borderId="14" xfId="0" applyFont="1" applyFill="1" applyBorder="1" applyAlignment="1">
      <alignment vertical="center" wrapText="1"/>
    </xf>
    <xf numFmtId="0" fontId="25" fillId="5" borderId="4" xfId="0" applyFont="1" applyFill="1" applyBorder="1" applyAlignment="1">
      <alignment horizontal="left" vertical="center" wrapText="1"/>
    </xf>
    <xf numFmtId="14" fontId="21" fillId="11" borderId="10" xfId="0" applyNumberFormat="1" applyFont="1" applyFill="1" applyBorder="1" applyAlignment="1">
      <alignment wrapText="1"/>
    </xf>
    <xf numFmtId="14" fontId="21" fillId="11" borderId="12" xfId="0" applyNumberFormat="1" applyFont="1" applyFill="1" applyBorder="1" applyAlignment="1">
      <alignment wrapText="1"/>
    </xf>
    <xf numFmtId="0" fontId="18" fillId="5" borderId="14" xfId="0" applyFont="1" applyFill="1" applyBorder="1" applyAlignment="1">
      <alignment horizontal="center" vertical="center"/>
    </xf>
    <xf numFmtId="0" fontId="22" fillId="11" borderId="12" xfId="0" applyFont="1" applyFill="1" applyBorder="1" applyAlignment="1">
      <alignment wrapText="1"/>
    </xf>
    <xf numFmtId="0" fontId="20" fillId="4" borderId="30" xfId="0" applyFont="1" applyFill="1" applyBorder="1" applyAlignment="1">
      <alignment horizontal="center" vertical="center" wrapText="1"/>
    </xf>
    <xf numFmtId="0" fontId="21" fillId="6" borderId="30" xfId="0" applyFont="1" applyFill="1" applyBorder="1" applyAlignment="1">
      <alignment horizontal="left" vertical="center" wrapText="1"/>
    </xf>
    <xf numFmtId="0" fontId="25" fillId="0" borderId="30" xfId="0" applyFont="1" applyBorder="1" applyAlignment="1">
      <alignment horizontal="left" vertical="center" wrapText="1"/>
    </xf>
    <xf numFmtId="0" fontId="1" fillId="0" borderId="30" xfId="0" applyFont="1" applyBorder="1" applyAlignment="1">
      <alignment horizontal="center" vertical="center" wrapText="1"/>
    </xf>
    <xf numFmtId="0" fontId="25" fillId="0" borderId="30" xfId="0" applyFont="1" applyBorder="1" applyAlignment="1">
      <alignment horizontal="center" vertical="center" wrapText="1"/>
    </xf>
    <xf numFmtId="14" fontId="1" fillId="0" borderId="30" xfId="0" applyNumberFormat="1" applyFont="1" applyBorder="1" applyAlignment="1">
      <alignment horizontal="center" vertical="center" wrapText="1"/>
    </xf>
    <xf numFmtId="14" fontId="21" fillId="6" borderId="30" xfId="0" applyNumberFormat="1" applyFont="1" applyFill="1" applyBorder="1" applyAlignment="1">
      <alignment horizontal="center" vertical="center" wrapText="1"/>
    </xf>
    <xf numFmtId="0" fontId="16" fillId="6" borderId="30" xfId="0" applyFont="1" applyFill="1" applyBorder="1" applyAlignment="1">
      <alignment vertical="center" wrapText="1"/>
    </xf>
    <xf numFmtId="9" fontId="16" fillId="6" borderId="30" xfId="0" applyNumberFormat="1" applyFont="1" applyFill="1" applyBorder="1" applyAlignment="1">
      <alignment horizontal="center" vertical="center"/>
    </xf>
    <xf numFmtId="14" fontId="16" fillId="6" borderId="30" xfId="0" applyNumberFormat="1" applyFont="1" applyFill="1" applyBorder="1" applyAlignment="1">
      <alignment horizontal="center" vertical="center" wrapText="1"/>
    </xf>
    <xf numFmtId="0" fontId="19" fillId="6" borderId="30" xfId="0" applyFont="1" applyFill="1" applyBorder="1" applyAlignment="1">
      <alignment horizontal="justify" vertical="top" wrapText="1"/>
    </xf>
    <xf numFmtId="0" fontId="25" fillId="5" borderId="30" xfId="0" applyFont="1" applyFill="1" applyBorder="1" applyAlignment="1">
      <alignment horizontal="left" vertical="center" wrapText="1"/>
    </xf>
    <xf numFmtId="0" fontId="25" fillId="5" borderId="30" xfId="0" applyFont="1" applyFill="1" applyBorder="1" applyAlignment="1">
      <alignment horizontal="center" vertical="center" wrapText="1"/>
    </xf>
    <xf numFmtId="14" fontId="21" fillId="5" borderId="30" xfId="0" applyNumberFormat="1" applyFont="1" applyFill="1" applyBorder="1" applyAlignment="1">
      <alignment horizontal="center" vertical="center" wrapText="1"/>
    </xf>
    <xf numFmtId="0" fontId="16" fillId="5" borderId="30" xfId="0" applyFont="1" applyFill="1" applyBorder="1" applyAlignment="1">
      <alignment vertical="center" wrapText="1"/>
    </xf>
    <xf numFmtId="9" fontId="16" fillId="5" borderId="30" xfId="0" applyNumberFormat="1" applyFont="1" applyFill="1" applyBorder="1" applyAlignment="1">
      <alignment horizontal="center" vertical="center"/>
    </xf>
    <xf numFmtId="14" fontId="16" fillId="5" borderId="30" xfId="0" applyNumberFormat="1" applyFont="1" applyFill="1" applyBorder="1" applyAlignment="1">
      <alignment horizontal="center" vertical="center" wrapText="1"/>
    </xf>
    <xf numFmtId="0" fontId="19" fillId="5" borderId="30" xfId="0" applyFont="1" applyFill="1" applyBorder="1" applyAlignment="1">
      <alignment horizontal="justify" vertical="top" wrapText="1"/>
    </xf>
    <xf numFmtId="0" fontId="19" fillId="6" borderId="30" xfId="0" applyFont="1" applyFill="1" applyBorder="1" applyAlignment="1">
      <alignment horizontal="justify" vertical="center" wrapText="1"/>
    </xf>
    <xf numFmtId="0" fontId="18" fillId="5" borderId="30" xfId="0" applyFont="1" applyFill="1" applyBorder="1" applyAlignment="1">
      <alignment horizontal="center" vertical="center" wrapText="1"/>
    </xf>
    <xf numFmtId="0" fontId="26" fillId="5" borderId="30" xfId="0" applyFont="1" applyFill="1" applyBorder="1" applyAlignment="1">
      <alignment horizontal="left" vertical="center" wrapText="1"/>
    </xf>
    <xf numFmtId="0" fontId="21" fillId="5" borderId="30" xfId="0" applyFont="1" applyFill="1" applyBorder="1" applyAlignment="1">
      <alignment horizontal="left" vertical="center" wrapText="1"/>
    </xf>
    <xf numFmtId="14" fontId="25" fillId="5" borderId="30" xfId="0" applyNumberFormat="1" applyFont="1" applyFill="1" applyBorder="1" applyAlignment="1">
      <alignment horizontal="center" vertical="center" wrapText="1"/>
    </xf>
    <xf numFmtId="9" fontId="16" fillId="5" borderId="30" xfId="1" applyFont="1" applyFill="1" applyBorder="1" applyAlignment="1">
      <alignment horizontal="center" vertical="center"/>
    </xf>
    <xf numFmtId="0" fontId="21" fillId="5" borderId="30" xfId="0" applyFont="1" applyFill="1" applyBorder="1" applyAlignment="1">
      <alignment horizontal="center" vertical="center" wrapText="1"/>
    </xf>
    <xf numFmtId="14" fontId="16" fillId="5" borderId="30" xfId="0" applyNumberFormat="1" applyFont="1" applyFill="1" applyBorder="1" applyAlignment="1">
      <alignment horizontal="center" vertical="center"/>
    </xf>
    <xf numFmtId="0" fontId="20" fillId="4" borderId="33" xfId="0" applyFont="1" applyFill="1" applyBorder="1" applyAlignment="1">
      <alignment horizontal="center" vertical="center" wrapText="1"/>
    </xf>
    <xf numFmtId="0" fontId="16" fillId="0" borderId="30" xfId="0" applyFont="1" applyBorder="1" applyAlignment="1">
      <alignment horizontal="left" vertical="center" wrapText="1"/>
    </xf>
    <xf numFmtId="0" fontId="19" fillId="5" borderId="30" xfId="0" applyFont="1" applyFill="1" applyBorder="1" applyAlignment="1">
      <alignment horizontal="center" vertical="center"/>
    </xf>
    <xf numFmtId="0" fontId="16" fillId="5" borderId="30" xfId="0" applyFont="1" applyFill="1" applyBorder="1" applyAlignment="1">
      <alignment horizontal="left" vertical="center" wrapText="1"/>
    </xf>
    <xf numFmtId="0" fontId="16" fillId="5" borderId="30" xfId="0" applyFont="1" applyFill="1" applyBorder="1" applyAlignment="1">
      <alignment horizontal="center" vertical="center" wrapText="1"/>
    </xf>
    <xf numFmtId="14" fontId="16" fillId="5" borderId="30" xfId="0" applyNumberFormat="1" applyFont="1" applyFill="1" applyBorder="1" applyAlignment="1">
      <alignment horizontal="center"/>
    </xf>
    <xf numFmtId="0" fontId="25" fillId="0" borderId="30" xfId="0" applyFont="1" applyBorder="1" applyAlignment="1">
      <alignment vertical="center" wrapText="1"/>
    </xf>
    <xf numFmtId="14" fontId="25" fillId="0" borderId="30" xfId="0" applyNumberFormat="1" applyFont="1" applyBorder="1" applyAlignment="1">
      <alignment horizontal="center" vertical="center" wrapText="1"/>
    </xf>
    <xf numFmtId="14" fontId="21" fillId="5" borderId="30" xfId="0" applyNumberFormat="1" applyFont="1" applyFill="1" applyBorder="1" applyAlignment="1">
      <alignment horizontal="center" vertical="top" wrapText="1"/>
    </xf>
    <xf numFmtId="0" fontId="21" fillId="11" borderId="30" xfId="0" applyFont="1" applyFill="1" applyBorder="1" applyAlignment="1">
      <alignment wrapText="1"/>
    </xf>
    <xf numFmtId="9" fontId="21" fillId="5" borderId="30" xfId="1" applyFont="1" applyFill="1" applyBorder="1" applyAlignment="1">
      <alignment horizontal="center" vertical="center" wrapText="1"/>
    </xf>
    <xf numFmtId="0" fontId="22" fillId="5" borderId="30" xfId="0" applyFont="1" applyFill="1" applyBorder="1" applyAlignment="1">
      <alignment vertical="center" wrapText="1"/>
    </xf>
    <xf numFmtId="0" fontId="21" fillId="11" borderId="30" xfId="0" applyFont="1" applyFill="1" applyBorder="1" applyAlignment="1">
      <alignment horizontal="right" vertical="top" wrapText="1"/>
    </xf>
    <xf numFmtId="0" fontId="18" fillId="5" borderId="33" xfId="0" applyFont="1" applyFill="1" applyBorder="1" applyAlignment="1">
      <alignment horizontal="justify" vertical="center" wrapText="1"/>
    </xf>
    <xf numFmtId="14" fontId="21" fillId="11" borderId="30" xfId="0" applyNumberFormat="1" applyFont="1" applyFill="1" applyBorder="1" applyAlignment="1">
      <alignment horizontal="left" vertical="top" wrapText="1"/>
    </xf>
    <xf numFmtId="0" fontId="1" fillId="5" borderId="30" xfId="0" applyFont="1" applyFill="1" applyBorder="1" applyAlignment="1">
      <alignment horizontal="left" vertical="center" wrapText="1"/>
    </xf>
    <xf numFmtId="9" fontId="21" fillId="6" borderId="30" xfId="1" applyFont="1" applyFill="1" applyBorder="1" applyAlignment="1">
      <alignment horizontal="center" vertical="center" wrapText="1"/>
    </xf>
    <xf numFmtId="0" fontId="18" fillId="0" borderId="30" xfId="0" applyFont="1" applyBorder="1" applyAlignment="1">
      <alignment horizontal="center" vertical="center" wrapText="1"/>
    </xf>
    <xf numFmtId="0" fontId="20" fillId="4" borderId="38" xfId="0" applyFont="1" applyFill="1" applyBorder="1" applyAlignment="1">
      <alignment horizontal="center" vertical="center" wrapText="1"/>
    </xf>
    <xf numFmtId="0" fontId="21" fillId="5" borderId="39" xfId="0" applyFont="1" applyFill="1" applyBorder="1" applyAlignment="1">
      <alignment horizontal="center" vertical="center" wrapText="1"/>
    </xf>
    <xf numFmtId="0" fontId="18" fillId="5" borderId="38" xfId="0" applyFont="1" applyFill="1" applyBorder="1" applyAlignment="1">
      <alignment horizontal="center" vertical="center"/>
    </xf>
    <xf numFmtId="0" fontId="21" fillId="5" borderId="38" xfId="0" applyFont="1" applyFill="1" applyBorder="1" applyAlignment="1">
      <alignment horizontal="left" vertical="center" wrapText="1"/>
    </xf>
    <xf numFmtId="14" fontId="16" fillId="5" borderId="38" xfId="0" applyNumberFormat="1" applyFont="1" applyFill="1" applyBorder="1" applyAlignment="1">
      <alignment horizontal="right" vertical="top" wrapText="1"/>
    </xf>
    <xf numFmtId="0" fontId="22" fillId="5" borderId="38" xfId="0" applyFont="1" applyFill="1" applyBorder="1" applyAlignment="1">
      <alignment vertical="top" wrapText="1"/>
    </xf>
    <xf numFmtId="9" fontId="21" fillId="5" borderId="38" xfId="1" applyFont="1" applyFill="1" applyBorder="1" applyAlignment="1">
      <alignment horizontal="center" vertical="center" wrapText="1"/>
    </xf>
    <xf numFmtId="9" fontId="21" fillId="5" borderId="39" xfId="1" applyFont="1" applyFill="1" applyBorder="1" applyAlignment="1">
      <alignment horizontal="center" vertical="center" wrapText="1"/>
    </xf>
    <xf numFmtId="0" fontId="19" fillId="5" borderId="38" xfId="0" applyFont="1" applyFill="1" applyBorder="1" applyAlignment="1">
      <alignment horizontal="justify" vertical="top" wrapText="1"/>
    </xf>
    <xf numFmtId="0" fontId="19" fillId="5" borderId="38" xfId="0" applyFont="1" applyFill="1" applyBorder="1" applyAlignment="1">
      <alignment vertical="center" wrapText="1"/>
    </xf>
    <xf numFmtId="0" fontId="16" fillId="5" borderId="38" xfId="0" applyFont="1" applyFill="1" applyBorder="1"/>
    <xf numFmtId="0" fontId="16" fillId="5" borderId="38" xfId="0" applyFont="1" applyFill="1" applyBorder="1" applyAlignment="1">
      <alignment horizontal="right" vertical="center" wrapText="1"/>
    </xf>
    <xf numFmtId="0" fontId="19" fillId="0" borderId="41" xfId="0" applyFont="1" applyBorder="1" applyAlignment="1">
      <alignment horizontal="center" vertical="center"/>
    </xf>
    <xf numFmtId="0" fontId="21" fillId="5" borderId="32" xfId="0" applyFont="1" applyFill="1" applyBorder="1" applyAlignment="1">
      <alignment horizontal="left" vertical="center" wrapText="1"/>
    </xf>
    <xf numFmtId="0" fontId="16" fillId="5" borderId="32" xfId="0" applyFont="1" applyFill="1" applyBorder="1"/>
    <xf numFmtId="0" fontId="18" fillId="5" borderId="30" xfId="0" applyFont="1" applyFill="1" applyBorder="1" applyAlignment="1">
      <alignment horizontal="center" vertical="center"/>
    </xf>
    <xf numFmtId="14" fontId="16" fillId="5" borderId="30" xfId="0" applyNumberFormat="1" applyFont="1" applyFill="1" applyBorder="1" applyAlignment="1">
      <alignment horizontal="right" vertical="top" wrapText="1"/>
    </xf>
    <xf numFmtId="14" fontId="21" fillId="5" borderId="30" xfId="0" applyNumberFormat="1" applyFont="1" applyFill="1" applyBorder="1" applyAlignment="1">
      <alignment horizontal="left" vertical="center" wrapText="1"/>
    </xf>
    <xf numFmtId="0" fontId="16" fillId="5" borderId="30" xfId="0" applyFont="1" applyFill="1" applyBorder="1"/>
    <xf numFmtId="0" fontId="16" fillId="5" borderId="30" xfId="0" applyFont="1" applyFill="1" applyBorder="1" applyAlignment="1">
      <alignment horizontal="right" vertical="center" wrapText="1"/>
    </xf>
    <xf numFmtId="14" fontId="23" fillId="5" borderId="30" xfId="0" applyNumberFormat="1" applyFont="1" applyFill="1" applyBorder="1" applyAlignment="1">
      <alignment horizontal="center" vertical="center" wrapText="1"/>
    </xf>
    <xf numFmtId="14" fontId="22" fillId="5" borderId="38" xfId="0" applyNumberFormat="1" applyFont="1" applyFill="1" applyBorder="1" applyAlignment="1">
      <alignment horizontal="center" vertical="center" wrapText="1"/>
    </xf>
    <xf numFmtId="15" fontId="21" fillId="11" borderId="36" xfId="0" applyNumberFormat="1" applyFont="1" applyFill="1" applyBorder="1" applyAlignment="1">
      <alignment wrapText="1"/>
    </xf>
    <xf numFmtId="9" fontId="16" fillId="5" borderId="39" xfId="0" applyNumberFormat="1" applyFont="1" applyFill="1" applyBorder="1" applyAlignment="1">
      <alignment horizontal="center" vertical="center"/>
    </xf>
    <xf numFmtId="0" fontId="22" fillId="11" borderId="36" xfId="0" applyFont="1" applyFill="1" applyBorder="1" applyAlignment="1">
      <alignment wrapText="1"/>
    </xf>
    <xf numFmtId="0" fontId="16" fillId="5" borderId="41" xfId="0" applyFont="1" applyFill="1" applyBorder="1"/>
    <xf numFmtId="15" fontId="21" fillId="11" borderId="41" xfId="0" applyNumberFormat="1" applyFont="1" applyFill="1" applyBorder="1" applyAlignment="1">
      <alignment wrapText="1"/>
    </xf>
    <xf numFmtId="0" fontId="18" fillId="5" borderId="30" xfId="0" applyFont="1" applyFill="1" applyBorder="1" applyAlignment="1">
      <alignment horizontal="left" vertical="center" wrapText="1"/>
    </xf>
    <xf numFmtId="14" fontId="22" fillId="5" borderId="30" xfId="0" applyNumberFormat="1" applyFont="1" applyFill="1" applyBorder="1" applyAlignment="1">
      <alignment horizontal="center" vertical="center" wrapText="1"/>
    </xf>
    <xf numFmtId="0" fontId="18" fillId="5" borderId="30" xfId="0" applyFont="1" applyFill="1" applyBorder="1" applyAlignment="1">
      <alignment horizontal="left" vertical="center"/>
    </xf>
    <xf numFmtId="15" fontId="21" fillId="11" borderId="30" xfId="0" applyNumberFormat="1" applyFont="1" applyFill="1" applyBorder="1" applyAlignment="1">
      <alignment wrapText="1"/>
    </xf>
    <xf numFmtId="0" fontId="21" fillId="11" borderId="30" xfId="0" applyFont="1" applyFill="1" applyBorder="1" applyAlignment="1">
      <alignment vertical="center" wrapText="1"/>
    </xf>
    <xf numFmtId="0" fontId="18" fillId="6" borderId="30" xfId="0" applyFont="1" applyFill="1" applyBorder="1" applyAlignment="1">
      <alignment horizontal="center" vertical="center"/>
    </xf>
    <xf numFmtId="0" fontId="21" fillId="7" borderId="30" xfId="0" applyFont="1" applyFill="1" applyBorder="1" applyAlignment="1">
      <alignment vertical="center" wrapText="1"/>
    </xf>
    <xf numFmtId="0" fontId="22" fillId="7" borderId="30" xfId="0" applyFont="1" applyFill="1" applyBorder="1" applyAlignment="1">
      <alignment wrapText="1"/>
    </xf>
    <xf numFmtId="0" fontId="22" fillId="11" borderId="30" xfId="0" applyFont="1" applyFill="1" applyBorder="1" applyAlignment="1">
      <alignment wrapText="1"/>
    </xf>
    <xf numFmtId="0" fontId="33" fillId="0" borderId="0" xfId="4" applyNumberFormat="1" applyFont="1" applyFill="1" applyBorder="1" applyAlignment="1"/>
    <xf numFmtId="0" fontId="28" fillId="0" borderId="0" xfId="4" applyNumberFormat="1" applyFont="1" applyFill="1" applyBorder="1" applyAlignment="1" applyProtection="1">
      <alignment horizontal="left" vertical="top" wrapText="1"/>
    </xf>
    <xf numFmtId="0" fontId="18" fillId="5" borderId="40" xfId="0" applyFont="1" applyFill="1" applyBorder="1" applyAlignment="1">
      <alignment horizontal="center" vertical="center" wrapText="1"/>
    </xf>
    <xf numFmtId="0" fontId="18" fillId="6" borderId="38" xfId="0" applyFont="1" applyFill="1" applyBorder="1" applyAlignment="1">
      <alignment horizontal="left" vertical="center" wrapText="1"/>
    </xf>
    <xf numFmtId="9" fontId="21" fillId="6" borderId="39" xfId="1" applyFont="1" applyFill="1" applyBorder="1" applyAlignment="1">
      <alignment horizontal="center" vertical="center" wrapText="1"/>
    </xf>
    <xf numFmtId="14" fontId="26" fillId="5" borderId="30" xfId="0" applyNumberFormat="1" applyFont="1" applyFill="1" applyBorder="1" applyAlignment="1">
      <alignment horizontal="center" vertical="center" wrapText="1"/>
    </xf>
    <xf numFmtId="0" fontId="25" fillId="0" borderId="1" xfId="0" applyFont="1" applyBorder="1" applyAlignment="1">
      <alignment horizontal="left" vertical="center" wrapText="1"/>
    </xf>
    <xf numFmtId="14" fontId="25" fillId="0" borderId="1" xfId="0" applyNumberFormat="1" applyFont="1" applyBorder="1" applyAlignment="1">
      <alignment horizontal="center" vertical="center" wrapText="1"/>
    </xf>
    <xf numFmtId="0" fontId="25" fillId="0" borderId="2" xfId="0" applyFont="1" applyBorder="1" applyAlignment="1">
      <alignment horizontal="left" vertical="center" wrapText="1"/>
    </xf>
    <xf numFmtId="14" fontId="25" fillId="0" borderId="3" xfId="0" applyNumberFormat="1" applyFont="1" applyBorder="1" applyAlignment="1">
      <alignment horizontal="center" vertical="center" wrapText="1"/>
    </xf>
    <xf numFmtId="14" fontId="25" fillId="0" borderId="2" xfId="0" applyNumberFormat="1" applyFont="1" applyBorder="1" applyAlignment="1">
      <alignment horizontal="center" vertical="center" wrapText="1"/>
    </xf>
    <xf numFmtId="0" fontId="25" fillId="0" borderId="4" xfId="0" applyFont="1" applyBorder="1" applyAlignment="1">
      <alignment horizontal="center" vertical="center" wrapText="1"/>
    </xf>
    <xf numFmtId="14" fontId="25" fillId="0" borderId="4" xfId="0" applyNumberFormat="1" applyFont="1" applyBorder="1" applyAlignment="1">
      <alignment horizontal="center" vertical="center" wrapText="1"/>
    </xf>
    <xf numFmtId="14" fontId="25" fillId="0" borderId="6" xfId="0" applyNumberFormat="1" applyFont="1" applyBorder="1" applyAlignment="1">
      <alignment horizontal="center" vertical="center" wrapText="1"/>
    </xf>
    <xf numFmtId="0" fontId="24" fillId="0" borderId="39" xfId="0" applyFont="1" applyBorder="1" applyAlignment="1">
      <alignment horizontal="left" vertical="center" wrapText="1"/>
    </xf>
    <xf numFmtId="0" fontId="18" fillId="5" borderId="39" xfId="0" applyFont="1" applyFill="1" applyBorder="1" applyAlignment="1">
      <alignment horizontal="center" vertical="center"/>
    </xf>
    <xf numFmtId="0" fontId="22" fillId="11" borderId="40" xfId="0" applyFont="1" applyFill="1" applyBorder="1" applyAlignment="1">
      <alignment wrapText="1"/>
    </xf>
    <xf numFmtId="0" fontId="31" fillId="0" borderId="15" xfId="4" applyNumberFormat="1" applyFont="1" applyFill="1" applyBorder="1" applyAlignment="1" applyProtection="1">
      <alignment horizontal="center" vertical="center" wrapText="1"/>
    </xf>
    <xf numFmtId="0" fontId="31" fillId="10" borderId="15" xfId="4" applyNumberFormat="1" applyFont="1" applyFill="1" applyBorder="1" applyAlignment="1" applyProtection="1">
      <alignment horizontal="center" vertical="center" wrapText="1"/>
    </xf>
    <xf numFmtId="14" fontId="16" fillId="12" borderId="30" xfId="0" applyNumberFormat="1" applyFont="1" applyFill="1" applyBorder="1" applyAlignment="1">
      <alignment horizontal="center" vertical="center" wrapText="1"/>
    </xf>
    <xf numFmtId="0" fontId="19" fillId="12" borderId="30" xfId="0" applyFont="1" applyFill="1" applyBorder="1" applyAlignment="1">
      <alignment horizontal="justify" vertical="top" wrapText="1"/>
    </xf>
    <xf numFmtId="0" fontId="19" fillId="12" borderId="30" xfId="0" applyFont="1" applyFill="1" applyBorder="1" applyAlignment="1">
      <alignment horizontal="justify" vertical="center" wrapText="1"/>
    </xf>
    <xf numFmtId="0" fontId="19" fillId="12" borderId="30" xfId="0" applyFont="1" applyFill="1" applyBorder="1" applyAlignment="1">
      <alignment horizontal="center" vertical="center"/>
    </xf>
    <xf numFmtId="0" fontId="25" fillId="12" borderId="30" xfId="0" applyFont="1" applyFill="1" applyBorder="1" applyAlignment="1">
      <alignment horizontal="left" vertical="center" wrapText="1"/>
    </xf>
    <xf numFmtId="0" fontId="25" fillId="12" borderId="1" xfId="0" applyFont="1" applyFill="1" applyBorder="1" applyAlignment="1">
      <alignment horizontal="left" vertical="center" wrapText="1"/>
    </xf>
    <xf numFmtId="0" fontId="25" fillId="12" borderId="30" xfId="0" applyFont="1" applyFill="1" applyBorder="1" applyAlignment="1">
      <alignment horizontal="center" vertical="center" wrapText="1"/>
    </xf>
    <xf numFmtId="14" fontId="16" fillId="12" borderId="30" xfId="0" applyNumberFormat="1" applyFont="1" applyFill="1" applyBorder="1" applyAlignment="1">
      <alignment horizontal="center" vertical="center"/>
    </xf>
    <xf numFmtId="0" fontId="16" fillId="12" borderId="30" xfId="0" applyFont="1" applyFill="1" applyBorder="1" applyAlignment="1">
      <alignment vertical="center" wrapText="1"/>
    </xf>
    <xf numFmtId="9" fontId="16" fillId="12" borderId="30" xfId="0" applyNumberFormat="1" applyFont="1" applyFill="1" applyBorder="1" applyAlignment="1">
      <alignment horizontal="center" vertical="center"/>
    </xf>
    <xf numFmtId="0" fontId="19" fillId="6" borderId="30" xfId="0" applyFont="1" applyFill="1" applyBorder="1" applyAlignment="1">
      <alignment horizontal="left" vertical="top" wrapText="1"/>
    </xf>
    <xf numFmtId="14" fontId="16" fillId="3" borderId="30" xfId="0" applyNumberFormat="1" applyFont="1" applyFill="1" applyBorder="1" applyAlignment="1">
      <alignment horizontal="center" vertical="center" wrapText="1"/>
    </xf>
    <xf numFmtId="0" fontId="19" fillId="3" borderId="30" xfId="0" applyFont="1" applyFill="1" applyBorder="1" applyAlignment="1">
      <alignment horizontal="justify" vertical="top" wrapText="1"/>
    </xf>
    <xf numFmtId="0" fontId="19" fillId="3" borderId="30" xfId="0" applyFont="1" applyFill="1" applyBorder="1" applyAlignment="1">
      <alignment horizontal="justify" vertical="center" wrapText="1"/>
    </xf>
    <xf numFmtId="0" fontId="18" fillId="3" borderId="30"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1" fillId="3" borderId="30" xfId="0" applyFont="1" applyFill="1" applyBorder="1" applyAlignment="1">
      <alignment horizontal="left" vertical="center" wrapText="1"/>
    </xf>
    <xf numFmtId="0" fontId="25" fillId="3" borderId="30" xfId="0" applyFont="1" applyFill="1" applyBorder="1" applyAlignment="1">
      <alignment horizontal="center" vertical="center" wrapText="1"/>
    </xf>
    <xf numFmtId="14" fontId="25" fillId="3" borderId="1" xfId="0" applyNumberFormat="1" applyFont="1" applyFill="1" applyBorder="1" applyAlignment="1">
      <alignment horizontal="center" vertical="center" wrapText="1"/>
    </xf>
    <xf numFmtId="0" fontId="22" fillId="3" borderId="30" xfId="0" applyFont="1" applyFill="1" applyBorder="1"/>
    <xf numFmtId="0" fontId="16" fillId="3" borderId="30" xfId="0" applyFont="1" applyFill="1" applyBorder="1" applyAlignment="1">
      <alignment vertical="center" wrapText="1"/>
    </xf>
    <xf numFmtId="9" fontId="21" fillId="3" borderId="30" xfId="1" applyFont="1" applyFill="1" applyBorder="1" applyAlignment="1">
      <alignment horizontal="center" vertical="center" wrapText="1"/>
    </xf>
    <xf numFmtId="0" fontId="25" fillId="0" borderId="4" xfId="0" applyFont="1" applyBorder="1" applyAlignment="1">
      <alignment horizontal="left" vertical="center" wrapText="1"/>
    </xf>
    <xf numFmtId="0" fontId="18" fillId="3" borderId="30" xfId="0" applyFont="1" applyFill="1" applyBorder="1" applyAlignment="1">
      <alignment horizontal="left" vertical="center"/>
    </xf>
    <xf numFmtId="0" fontId="18" fillId="3" borderId="30"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21" fillId="3" borderId="30" xfId="0" applyFont="1" applyFill="1" applyBorder="1" applyAlignment="1">
      <alignment horizontal="left" vertical="center" wrapText="1"/>
    </xf>
    <xf numFmtId="15" fontId="21" fillId="13" borderId="30" xfId="0" applyNumberFormat="1" applyFont="1" applyFill="1" applyBorder="1" applyAlignment="1">
      <alignment wrapText="1"/>
    </xf>
    <xf numFmtId="0" fontId="21" fillId="13" borderId="30" xfId="0" applyFont="1" applyFill="1" applyBorder="1" applyAlignment="1">
      <alignment vertical="center" wrapText="1"/>
    </xf>
    <xf numFmtId="9" fontId="16" fillId="3" borderId="30" xfId="0" applyNumberFormat="1" applyFont="1" applyFill="1" applyBorder="1" applyAlignment="1">
      <alignment horizontal="center" vertical="center"/>
    </xf>
    <xf numFmtId="0" fontId="18" fillId="3" borderId="30" xfId="0" applyFont="1" applyFill="1" applyBorder="1" applyAlignment="1">
      <alignment horizontal="center" vertical="center"/>
    </xf>
    <xf numFmtId="0" fontId="22" fillId="3" borderId="30" xfId="0" applyFont="1" applyFill="1" applyBorder="1" applyAlignment="1">
      <alignment vertical="center" wrapText="1"/>
    </xf>
    <xf numFmtId="0" fontId="24" fillId="0" borderId="30" xfId="0" applyFont="1" applyBorder="1" applyAlignment="1">
      <alignment horizontal="left" vertical="center"/>
    </xf>
    <xf numFmtId="0" fontId="24" fillId="5" borderId="30" xfId="0" applyFont="1" applyFill="1" applyBorder="1" applyAlignment="1">
      <alignment horizontal="left" vertical="center"/>
    </xf>
    <xf numFmtId="0" fontId="24" fillId="5" borderId="30" xfId="0" applyFont="1" applyFill="1" applyBorder="1" applyAlignment="1">
      <alignment horizontal="left" vertical="center" wrapText="1"/>
    </xf>
    <xf numFmtId="0" fontId="24" fillId="0" borderId="30" xfId="0" applyFont="1" applyBorder="1" applyAlignment="1">
      <alignment horizontal="left" vertical="center" wrapText="1"/>
    </xf>
    <xf numFmtId="0" fontId="34" fillId="6" borderId="30" xfId="0" applyFont="1" applyFill="1" applyBorder="1" applyAlignment="1">
      <alignment horizontal="justify" vertical="top" wrapText="1"/>
    </xf>
    <xf numFmtId="0" fontId="34" fillId="6" borderId="30" xfId="0" applyFont="1" applyFill="1" applyBorder="1" applyAlignment="1">
      <alignment horizontal="justify" vertical="center" wrapText="1"/>
    </xf>
    <xf numFmtId="0" fontId="36" fillId="5" borderId="30" xfId="0" applyFont="1" applyFill="1" applyBorder="1" applyAlignment="1">
      <alignment horizontal="left" vertical="center" wrapText="1"/>
    </xf>
    <xf numFmtId="0" fontId="36" fillId="5" borderId="30" xfId="0" applyFont="1" applyFill="1" applyBorder="1" applyAlignment="1">
      <alignment horizontal="justify" vertical="top" wrapText="1"/>
    </xf>
    <xf numFmtId="0" fontId="21" fillId="3" borderId="30" xfId="0" applyFont="1" applyFill="1" applyBorder="1" applyAlignment="1">
      <alignment vertical="center" wrapText="1"/>
    </xf>
    <xf numFmtId="14" fontId="22" fillId="3" borderId="30" xfId="0" applyNumberFormat="1" applyFont="1" applyFill="1" applyBorder="1" applyAlignment="1">
      <alignment horizontal="center" vertical="center" wrapText="1"/>
    </xf>
    <xf numFmtId="0" fontId="22" fillId="3" borderId="30" xfId="0" applyFont="1" applyFill="1" applyBorder="1" applyAlignment="1">
      <alignment horizontal="left" vertical="center" wrapText="1"/>
    </xf>
    <xf numFmtId="0" fontId="21" fillId="5" borderId="30" xfId="0" applyFont="1" applyFill="1" applyBorder="1" applyAlignment="1">
      <alignment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 xfId="0" applyFont="1" applyBorder="1" applyAlignment="1">
      <alignment horizontal="center" vertical="center" wrapText="1"/>
    </xf>
    <xf numFmtId="0" fontId="1" fillId="0" borderId="7" xfId="0" applyFont="1" applyBorder="1" applyAlignment="1">
      <alignment horizontal="center" vertical="center" wrapText="1"/>
    </xf>
    <xf numFmtId="0" fontId="20" fillId="4" borderId="30" xfId="0" applyFont="1" applyFill="1" applyBorder="1" applyAlignment="1">
      <alignment horizontal="center" vertical="center"/>
    </xf>
    <xf numFmtId="0" fontId="21" fillId="5" borderId="34" xfId="0" applyFont="1" applyFill="1" applyBorder="1" applyAlignment="1">
      <alignment horizontal="left" vertical="center" wrapText="1"/>
    </xf>
    <xf numFmtId="0" fontId="21" fillId="5" borderId="40" xfId="0" applyFont="1" applyFill="1" applyBorder="1" applyAlignment="1">
      <alignment horizontal="left" vertical="center" wrapText="1"/>
    </xf>
    <xf numFmtId="0" fontId="0" fillId="0" borderId="41" xfId="0" applyBorder="1" applyAlignment="1">
      <alignment horizontal="left" vertical="center" wrapText="1"/>
    </xf>
    <xf numFmtId="0" fontId="18" fillId="5" borderId="34" xfId="0" applyFont="1" applyFill="1" applyBorder="1" applyAlignment="1">
      <alignment horizontal="left" vertical="center" wrapText="1"/>
    </xf>
    <xf numFmtId="9" fontId="21" fillId="5" borderId="34" xfId="1" applyFont="1" applyFill="1" applyBorder="1" applyAlignment="1">
      <alignment horizontal="center" vertical="center" wrapText="1"/>
    </xf>
    <xf numFmtId="0" fontId="0" fillId="0" borderId="41" xfId="0" applyBorder="1" applyAlignment="1">
      <alignment horizontal="center" vertical="center" wrapText="1"/>
    </xf>
    <xf numFmtId="9" fontId="16" fillId="5" borderId="34" xfId="0" applyNumberFormat="1" applyFont="1" applyFill="1" applyBorder="1" applyAlignment="1">
      <alignment horizontal="center" vertical="center"/>
    </xf>
    <xf numFmtId="0" fontId="0" fillId="0" borderId="41" xfId="0" applyBorder="1" applyAlignment="1">
      <alignment horizontal="center" vertical="center"/>
    </xf>
    <xf numFmtId="9" fontId="16" fillId="5" borderId="39" xfId="0" applyNumberFormat="1" applyFont="1" applyFill="1" applyBorder="1" applyAlignment="1">
      <alignment horizontal="center" vertical="center"/>
    </xf>
    <xf numFmtId="0" fontId="0" fillId="0" borderId="40" xfId="0" applyBorder="1" applyAlignment="1">
      <alignment horizontal="center" vertical="center"/>
    </xf>
    <xf numFmtId="164" fontId="16" fillId="6" borderId="39" xfId="0" applyNumberFormat="1" applyFont="1" applyFill="1" applyBorder="1" applyAlignment="1">
      <alignment horizontal="center" vertical="center"/>
    </xf>
    <xf numFmtId="164" fontId="16" fillId="6" borderId="40" xfId="0" applyNumberFormat="1" applyFont="1" applyFill="1" applyBorder="1" applyAlignment="1">
      <alignment horizontal="center" vertical="center"/>
    </xf>
    <xf numFmtId="0" fontId="20" fillId="4" borderId="35" xfId="0" applyFont="1" applyFill="1" applyBorder="1" applyAlignment="1">
      <alignment horizontal="center" vertical="center" wrapText="1"/>
    </xf>
    <xf numFmtId="0" fontId="20" fillId="4" borderId="35" xfId="0" applyFont="1" applyFill="1" applyBorder="1" applyAlignment="1">
      <alignment horizontal="center" vertical="center"/>
    </xf>
    <xf numFmtId="0" fontId="24" fillId="0" borderId="39" xfId="0" applyFont="1" applyBorder="1" applyAlignment="1">
      <alignment horizontal="left" vertical="center" wrapText="1"/>
    </xf>
    <xf numFmtId="0" fontId="19" fillId="0" borderId="0" xfId="0" applyFont="1" applyAlignment="1">
      <alignment horizontal="center" wrapText="1"/>
    </xf>
    <xf numFmtId="0" fontId="20" fillId="4" borderId="34" xfId="0" applyFont="1" applyFill="1" applyBorder="1" applyAlignment="1">
      <alignment horizontal="center" vertical="center" wrapText="1"/>
    </xf>
    <xf numFmtId="0" fontId="20" fillId="4" borderId="36" xfId="0" applyFont="1" applyFill="1" applyBorder="1" applyAlignment="1">
      <alignment horizontal="center" vertical="center" wrapText="1"/>
    </xf>
    <xf numFmtId="0" fontId="20" fillId="4" borderId="34" xfId="0" applyFont="1" applyFill="1" applyBorder="1" applyAlignment="1">
      <alignment horizontal="center" vertical="center"/>
    </xf>
    <xf numFmtId="0" fontId="20" fillId="4" borderId="36" xfId="0" applyFont="1" applyFill="1" applyBorder="1" applyAlignment="1">
      <alignment horizontal="center" vertical="center"/>
    </xf>
    <xf numFmtId="0" fontId="20" fillId="4" borderId="37" xfId="0" applyFont="1" applyFill="1" applyBorder="1" applyAlignment="1">
      <alignment horizontal="center" vertical="center"/>
    </xf>
    <xf numFmtId="0" fontId="20" fillId="4" borderId="37" xfId="0" applyFont="1" applyFill="1" applyBorder="1" applyAlignment="1">
      <alignment horizontal="center" vertical="center" wrapText="1"/>
    </xf>
    <xf numFmtId="164" fontId="21" fillId="5" borderId="30" xfId="0" applyNumberFormat="1" applyFont="1" applyFill="1" applyBorder="1" applyAlignment="1">
      <alignment horizontal="center" vertical="center"/>
    </xf>
    <xf numFmtId="0" fontId="21" fillId="6" borderId="10" xfId="0" applyFont="1" applyFill="1" applyBorder="1" applyAlignment="1">
      <alignment horizontal="left" vertical="center" wrapText="1"/>
    </xf>
    <xf numFmtId="0" fontId="21" fillId="6" borderId="11" xfId="0" applyFont="1" applyFill="1" applyBorder="1" applyAlignment="1">
      <alignment horizontal="left" vertical="center" wrapText="1"/>
    </xf>
    <xf numFmtId="9" fontId="16" fillId="6" borderId="11" xfId="0" applyNumberFormat="1" applyFont="1" applyFill="1" applyBorder="1" applyAlignment="1">
      <alignment horizontal="center" vertical="center"/>
    </xf>
    <xf numFmtId="9" fontId="16" fillId="6" borderId="13" xfId="0" applyNumberFormat="1" applyFont="1" applyFill="1" applyBorder="1" applyAlignment="1">
      <alignment horizontal="center" vertical="center"/>
    </xf>
    <xf numFmtId="9" fontId="16" fillId="6" borderId="12" xfId="0" applyNumberFormat="1" applyFont="1" applyFill="1" applyBorder="1" applyAlignment="1">
      <alignment horizontal="center" vertical="center"/>
    </xf>
    <xf numFmtId="0" fontId="18" fillId="5" borderId="38" xfId="0" applyFont="1" applyFill="1" applyBorder="1" applyAlignment="1">
      <alignment horizontal="center" vertical="center" wrapText="1"/>
    </xf>
    <xf numFmtId="0" fontId="18" fillId="5" borderId="32" xfId="0" applyFont="1" applyFill="1" applyBorder="1" applyAlignment="1">
      <alignment horizontal="center" vertical="center" wrapText="1"/>
    </xf>
    <xf numFmtId="10" fontId="16" fillId="5" borderId="39" xfId="0" applyNumberFormat="1" applyFont="1" applyFill="1" applyBorder="1" applyAlignment="1">
      <alignment horizontal="center" vertical="center"/>
    </xf>
    <xf numFmtId="10" fontId="16" fillId="5" borderId="40" xfId="0" applyNumberFormat="1" applyFont="1" applyFill="1" applyBorder="1" applyAlignment="1">
      <alignment horizontal="center" vertical="center"/>
    </xf>
    <xf numFmtId="10" fontId="16" fillId="5" borderId="41" xfId="0" applyNumberFormat="1" applyFont="1" applyFill="1" applyBorder="1" applyAlignment="1">
      <alignment horizontal="center" vertical="center"/>
    </xf>
    <xf numFmtId="0" fontId="21" fillId="5" borderId="38" xfId="0" applyFont="1" applyFill="1" applyBorder="1" applyAlignment="1">
      <alignment horizontal="center" vertical="center" wrapText="1"/>
    </xf>
    <xf numFmtId="0" fontId="21" fillId="5" borderId="32" xfId="0" applyFont="1" applyFill="1" applyBorder="1" applyAlignment="1">
      <alignment horizontal="center" vertical="center" wrapText="1"/>
    </xf>
    <xf numFmtId="9" fontId="21" fillId="5" borderId="39" xfId="1" applyFont="1" applyFill="1" applyBorder="1" applyAlignment="1">
      <alignment horizontal="center" vertical="center" wrapText="1"/>
    </xf>
    <xf numFmtId="9" fontId="21" fillId="5" borderId="40" xfId="1" applyFont="1" applyFill="1" applyBorder="1" applyAlignment="1">
      <alignment horizontal="center" vertical="center" wrapText="1"/>
    </xf>
    <xf numFmtId="9" fontId="21" fillId="5" borderId="41" xfId="1" applyFont="1" applyFill="1" applyBorder="1" applyAlignment="1">
      <alignment horizontal="center" vertical="center" wrapText="1"/>
    </xf>
    <xf numFmtId="9" fontId="21" fillId="5" borderId="30" xfId="1" applyFont="1" applyFill="1" applyBorder="1" applyAlignment="1">
      <alignment horizontal="center" vertical="center" wrapText="1"/>
    </xf>
    <xf numFmtId="0" fontId="20" fillId="4" borderId="38" xfId="0" applyFont="1" applyFill="1" applyBorder="1" applyAlignment="1">
      <alignment horizontal="center" vertical="center"/>
    </xf>
    <xf numFmtId="0" fontId="20" fillId="4" borderId="38" xfId="0" applyFont="1" applyFill="1" applyBorder="1" applyAlignment="1">
      <alignment horizontal="center" vertical="center" wrapText="1"/>
    </xf>
    <xf numFmtId="0" fontId="20" fillId="4" borderId="30" xfId="0" applyFont="1" applyFill="1" applyBorder="1" applyAlignment="1">
      <alignment horizontal="center" vertical="center" wrapText="1"/>
    </xf>
    <xf numFmtId="164" fontId="16" fillId="5" borderId="30" xfId="0" applyNumberFormat="1" applyFont="1" applyFill="1" applyBorder="1" applyAlignment="1">
      <alignment horizontal="center" vertical="center"/>
    </xf>
    <xf numFmtId="0" fontId="21" fillId="5" borderId="30" xfId="0" applyFont="1" applyFill="1" applyBorder="1" applyAlignment="1">
      <alignment horizontal="center" vertical="center" wrapText="1"/>
    </xf>
    <xf numFmtId="0" fontId="21" fillId="5" borderId="30" xfId="0" applyFont="1" applyFill="1" applyBorder="1" applyAlignment="1">
      <alignment horizontal="left" vertical="center" wrapText="1"/>
    </xf>
    <xf numFmtId="0" fontId="18" fillId="5" borderId="11"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6" borderId="10" xfId="0" applyFont="1" applyFill="1" applyBorder="1" applyAlignment="1">
      <alignment horizontal="left" vertical="center" wrapText="1"/>
    </xf>
    <xf numFmtId="9" fontId="21" fillId="6" borderId="11" xfId="1" applyFont="1" applyFill="1" applyBorder="1" applyAlignment="1">
      <alignment horizontal="center" vertical="center" wrapText="1"/>
    </xf>
    <xf numFmtId="9" fontId="21" fillId="6" borderId="13" xfId="1" applyFont="1" applyFill="1" applyBorder="1" applyAlignment="1">
      <alignment horizontal="center" vertical="center" wrapText="1"/>
    </xf>
    <xf numFmtId="9" fontId="21" fillId="6" borderId="12" xfId="1" applyFont="1" applyFill="1" applyBorder="1" applyAlignment="1">
      <alignment horizontal="center" vertical="center" wrapText="1"/>
    </xf>
    <xf numFmtId="164" fontId="16" fillId="6" borderId="11" xfId="0" applyNumberFormat="1" applyFont="1" applyFill="1" applyBorder="1" applyAlignment="1">
      <alignment horizontal="center" vertical="center"/>
    </xf>
    <xf numFmtId="164" fontId="16" fillId="6" borderId="13" xfId="0" applyNumberFormat="1" applyFont="1" applyFill="1" applyBorder="1" applyAlignment="1">
      <alignment horizontal="center" vertical="center"/>
    </xf>
    <xf numFmtId="0" fontId="21" fillId="6" borderId="30" xfId="0" applyFont="1" applyFill="1" applyBorder="1" applyAlignment="1">
      <alignment horizontal="left" vertical="center" wrapText="1"/>
    </xf>
    <xf numFmtId="0" fontId="0" fillId="0" borderId="30" xfId="0" applyBorder="1" applyAlignment="1">
      <alignment horizontal="left" vertical="center" wrapText="1"/>
    </xf>
    <xf numFmtId="9" fontId="16" fillId="6" borderId="30" xfId="0" applyNumberFormat="1" applyFont="1" applyFill="1" applyBorder="1" applyAlignment="1">
      <alignment horizontal="center" vertical="center"/>
    </xf>
    <xf numFmtId="0" fontId="0" fillId="0" borderId="30" xfId="0" applyBorder="1" applyAlignment="1">
      <alignment horizontal="center" vertical="center"/>
    </xf>
    <xf numFmtId="0" fontId="21" fillId="5" borderId="30" xfId="0" applyFont="1" applyFill="1" applyBorder="1" applyAlignment="1">
      <alignment horizontal="justify" vertical="center" wrapText="1"/>
    </xf>
    <xf numFmtId="0" fontId="0" fillId="0" borderId="30" xfId="0" applyBorder="1" applyAlignment="1">
      <alignment horizontal="justify" vertical="center" wrapText="1"/>
    </xf>
    <xf numFmtId="0" fontId="26" fillId="5" borderId="34" xfId="0" applyFont="1" applyFill="1" applyBorder="1" applyAlignment="1">
      <alignment horizontal="left" vertical="center" wrapText="1"/>
    </xf>
    <xf numFmtId="0" fontId="0" fillId="0" borderId="40" xfId="0" applyBorder="1" applyAlignment="1">
      <alignment horizontal="left" vertical="center" wrapText="1"/>
    </xf>
    <xf numFmtId="0" fontId="20" fillId="4" borderId="32" xfId="0" applyFont="1" applyFill="1" applyBorder="1" applyAlignment="1">
      <alignment horizontal="center" vertical="center"/>
    </xf>
    <xf numFmtId="9" fontId="21" fillId="6" borderId="30" xfId="0" applyNumberFormat="1" applyFont="1" applyFill="1" applyBorder="1" applyAlignment="1">
      <alignment horizontal="center" vertical="center"/>
    </xf>
    <xf numFmtId="0" fontId="20" fillId="4" borderId="32" xfId="0" applyFont="1" applyFill="1" applyBorder="1" applyAlignment="1">
      <alignment horizontal="center" vertical="center" wrapText="1"/>
    </xf>
    <xf numFmtId="0" fontId="20" fillId="4" borderId="31" xfId="0" applyFont="1" applyFill="1" applyBorder="1" applyAlignment="1">
      <alignment horizontal="center" vertical="center"/>
    </xf>
    <xf numFmtId="0" fontId="17" fillId="0" borderId="0" xfId="0" applyFont="1" applyAlignment="1">
      <alignment horizontal="center" wrapText="1"/>
    </xf>
    <xf numFmtId="0" fontId="16" fillId="5" borderId="30" xfId="0" applyFont="1" applyFill="1" applyBorder="1" applyAlignment="1">
      <alignment horizontal="left" vertical="center" wrapText="1"/>
    </xf>
    <xf numFmtId="0" fontId="0" fillId="5" borderId="30" xfId="0" applyFill="1" applyBorder="1" applyAlignment="1">
      <alignment horizontal="left" vertical="center" wrapText="1"/>
    </xf>
    <xf numFmtId="9" fontId="16" fillId="5" borderId="30" xfId="0" applyNumberFormat="1" applyFont="1" applyFill="1" applyBorder="1" applyAlignment="1">
      <alignment horizontal="center" vertical="center"/>
    </xf>
    <xf numFmtId="0" fontId="0" fillId="5" borderId="30" xfId="0" applyFill="1" applyBorder="1" applyAlignment="1">
      <alignment horizontal="center" vertical="center"/>
    </xf>
    <xf numFmtId="0" fontId="16" fillId="0" borderId="30" xfId="0" applyFont="1" applyBorder="1" applyAlignment="1">
      <alignment horizontal="left" vertical="center" wrapText="1"/>
    </xf>
    <xf numFmtId="0" fontId="18" fillId="5" borderId="3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10" xfId="0" applyFont="1" applyFill="1" applyBorder="1" applyAlignment="1">
      <alignment horizontal="center" vertical="center"/>
    </xf>
    <xf numFmtId="0" fontId="24" fillId="5" borderId="10" xfId="0" applyFont="1" applyFill="1" applyBorder="1" applyAlignment="1">
      <alignment horizontal="left" vertical="center" wrapText="1"/>
    </xf>
    <xf numFmtId="9" fontId="21" fillId="5" borderId="11" xfId="1" applyFont="1" applyFill="1" applyBorder="1" applyAlignment="1">
      <alignment horizontal="center" vertical="center" wrapText="1"/>
    </xf>
    <xf numFmtId="9" fontId="21" fillId="5" borderId="13" xfId="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xf>
    <xf numFmtId="0" fontId="18" fillId="6" borderId="30" xfId="0" applyFont="1" applyFill="1" applyBorder="1" applyAlignment="1">
      <alignment horizontal="justify" vertical="center" wrapText="1"/>
    </xf>
    <xf numFmtId="164" fontId="16" fillId="6" borderId="30" xfId="0" applyNumberFormat="1" applyFont="1" applyFill="1" applyBorder="1" applyAlignment="1">
      <alignment horizontal="center" vertical="center"/>
    </xf>
    <xf numFmtId="0" fontId="21" fillId="0" borderId="30" xfId="0" applyFont="1" applyBorder="1" applyAlignment="1">
      <alignment horizontal="center" vertical="center" wrapText="1"/>
    </xf>
    <xf numFmtId="9" fontId="21" fillId="6" borderId="30" xfId="1" applyFont="1" applyFill="1" applyBorder="1" applyAlignment="1">
      <alignment horizontal="center" vertical="center" wrapText="1"/>
    </xf>
    <xf numFmtId="9" fontId="21" fillId="5" borderId="30" xfId="0" applyNumberFormat="1" applyFont="1" applyFill="1" applyBorder="1" applyAlignment="1">
      <alignment horizontal="center" vertical="center"/>
    </xf>
    <xf numFmtId="0" fontId="18" fillId="5" borderId="39"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16" fillId="0" borderId="30" xfId="0" applyFont="1" applyBorder="1" applyAlignment="1">
      <alignment horizontal="center" vertical="center" wrapText="1"/>
    </xf>
    <xf numFmtId="0" fontId="0" fillId="0" borderId="30" xfId="0" applyBorder="1" applyAlignment="1">
      <alignment horizontal="center" vertical="center" wrapText="1"/>
    </xf>
    <xf numFmtId="9" fontId="16" fillId="0" borderId="30" xfId="0" applyNumberFormat="1" applyFont="1" applyBorder="1" applyAlignment="1">
      <alignment horizontal="center" vertical="center"/>
    </xf>
    <xf numFmtId="0" fontId="29" fillId="0" borderId="0" xfId="4" applyNumberFormat="1" applyFont="1" applyFill="1" applyBorder="1" applyAlignment="1" applyProtection="1">
      <alignment horizontal="center" vertical="center" wrapText="1"/>
    </xf>
    <xf numFmtId="0" fontId="33" fillId="0" borderId="0" xfId="4" applyNumberFormat="1" applyFont="1" applyFill="1" applyBorder="1" applyAlignment="1"/>
    <xf numFmtId="0" fontId="30" fillId="0" borderId="0" xfId="4" applyNumberFormat="1" applyFont="1" applyFill="1" applyBorder="1" applyAlignment="1" applyProtection="1">
      <alignment horizontal="left" vertical="center" wrapText="1"/>
    </xf>
    <xf numFmtId="0" fontId="30" fillId="0" borderId="16" xfId="4" applyFont="1" applyBorder="1" applyAlignment="1">
      <alignment horizontal="left" vertical="center" wrapText="1"/>
    </xf>
    <xf numFmtId="0" fontId="30" fillId="0" borderId="17" xfId="4" applyFont="1" applyBorder="1" applyAlignment="1">
      <alignment horizontal="left" vertical="center" wrapText="1"/>
    </xf>
    <xf numFmtId="0" fontId="30" fillId="0" borderId="18" xfId="4" applyFont="1" applyBorder="1" applyAlignment="1">
      <alignment horizontal="left" vertical="center" wrapText="1"/>
    </xf>
    <xf numFmtId="0" fontId="30" fillId="0" borderId="19" xfId="4" applyFont="1" applyBorder="1" applyAlignment="1">
      <alignment horizontal="left" vertical="center" wrapText="1"/>
    </xf>
    <xf numFmtId="0" fontId="30" fillId="0" borderId="20" xfId="4" applyFont="1" applyBorder="1" applyAlignment="1">
      <alignment horizontal="left" vertical="center" wrapText="1"/>
    </xf>
    <xf numFmtId="0" fontId="30" fillId="0" borderId="21" xfId="4" applyFont="1" applyBorder="1" applyAlignment="1">
      <alignment horizontal="left" vertical="center" wrapText="1"/>
    </xf>
    <xf numFmtId="0" fontId="30" fillId="0" borderId="22" xfId="4" applyFont="1" applyBorder="1" applyAlignment="1">
      <alignment horizontal="left" vertical="center" wrapText="1"/>
    </xf>
    <xf numFmtId="0" fontId="30" fillId="0" borderId="23" xfId="4" applyFont="1" applyBorder="1" applyAlignment="1">
      <alignment horizontal="left" vertical="center" wrapText="1"/>
    </xf>
    <xf numFmtId="0" fontId="30" fillId="0" borderId="24" xfId="4" applyFont="1" applyBorder="1" applyAlignment="1">
      <alignment horizontal="left" vertical="center" wrapText="1"/>
    </xf>
    <xf numFmtId="0" fontId="31" fillId="0" borderId="16" xfId="4" applyFont="1" applyBorder="1" applyAlignment="1">
      <alignment horizontal="center" vertical="center" wrapText="1"/>
    </xf>
    <xf numFmtId="0" fontId="31" fillId="0" borderId="17" xfId="4" applyFont="1" applyBorder="1" applyAlignment="1">
      <alignment horizontal="center" vertical="center" wrapText="1"/>
    </xf>
    <xf numFmtId="0" fontId="31" fillId="0" borderId="18" xfId="4" applyFont="1" applyBorder="1" applyAlignment="1">
      <alignment horizontal="center" vertical="center" wrapText="1"/>
    </xf>
    <xf numFmtId="0" fontId="30" fillId="0" borderId="25" xfId="4" applyFont="1" applyBorder="1" applyAlignment="1">
      <alignment horizontal="left" vertical="center" wrapText="1"/>
    </xf>
    <xf numFmtId="0" fontId="30" fillId="0" borderId="26" xfId="4" applyFont="1" applyBorder="1" applyAlignment="1">
      <alignment horizontal="left" vertical="center" wrapText="1"/>
    </xf>
    <xf numFmtId="0" fontId="32" fillId="9" borderId="27" xfId="4" applyFont="1" applyFill="1" applyBorder="1" applyAlignment="1">
      <alignment horizontal="left" vertical="center" wrapText="1"/>
    </xf>
    <xf numFmtId="0" fontId="32" fillId="9" borderId="28" xfId="4" applyFont="1" applyFill="1" applyBorder="1" applyAlignment="1">
      <alignment horizontal="left" vertical="center" wrapText="1"/>
    </xf>
    <xf numFmtId="0" fontId="32" fillId="9" borderId="29" xfId="4" applyFont="1" applyFill="1" applyBorder="1" applyAlignment="1">
      <alignment horizontal="left" vertical="center" wrapText="1"/>
    </xf>
    <xf numFmtId="0" fontId="32" fillId="9" borderId="19" xfId="4" applyFont="1" applyFill="1" applyBorder="1" applyAlignment="1">
      <alignment horizontal="left" vertical="center" wrapText="1"/>
    </xf>
    <xf numFmtId="0" fontId="32" fillId="9" borderId="21" xfId="4" applyFont="1" applyFill="1" applyBorder="1" applyAlignment="1">
      <alignment horizontal="left" vertical="center" wrapText="1"/>
    </xf>
    <xf numFmtId="0" fontId="32" fillId="9" borderId="25" xfId="4" applyFont="1" applyFill="1" applyBorder="1" applyAlignment="1">
      <alignment horizontal="left" vertical="center" wrapText="1"/>
    </xf>
    <xf numFmtId="0" fontId="32" fillId="9" borderId="26" xfId="4" applyFont="1" applyFill="1" applyBorder="1" applyAlignment="1">
      <alignment horizontal="left" vertical="center" wrapText="1"/>
    </xf>
    <xf numFmtId="0" fontId="32" fillId="9" borderId="22" xfId="4" applyFont="1" applyFill="1" applyBorder="1" applyAlignment="1">
      <alignment horizontal="left" vertical="center" wrapText="1"/>
    </xf>
    <xf numFmtId="0" fontId="32" fillId="9" borderId="24" xfId="4" applyFont="1" applyFill="1" applyBorder="1" applyAlignment="1">
      <alignment horizontal="left" vertical="center" wrapText="1"/>
    </xf>
    <xf numFmtId="0" fontId="32" fillId="9" borderId="19" xfId="4" applyFont="1" applyFill="1" applyBorder="1" applyAlignment="1">
      <alignment horizontal="center" vertical="center" wrapText="1"/>
    </xf>
    <xf numFmtId="0" fontId="32" fillId="9" borderId="21" xfId="4" applyFont="1" applyFill="1" applyBorder="1" applyAlignment="1">
      <alignment horizontal="center" vertical="center" wrapText="1"/>
    </xf>
    <xf numFmtId="0" fontId="32" fillId="9" borderId="25" xfId="4" applyFont="1" applyFill="1" applyBorder="1" applyAlignment="1">
      <alignment horizontal="center" vertical="center" wrapText="1"/>
    </xf>
    <xf numFmtId="0" fontId="32" fillId="9" borderId="26" xfId="4" applyFont="1" applyFill="1" applyBorder="1" applyAlignment="1">
      <alignment horizontal="center" vertical="center" wrapText="1"/>
    </xf>
    <xf numFmtId="0" fontId="32" fillId="9" borderId="22" xfId="4" applyFont="1" applyFill="1" applyBorder="1" applyAlignment="1">
      <alignment horizontal="center" vertical="center" wrapText="1"/>
    </xf>
    <xf numFmtId="0" fontId="32" fillId="9" borderId="24" xfId="4" applyFont="1" applyFill="1" applyBorder="1" applyAlignment="1">
      <alignment horizontal="center" vertical="center" wrapText="1"/>
    </xf>
    <xf numFmtId="0" fontId="32" fillId="9" borderId="20" xfId="4" applyFont="1" applyFill="1" applyBorder="1" applyAlignment="1">
      <alignment horizontal="left" vertical="center" wrapText="1"/>
    </xf>
    <xf numFmtId="0" fontId="32" fillId="9" borderId="23" xfId="4" applyFont="1" applyFill="1" applyBorder="1" applyAlignment="1">
      <alignment horizontal="left" vertical="center" wrapText="1"/>
    </xf>
    <xf numFmtId="0" fontId="32" fillId="0" borderId="27" xfId="4" applyFont="1" applyBorder="1" applyAlignment="1">
      <alignment horizontal="left" vertical="center" wrapText="1"/>
    </xf>
    <xf numFmtId="0" fontId="32" fillId="0" borderId="28" xfId="4" applyFont="1" applyBorder="1" applyAlignment="1">
      <alignment horizontal="left" vertical="center" wrapText="1"/>
    </xf>
    <xf numFmtId="0" fontId="32" fillId="0" borderId="29" xfId="4" applyFont="1" applyBorder="1" applyAlignment="1">
      <alignment horizontal="left" vertical="center" wrapText="1"/>
    </xf>
    <xf numFmtId="0" fontId="32" fillId="9" borderId="27" xfId="4" applyFont="1" applyFill="1" applyBorder="1" applyAlignment="1">
      <alignment horizontal="center" vertical="center" wrapText="1"/>
    </xf>
    <xf numFmtId="0" fontId="32" fillId="9" borderId="28" xfId="4" applyFont="1" applyFill="1" applyBorder="1" applyAlignment="1">
      <alignment horizontal="center" vertical="center" wrapText="1"/>
    </xf>
    <xf numFmtId="0" fontId="32" fillId="9" borderId="29" xfId="4" applyFont="1" applyFill="1" applyBorder="1" applyAlignment="1">
      <alignment horizontal="center" vertical="center" wrapText="1"/>
    </xf>
    <xf numFmtId="0" fontId="32" fillId="9" borderId="27" xfId="4" applyFont="1" applyFill="1" applyBorder="1" applyAlignment="1">
      <alignment horizontal="justify" vertical="center" wrapText="1"/>
    </xf>
    <xf numFmtId="0" fontId="32" fillId="9" borderId="28" xfId="4" applyFont="1" applyFill="1" applyBorder="1" applyAlignment="1">
      <alignment horizontal="justify" vertical="center" wrapText="1"/>
    </xf>
    <xf numFmtId="0" fontId="32" fillId="9" borderId="29" xfId="4" applyFont="1" applyFill="1" applyBorder="1" applyAlignment="1">
      <alignment horizontal="justify" vertical="center"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xf>
    <xf numFmtId="14" fontId="10" fillId="0" borderId="42" xfId="0" applyNumberFormat="1" applyFont="1" applyBorder="1" applyAlignment="1">
      <alignment horizontal="center" vertical="center"/>
    </xf>
    <xf numFmtId="0" fontId="10" fillId="0" borderId="43" xfId="0" applyFont="1" applyBorder="1" applyAlignment="1">
      <alignment horizontal="center" vertical="center"/>
    </xf>
    <xf numFmtId="0" fontId="10" fillId="0" borderId="43" xfId="0" applyFont="1" applyBorder="1" applyAlignment="1">
      <alignment vertical="center" wrapText="1"/>
    </xf>
    <xf numFmtId="0" fontId="10" fillId="0" borderId="43" xfId="0" applyFont="1" applyBorder="1" applyAlignment="1">
      <alignment horizontal="center" vertical="center" wrapText="1"/>
    </xf>
    <xf numFmtId="0" fontId="10" fillId="0" borderId="43" xfId="0" applyFont="1" applyBorder="1" applyAlignment="1">
      <alignment vertical="center"/>
    </xf>
    <xf numFmtId="0" fontId="2" fillId="2" borderId="43"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1" fillId="0" borderId="44" xfId="0" applyFont="1" applyBorder="1" applyAlignment="1">
      <alignment vertical="center" wrapText="1"/>
    </xf>
    <xf numFmtId="0" fontId="1" fillId="0" borderId="44" xfId="0" applyFont="1" applyBorder="1" applyAlignment="1">
      <alignment horizontal="center" vertical="center"/>
    </xf>
    <xf numFmtId="0" fontId="1" fillId="0" borderId="44" xfId="0" applyFont="1" applyBorder="1" applyAlignment="1">
      <alignment horizontal="left" vertical="center" wrapText="1"/>
    </xf>
    <xf numFmtId="0" fontId="1" fillId="0" borderId="44" xfId="0" applyFont="1" applyBorder="1" applyAlignment="1">
      <alignment horizontal="center" vertical="center" wrapText="1"/>
    </xf>
    <xf numFmtId="14" fontId="1" fillId="0" borderId="44" xfId="0" applyNumberFormat="1" applyFont="1" applyBorder="1" applyAlignment="1">
      <alignment horizontal="center" vertical="center" wrapText="1"/>
    </xf>
    <xf numFmtId="9" fontId="1" fillId="0" borderId="44" xfId="1" applyFont="1" applyFill="1" applyBorder="1" applyAlignment="1" applyProtection="1">
      <alignment horizontal="center" vertical="center"/>
    </xf>
    <xf numFmtId="0" fontId="1" fillId="0" borderId="44" xfId="0" applyFont="1" applyBorder="1" applyAlignment="1" applyProtection="1">
      <alignment horizontal="center" vertical="center"/>
      <protection locked="0"/>
    </xf>
    <xf numFmtId="9" fontId="1" fillId="0" borderId="44" xfId="1" applyFont="1" applyFill="1" applyBorder="1" applyAlignment="1" applyProtection="1">
      <alignment horizontal="center" vertical="center"/>
      <protection locked="0"/>
    </xf>
    <xf numFmtId="9" fontId="1" fillId="0" borderId="44" xfId="0" applyNumberFormat="1" applyFont="1" applyBorder="1" applyAlignment="1">
      <alignment horizontal="center" vertical="center"/>
    </xf>
    <xf numFmtId="9" fontId="1" fillId="0" borderId="44" xfId="0" applyNumberFormat="1" applyFont="1" applyBorder="1" applyAlignment="1" applyProtection="1">
      <alignment horizontal="center" vertical="center"/>
      <protection locked="0"/>
    </xf>
    <xf numFmtId="0" fontId="1" fillId="0" borderId="44" xfId="0" applyFont="1" applyBorder="1" applyAlignment="1" applyProtection="1">
      <alignment horizontal="center" vertical="center" wrapText="1"/>
      <protection locked="0"/>
    </xf>
    <xf numFmtId="0" fontId="1" fillId="0" borderId="44" xfId="0" applyFont="1" applyBorder="1" applyAlignment="1" applyProtection="1">
      <alignment horizontal="left" vertical="center" wrapText="1"/>
      <protection locked="0"/>
    </xf>
    <xf numFmtId="0" fontId="1" fillId="0" borderId="44" xfId="0" applyFont="1" applyBorder="1" applyAlignment="1">
      <alignment vertical="center"/>
    </xf>
    <xf numFmtId="0" fontId="1" fillId="0" borderId="44" xfId="0" applyFont="1" applyBorder="1" applyAlignment="1" applyProtection="1">
      <alignment horizontal="left" vertical="center"/>
      <protection locked="0"/>
    </xf>
    <xf numFmtId="14" fontId="1" fillId="0" borderId="44" xfId="0" applyNumberFormat="1" applyFont="1" applyBorder="1" applyAlignment="1">
      <alignment horizontal="center" vertical="center"/>
    </xf>
    <xf numFmtId="0" fontId="0" fillId="0" borderId="30" xfId="0" applyBorder="1" applyAlignment="1"/>
    <xf numFmtId="0" fontId="25" fillId="0" borderId="44" xfId="0" applyFont="1" applyBorder="1" applyAlignment="1">
      <alignment horizontal="left" vertical="center" wrapText="1"/>
    </xf>
    <xf numFmtId="14" fontId="25" fillId="0" borderId="44" xfId="0" applyNumberFormat="1" applyFont="1" applyBorder="1" applyAlignment="1">
      <alignment horizontal="center" vertical="center" wrapText="1"/>
    </xf>
    <xf numFmtId="0" fontId="25" fillId="5" borderId="45" xfId="0" applyFont="1" applyFill="1" applyBorder="1" applyAlignment="1">
      <alignment horizontal="left" vertical="center" wrapText="1"/>
    </xf>
    <xf numFmtId="0" fontId="25" fillId="5" borderId="44" xfId="0" applyFont="1" applyFill="1" applyBorder="1" applyAlignment="1">
      <alignment horizontal="left" vertical="center" wrapText="1"/>
    </xf>
    <xf numFmtId="0" fontId="25" fillId="0" borderId="44" xfId="0" applyFont="1" applyBorder="1" applyAlignment="1">
      <alignment horizontal="center" vertical="center" wrapText="1"/>
    </xf>
    <xf numFmtId="0" fontId="25" fillId="5" borderId="45" xfId="0" applyFont="1" applyFill="1" applyBorder="1" applyAlignment="1">
      <alignment horizontal="center" vertical="center" wrapText="1"/>
    </xf>
    <xf numFmtId="0" fontId="0" fillId="0" borderId="40" xfId="0" applyBorder="1" applyAlignment="1"/>
    <xf numFmtId="0" fontId="0" fillId="0" borderId="41" xfId="0" applyBorder="1" applyAlignment="1"/>
    <xf numFmtId="14" fontId="25" fillId="3" borderId="44" xfId="0" applyNumberFormat="1" applyFont="1" applyFill="1" applyBorder="1" applyAlignment="1">
      <alignment horizontal="center" vertical="center"/>
    </xf>
    <xf numFmtId="0" fontId="32" fillId="9" borderId="46" xfId="4" applyNumberFormat="1" applyFont="1" applyFill="1" applyBorder="1" applyAlignment="1" applyProtection="1">
      <alignment horizontal="center" vertical="center" wrapText="1"/>
    </xf>
    <xf numFmtId="0" fontId="32" fillId="9" borderId="46" xfId="4" applyNumberFormat="1" applyFont="1" applyFill="1" applyBorder="1" applyAlignment="1" applyProtection="1">
      <alignment horizontal="left" vertical="center" wrapText="1"/>
    </xf>
    <xf numFmtId="0" fontId="32" fillId="9" borderId="47" xfId="4" applyNumberFormat="1" applyFont="1" applyFill="1" applyBorder="1" applyAlignment="1" applyProtection="1">
      <alignment horizontal="left" vertical="center" wrapText="1"/>
    </xf>
  </cellXfs>
  <cellStyles count="5">
    <cellStyle name="Normal" xfId="0" builtinId="0"/>
    <cellStyle name="Normal 2" xfId="2" xr:uid="{D2F78B9B-177B-497E-BCFC-A4BF5A7B6BC7}"/>
    <cellStyle name="Normal 3" xfId="3" xr:uid="{0A87BF03-46A9-4AA7-B5BD-4759495728F8}"/>
    <cellStyle name="Normal 4" xfId="4" xr:uid="{E1C71599-B876-4E6B-A56F-C1D13986F42D}"/>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D7FB6-72F6-4A92-873C-2E260471EB23}">
  <dimension ref="A1:C33"/>
  <sheetViews>
    <sheetView topLeftCell="A7" workbookViewId="0">
      <selection activeCell="E31" sqref="E31"/>
    </sheetView>
  </sheetViews>
  <sheetFormatPr defaultColWidth="11.42578125" defaultRowHeight="15"/>
  <sheetData>
    <row r="1" spans="1:1">
      <c r="A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row r="18" spans="1:3">
      <c r="A18" t="s">
        <v>14</v>
      </c>
    </row>
    <row r="19" spans="1:3">
      <c r="A19" t="s">
        <v>15</v>
      </c>
    </row>
    <row r="20" spans="1:3">
      <c r="A20" t="s">
        <v>16</v>
      </c>
    </row>
    <row r="22" spans="1:3">
      <c r="A22" t="s">
        <v>17</v>
      </c>
    </row>
    <row r="23" spans="1:3">
      <c r="A23" t="s">
        <v>18</v>
      </c>
    </row>
    <row r="26" spans="1:3">
      <c r="A26" t="s">
        <v>19</v>
      </c>
    </row>
    <row r="28" spans="1:3">
      <c r="A28" t="s">
        <v>20</v>
      </c>
      <c r="C28" s="2" t="s">
        <v>21</v>
      </c>
    </row>
    <row r="32" spans="1:3">
      <c r="A32" t="s">
        <v>22</v>
      </c>
    </row>
    <row r="33" spans="1:1">
      <c r="A33"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4DAF5-32B8-4088-B4A8-DAA01D10D05F}">
  <dimension ref="A1:N45"/>
  <sheetViews>
    <sheetView showGridLines="0" zoomScale="85" zoomScaleNormal="85" workbookViewId="0">
      <selection activeCell="B4" sqref="B4"/>
    </sheetView>
  </sheetViews>
  <sheetFormatPr defaultColWidth="11.42578125" defaultRowHeight="15.75"/>
  <cols>
    <col min="1" max="1" width="4.7109375" style="3" customWidth="1"/>
    <col min="2" max="2" width="157.5703125" style="3" customWidth="1"/>
    <col min="3" max="3" width="15.28515625" style="3" customWidth="1"/>
    <col min="4" max="4" width="15.140625" style="3" customWidth="1"/>
    <col min="5" max="6" width="15.5703125" style="3" customWidth="1"/>
    <col min="7" max="7" width="15.85546875" style="3" customWidth="1"/>
    <col min="8" max="8" width="11.42578125" style="3"/>
    <col min="9" max="9" width="13.42578125" style="3" customWidth="1"/>
    <col min="10" max="10" width="14.7109375" style="3" customWidth="1"/>
    <col min="11" max="11" width="17.5703125" style="3" customWidth="1"/>
    <col min="12" max="12" width="15.85546875" style="3" customWidth="1"/>
    <col min="13" max="16384" width="11.42578125" style="3"/>
  </cols>
  <sheetData>
    <row r="1" spans="1:2" ht="42.75" customHeight="1">
      <c r="A1" s="10" t="s">
        <v>24</v>
      </c>
      <c r="B1" s="11" t="s">
        <v>25</v>
      </c>
    </row>
    <row r="2" spans="1:2">
      <c r="B2" s="4"/>
    </row>
    <row r="3" spans="1:2">
      <c r="B3" s="5" t="s">
        <v>26</v>
      </c>
    </row>
    <row r="4" spans="1:2" ht="53.25" customHeight="1">
      <c r="B4" s="7" t="s">
        <v>27</v>
      </c>
    </row>
    <row r="5" spans="1:2" ht="229.5" customHeight="1">
      <c r="B5" s="7" t="s">
        <v>28</v>
      </c>
    </row>
    <row r="7" spans="1:2">
      <c r="A7" s="5" t="s">
        <v>29</v>
      </c>
      <c r="B7" s="5" t="s">
        <v>30</v>
      </c>
    </row>
    <row r="8" spans="1:2">
      <c r="B8" s="6" t="s">
        <v>31</v>
      </c>
    </row>
    <row r="10" spans="1:2">
      <c r="A10" s="5" t="s">
        <v>32</v>
      </c>
      <c r="B10" s="5" t="s">
        <v>33</v>
      </c>
    </row>
    <row r="11" spans="1:2">
      <c r="B11" s="6" t="s">
        <v>34</v>
      </c>
    </row>
    <row r="12" spans="1:2">
      <c r="B12" s="6" t="s">
        <v>35</v>
      </c>
    </row>
    <row r="13" spans="1:2">
      <c r="B13" s="6" t="s">
        <v>36</v>
      </c>
    </row>
    <row r="15" spans="1:2">
      <c r="A15" s="5" t="s">
        <v>37</v>
      </c>
      <c r="B15" s="5" t="s">
        <v>38</v>
      </c>
    </row>
    <row r="16" spans="1:2">
      <c r="B16" s="6" t="s">
        <v>39</v>
      </c>
    </row>
    <row r="18" spans="1:14">
      <c r="A18" s="5" t="s">
        <v>40</v>
      </c>
      <c r="B18" s="5" t="s">
        <v>41</v>
      </c>
    </row>
    <row r="19" spans="1:14" ht="53.25" customHeight="1">
      <c r="B19" s="7" t="s">
        <v>42</v>
      </c>
      <c r="C19" s="8"/>
      <c r="D19" s="8"/>
      <c r="E19" s="8"/>
      <c r="F19" s="8"/>
      <c r="G19" s="8"/>
      <c r="H19" s="8"/>
      <c r="I19" s="8"/>
      <c r="J19" s="8"/>
      <c r="K19" s="8"/>
      <c r="L19" s="8"/>
      <c r="M19" s="8"/>
      <c r="N19" s="8"/>
    </row>
    <row r="21" spans="1:14">
      <c r="A21" s="5" t="s">
        <v>43</v>
      </c>
      <c r="B21" s="5" t="s">
        <v>44</v>
      </c>
    </row>
    <row r="22" spans="1:14" ht="79.5" customHeight="1">
      <c r="B22" s="9" t="s">
        <v>45</v>
      </c>
    </row>
    <row r="23" spans="1:14">
      <c r="B23" s="9"/>
    </row>
    <row r="24" spans="1:14">
      <c r="A24" s="5" t="s">
        <v>46</v>
      </c>
      <c r="B24" s="5" t="s">
        <v>47</v>
      </c>
    </row>
    <row r="25" spans="1:14" ht="70.5" customHeight="1">
      <c r="B25" s="7" t="s">
        <v>48</v>
      </c>
    </row>
    <row r="27" spans="1:14">
      <c r="A27" s="5" t="s">
        <v>49</v>
      </c>
      <c r="B27" s="5" t="s">
        <v>50</v>
      </c>
    </row>
    <row r="28" spans="1:14" ht="63">
      <c r="B28" s="7" t="s">
        <v>51</v>
      </c>
    </row>
    <row r="29" spans="1:14">
      <c r="B29" s="7"/>
    </row>
    <row r="30" spans="1:14">
      <c r="A30" s="5" t="s">
        <v>52</v>
      </c>
      <c r="B30" s="5" t="s">
        <v>53</v>
      </c>
    </row>
    <row r="31" spans="1:14" ht="405.75" customHeight="1">
      <c r="B31" s="7" t="s">
        <v>54</v>
      </c>
    </row>
    <row r="33" spans="1:2">
      <c r="A33" s="5" t="s">
        <v>55</v>
      </c>
      <c r="B33" s="5" t="s">
        <v>56</v>
      </c>
    </row>
    <row r="34" spans="1:2" ht="63">
      <c r="B34" s="9" t="s">
        <v>57</v>
      </c>
    </row>
    <row r="35" spans="1:2" ht="49.5" customHeight="1">
      <c r="B35" s="9" t="s">
        <v>58</v>
      </c>
    </row>
    <row r="36" spans="1:2" ht="47.25">
      <c r="B36" s="9" t="s">
        <v>59</v>
      </c>
    </row>
    <row r="37" spans="1:2" ht="47.25">
      <c r="B37" s="9" t="s">
        <v>60</v>
      </c>
    </row>
    <row r="38" spans="1:2" ht="47.25">
      <c r="B38" s="9" t="s">
        <v>61</v>
      </c>
    </row>
    <row r="39" spans="1:2" ht="47.25">
      <c r="B39" s="9" t="s">
        <v>62</v>
      </c>
    </row>
    <row r="40" spans="1:2" ht="47.25">
      <c r="B40" s="9" t="s">
        <v>63</v>
      </c>
    </row>
    <row r="41" spans="1:2" ht="47.25">
      <c r="B41" s="9" t="s">
        <v>64</v>
      </c>
    </row>
    <row r="42" spans="1:2" ht="63">
      <c r="B42" s="9" t="s">
        <v>65</v>
      </c>
    </row>
    <row r="44" spans="1:2">
      <c r="A44" s="5" t="s">
        <v>66</v>
      </c>
      <c r="B44" s="5" t="s">
        <v>67</v>
      </c>
    </row>
    <row r="45" spans="1:2">
      <c r="B45" s="7" t="s">
        <v>68</v>
      </c>
    </row>
  </sheetData>
  <sheetProtection algorithmName="SHA-512" hashValue="IM9liF1y2o5+SP3u2CW3R21tXmcl2USFvZrHLMKXgtf/AATVAoPijYUIAlmk8ngnhOI4sW4xVlA/6SXophvapA==" saltValue="/WCL0IRXD9HYyo4gv5Fg5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AC7A5-4013-4BAD-A0C9-18C93315C720}">
  <dimension ref="A1:C3"/>
  <sheetViews>
    <sheetView workbookViewId="0">
      <selection activeCell="B9" sqref="B9"/>
    </sheetView>
  </sheetViews>
  <sheetFormatPr defaultColWidth="11.42578125" defaultRowHeight="15"/>
  <cols>
    <col min="1" max="1" width="14.28515625" customWidth="1"/>
    <col min="3" max="3" width="92.5703125" customWidth="1"/>
  </cols>
  <sheetData>
    <row r="1" spans="1:3" s="3" customFormat="1" ht="31.5">
      <c r="A1" s="406" t="s">
        <v>69</v>
      </c>
      <c r="B1" s="407" t="s">
        <v>70</v>
      </c>
      <c r="C1" s="407" t="s">
        <v>71</v>
      </c>
    </row>
    <row r="2" spans="1:3" s="3" customFormat="1" ht="31.5">
      <c r="A2" s="408">
        <v>44946</v>
      </c>
      <c r="B2" s="409">
        <v>0</v>
      </c>
      <c r="C2" s="410" t="s">
        <v>72</v>
      </c>
    </row>
    <row r="3" spans="1:3" s="3" customFormat="1" ht="15.75">
      <c r="A3" s="408">
        <v>44956</v>
      </c>
      <c r="B3" s="411">
        <v>1</v>
      </c>
      <c r="C3" s="412" t="s">
        <v>73</v>
      </c>
    </row>
  </sheetData>
  <sheetProtection algorithmName="SHA-512" hashValue="vSIUt23rfb1dZbjLwz4v5YZ2CjGxO/l4VHsToXi/rtOO5ltVNjIUDTk/zvHcGa8rxyFS1JdOOV3Rp9bVUgyYJA==" saltValue="QGam2gCDCAmP/phac7lUK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CB0C7-AC9C-44B0-9DC1-D9B3F07D41DA}">
  <sheetPr filterMode="1"/>
  <dimension ref="A1:BS72"/>
  <sheetViews>
    <sheetView showGridLines="0" topLeftCell="E1" zoomScale="70" zoomScaleNormal="70" workbookViewId="0">
      <pane ySplit="3" topLeftCell="A56" activePane="bottomLeft" state="frozen"/>
      <selection pane="bottomLeft" activeCell="D60" sqref="D60"/>
      <selection activeCell="C1" sqref="C1"/>
    </sheetView>
  </sheetViews>
  <sheetFormatPr defaultColWidth="11.42578125" defaultRowHeight="14.25"/>
  <cols>
    <col min="1" max="1" width="43.42578125" style="12" customWidth="1"/>
    <col min="2" max="2" width="59.5703125" style="39" customWidth="1"/>
    <col min="3" max="3" width="6.140625" style="12" customWidth="1"/>
    <col min="4" max="4" width="37.28515625" style="39" customWidth="1"/>
    <col min="5" max="5" width="23.42578125" style="39" customWidth="1"/>
    <col min="6" max="6" width="22.85546875" style="39" customWidth="1"/>
    <col min="7" max="7" width="19.5703125" style="39" customWidth="1"/>
    <col min="8" max="8" width="17.7109375" style="12" customWidth="1"/>
    <col min="9" max="9" width="16" style="13" customWidth="1"/>
    <col min="10" max="10" width="13.140625" style="12" customWidth="1"/>
    <col min="11" max="11" width="15.5703125" style="13" customWidth="1"/>
    <col min="12" max="12" width="31.42578125" style="12" customWidth="1"/>
    <col min="13" max="13" width="11.42578125" style="12" customWidth="1"/>
    <col min="14" max="14" width="11.42578125" style="13" customWidth="1"/>
    <col min="15" max="15" width="11.42578125" style="12" customWidth="1"/>
    <col min="16" max="16" width="11.42578125" style="13" customWidth="1"/>
    <col min="17" max="17" width="32.28515625" style="12" customWidth="1"/>
    <col min="18" max="18" width="11.42578125" style="12"/>
    <col min="19" max="19" width="11.42578125" style="13"/>
    <col min="20" max="20" width="11.42578125" style="12"/>
    <col min="21" max="21" width="11.42578125" style="13"/>
    <col min="22" max="22" width="36.5703125" style="12" customWidth="1"/>
    <col min="23" max="23" width="11.42578125" style="12"/>
    <col min="24" max="24" width="11.42578125" style="13"/>
    <col min="25" max="25" width="11.42578125" style="12"/>
    <col min="26" max="26" width="11.42578125" style="13"/>
    <col min="27" max="27" width="26.28515625" style="12" customWidth="1"/>
    <col min="28" max="28" width="11.42578125" style="12"/>
    <col min="29" max="29" width="11.42578125" style="13"/>
    <col min="30" max="30" width="11.42578125" style="12"/>
    <col min="31" max="31" width="11.42578125" style="13"/>
    <col min="32" max="32" width="18.28515625" style="12" customWidth="1"/>
    <col min="33" max="33" width="11.42578125" style="12"/>
    <col min="34" max="34" width="11.42578125" style="13"/>
    <col min="35" max="35" width="11.42578125" style="12"/>
    <col min="36" max="36" width="11.42578125" style="13"/>
    <col min="37" max="37" width="29.7109375" style="12" customWidth="1"/>
    <col min="38" max="38" width="11.42578125" style="12"/>
    <col min="39" max="39" width="11.42578125" style="13"/>
    <col min="40" max="40" width="11.42578125" style="12"/>
    <col min="41" max="41" width="11.42578125" style="13"/>
    <col min="42" max="43" width="11.42578125" style="12"/>
    <col min="44" max="44" width="11.42578125" style="13"/>
    <col min="45" max="45" width="11.42578125" style="12"/>
    <col min="46" max="46" width="11.42578125" style="13"/>
    <col min="47" max="48" width="11.42578125" style="12"/>
    <col min="49" max="49" width="11.42578125" style="13"/>
    <col min="50" max="50" width="11.42578125" style="12"/>
    <col min="51" max="51" width="11.42578125" style="13"/>
    <col min="52" max="53" width="11.42578125" style="12"/>
    <col min="54" max="54" width="11.42578125" style="13"/>
    <col min="55" max="55" width="11.42578125" style="12"/>
    <col min="56" max="56" width="11.42578125" style="13"/>
    <col min="57" max="58" width="11.42578125" style="12"/>
    <col min="59" max="59" width="11.42578125" style="13"/>
    <col min="60" max="60" width="11.42578125" style="12"/>
    <col min="61" max="61" width="11.42578125" style="13"/>
    <col min="62" max="63" width="11.42578125" style="12"/>
    <col min="64" max="64" width="11.42578125" style="13"/>
    <col min="65" max="65" width="11.42578125" style="12"/>
    <col min="66" max="66" width="11.42578125" style="13"/>
    <col min="67" max="67" width="11.42578125" style="12"/>
    <col min="68" max="68" width="15.5703125" style="12" customWidth="1"/>
    <col min="69" max="69" width="15.5703125" style="14" customWidth="1"/>
    <col min="70" max="71" width="14.42578125" style="12" customWidth="1"/>
    <col min="72" max="16384" width="11.42578125" style="12"/>
  </cols>
  <sheetData>
    <row r="1" spans="1:71" ht="16.5" customHeight="1">
      <c r="A1" s="271" t="s">
        <v>74</v>
      </c>
      <c r="B1" s="272"/>
      <c r="C1" s="272"/>
      <c r="D1" s="272"/>
      <c r="E1" s="272"/>
      <c r="F1" s="272"/>
      <c r="G1" s="272"/>
    </row>
    <row r="2" spans="1:71" ht="30.75" customHeight="1">
      <c r="A2" s="413" t="s">
        <v>75</v>
      </c>
      <c r="B2" s="413" t="s">
        <v>76</v>
      </c>
      <c r="C2" s="267" t="s">
        <v>77</v>
      </c>
      <c r="D2" s="269" t="s">
        <v>78</v>
      </c>
      <c r="E2" s="269" t="s">
        <v>79</v>
      </c>
      <c r="F2" s="269" t="s">
        <v>80</v>
      </c>
      <c r="G2" s="269" t="s">
        <v>81</v>
      </c>
      <c r="H2" s="414" t="s">
        <v>82</v>
      </c>
      <c r="I2" s="414"/>
      <c r="J2" s="414"/>
      <c r="K2" s="414"/>
      <c r="L2" s="414"/>
      <c r="M2" s="414" t="s">
        <v>83</v>
      </c>
      <c r="N2" s="414"/>
      <c r="O2" s="414"/>
      <c r="P2" s="414"/>
      <c r="Q2" s="414"/>
      <c r="R2" s="414" t="s">
        <v>84</v>
      </c>
      <c r="S2" s="414"/>
      <c r="T2" s="414"/>
      <c r="U2" s="414"/>
      <c r="V2" s="414"/>
      <c r="W2" s="414" t="s">
        <v>85</v>
      </c>
      <c r="X2" s="414"/>
      <c r="Y2" s="414"/>
      <c r="Z2" s="414"/>
      <c r="AA2" s="414"/>
      <c r="AB2" s="414" t="s">
        <v>86</v>
      </c>
      <c r="AC2" s="414"/>
      <c r="AD2" s="414"/>
      <c r="AE2" s="414"/>
      <c r="AF2" s="414"/>
      <c r="AG2" s="414" t="s">
        <v>87</v>
      </c>
      <c r="AH2" s="414"/>
      <c r="AI2" s="414"/>
      <c r="AJ2" s="414"/>
      <c r="AK2" s="414"/>
      <c r="AL2" s="414" t="s">
        <v>88</v>
      </c>
      <c r="AM2" s="414"/>
      <c r="AN2" s="414"/>
      <c r="AO2" s="414"/>
      <c r="AP2" s="414"/>
      <c r="AQ2" s="414" t="s">
        <v>89</v>
      </c>
      <c r="AR2" s="414"/>
      <c r="AS2" s="414"/>
      <c r="AT2" s="414"/>
      <c r="AU2" s="414"/>
      <c r="AV2" s="414" t="s">
        <v>90</v>
      </c>
      <c r="AW2" s="414"/>
      <c r="AX2" s="414"/>
      <c r="AY2" s="414"/>
      <c r="AZ2" s="414"/>
      <c r="BA2" s="414" t="s">
        <v>91</v>
      </c>
      <c r="BB2" s="414"/>
      <c r="BC2" s="414"/>
      <c r="BD2" s="414"/>
      <c r="BE2" s="414"/>
      <c r="BF2" s="414" t="s">
        <v>92</v>
      </c>
      <c r="BG2" s="414"/>
      <c r="BH2" s="414"/>
      <c r="BI2" s="414"/>
      <c r="BJ2" s="414"/>
      <c r="BK2" s="414" t="s">
        <v>93</v>
      </c>
      <c r="BL2" s="414"/>
      <c r="BM2" s="414"/>
      <c r="BN2" s="414"/>
      <c r="BO2" s="414"/>
      <c r="BP2" s="265" t="s">
        <v>94</v>
      </c>
      <c r="BQ2" s="265" t="s">
        <v>95</v>
      </c>
      <c r="BR2" s="265" t="s">
        <v>96</v>
      </c>
      <c r="BS2" s="265" t="s">
        <v>97</v>
      </c>
    </row>
    <row r="3" spans="1:71" ht="45">
      <c r="A3" s="413"/>
      <c r="B3" s="413"/>
      <c r="C3" s="268"/>
      <c r="D3" s="270" t="s">
        <v>78</v>
      </c>
      <c r="E3" s="270" t="s">
        <v>79</v>
      </c>
      <c r="F3" s="270" t="s">
        <v>80</v>
      </c>
      <c r="G3" s="270"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66"/>
      <c r="BQ3" s="266"/>
      <c r="BR3" s="266"/>
      <c r="BS3" s="266"/>
    </row>
    <row r="4" spans="1:71" ht="62.25" hidden="1" customHeight="1">
      <c r="A4" s="415" t="s">
        <v>103</v>
      </c>
      <c r="B4" s="415" t="s">
        <v>104</v>
      </c>
      <c r="C4" s="416" t="s">
        <v>32</v>
      </c>
      <c r="D4" s="417" t="s">
        <v>105</v>
      </c>
      <c r="E4" s="417" t="s">
        <v>106</v>
      </c>
      <c r="F4" s="418" t="s">
        <v>107</v>
      </c>
      <c r="G4" s="419">
        <v>45275</v>
      </c>
      <c r="H4" s="416"/>
      <c r="I4" s="420"/>
      <c r="J4" s="421"/>
      <c r="K4" s="422"/>
      <c r="L4" s="421"/>
      <c r="M4" s="416"/>
      <c r="N4" s="423"/>
      <c r="O4" s="421"/>
      <c r="P4" s="424"/>
      <c r="Q4" s="421"/>
      <c r="R4" s="416"/>
      <c r="S4" s="423"/>
      <c r="T4" s="421"/>
      <c r="U4" s="424"/>
      <c r="V4" s="421"/>
      <c r="W4" s="416">
        <v>1</v>
      </c>
      <c r="X4" s="423">
        <v>0.34</v>
      </c>
      <c r="Y4" s="421"/>
      <c r="Z4" s="424">
        <v>0.34</v>
      </c>
      <c r="AA4" s="425" t="s">
        <v>108</v>
      </c>
      <c r="AB4" s="416"/>
      <c r="AC4" s="423"/>
      <c r="AD4" s="421"/>
      <c r="AE4" s="424"/>
      <c r="AF4" s="421"/>
      <c r="AG4" s="416"/>
      <c r="AH4" s="423"/>
      <c r="AI4" s="421"/>
      <c r="AJ4" s="424"/>
      <c r="AK4" s="421"/>
      <c r="AL4" s="416"/>
      <c r="AM4" s="423"/>
      <c r="AN4" s="421"/>
      <c r="AO4" s="424"/>
      <c r="AP4" s="421"/>
      <c r="AQ4" s="416">
        <v>1</v>
      </c>
      <c r="AR4" s="423">
        <v>0.33</v>
      </c>
      <c r="AS4" s="421"/>
      <c r="AT4" s="424"/>
      <c r="AU4" s="421"/>
      <c r="AV4" s="416"/>
      <c r="AW4" s="423"/>
      <c r="AX4" s="421"/>
      <c r="AY4" s="424"/>
      <c r="AZ4" s="421"/>
      <c r="BA4" s="416"/>
      <c r="BB4" s="423"/>
      <c r="BC4" s="421"/>
      <c r="BD4" s="424"/>
      <c r="BE4" s="421"/>
      <c r="BF4" s="416"/>
      <c r="BG4" s="423"/>
      <c r="BH4" s="421"/>
      <c r="BI4" s="424"/>
      <c r="BJ4" s="421"/>
      <c r="BK4" s="416">
        <v>1</v>
      </c>
      <c r="BL4" s="423">
        <v>0.33</v>
      </c>
      <c r="BM4" s="421"/>
      <c r="BN4" s="424"/>
      <c r="BO4" s="421"/>
      <c r="BP4" s="416">
        <f>SUM(H4,M4,R4,W4,AB4,AG4,AL4,AQ4,AV4,BA4,BF4,BK4)</f>
        <v>3</v>
      </c>
      <c r="BQ4" s="423">
        <f>SUM(I4,N4,S4,X4,AC4,AH4,AM4,AR4,AW4,BB4,BG4,BL4)</f>
        <v>1</v>
      </c>
      <c r="BR4" s="423">
        <f>SUM(J4,O4,T4,Y4,AD4,AI4,AN4,AS4,AX4,BC4,BH4,BM4)</f>
        <v>0</v>
      </c>
      <c r="BS4" s="423">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0" t="s">
        <v>116</v>
      </c>
      <c r="AB5" s="22">
        <v>1</v>
      </c>
      <c r="AC5" s="24">
        <v>0.08</v>
      </c>
      <c r="AD5" s="60">
        <v>1</v>
      </c>
      <c r="AE5" s="71">
        <v>0.08</v>
      </c>
      <c r="AF5" s="80"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P72" si="0">SUM(H5,M5,R5,W5,AB5,AG5,AL5,AQ5,AV5,BA5,BF5,BK5)</f>
        <v>12</v>
      </c>
      <c r="BQ5" s="24">
        <f t="shared" ref="BQ5:BQ72" si="1">SUM(I5,N5,S5,X5,AC5,AH5,AM5,AR5,AW5,BB5,BG5,BL5)</f>
        <v>0.99999999999999989</v>
      </c>
      <c r="BR5" s="22">
        <f t="shared" ref="BR5:BR72" si="2">SUM(J5,O5,T5,Y5,AD5,AI5,AN5,AS5,AX5,BC5,BH5,BM5)</f>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ref="BP6:BS7" si="3">SUM(H6,M6,R6,W6,AB6,AG6,AL6,AQ6,AV6,BA6,BF6,BK6)</f>
        <v>1</v>
      </c>
      <c r="BQ6" s="29">
        <f t="shared" si="3"/>
        <v>1</v>
      </c>
      <c r="BR6" s="18">
        <f t="shared" si="3"/>
        <v>0</v>
      </c>
      <c r="BS6" s="29">
        <f t="shared" si="3"/>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3"/>
        <v>1</v>
      </c>
      <c r="BQ7" s="29">
        <f t="shared" si="3"/>
        <v>1</v>
      </c>
      <c r="BR7" s="18">
        <f t="shared" si="3"/>
        <v>0</v>
      </c>
      <c r="BS7" s="29">
        <f t="shared" si="3"/>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1" t="s">
        <v>130</v>
      </c>
      <c r="R8" s="22">
        <v>1</v>
      </c>
      <c r="S8" s="24">
        <v>0.08</v>
      </c>
      <c r="T8" s="60">
        <v>1</v>
      </c>
      <c r="U8" s="71">
        <v>0.08</v>
      </c>
      <c r="V8" s="81" t="s">
        <v>131</v>
      </c>
      <c r="W8" s="22">
        <v>1</v>
      </c>
      <c r="X8" s="24">
        <v>0.08</v>
      </c>
      <c r="Y8" s="60">
        <v>1</v>
      </c>
      <c r="Z8" s="71">
        <v>0.08</v>
      </c>
      <c r="AA8" s="80"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1"/>
        <v>0.99999999999999989</v>
      </c>
      <c r="BR8" s="22">
        <f t="shared" si="2"/>
        <v>4</v>
      </c>
      <c r="BS8" s="24">
        <f t="shared" ref="BS8:BS72" si="4">SUM(K8,P8,U8,Z8,AE8,AJ8,AO8,AT8,AY8,BD8,BI8,BN8)</f>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22"/>
      <c r="X9" s="29"/>
      <c r="Y9" s="62"/>
      <c r="Z9" s="72"/>
      <c r="AA9" s="77"/>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2"/>
        <v>1</v>
      </c>
      <c r="BS9" s="24">
        <f t="shared" si="4"/>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1"/>
        <v>1</v>
      </c>
      <c r="BR10" s="22">
        <f t="shared" si="2"/>
        <v>0.5</v>
      </c>
      <c r="BS10" s="24">
        <f t="shared" si="4"/>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1"/>
        <v>1</v>
      </c>
      <c r="BR11" s="22">
        <f t="shared" si="2"/>
        <v>0</v>
      </c>
      <c r="BS11" s="24">
        <f t="shared" si="4"/>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1"/>
        <v>1</v>
      </c>
      <c r="BR12" s="22">
        <f t="shared" si="2"/>
        <v>0</v>
      </c>
      <c r="BS12" s="24">
        <f t="shared" si="4"/>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1"/>
        <v>1</v>
      </c>
      <c r="BR13" s="22">
        <f t="shared" si="2"/>
        <v>0</v>
      </c>
      <c r="BS13" s="24">
        <f t="shared" si="4"/>
        <v>0</v>
      </c>
    </row>
    <row r="14" spans="1:71" ht="114"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1"/>
        <v>1</v>
      </c>
      <c r="BR14" s="22">
        <f t="shared" si="2"/>
        <v>0</v>
      </c>
      <c r="BS14" s="24">
        <f t="shared" si="4"/>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1"/>
        <v>1</v>
      </c>
      <c r="BR15" s="22">
        <f t="shared" si="2"/>
        <v>0</v>
      </c>
      <c r="BS15" s="24">
        <f t="shared" si="4"/>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3"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1"/>
        <v>1</v>
      </c>
      <c r="BR16" s="33">
        <f t="shared" si="2"/>
        <v>1</v>
      </c>
      <c r="BS16" s="38">
        <f t="shared" si="4"/>
        <v>0.34</v>
      </c>
    </row>
    <row r="17" spans="1:71" ht="56.25" hidden="1" customHeight="1">
      <c r="A17" s="415" t="s">
        <v>163</v>
      </c>
      <c r="B17" s="415" t="s">
        <v>164</v>
      </c>
      <c r="C17" s="416" t="s">
        <v>32</v>
      </c>
      <c r="D17" s="417" t="s">
        <v>165</v>
      </c>
      <c r="E17" s="417" t="s">
        <v>166</v>
      </c>
      <c r="F17" s="418" t="s">
        <v>121</v>
      </c>
      <c r="G17" s="419">
        <v>45168</v>
      </c>
      <c r="H17" s="416"/>
      <c r="I17" s="420"/>
      <c r="J17" s="421"/>
      <c r="K17" s="422"/>
      <c r="L17" s="421"/>
      <c r="M17" s="416"/>
      <c r="N17" s="423"/>
      <c r="O17" s="421"/>
      <c r="P17" s="424"/>
      <c r="Q17" s="421"/>
      <c r="R17" s="416">
        <v>1</v>
      </c>
      <c r="S17" s="423">
        <v>0.11</v>
      </c>
      <c r="T17" s="421">
        <v>1</v>
      </c>
      <c r="U17" s="424">
        <v>0.11</v>
      </c>
      <c r="V17" s="426" t="s">
        <v>167</v>
      </c>
      <c r="W17" s="416">
        <v>2</v>
      </c>
      <c r="X17" s="423">
        <v>0.22</v>
      </c>
      <c r="Y17" s="421">
        <v>2</v>
      </c>
      <c r="Z17" s="424">
        <v>0.22</v>
      </c>
      <c r="AA17" s="426" t="s">
        <v>168</v>
      </c>
      <c r="AB17" s="416"/>
      <c r="AC17" s="423"/>
      <c r="AD17" s="421"/>
      <c r="AE17" s="424"/>
      <c r="AF17" s="421"/>
      <c r="AG17" s="416">
        <v>4</v>
      </c>
      <c r="AH17" s="423">
        <v>0.44</v>
      </c>
      <c r="AI17" s="421"/>
      <c r="AJ17" s="424"/>
      <c r="AK17" s="421"/>
      <c r="AL17" s="416"/>
      <c r="AM17" s="423"/>
      <c r="AN17" s="421"/>
      <c r="AO17" s="424"/>
      <c r="AP17" s="421"/>
      <c r="AQ17" s="416">
        <v>2</v>
      </c>
      <c r="AR17" s="423">
        <v>0.23</v>
      </c>
      <c r="AS17" s="421"/>
      <c r="AT17" s="424"/>
      <c r="AU17" s="421"/>
      <c r="AV17" s="416"/>
      <c r="AW17" s="423"/>
      <c r="AX17" s="421"/>
      <c r="AY17" s="424"/>
      <c r="AZ17" s="421"/>
      <c r="BA17" s="416"/>
      <c r="BB17" s="423"/>
      <c r="BC17" s="421"/>
      <c r="BD17" s="424"/>
      <c r="BE17" s="421"/>
      <c r="BF17" s="416"/>
      <c r="BG17" s="423"/>
      <c r="BH17" s="421"/>
      <c r="BI17" s="424"/>
      <c r="BJ17" s="421"/>
      <c r="BK17" s="416"/>
      <c r="BL17" s="423"/>
      <c r="BM17" s="421"/>
      <c r="BN17" s="424"/>
      <c r="BO17" s="421"/>
      <c r="BP17" s="416">
        <f t="shared" si="0"/>
        <v>9</v>
      </c>
      <c r="BQ17" s="423">
        <f t="shared" si="1"/>
        <v>1</v>
      </c>
      <c r="BR17" s="416">
        <f t="shared" si="2"/>
        <v>3</v>
      </c>
      <c r="BS17" s="423">
        <f t="shared" si="4"/>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1"/>
        <v>1</v>
      </c>
      <c r="BR18" s="22">
        <f t="shared" si="2"/>
        <v>0</v>
      </c>
      <c r="BS18" s="24">
        <f t="shared" si="4"/>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1"/>
        <v>1</v>
      </c>
      <c r="BR19" s="22">
        <f t="shared" si="2"/>
        <v>1</v>
      </c>
      <c r="BS19" s="24">
        <f t="shared" si="4"/>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ref="BP20" si="5">SUM(H20,M20,R20,W20,AB20,AG20,AL20,AQ20,AV20,BA20,BF20,BK20)</f>
        <v>2</v>
      </c>
      <c r="BQ20" s="24">
        <f t="shared" ref="BQ20" si="6">SUM(I20,N20,S20,X20,AC20,AH20,AM20,AR20,AW20,BB20,BG20,BL20)</f>
        <v>1</v>
      </c>
      <c r="BR20" s="22">
        <f t="shared" ref="BR20" si="7">SUM(J20,O20,T20,Y20,AD20,AI20,AN20,AS20,AX20,BC20,BH20,BM20)</f>
        <v>0</v>
      </c>
      <c r="BS20" s="24">
        <f t="shared" ref="BS20" si="8">SUM(K20,P20,U20,Z20,AE20,AJ20,AO20,AT20,AY20,BD20,BI20,BN20)</f>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1"/>
        <v>1</v>
      </c>
      <c r="BR21" s="22">
        <f t="shared" si="2"/>
        <v>0</v>
      </c>
      <c r="BS21" s="24">
        <f t="shared" si="4"/>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1"/>
        <v>1</v>
      </c>
      <c r="BR22" s="22">
        <f t="shared" si="2"/>
        <v>1</v>
      </c>
      <c r="BS22" s="24">
        <f t="shared" si="4"/>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1"/>
        <v>1</v>
      </c>
      <c r="BR23" s="52">
        <f t="shared" si="2"/>
        <v>1</v>
      </c>
      <c r="BS23" s="53">
        <f t="shared" si="4"/>
        <v>1</v>
      </c>
    </row>
    <row r="24" spans="1:71" ht="57" hidden="1">
      <c r="A24" s="415" t="s">
        <v>189</v>
      </c>
      <c r="B24" s="415" t="s">
        <v>190</v>
      </c>
      <c r="C24" s="416" t="s">
        <v>32</v>
      </c>
      <c r="D24" s="417" t="s">
        <v>191</v>
      </c>
      <c r="E24" s="417" t="s">
        <v>192</v>
      </c>
      <c r="F24" s="418" t="s">
        <v>128</v>
      </c>
      <c r="G24" s="419">
        <v>45275</v>
      </c>
      <c r="H24" s="416"/>
      <c r="I24" s="420"/>
      <c r="J24" s="421"/>
      <c r="K24" s="422"/>
      <c r="L24" s="421"/>
      <c r="M24" s="416"/>
      <c r="N24" s="423"/>
      <c r="O24" s="421"/>
      <c r="P24" s="424"/>
      <c r="Q24" s="421"/>
      <c r="R24" s="416"/>
      <c r="S24" s="423"/>
      <c r="T24" s="421"/>
      <c r="U24" s="424"/>
      <c r="V24" s="421"/>
      <c r="W24" s="416"/>
      <c r="X24" s="423"/>
      <c r="Y24" s="421"/>
      <c r="Z24" s="424"/>
      <c r="AA24" s="421"/>
      <c r="AB24" s="416"/>
      <c r="AC24" s="423"/>
      <c r="AD24" s="421"/>
      <c r="AE24" s="424"/>
      <c r="AF24" s="421"/>
      <c r="AG24" s="416">
        <v>1</v>
      </c>
      <c r="AH24" s="423">
        <v>0.5</v>
      </c>
      <c r="AI24" s="421"/>
      <c r="AJ24" s="424"/>
      <c r="AK24" s="421"/>
      <c r="AL24" s="416"/>
      <c r="AM24" s="423"/>
      <c r="AN24" s="421"/>
      <c r="AO24" s="424"/>
      <c r="AP24" s="421"/>
      <c r="AQ24" s="416"/>
      <c r="AR24" s="423"/>
      <c r="AS24" s="421"/>
      <c r="AT24" s="424"/>
      <c r="AU24" s="421"/>
      <c r="AV24" s="416"/>
      <c r="AW24" s="423"/>
      <c r="AX24" s="421"/>
      <c r="AY24" s="424"/>
      <c r="AZ24" s="421"/>
      <c r="BA24" s="416"/>
      <c r="BB24" s="423"/>
      <c r="BC24" s="421"/>
      <c r="BD24" s="424"/>
      <c r="BE24" s="421"/>
      <c r="BF24" s="416"/>
      <c r="BG24" s="423"/>
      <c r="BH24" s="421"/>
      <c r="BI24" s="424"/>
      <c r="BJ24" s="421"/>
      <c r="BK24" s="416">
        <v>1</v>
      </c>
      <c r="BL24" s="423">
        <v>0.5</v>
      </c>
      <c r="BM24" s="421"/>
      <c r="BN24" s="424"/>
      <c r="BO24" s="421"/>
      <c r="BP24" s="416">
        <f t="shared" si="0"/>
        <v>2</v>
      </c>
      <c r="BQ24" s="423">
        <f t="shared" si="1"/>
        <v>1</v>
      </c>
      <c r="BR24" s="416">
        <f t="shared" si="2"/>
        <v>0</v>
      </c>
      <c r="BS24" s="423">
        <f t="shared" si="4"/>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ref="BP25:BP27" si="9">SUM(H25,M25,R25,W25,AB25,AG25,AL25,AQ25,AV25,BA25,BF25,BK25)</f>
        <v>3</v>
      </c>
      <c r="BQ25" s="29">
        <f t="shared" ref="BQ25:BQ27" si="10">SUM(I25,N25,S25,X25,AC25,AH25,AM25,AR25,AW25,BB25,BG25,BL25)</f>
        <v>1</v>
      </c>
      <c r="BR25" s="18">
        <f t="shared" ref="BR25:BR27" si="11">SUM(J25,O25,T25,Y25,AD25,AI25,AN25,AS25,AX25,BC25,BH25,BM25)</f>
        <v>1</v>
      </c>
      <c r="BS25" s="29">
        <f t="shared" ref="BS25:BS27" si="12">SUM(K25,P25,U25,Z25,AE25,AJ25,AO25,AT25,AY25,BD25,BI25,BN25)</f>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9"/>
        <v>2</v>
      </c>
      <c r="BQ26" s="29">
        <f t="shared" si="10"/>
        <v>1</v>
      </c>
      <c r="BR26" s="18">
        <f t="shared" si="11"/>
        <v>1</v>
      </c>
      <c r="BS26" s="29">
        <f t="shared" si="12"/>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9"/>
        <v>3</v>
      </c>
      <c r="BQ27" s="29">
        <f t="shared" si="10"/>
        <v>1</v>
      </c>
      <c r="BR27" s="18">
        <f t="shared" si="11"/>
        <v>1</v>
      </c>
      <c r="BS27" s="29">
        <f t="shared" si="12"/>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1"/>
        <v>1</v>
      </c>
      <c r="BR28" s="18">
        <f t="shared" si="2"/>
        <v>0</v>
      </c>
      <c r="BS28" s="29">
        <f t="shared" si="4"/>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ref="BP29:BP30" si="13">SUM(H29,M29,R29,W29,AB29,AG29,AL29,AQ29,AV29,BA29,BF29,BK29)</f>
        <v>5</v>
      </c>
      <c r="BQ29" s="29">
        <f t="shared" ref="BQ29:BQ30" si="14">SUM(I29,N29,S29,X29,AC29,AH29,AM29,AR29,AW29,BB29,BG29,BL29)</f>
        <v>1</v>
      </c>
      <c r="BR29" s="18">
        <f t="shared" ref="BR29:BR30" si="15">SUM(J29,O29,T29,Y29,AD29,AI29,AN29,AS29,AX29,BC29,BH29,BM29)</f>
        <v>0</v>
      </c>
      <c r="BS29" s="29">
        <f t="shared" ref="BS29:BS30" si="16">SUM(K29,P29,U29,Z29,AE29,AJ29,AO29,AT29,AY29,BD29,BI29,BN29)</f>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13"/>
        <v>5</v>
      </c>
      <c r="BQ30" s="29">
        <f t="shared" si="14"/>
        <v>1</v>
      </c>
      <c r="BR30" s="18">
        <f t="shared" si="15"/>
        <v>0</v>
      </c>
      <c r="BS30" s="29">
        <f t="shared" si="16"/>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1"/>
        <v>1</v>
      </c>
      <c r="BR31" s="18">
        <f t="shared" si="2"/>
        <v>0</v>
      </c>
      <c r="BS31" s="29">
        <f t="shared" si="4"/>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ref="BP32" si="17">SUM(H32,M32,R32,W32,AB32,AG32,AL32,AQ32,AV32,BA32,BF32,BK32)</f>
        <v>0</v>
      </c>
      <c r="BQ32" s="29">
        <f t="shared" ref="BQ32" si="18">SUM(I32,N32,S32,X32,AC32,AH32,AM32,AR32,AW32,BB32,BG32,BL32)</f>
        <v>0</v>
      </c>
      <c r="BR32" s="18">
        <f t="shared" ref="BR32" si="19">SUM(J32,O32,T32,Y32,AD32,AI32,AN32,AS32,AX32,BC32,BH32,BM32)</f>
        <v>0</v>
      </c>
      <c r="BS32" s="29">
        <f t="shared" ref="BS32" si="20">SUM(K32,P32,U32,Z32,AE32,AJ32,AO32,AT32,AY32,BD32,BI32,BN32)</f>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1"/>
        <v>1</v>
      </c>
      <c r="BR33" s="18">
        <f t="shared" si="2"/>
        <v>0</v>
      </c>
      <c r="BS33" s="29">
        <f t="shared" si="4"/>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ref="BP34" si="21">SUM(H34,M34,R34,W34,AB34,AG34,AL34,AQ34,AV34,BA34,BF34,BK34)</f>
        <v>2</v>
      </c>
      <c r="BQ34" s="29">
        <f t="shared" ref="BQ34" si="22">SUM(I34,N34,S34,X34,AC34,AH34,AM34,AR34,AW34,BB34,BG34,BL34)</f>
        <v>1</v>
      </c>
      <c r="BR34" s="18">
        <f t="shared" ref="BR34" si="23">SUM(J34,O34,T34,Y34,AD34,AI34,AN34,AS34,AX34,BC34,BH34,BM34)</f>
        <v>0</v>
      </c>
      <c r="BS34" s="29">
        <f t="shared" ref="BS34" si="24">SUM(K34,P34,U34,Z34,AE34,AJ34,AO34,AT34,AY34,BD34,BI34,BN34)</f>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1"/>
        <v>1</v>
      </c>
      <c r="BR35" s="46">
        <f t="shared" si="2"/>
        <v>1</v>
      </c>
      <c r="BS35" s="51">
        <f t="shared" si="4"/>
        <v>0.5</v>
      </c>
    </row>
    <row r="36" spans="1:71" ht="57.75" hidden="1" customHeight="1">
      <c r="A36" s="415" t="s">
        <v>227</v>
      </c>
      <c r="B36" s="415" t="s">
        <v>228</v>
      </c>
      <c r="C36" s="416" t="s">
        <v>32</v>
      </c>
      <c r="D36" s="417" t="s">
        <v>229</v>
      </c>
      <c r="E36" s="417" t="s">
        <v>230</v>
      </c>
      <c r="F36" s="418" t="s">
        <v>231</v>
      </c>
      <c r="G36" s="419">
        <v>45257</v>
      </c>
      <c r="H36" s="416"/>
      <c r="I36" s="420"/>
      <c r="J36" s="421"/>
      <c r="K36" s="422"/>
      <c r="L36" s="421"/>
      <c r="M36" s="416"/>
      <c r="N36" s="423"/>
      <c r="O36" s="421"/>
      <c r="P36" s="424"/>
      <c r="Q36" s="421"/>
      <c r="R36" s="416"/>
      <c r="S36" s="423"/>
      <c r="T36" s="421"/>
      <c r="U36" s="424"/>
      <c r="V36" s="421"/>
      <c r="W36" s="416"/>
      <c r="X36" s="423"/>
      <c r="Y36" s="421"/>
      <c r="Z36" s="424"/>
      <c r="AA36" s="421"/>
      <c r="AB36" s="416"/>
      <c r="AC36" s="423"/>
      <c r="AD36" s="421"/>
      <c r="AE36" s="424"/>
      <c r="AF36" s="421"/>
      <c r="AG36" s="416"/>
      <c r="AH36" s="423"/>
      <c r="AI36" s="421"/>
      <c r="AJ36" s="424"/>
      <c r="AK36" s="421"/>
      <c r="AL36" s="416"/>
      <c r="AM36" s="423"/>
      <c r="AN36" s="421"/>
      <c r="AO36" s="424"/>
      <c r="AP36" s="421"/>
      <c r="AQ36" s="416"/>
      <c r="AR36" s="423"/>
      <c r="AS36" s="421"/>
      <c r="AT36" s="424"/>
      <c r="AU36" s="421"/>
      <c r="AV36" s="416"/>
      <c r="AW36" s="423"/>
      <c r="AX36" s="421"/>
      <c r="AY36" s="424"/>
      <c r="AZ36" s="421"/>
      <c r="BA36" s="416"/>
      <c r="BB36" s="423"/>
      <c r="BC36" s="421"/>
      <c r="BD36" s="424"/>
      <c r="BE36" s="421"/>
      <c r="BF36" s="416">
        <v>1</v>
      </c>
      <c r="BG36" s="423">
        <v>1</v>
      </c>
      <c r="BH36" s="421"/>
      <c r="BI36" s="424"/>
      <c r="BJ36" s="421"/>
      <c r="BK36" s="416"/>
      <c r="BL36" s="423"/>
      <c r="BM36" s="421"/>
      <c r="BN36" s="424"/>
      <c r="BO36" s="421"/>
      <c r="BP36" s="416">
        <f t="shared" si="0"/>
        <v>1</v>
      </c>
      <c r="BQ36" s="423">
        <f t="shared" si="1"/>
        <v>1</v>
      </c>
      <c r="BR36" s="416">
        <f t="shared" si="2"/>
        <v>0</v>
      </c>
      <c r="BS36" s="423">
        <f t="shared" si="4"/>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1"/>
        <v>1</v>
      </c>
      <c r="BR37" s="22">
        <f t="shared" si="2"/>
        <v>0</v>
      </c>
      <c r="BS37" s="24">
        <f t="shared" si="4"/>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1"/>
        <v>1</v>
      </c>
      <c r="BR38" s="22">
        <f t="shared" si="2"/>
        <v>0</v>
      </c>
      <c r="BS38" s="24">
        <f t="shared" si="4"/>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1"/>
        <v>1</v>
      </c>
      <c r="BR39" s="52">
        <f t="shared" si="2"/>
        <v>0</v>
      </c>
      <c r="BS39" s="53">
        <f t="shared" si="4"/>
        <v>0</v>
      </c>
    </row>
    <row r="40" spans="1:71" ht="28.5" hidden="1">
      <c r="A40" s="415" t="s">
        <v>239</v>
      </c>
      <c r="B40" s="415" t="s">
        <v>240</v>
      </c>
      <c r="C40" s="416" t="s">
        <v>32</v>
      </c>
      <c r="D40" s="415" t="s">
        <v>241</v>
      </c>
      <c r="E40" s="427" t="s">
        <v>242</v>
      </c>
      <c r="F40" s="418" t="s">
        <v>121</v>
      </c>
      <c r="G40" s="56">
        <v>44985</v>
      </c>
      <c r="H40" s="416"/>
      <c r="I40" s="420"/>
      <c r="J40" s="421"/>
      <c r="K40" s="422"/>
      <c r="L40" s="421"/>
      <c r="M40" s="416">
        <v>1</v>
      </c>
      <c r="N40" s="423">
        <v>1</v>
      </c>
      <c r="O40" s="421">
        <v>1</v>
      </c>
      <c r="P40" s="424">
        <v>1</v>
      </c>
      <c r="Q40" s="428" t="s">
        <v>243</v>
      </c>
      <c r="R40" s="416"/>
      <c r="S40" s="423"/>
      <c r="T40" s="421"/>
      <c r="U40" s="424"/>
      <c r="V40" s="421"/>
      <c r="W40" s="416"/>
      <c r="X40" s="423"/>
      <c r="Y40" s="421"/>
      <c r="Z40" s="424"/>
      <c r="AA40" s="421"/>
      <c r="AB40" s="416"/>
      <c r="AC40" s="423"/>
      <c r="AD40" s="421"/>
      <c r="AE40" s="424"/>
      <c r="AF40" s="421"/>
      <c r="AG40" s="416"/>
      <c r="AH40" s="423"/>
      <c r="AI40" s="421"/>
      <c r="AJ40" s="424"/>
      <c r="AK40" s="421"/>
      <c r="AL40" s="416"/>
      <c r="AM40" s="423"/>
      <c r="AN40" s="421"/>
      <c r="AO40" s="424"/>
      <c r="AP40" s="421"/>
      <c r="AQ40" s="416"/>
      <c r="AR40" s="423"/>
      <c r="AS40" s="421"/>
      <c r="AT40" s="424"/>
      <c r="AU40" s="421"/>
      <c r="AV40" s="416"/>
      <c r="AW40" s="423"/>
      <c r="AX40" s="421"/>
      <c r="AY40" s="424"/>
      <c r="AZ40" s="421"/>
      <c r="BA40" s="416"/>
      <c r="BB40" s="423"/>
      <c r="BC40" s="421"/>
      <c r="BD40" s="424"/>
      <c r="BE40" s="421"/>
      <c r="BF40" s="416"/>
      <c r="BG40" s="423"/>
      <c r="BH40" s="421"/>
      <c r="BI40" s="424"/>
      <c r="BJ40" s="421"/>
      <c r="BK40" s="416"/>
      <c r="BL40" s="423"/>
      <c r="BM40" s="421"/>
      <c r="BN40" s="424"/>
      <c r="BO40" s="421"/>
      <c r="BP40" s="416">
        <f t="shared" si="0"/>
        <v>1</v>
      </c>
      <c r="BQ40" s="423">
        <f t="shared" si="1"/>
        <v>1</v>
      </c>
      <c r="BR40" s="416">
        <f t="shared" si="2"/>
        <v>1</v>
      </c>
      <c r="BS40" s="423">
        <f t="shared" si="4"/>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1"/>
        <v>1</v>
      </c>
      <c r="BR41" s="22">
        <f t="shared" si="2"/>
        <v>0</v>
      </c>
      <c r="BS41" s="24">
        <f t="shared" si="4"/>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1"/>
        <v>1</v>
      </c>
      <c r="BR42" s="22">
        <f t="shared" si="2"/>
        <v>0</v>
      </c>
      <c r="BS42" s="24">
        <f t="shared" si="4"/>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1"/>
        <v>1</v>
      </c>
      <c r="BR43" s="22">
        <f t="shared" si="2"/>
        <v>1</v>
      </c>
      <c r="BS43" s="24">
        <f t="shared" si="4"/>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ref="BP44" si="25">SUM(H44,M44,R44,W44,AB44,AG44,AL44,AQ44,AV44,BA44,BF44,BK44)</f>
        <v>1</v>
      </c>
      <c r="BQ44" s="24">
        <f t="shared" ref="BQ44" si="26">SUM(I44,N44,S44,X44,AC44,AH44,AM44,AR44,AW44,BB44,BG44,BL44)</f>
        <v>1</v>
      </c>
      <c r="BR44" s="22">
        <f t="shared" ref="BR44" si="27">SUM(J44,O44,T44,Y44,AD44,AI44,AN44,AS44,AX44,BC44,BH44,BM44)</f>
        <v>0</v>
      </c>
      <c r="BS44" s="24">
        <f t="shared" ref="BS44" si="28">SUM(K44,P44,U44,Z44,AE44,AJ44,AO44,AT44,AY44,BD44,BI44,BN44)</f>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1"/>
        <v>1</v>
      </c>
      <c r="BR45" s="22">
        <f t="shared" si="2"/>
        <v>0</v>
      </c>
      <c r="BS45" s="24">
        <f t="shared" si="4"/>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1"/>
        <v>1</v>
      </c>
      <c r="BR46" s="22">
        <f t="shared" si="2"/>
        <v>1</v>
      </c>
      <c r="BS46" s="24">
        <f t="shared" si="4"/>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2"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ref="BP47" si="29">SUM(H47,M47,R47,W47,AB47,AG47,AL47,AQ47,AV47,BA47,BF47,BK47)</f>
        <v>4</v>
      </c>
      <c r="BQ47" s="24">
        <f t="shared" ref="BQ47" si="30">SUM(I47,N47,S47,X47,AC47,AH47,AM47,AR47,AW47,BB47,BG47,BL47)</f>
        <v>1</v>
      </c>
      <c r="BR47" s="22">
        <f t="shared" ref="BR47" si="31">SUM(J47,O47,T47,Y47,AD47,AI47,AN47,AS47,AX47,BC47,BH47,BM47)</f>
        <v>1</v>
      </c>
      <c r="BS47" s="24">
        <f t="shared" ref="BS47" si="32">SUM(K47,P47,U47,Z47,AE47,AJ47,AO47,AT47,AY47,BD47,BI47,BN47)</f>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1"/>
        <v>1</v>
      </c>
      <c r="BR48" s="52">
        <f t="shared" si="2"/>
        <v>0</v>
      </c>
      <c r="BS48" s="53">
        <f t="shared" si="4"/>
        <v>0</v>
      </c>
    </row>
    <row r="49" spans="1:71" ht="85.5" hidden="1">
      <c r="A49" s="417" t="s">
        <v>267</v>
      </c>
      <c r="B49" s="417" t="s">
        <v>268</v>
      </c>
      <c r="C49" s="416" t="s">
        <v>32</v>
      </c>
      <c r="D49" s="417" t="s">
        <v>269</v>
      </c>
      <c r="E49" s="417" t="s">
        <v>270</v>
      </c>
      <c r="F49" s="418" t="s">
        <v>121</v>
      </c>
      <c r="G49" s="419">
        <v>44957</v>
      </c>
      <c r="H49" s="416">
        <v>1</v>
      </c>
      <c r="I49" s="420">
        <v>1</v>
      </c>
      <c r="J49" s="421">
        <v>1</v>
      </c>
      <c r="K49" s="422">
        <v>1</v>
      </c>
      <c r="L49" s="426" t="s">
        <v>271</v>
      </c>
      <c r="M49" s="416"/>
      <c r="N49" s="423"/>
      <c r="O49" s="421"/>
      <c r="P49" s="424"/>
      <c r="Q49" s="421"/>
      <c r="R49" s="416"/>
      <c r="S49" s="423"/>
      <c r="T49" s="421"/>
      <c r="U49" s="424"/>
      <c r="V49" s="421"/>
      <c r="W49" s="416"/>
      <c r="X49" s="423"/>
      <c r="Y49" s="421"/>
      <c r="Z49" s="424"/>
      <c r="AA49" s="421"/>
      <c r="AB49" s="416"/>
      <c r="AC49" s="423"/>
      <c r="AD49" s="421"/>
      <c r="AE49" s="424"/>
      <c r="AF49" s="421"/>
      <c r="AG49" s="416"/>
      <c r="AH49" s="423"/>
      <c r="AI49" s="421"/>
      <c r="AJ49" s="424"/>
      <c r="AK49" s="421"/>
      <c r="AL49" s="416"/>
      <c r="AM49" s="423"/>
      <c r="AN49" s="421"/>
      <c r="AO49" s="424"/>
      <c r="AP49" s="421"/>
      <c r="AQ49" s="416"/>
      <c r="AR49" s="423"/>
      <c r="AS49" s="421"/>
      <c r="AT49" s="424"/>
      <c r="AU49" s="421"/>
      <c r="AV49" s="416"/>
      <c r="AW49" s="423"/>
      <c r="AX49" s="421"/>
      <c r="AY49" s="424"/>
      <c r="AZ49" s="421"/>
      <c r="BA49" s="416"/>
      <c r="BB49" s="423"/>
      <c r="BC49" s="421"/>
      <c r="BD49" s="424"/>
      <c r="BE49" s="421"/>
      <c r="BF49" s="416"/>
      <c r="BG49" s="423"/>
      <c r="BH49" s="421"/>
      <c r="BI49" s="424"/>
      <c r="BJ49" s="421"/>
      <c r="BK49" s="416"/>
      <c r="BL49" s="423"/>
      <c r="BM49" s="421"/>
      <c r="BN49" s="424"/>
      <c r="BO49" s="421"/>
      <c r="BP49" s="416">
        <f t="shared" si="0"/>
        <v>1</v>
      </c>
      <c r="BQ49" s="423">
        <f t="shared" si="1"/>
        <v>1</v>
      </c>
      <c r="BR49" s="416">
        <f t="shared" si="2"/>
        <v>1</v>
      </c>
      <c r="BS49" s="423">
        <f t="shared" si="4"/>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ref="BP50" si="33">SUM(H50,M50,R50,W50,AB50,AG50,AL50,AQ50,AV50,BA50,BF50,BK50)</f>
        <v>1</v>
      </c>
      <c r="BQ50" s="24">
        <f t="shared" ref="BQ50" si="34">SUM(I50,N50,S50,X50,AC50,AH50,AM50,AR50,AW50,BB50,BG50,BL50)</f>
        <v>1</v>
      </c>
      <c r="BR50" s="22">
        <f t="shared" ref="BR50" si="35">SUM(J50,O50,T50,Y50,AD50,AI50,AN50,AS50,AX50,BC50,BH50,BM50)</f>
        <v>0</v>
      </c>
      <c r="BS50" s="24">
        <f t="shared" ref="BS50" si="36">SUM(K50,P50,U50,Z50,AE50,AJ50,AO50,AT50,AY50,BD50,BI50,BN50)</f>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1"/>
        <v>1</v>
      </c>
      <c r="BR51" s="22">
        <f t="shared" si="2"/>
        <v>1</v>
      </c>
      <c r="BS51" s="24">
        <f t="shared" si="4"/>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ref="BP52:BP53" si="37">SUM(H52,M52,R52,W52,AB52,AG52,AL52,AQ52,AV52,BA52,BF52,BK52)</f>
        <v>1</v>
      </c>
      <c r="BQ52" s="24">
        <f t="shared" ref="BQ52:BQ53" si="38">SUM(I52,N52,S52,X52,AC52,AH52,AM52,AR52,AW52,BB52,BG52,BL52)</f>
        <v>1</v>
      </c>
      <c r="BR52" s="22">
        <f t="shared" ref="BR52:BR53" si="39">SUM(J52,O52,T52,Y52,AD52,AI52,AN52,AS52,AX52,BC52,BH52,BM52)</f>
        <v>0</v>
      </c>
      <c r="BS52" s="24">
        <f t="shared" ref="BS52:BS53" si="40">SUM(K52,P52,U52,Z52,AE52,AJ52,AO52,AT52,AY52,BD52,BI52,BN52)</f>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37"/>
        <v>1</v>
      </c>
      <c r="BQ53" s="24">
        <f t="shared" si="38"/>
        <v>1</v>
      </c>
      <c r="BR53" s="22">
        <f t="shared" si="39"/>
        <v>0</v>
      </c>
      <c r="BS53" s="24">
        <f t="shared" si="4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ref="BP54" si="41">SUM(H54,M54,R54,W54,AB54,AG54,AL54,AQ54,AV54,BA54,BF54,BK54)</f>
        <v>1</v>
      </c>
      <c r="BQ54" s="24">
        <f t="shared" ref="BQ54" si="42">SUM(I54,N54,S54,X54,AC54,AH54,AM54,AR54,AW54,BB54,BG54,BL54)</f>
        <v>1</v>
      </c>
      <c r="BR54" s="22">
        <f t="shared" ref="BR54" si="43">SUM(J54,O54,T54,Y54,AD54,AI54,AN54,AS54,AX54,BC54,BH54,BM54)</f>
        <v>0</v>
      </c>
      <c r="BS54" s="24">
        <f t="shared" ref="BS54" si="44">SUM(K54,P54,U54,Z54,AE54,AJ54,AO54,AT54,AY54,BD54,BI54,BN54)</f>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1"/>
        <v>1</v>
      </c>
      <c r="BR55" s="52">
        <f t="shared" si="2"/>
        <v>0</v>
      </c>
      <c r="BS55" s="53">
        <f t="shared" si="4"/>
        <v>0</v>
      </c>
    </row>
    <row r="56" spans="1:71" ht="28.5">
      <c r="A56" s="57" t="s">
        <v>287</v>
      </c>
      <c r="B56" s="57" t="s">
        <v>288</v>
      </c>
      <c r="C56" s="416" t="s">
        <v>32</v>
      </c>
      <c r="D56" s="417" t="s">
        <v>289</v>
      </c>
      <c r="E56" s="417" t="s">
        <v>270</v>
      </c>
      <c r="F56" s="418" t="s">
        <v>208</v>
      </c>
      <c r="G56" s="419">
        <v>44957</v>
      </c>
      <c r="H56" s="416">
        <v>1</v>
      </c>
      <c r="I56" s="420">
        <v>1</v>
      </c>
      <c r="J56" s="421">
        <v>1</v>
      </c>
      <c r="K56" s="422">
        <v>1</v>
      </c>
      <c r="M56" s="416"/>
      <c r="N56" s="423"/>
      <c r="O56" s="421"/>
      <c r="P56" s="424"/>
      <c r="Q56" s="421"/>
      <c r="R56" s="416"/>
      <c r="S56" s="423"/>
      <c r="T56" s="421"/>
      <c r="U56" s="424"/>
      <c r="V56" s="421"/>
      <c r="W56" s="416"/>
      <c r="X56" s="423"/>
      <c r="Y56" s="421"/>
      <c r="Z56" s="424"/>
      <c r="AA56" s="421"/>
      <c r="AB56" s="416"/>
      <c r="AC56" s="423"/>
      <c r="AD56" s="421"/>
      <c r="AE56" s="424"/>
      <c r="AF56" s="421"/>
      <c r="AG56" s="416"/>
      <c r="AH56" s="423"/>
      <c r="AI56" s="421"/>
      <c r="AJ56" s="424"/>
      <c r="AK56" s="421"/>
      <c r="AL56" s="416"/>
      <c r="AM56" s="423"/>
      <c r="AN56" s="421"/>
      <c r="AO56" s="424"/>
      <c r="AP56" s="421"/>
      <c r="AQ56" s="416"/>
      <c r="AR56" s="423"/>
      <c r="AS56" s="421"/>
      <c r="AT56" s="424"/>
      <c r="AU56" s="421"/>
      <c r="AV56" s="416"/>
      <c r="AW56" s="423"/>
      <c r="AX56" s="421"/>
      <c r="AY56" s="424"/>
      <c r="AZ56" s="421"/>
      <c r="BA56" s="416"/>
      <c r="BB56" s="423"/>
      <c r="BC56" s="421"/>
      <c r="BD56" s="424"/>
      <c r="BE56" s="421"/>
      <c r="BF56" s="416"/>
      <c r="BG56" s="423"/>
      <c r="BH56" s="421"/>
      <c r="BI56" s="424"/>
      <c r="BJ56" s="421"/>
      <c r="BK56" s="416"/>
      <c r="BL56" s="423"/>
      <c r="BM56" s="421"/>
      <c r="BN56" s="424"/>
      <c r="BO56" s="421"/>
      <c r="BP56" s="416">
        <f t="shared" si="0"/>
        <v>1</v>
      </c>
      <c r="BQ56" s="423">
        <f t="shared" si="1"/>
        <v>1</v>
      </c>
      <c r="BR56" s="416">
        <f t="shared" si="2"/>
        <v>1</v>
      </c>
      <c r="BS56" s="423">
        <f t="shared" si="4"/>
        <v>1</v>
      </c>
    </row>
    <row r="57" spans="1:71" ht="28.5">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ref="BP57" si="45">SUM(H57,M57,R57,W57,AB57,AG57,AL57,AQ57,AV57,BA57,BF57,BK57)</f>
        <v>1</v>
      </c>
      <c r="BQ57" s="24">
        <f t="shared" ref="BQ57" si="46">SUM(I57,N57,S57,X57,AC57,AH57,AM57,AR57,AW57,BB57,BG57,BL57)</f>
        <v>1</v>
      </c>
      <c r="BR57" s="22">
        <f t="shared" ref="BR57" si="47">SUM(J57,O57,T57,Y57,AD57,AI57,AN57,AS57,AX57,BC57,BH57,BM57)</f>
        <v>0</v>
      </c>
      <c r="BS57" s="24">
        <f t="shared" ref="BS57" si="48">SUM(K57,P57,U57,Z57,AE57,AJ57,AO57,AT57,AY57,BD57,BI57,BN57)</f>
        <v>0</v>
      </c>
    </row>
    <row r="58" spans="1:71" ht="57">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1"/>
        <v>1</v>
      </c>
      <c r="BR58" s="22">
        <f t="shared" si="2"/>
        <v>0</v>
      </c>
      <c r="BS58" s="24">
        <f t="shared" si="4"/>
        <v>0</v>
      </c>
    </row>
    <row r="59" spans="1:71" ht="42.75">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1"/>
        <v>1</v>
      </c>
      <c r="BR59" s="22">
        <f t="shared" si="2"/>
        <v>0</v>
      </c>
      <c r="BS59" s="24">
        <f t="shared" si="4"/>
        <v>0</v>
      </c>
    </row>
    <row r="60" spans="1:71" ht="71.25">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1"/>
        <v>1</v>
      </c>
      <c r="BR60" s="22">
        <f t="shared" si="2"/>
        <v>1</v>
      </c>
      <c r="BS60" s="24">
        <f t="shared" si="4"/>
        <v>0.5</v>
      </c>
    </row>
    <row r="61" spans="1:71" ht="28.5">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1"/>
        <v>1</v>
      </c>
      <c r="BR61" s="22">
        <f t="shared" si="2"/>
        <v>0</v>
      </c>
      <c r="BS61" s="24">
        <f t="shared" si="4"/>
        <v>0</v>
      </c>
    </row>
    <row r="62" spans="1:71" ht="42.75"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1"/>
        <v>1</v>
      </c>
      <c r="BR62" s="52">
        <f t="shared" si="2"/>
        <v>0</v>
      </c>
      <c r="BS62" s="53">
        <f t="shared" si="4"/>
        <v>0</v>
      </c>
    </row>
    <row r="63" spans="1:71" ht="135" hidden="1" customHeight="1">
      <c r="A63" s="415" t="s">
        <v>306</v>
      </c>
      <c r="B63" s="415" t="s">
        <v>307</v>
      </c>
      <c r="C63" s="416" t="s">
        <v>32</v>
      </c>
      <c r="D63" s="415" t="s">
        <v>308</v>
      </c>
      <c r="E63" s="415" t="s">
        <v>309</v>
      </c>
      <c r="F63" s="418" t="s">
        <v>121</v>
      </c>
      <c r="G63" s="429">
        <v>44957</v>
      </c>
      <c r="H63" s="416">
        <v>1</v>
      </c>
      <c r="I63" s="420">
        <v>1</v>
      </c>
      <c r="J63" s="421">
        <v>1</v>
      </c>
      <c r="K63" s="422">
        <v>1</v>
      </c>
      <c r="L63" s="426" t="s">
        <v>310</v>
      </c>
      <c r="M63" s="416"/>
      <c r="N63" s="423"/>
      <c r="O63" s="421"/>
      <c r="P63" s="424"/>
      <c r="Q63" s="421"/>
      <c r="R63" s="416"/>
      <c r="S63" s="423"/>
      <c r="T63" s="421"/>
      <c r="U63" s="424"/>
      <c r="V63" s="421"/>
      <c r="W63" s="416"/>
      <c r="X63" s="423"/>
      <c r="Y63" s="421"/>
      <c r="Z63" s="424"/>
      <c r="AA63" s="421"/>
      <c r="AB63" s="416"/>
      <c r="AC63" s="423"/>
      <c r="AD63" s="421"/>
      <c r="AE63" s="424"/>
      <c r="AF63" s="421"/>
      <c r="AG63" s="416"/>
      <c r="AH63" s="423"/>
      <c r="AI63" s="421"/>
      <c r="AJ63" s="424"/>
      <c r="AK63" s="421"/>
      <c r="AL63" s="416"/>
      <c r="AM63" s="423"/>
      <c r="AN63" s="421"/>
      <c r="AO63" s="424"/>
      <c r="AP63" s="421"/>
      <c r="AQ63" s="416"/>
      <c r="AR63" s="423"/>
      <c r="AS63" s="421"/>
      <c r="AT63" s="424"/>
      <c r="AU63" s="421"/>
      <c r="AV63" s="416"/>
      <c r="AW63" s="423"/>
      <c r="AX63" s="421"/>
      <c r="AY63" s="424"/>
      <c r="AZ63" s="421"/>
      <c r="BA63" s="416"/>
      <c r="BB63" s="423"/>
      <c r="BC63" s="421"/>
      <c r="BD63" s="424"/>
      <c r="BE63" s="421"/>
      <c r="BF63" s="416"/>
      <c r="BG63" s="423"/>
      <c r="BH63" s="421"/>
      <c r="BI63" s="424"/>
      <c r="BJ63" s="421"/>
      <c r="BK63" s="416"/>
      <c r="BL63" s="423"/>
      <c r="BM63" s="421"/>
      <c r="BN63" s="424"/>
      <c r="BO63" s="421"/>
      <c r="BP63" s="416">
        <f t="shared" si="0"/>
        <v>1</v>
      </c>
      <c r="BQ63" s="423">
        <f t="shared" si="1"/>
        <v>1</v>
      </c>
      <c r="BR63" s="416">
        <f t="shared" si="2"/>
        <v>1</v>
      </c>
      <c r="BS63" s="423">
        <f t="shared" si="4"/>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ref="BP64:BP65" si="49">SUM(H64,M64,R64,W64,AB64,AG64,AL64,AQ64,AV64,BA64,BF64,BK64)</f>
        <v>1</v>
      </c>
      <c r="BQ64" s="24">
        <f t="shared" ref="BQ64:BQ65" si="50">SUM(I64,N64,S64,X64,AC64,AH64,AM64,AR64,AW64,BB64,BG64,BL64)</f>
        <v>1</v>
      </c>
      <c r="BR64" s="22">
        <f t="shared" ref="BR64:BR65" si="51">SUM(J64,O64,T64,Y64,AD64,AI64,AN64,AS64,AX64,BC64,BH64,BM64)</f>
        <v>1</v>
      </c>
      <c r="BS64" s="24">
        <f t="shared" ref="BS64:BS65" si="52">SUM(K64,P64,U64,Z64,AE64,AJ64,AO64,AT64,AY64,BD64,BI64,BN64)</f>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49"/>
        <v>1</v>
      </c>
      <c r="BQ65" s="24">
        <f t="shared" si="50"/>
        <v>1</v>
      </c>
      <c r="BR65" s="22">
        <f t="shared" si="51"/>
        <v>0</v>
      </c>
      <c r="BS65" s="24">
        <f t="shared" si="52"/>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ref="BP66" si="53">SUM(H66,M66,R66,W66,AB66,AG66,AL66,AQ66,AV66,BA66,BF66,BK66)</f>
        <v>3</v>
      </c>
      <c r="BQ66" s="51">
        <f t="shared" ref="BQ66" si="54">SUM(I66,N66,S66,X66,AC66,AH66,AM66,AR66,AW66,BB66,BG66,BL66)</f>
        <v>1</v>
      </c>
      <c r="BR66" s="46">
        <f t="shared" ref="BR66" si="55">SUM(J66,O66,T66,Y66,AD66,AI66,AN66,AS66,AX66,BC66,BH66,BM66)</f>
        <v>1</v>
      </c>
      <c r="BS66" s="51">
        <f t="shared" ref="BS66" si="56">SUM(K66,P66,U66,Z66,AE66,AJ66,AO66,AT66,AY66,BD66,BI66,BN66)</f>
        <v>0.34</v>
      </c>
    </row>
    <row r="67" spans="1:71" ht="43.5" hidden="1"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1"/>
        <v>1</v>
      </c>
      <c r="BR67" s="22">
        <f t="shared" si="2"/>
        <v>0</v>
      </c>
      <c r="BS67" s="24">
        <f t="shared" si="4"/>
        <v>0</v>
      </c>
    </row>
    <row r="68" spans="1:71" ht="42.75" hidden="1">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1"/>
        <v>1</v>
      </c>
      <c r="BR68" s="22">
        <f t="shared" si="2"/>
        <v>1</v>
      </c>
      <c r="BS68" s="24">
        <f t="shared" si="4"/>
        <v>1</v>
      </c>
    </row>
    <row r="69" spans="1:71" ht="42.75" hidden="1">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ref="BP69" si="57">SUM(H69,M69,R69,W69,AB69,AG69,AL69,AQ69,AV69,BA69,BF69,BK69)</f>
        <v>1</v>
      </c>
      <c r="BQ69" s="24">
        <f t="shared" ref="BQ69" si="58">SUM(I69,N69,S69,X69,AC69,AH69,AM69,AR69,AW69,BB69,BG69,BL69)</f>
        <v>1</v>
      </c>
      <c r="BR69" s="22">
        <f t="shared" ref="BR69" si="59">SUM(J69,O69,T69,Y69,AD69,AI69,AN69,AS69,AX69,BC69,BH69,BM69)</f>
        <v>0</v>
      </c>
      <c r="BS69" s="24">
        <f t="shared" ref="BS69" si="60">SUM(K69,P69,U69,Z69,AE69,AJ69,AO69,AT69,AY69,BD69,BI69,BN69)</f>
        <v>0</v>
      </c>
    </row>
    <row r="70" spans="1:71" ht="128.25" hidden="1">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 si="61">SUM(H70,M70,R70,W70,AB70,AG70,AL70,AQ70,AV70,BA70,BF70,BK70)</f>
        <v>4</v>
      </c>
      <c r="BQ70" s="24">
        <f t="shared" ref="BQ70" si="62">SUM(I70,N70,S70,X70,AC70,AH70,AM70,AR70,AW70,BB70,BG70,BL70)</f>
        <v>1</v>
      </c>
      <c r="BR70" s="22">
        <f t="shared" ref="BR70" si="63">SUM(J70,O70,T70,Y70,AD70,AI70,AN70,AS70,AX70,BC70,BH70,BM70)</f>
        <v>1</v>
      </c>
      <c r="BS70" s="24">
        <f t="shared" ref="BS70" si="64">SUM(K70,P70,U70,Z70,AE70,AJ70,AO70,AT70,AY70,BD70,BI70,BN70)</f>
        <v>0.25</v>
      </c>
    </row>
    <row r="71" spans="1:71" ht="155.25" hidden="1"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ref="BP71" si="65">SUM(H71,M71,R71,W71,AB71,AG71,AL71,AQ71,AV71,BA71,BF71,BK71)</f>
        <v>4</v>
      </c>
      <c r="BQ71" s="24">
        <f t="shared" ref="BQ71" si="66">SUM(I71,N71,S71,X71,AC71,AH71,AM71,AR71,AW71,BB71,BG71,BL71)</f>
        <v>1</v>
      </c>
      <c r="BR71" s="22">
        <f t="shared" ref="BR71" si="67">SUM(J71,O71,T71,Y71,AD71,AI71,AN71,AS71,AX71,BC71,BH71,BM71)</f>
        <v>1</v>
      </c>
      <c r="BS71" s="24">
        <f t="shared" ref="BS71" si="68">SUM(K71,P71,U71,Z71,AE71,AJ71,AO71,AT71,AY71,BD71,BI71,BN71)</f>
        <v>0.25</v>
      </c>
    </row>
    <row r="72" spans="1:71" ht="128.25" hidden="1">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0"/>
        <v>4</v>
      </c>
      <c r="BQ72" s="51">
        <f t="shared" si="1"/>
        <v>1</v>
      </c>
      <c r="BR72" s="46">
        <f t="shared" si="2"/>
        <v>1</v>
      </c>
      <c r="BS72" s="51">
        <f t="shared" si="4"/>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7: PROMOCIÓN DE LA INTEGRIDAD Y LA ÉTICA PÚBLICA"/>
      </filters>
    </filterColumn>
  </autoFilter>
  <mergeCells count="24">
    <mergeCell ref="A1:G1"/>
    <mergeCell ref="BS2:BS3"/>
    <mergeCell ref="AB2:AF2"/>
    <mergeCell ref="AG2:AK2"/>
    <mergeCell ref="AL2:AP2"/>
    <mergeCell ref="AQ2:AU2"/>
    <mergeCell ref="AV2:AZ2"/>
    <mergeCell ref="BA2:BE2"/>
    <mergeCell ref="A2:A3"/>
    <mergeCell ref="M2:Q2"/>
    <mergeCell ref="R2:V2"/>
    <mergeCell ref="W2:AA2"/>
    <mergeCell ref="H2:L2"/>
    <mergeCell ref="B2:B3"/>
    <mergeCell ref="BR2:BR3"/>
    <mergeCell ref="BP2:BP3"/>
    <mergeCell ref="BQ2:BQ3"/>
    <mergeCell ref="C2:C3"/>
    <mergeCell ref="D2:D3"/>
    <mergeCell ref="E2:E3"/>
    <mergeCell ref="F2:F3"/>
    <mergeCell ref="G2:G3"/>
    <mergeCell ref="BF2:BJ2"/>
    <mergeCell ref="BK2:BO2"/>
  </mergeCells>
  <phoneticPr fontId="5" type="noConversion"/>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79F94FA-758D-4D56-996A-6E7656D18E0D}">
          <x14:formula1>
            <xm:f>Hoja1!$A$2:$A$16</xm:f>
          </x14:formula1>
          <xm:sqref>F22:F62 F4:F20 F64:F72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CAA4-8B5A-49CE-829D-3C8DEA0B000E}">
  <sheetPr filterMode="1"/>
  <dimension ref="A1:BS72"/>
  <sheetViews>
    <sheetView showGridLines="0" zoomScale="70" zoomScaleNormal="70" workbookViewId="0">
      <pane ySplit="3" topLeftCell="A71" activePane="bottomLeft" state="frozen"/>
      <selection pane="bottomLeft" activeCell="D70" sqref="D70"/>
      <selection activeCell="C1" sqref="C1"/>
    </sheetView>
  </sheetViews>
  <sheetFormatPr defaultColWidth="11.42578125" defaultRowHeight="14.25"/>
  <cols>
    <col min="1" max="1" width="43.42578125" style="12" customWidth="1"/>
    <col min="2" max="2" width="59.5703125" style="39" customWidth="1"/>
    <col min="3" max="3" width="8.42578125" style="12" customWidth="1"/>
    <col min="4" max="4" width="37.28515625" style="39" customWidth="1"/>
    <col min="5" max="5" width="23.42578125" style="39" customWidth="1"/>
    <col min="6" max="6" width="22.85546875" style="39" customWidth="1"/>
    <col min="7" max="7" width="19.5703125" style="39" customWidth="1"/>
    <col min="8" max="8" width="17.7109375" style="12" hidden="1" customWidth="1"/>
    <col min="9" max="9" width="16" style="13" hidden="1" customWidth="1"/>
    <col min="10" max="10" width="13.140625" style="12" hidden="1" customWidth="1"/>
    <col min="11" max="11" width="15.5703125" style="13" hidden="1" customWidth="1"/>
    <col min="12" max="12" width="31.42578125" style="12" hidden="1" customWidth="1"/>
    <col min="13" max="13" width="11.42578125" style="12" hidden="1" customWidth="1"/>
    <col min="14" max="14" width="11.42578125" style="13" hidden="1" customWidth="1"/>
    <col min="15" max="15" width="11.42578125" style="12" hidden="1" customWidth="1"/>
    <col min="16" max="16" width="11.42578125" style="13" hidden="1" customWidth="1"/>
    <col min="17" max="17" width="32.28515625" style="12" hidden="1" customWidth="1"/>
    <col min="18" max="18" width="0" style="12" hidden="1" customWidth="1"/>
    <col min="19" max="19" width="0" style="13" hidden="1" customWidth="1"/>
    <col min="20" max="20" width="0" style="12" hidden="1" customWidth="1"/>
    <col min="21" max="21" width="0" style="13" hidden="1" customWidth="1"/>
    <col min="22" max="22" width="36.5703125" style="12" hidden="1" customWidth="1"/>
    <col min="23" max="23" width="0" style="12" hidden="1" customWidth="1"/>
    <col min="24" max="24" width="0" style="13" hidden="1" customWidth="1"/>
    <col min="25" max="25" width="0" style="12" hidden="1" customWidth="1"/>
    <col min="26" max="26" width="0" style="13" hidden="1" customWidth="1"/>
    <col min="27" max="27" width="26.28515625" style="12" hidden="1" customWidth="1"/>
    <col min="28" max="28" width="0" style="12" hidden="1" customWidth="1"/>
    <col min="29" max="29" width="0" style="13" hidden="1" customWidth="1"/>
    <col min="30" max="30" width="0" style="12" hidden="1" customWidth="1"/>
    <col min="31" max="31" width="0" style="13" hidden="1" customWidth="1"/>
    <col min="32" max="32" width="18.28515625" style="12" hidden="1" customWidth="1"/>
    <col min="33" max="33" width="0" style="12" hidden="1" customWidth="1"/>
    <col min="34" max="34" width="0" style="13" hidden="1" customWidth="1"/>
    <col min="35" max="35" width="0" style="12" hidden="1" customWidth="1"/>
    <col min="36" max="36" width="0" style="13" hidden="1" customWidth="1"/>
    <col min="37" max="37" width="29.7109375" style="12" hidden="1" customWidth="1"/>
    <col min="38" max="38" width="0" style="12" hidden="1" customWidth="1"/>
    <col min="39" max="39" width="0" style="13" hidden="1" customWidth="1"/>
    <col min="40" max="40" width="0" style="12" hidden="1" customWidth="1"/>
    <col min="41" max="41" width="0" style="13" hidden="1" customWidth="1"/>
    <col min="42" max="43" width="0" style="12" hidden="1" customWidth="1"/>
    <col min="44" max="44" width="0" style="13" hidden="1" customWidth="1"/>
    <col min="45" max="45" width="0" style="12" hidden="1" customWidth="1"/>
    <col min="46" max="46" width="0" style="13" hidden="1" customWidth="1"/>
    <col min="47" max="48" width="0" style="12" hidden="1" customWidth="1"/>
    <col min="49" max="49" width="0" style="13" hidden="1" customWidth="1"/>
    <col min="50" max="50" width="0" style="12" hidden="1" customWidth="1"/>
    <col min="51" max="51" width="0" style="13" hidden="1" customWidth="1"/>
    <col min="52" max="53" width="0" style="12" hidden="1" customWidth="1"/>
    <col min="54" max="54" width="0" style="13" hidden="1" customWidth="1"/>
    <col min="55" max="55" width="0" style="12" hidden="1" customWidth="1"/>
    <col min="56" max="56" width="0" style="13" hidden="1" customWidth="1"/>
    <col min="57" max="58" width="0" style="12" hidden="1" customWidth="1"/>
    <col min="59" max="59" width="0" style="13" hidden="1" customWidth="1"/>
    <col min="60" max="60" width="0" style="12" hidden="1" customWidth="1"/>
    <col min="61" max="61" width="0" style="13" hidden="1" customWidth="1"/>
    <col min="62" max="63" width="0" style="12" hidden="1" customWidth="1"/>
    <col min="64" max="64" width="0" style="13" hidden="1" customWidth="1"/>
    <col min="65" max="65" width="0" style="12" hidden="1" customWidth="1"/>
    <col min="66" max="66" width="0" style="13" hidden="1" customWidth="1"/>
    <col min="67" max="67" width="0" style="12" hidden="1" customWidth="1"/>
    <col min="68" max="68" width="15.5703125" style="12" hidden="1" customWidth="1"/>
    <col min="69" max="69" width="15.5703125" style="14" customWidth="1"/>
    <col min="70" max="71" width="14.42578125" style="12" customWidth="1"/>
    <col min="72" max="16384" width="11.42578125" style="12"/>
  </cols>
  <sheetData>
    <row r="1" spans="1:71" ht="16.5" customHeight="1">
      <c r="A1" s="271" t="s">
        <v>74</v>
      </c>
      <c r="B1" s="272"/>
      <c r="C1" s="272"/>
      <c r="D1" s="272"/>
      <c r="E1" s="272"/>
      <c r="F1" s="272"/>
      <c r="G1" s="272"/>
    </row>
    <row r="2" spans="1:71" ht="30.75" customHeight="1">
      <c r="A2" s="413" t="s">
        <v>75</v>
      </c>
      <c r="B2" s="413" t="s">
        <v>76</v>
      </c>
      <c r="C2" s="267" t="s">
        <v>77</v>
      </c>
      <c r="D2" s="269" t="s">
        <v>78</v>
      </c>
      <c r="E2" s="269" t="s">
        <v>79</v>
      </c>
      <c r="F2" s="269" t="s">
        <v>80</v>
      </c>
      <c r="G2" s="269" t="s">
        <v>81</v>
      </c>
      <c r="H2" s="414" t="s">
        <v>82</v>
      </c>
      <c r="I2" s="414"/>
      <c r="J2" s="414"/>
      <c r="K2" s="414"/>
      <c r="L2" s="414"/>
      <c r="M2" s="414" t="s">
        <v>83</v>
      </c>
      <c r="N2" s="414"/>
      <c r="O2" s="414"/>
      <c r="P2" s="414"/>
      <c r="Q2" s="414"/>
      <c r="R2" s="414" t="s">
        <v>84</v>
      </c>
      <c r="S2" s="414"/>
      <c r="T2" s="414"/>
      <c r="U2" s="414"/>
      <c r="V2" s="414"/>
      <c r="W2" s="414" t="s">
        <v>85</v>
      </c>
      <c r="X2" s="414"/>
      <c r="Y2" s="414"/>
      <c r="Z2" s="414"/>
      <c r="AA2" s="414"/>
      <c r="AB2" s="414" t="s">
        <v>86</v>
      </c>
      <c r="AC2" s="414"/>
      <c r="AD2" s="414"/>
      <c r="AE2" s="414"/>
      <c r="AF2" s="414"/>
      <c r="AG2" s="414" t="s">
        <v>87</v>
      </c>
      <c r="AH2" s="414"/>
      <c r="AI2" s="414"/>
      <c r="AJ2" s="414"/>
      <c r="AK2" s="414"/>
      <c r="AL2" s="414" t="s">
        <v>88</v>
      </c>
      <c r="AM2" s="414"/>
      <c r="AN2" s="414"/>
      <c r="AO2" s="414"/>
      <c r="AP2" s="414"/>
      <c r="AQ2" s="414" t="s">
        <v>89</v>
      </c>
      <c r="AR2" s="414"/>
      <c r="AS2" s="414"/>
      <c r="AT2" s="414"/>
      <c r="AU2" s="414"/>
      <c r="AV2" s="414" t="s">
        <v>90</v>
      </c>
      <c r="AW2" s="414"/>
      <c r="AX2" s="414"/>
      <c r="AY2" s="414"/>
      <c r="AZ2" s="414"/>
      <c r="BA2" s="414" t="s">
        <v>91</v>
      </c>
      <c r="BB2" s="414"/>
      <c r="BC2" s="414"/>
      <c r="BD2" s="414"/>
      <c r="BE2" s="414"/>
      <c r="BF2" s="414" t="s">
        <v>92</v>
      </c>
      <c r="BG2" s="414"/>
      <c r="BH2" s="414"/>
      <c r="BI2" s="414"/>
      <c r="BJ2" s="414"/>
      <c r="BK2" s="414" t="s">
        <v>93</v>
      </c>
      <c r="BL2" s="414"/>
      <c r="BM2" s="414"/>
      <c r="BN2" s="414"/>
      <c r="BO2" s="414"/>
      <c r="BP2" s="265" t="s">
        <v>94</v>
      </c>
      <c r="BQ2" s="265" t="s">
        <v>95</v>
      </c>
      <c r="BR2" s="265" t="s">
        <v>96</v>
      </c>
      <c r="BS2" s="265" t="s">
        <v>97</v>
      </c>
    </row>
    <row r="3" spans="1:71" ht="45">
      <c r="A3" s="413"/>
      <c r="B3" s="413"/>
      <c r="C3" s="268"/>
      <c r="D3" s="270" t="s">
        <v>78</v>
      </c>
      <c r="E3" s="270" t="s">
        <v>79</v>
      </c>
      <c r="F3" s="270" t="s">
        <v>80</v>
      </c>
      <c r="G3" s="270" t="s">
        <v>81</v>
      </c>
      <c r="H3" s="15" t="s">
        <v>98</v>
      </c>
      <c r="I3" s="16" t="s">
        <v>99</v>
      </c>
      <c r="J3" s="15" t="s">
        <v>100</v>
      </c>
      <c r="K3" s="16" t="s">
        <v>101</v>
      </c>
      <c r="L3" s="15" t="s">
        <v>102</v>
      </c>
      <c r="M3" s="15" t="s">
        <v>98</v>
      </c>
      <c r="N3" s="16" t="s">
        <v>99</v>
      </c>
      <c r="O3" s="15" t="s">
        <v>100</v>
      </c>
      <c r="P3" s="16" t="s">
        <v>101</v>
      </c>
      <c r="Q3" s="15" t="s">
        <v>102</v>
      </c>
      <c r="R3" s="15" t="s">
        <v>98</v>
      </c>
      <c r="S3" s="16" t="s">
        <v>99</v>
      </c>
      <c r="T3" s="15" t="s">
        <v>100</v>
      </c>
      <c r="U3" s="16" t="s">
        <v>101</v>
      </c>
      <c r="V3" s="15" t="s">
        <v>102</v>
      </c>
      <c r="W3" s="15" t="s">
        <v>98</v>
      </c>
      <c r="X3" s="16" t="s">
        <v>99</v>
      </c>
      <c r="Y3" s="15" t="s">
        <v>100</v>
      </c>
      <c r="Z3" s="16" t="s">
        <v>101</v>
      </c>
      <c r="AA3" s="15" t="s">
        <v>102</v>
      </c>
      <c r="AB3" s="15" t="s">
        <v>98</v>
      </c>
      <c r="AC3" s="16" t="s">
        <v>99</v>
      </c>
      <c r="AD3" s="15" t="s">
        <v>100</v>
      </c>
      <c r="AE3" s="16" t="s">
        <v>101</v>
      </c>
      <c r="AF3" s="15" t="s">
        <v>102</v>
      </c>
      <c r="AG3" s="15" t="s">
        <v>98</v>
      </c>
      <c r="AH3" s="16" t="s">
        <v>99</v>
      </c>
      <c r="AI3" s="15" t="s">
        <v>100</v>
      </c>
      <c r="AJ3" s="16" t="s">
        <v>101</v>
      </c>
      <c r="AK3" s="15" t="s">
        <v>102</v>
      </c>
      <c r="AL3" s="15" t="s">
        <v>98</v>
      </c>
      <c r="AM3" s="16" t="s">
        <v>99</v>
      </c>
      <c r="AN3" s="15" t="s">
        <v>100</v>
      </c>
      <c r="AO3" s="16" t="s">
        <v>101</v>
      </c>
      <c r="AP3" s="15" t="s">
        <v>102</v>
      </c>
      <c r="AQ3" s="15" t="s">
        <v>98</v>
      </c>
      <c r="AR3" s="16" t="s">
        <v>99</v>
      </c>
      <c r="AS3" s="15" t="s">
        <v>100</v>
      </c>
      <c r="AT3" s="16" t="s">
        <v>101</v>
      </c>
      <c r="AU3" s="15" t="s">
        <v>102</v>
      </c>
      <c r="AV3" s="15" t="s">
        <v>98</v>
      </c>
      <c r="AW3" s="16" t="s">
        <v>99</v>
      </c>
      <c r="AX3" s="15" t="s">
        <v>100</v>
      </c>
      <c r="AY3" s="16" t="s">
        <v>101</v>
      </c>
      <c r="AZ3" s="15" t="s">
        <v>102</v>
      </c>
      <c r="BA3" s="15" t="s">
        <v>98</v>
      </c>
      <c r="BB3" s="16" t="s">
        <v>99</v>
      </c>
      <c r="BC3" s="15" t="s">
        <v>100</v>
      </c>
      <c r="BD3" s="16" t="s">
        <v>101</v>
      </c>
      <c r="BE3" s="15" t="s">
        <v>102</v>
      </c>
      <c r="BF3" s="15" t="s">
        <v>98</v>
      </c>
      <c r="BG3" s="16" t="s">
        <v>99</v>
      </c>
      <c r="BH3" s="15" t="s">
        <v>100</v>
      </c>
      <c r="BI3" s="16" t="s">
        <v>101</v>
      </c>
      <c r="BJ3" s="15" t="s">
        <v>102</v>
      </c>
      <c r="BK3" s="15" t="s">
        <v>98</v>
      </c>
      <c r="BL3" s="16" t="s">
        <v>99</v>
      </c>
      <c r="BM3" s="15" t="s">
        <v>100</v>
      </c>
      <c r="BN3" s="16" t="s">
        <v>101</v>
      </c>
      <c r="BO3" s="15" t="s">
        <v>102</v>
      </c>
      <c r="BP3" s="266"/>
      <c r="BQ3" s="266"/>
      <c r="BR3" s="266"/>
      <c r="BS3" s="266"/>
    </row>
    <row r="4" spans="1:71" ht="62.25" hidden="1" customHeight="1">
      <c r="A4" s="415" t="s">
        <v>103</v>
      </c>
      <c r="B4" s="415" t="s">
        <v>104</v>
      </c>
      <c r="C4" s="416" t="s">
        <v>32</v>
      </c>
      <c r="D4" s="417" t="s">
        <v>105</v>
      </c>
      <c r="E4" s="417" t="s">
        <v>106</v>
      </c>
      <c r="F4" s="418" t="s">
        <v>107</v>
      </c>
      <c r="G4" s="419">
        <v>45275</v>
      </c>
      <c r="H4" s="416"/>
      <c r="I4" s="420"/>
      <c r="J4" s="421"/>
      <c r="K4" s="422"/>
      <c r="L4" s="421"/>
      <c r="M4" s="416"/>
      <c r="N4" s="423"/>
      <c r="O4" s="421"/>
      <c r="P4" s="424"/>
      <c r="Q4" s="421"/>
      <c r="R4" s="416"/>
      <c r="S4" s="423"/>
      <c r="T4" s="421"/>
      <c r="U4" s="424"/>
      <c r="V4" s="421"/>
      <c r="W4" s="416">
        <v>1</v>
      </c>
      <c r="X4" s="423">
        <v>0.34</v>
      </c>
      <c r="Y4" s="421"/>
      <c r="Z4" s="424">
        <v>0.34</v>
      </c>
      <c r="AA4" s="425" t="s">
        <v>108</v>
      </c>
      <c r="AB4" s="416"/>
      <c r="AC4" s="423"/>
      <c r="AD4" s="421"/>
      <c r="AE4" s="424"/>
      <c r="AF4" s="421"/>
      <c r="AG4" s="416"/>
      <c r="AH4" s="423"/>
      <c r="AI4" s="421"/>
      <c r="AJ4" s="424"/>
      <c r="AK4" s="421"/>
      <c r="AL4" s="416"/>
      <c r="AM4" s="423"/>
      <c r="AN4" s="421"/>
      <c r="AO4" s="424"/>
      <c r="AP4" s="421"/>
      <c r="AQ4" s="416">
        <v>1</v>
      </c>
      <c r="AR4" s="423">
        <v>0.33</v>
      </c>
      <c r="AS4" s="421"/>
      <c r="AT4" s="424"/>
      <c r="AU4" s="421"/>
      <c r="AV4" s="416"/>
      <c r="AW4" s="423"/>
      <c r="AX4" s="421"/>
      <c r="AY4" s="424"/>
      <c r="AZ4" s="421"/>
      <c r="BA4" s="416"/>
      <c r="BB4" s="423"/>
      <c r="BC4" s="421"/>
      <c r="BD4" s="424"/>
      <c r="BE4" s="421"/>
      <c r="BF4" s="416"/>
      <c r="BG4" s="423"/>
      <c r="BH4" s="421"/>
      <c r="BI4" s="424"/>
      <c r="BJ4" s="421"/>
      <c r="BK4" s="416">
        <v>1</v>
      </c>
      <c r="BL4" s="423">
        <v>0.33</v>
      </c>
      <c r="BM4" s="421"/>
      <c r="BN4" s="424"/>
      <c r="BO4" s="421"/>
      <c r="BP4" s="416">
        <f>SUM(H4,M4,R4,W4,AB4,AG4,AL4,AQ4,AV4,BA4,BF4,BK4)</f>
        <v>3</v>
      </c>
      <c r="BQ4" s="423">
        <f>SUM(I4,N4,S4,X4,AC4,AH4,AM4,AR4,AW4,BB4,BG4,BL4)</f>
        <v>1</v>
      </c>
      <c r="BR4" s="423">
        <f>SUM(J4,O4,T4,Y4,AD4,AI4,AN4,AS4,AX4,BC4,BH4,BM4)</f>
        <v>0</v>
      </c>
      <c r="BS4" s="423">
        <f>SUM(K4,P4,U4,Z4,AE4,AJ4,AO4,AT4,AY4,BD4,BI4,BN4)</f>
        <v>0.34</v>
      </c>
    </row>
    <row r="5" spans="1:71" ht="126" hidden="1" customHeight="1">
      <c r="A5" s="17" t="s">
        <v>103</v>
      </c>
      <c r="B5" s="17" t="s">
        <v>104</v>
      </c>
      <c r="C5" s="18" t="s">
        <v>109</v>
      </c>
      <c r="D5" s="19" t="s">
        <v>110</v>
      </c>
      <c r="E5" s="19" t="s">
        <v>111</v>
      </c>
      <c r="F5" s="20" t="s">
        <v>112</v>
      </c>
      <c r="G5" s="21">
        <v>45290</v>
      </c>
      <c r="H5" s="22">
        <v>1</v>
      </c>
      <c r="I5" s="23">
        <v>0.08</v>
      </c>
      <c r="J5" s="60">
        <v>1</v>
      </c>
      <c r="K5" s="61">
        <v>0.08</v>
      </c>
      <c r="L5" s="76" t="s">
        <v>113</v>
      </c>
      <c r="M5" s="22">
        <v>1</v>
      </c>
      <c r="N5" s="24">
        <v>0.08</v>
      </c>
      <c r="O5" s="60">
        <v>1</v>
      </c>
      <c r="P5" s="71">
        <v>0.08</v>
      </c>
      <c r="Q5" s="19" t="s">
        <v>114</v>
      </c>
      <c r="R5" s="22">
        <v>1</v>
      </c>
      <c r="S5" s="24">
        <v>0.08</v>
      </c>
      <c r="T5" s="60">
        <v>1</v>
      </c>
      <c r="U5" s="71">
        <v>0.08</v>
      </c>
      <c r="V5" s="19" t="s">
        <v>115</v>
      </c>
      <c r="W5" s="22">
        <v>1</v>
      </c>
      <c r="X5" s="24">
        <v>0.08</v>
      </c>
      <c r="Y5" s="22">
        <v>1</v>
      </c>
      <c r="Z5" s="71">
        <v>0.08</v>
      </c>
      <c r="AA5" s="80" t="s">
        <v>116</v>
      </c>
      <c r="AB5" s="22">
        <v>1</v>
      </c>
      <c r="AC5" s="24">
        <v>0.08</v>
      </c>
      <c r="AD5" s="60">
        <v>1</v>
      </c>
      <c r="AE5" s="71">
        <v>0.08</v>
      </c>
      <c r="AF5" s="80" t="s">
        <v>117</v>
      </c>
      <c r="AG5" s="22">
        <v>1</v>
      </c>
      <c r="AH5" s="24">
        <v>0.08</v>
      </c>
      <c r="AI5" s="60"/>
      <c r="AJ5" s="71"/>
      <c r="AK5" s="60"/>
      <c r="AL5" s="22">
        <v>1</v>
      </c>
      <c r="AM5" s="24">
        <v>0.08</v>
      </c>
      <c r="AN5" s="60"/>
      <c r="AO5" s="71"/>
      <c r="AP5" s="60"/>
      <c r="AQ5" s="22">
        <v>1</v>
      </c>
      <c r="AR5" s="24">
        <v>0.08</v>
      </c>
      <c r="AS5" s="60"/>
      <c r="AT5" s="71"/>
      <c r="AU5" s="60"/>
      <c r="AV5" s="22">
        <v>1</v>
      </c>
      <c r="AW5" s="24">
        <v>0.09</v>
      </c>
      <c r="AX5" s="60"/>
      <c r="AY5" s="71"/>
      <c r="AZ5" s="60"/>
      <c r="BA5" s="22">
        <v>1</v>
      </c>
      <c r="BB5" s="24">
        <v>0.09</v>
      </c>
      <c r="BC5" s="60"/>
      <c r="BD5" s="71"/>
      <c r="BE5" s="60"/>
      <c r="BF5" s="22">
        <v>1</v>
      </c>
      <c r="BG5" s="24">
        <v>0.09</v>
      </c>
      <c r="BH5" s="60"/>
      <c r="BI5" s="71"/>
      <c r="BJ5" s="60"/>
      <c r="BK5" s="22">
        <v>1</v>
      </c>
      <c r="BL5" s="24">
        <v>0.09</v>
      </c>
      <c r="BM5" s="60"/>
      <c r="BN5" s="71"/>
      <c r="BO5" s="60"/>
      <c r="BP5" s="22">
        <f t="shared" ref="BP5:BS69" si="0">SUM(H5,M5,R5,W5,AB5,AG5,AL5,AQ5,AV5,BA5,BF5,BK5)</f>
        <v>12</v>
      </c>
      <c r="BQ5" s="24">
        <f t="shared" si="0"/>
        <v>0.99999999999999989</v>
      </c>
      <c r="BR5" s="22">
        <f t="shared" si="0"/>
        <v>5</v>
      </c>
      <c r="BS5" s="24">
        <f>SUM(K5,P5,U5,AA5,AE5,AJ5,AO5,AT5,AY5,BD5,BI5,BN5)</f>
        <v>0.32</v>
      </c>
    </row>
    <row r="6" spans="1:71" ht="49.5" hidden="1" customHeight="1">
      <c r="A6" s="17" t="s">
        <v>103</v>
      </c>
      <c r="B6" s="17" t="s">
        <v>104</v>
      </c>
      <c r="C6" s="18" t="s">
        <v>118</v>
      </c>
      <c r="D6" s="25" t="s">
        <v>119</v>
      </c>
      <c r="E6" s="25" t="s">
        <v>120</v>
      </c>
      <c r="F6" s="26" t="s">
        <v>121</v>
      </c>
      <c r="G6" s="27">
        <v>45189</v>
      </c>
      <c r="H6" s="18"/>
      <c r="I6" s="28"/>
      <c r="J6" s="62"/>
      <c r="K6" s="63"/>
      <c r="L6" s="62"/>
      <c r="M6" s="18"/>
      <c r="N6" s="29"/>
      <c r="O6" s="62"/>
      <c r="P6" s="72"/>
      <c r="Q6" s="62"/>
      <c r="R6" s="18"/>
      <c r="S6" s="29"/>
      <c r="T6" s="62"/>
      <c r="U6" s="72"/>
      <c r="V6" s="62"/>
      <c r="W6" s="18"/>
      <c r="X6" s="29"/>
      <c r="Y6" s="62"/>
      <c r="Z6" s="72"/>
      <c r="AA6" s="62"/>
      <c r="AB6" s="18"/>
      <c r="AC6" s="29"/>
      <c r="AD6" s="62"/>
      <c r="AE6" s="72"/>
      <c r="AF6" s="62"/>
      <c r="AG6" s="18"/>
      <c r="AH6" s="29"/>
      <c r="AI6" s="62"/>
      <c r="AJ6" s="72"/>
      <c r="AK6" s="62"/>
      <c r="AL6" s="18"/>
      <c r="AM6" s="29"/>
      <c r="AN6" s="62"/>
      <c r="AO6" s="72"/>
      <c r="AP6" s="62"/>
      <c r="AQ6" s="18"/>
      <c r="AR6" s="29"/>
      <c r="AS6" s="62"/>
      <c r="AT6" s="72"/>
      <c r="AU6" s="62"/>
      <c r="AV6" s="18">
        <v>1</v>
      </c>
      <c r="AW6" s="29">
        <v>1</v>
      </c>
      <c r="AX6" s="62"/>
      <c r="AY6" s="72"/>
      <c r="AZ6" s="62"/>
      <c r="BA6" s="18"/>
      <c r="BB6" s="29"/>
      <c r="BC6" s="62"/>
      <c r="BD6" s="72"/>
      <c r="BE6" s="62"/>
      <c r="BF6" s="18"/>
      <c r="BG6" s="29"/>
      <c r="BH6" s="62"/>
      <c r="BI6" s="72"/>
      <c r="BJ6" s="62"/>
      <c r="BK6" s="18"/>
      <c r="BL6" s="29"/>
      <c r="BM6" s="62"/>
      <c r="BN6" s="72"/>
      <c r="BO6" s="62"/>
      <c r="BP6" s="18">
        <f t="shared" si="0"/>
        <v>1</v>
      </c>
      <c r="BQ6" s="29">
        <f t="shared" si="0"/>
        <v>1</v>
      </c>
      <c r="BR6" s="18">
        <f t="shared" si="0"/>
        <v>0</v>
      </c>
      <c r="BS6" s="29">
        <f t="shared" si="0"/>
        <v>0</v>
      </c>
    </row>
    <row r="7" spans="1:71" ht="49.5" hidden="1" customHeight="1">
      <c r="A7" s="17" t="s">
        <v>103</v>
      </c>
      <c r="B7" s="17" t="s">
        <v>104</v>
      </c>
      <c r="C7" s="18" t="s">
        <v>122</v>
      </c>
      <c r="D7" s="25" t="s">
        <v>123</v>
      </c>
      <c r="E7" s="25" t="s">
        <v>124</v>
      </c>
      <c r="F7" s="26" t="s">
        <v>121</v>
      </c>
      <c r="G7" s="27">
        <v>45230</v>
      </c>
      <c r="H7" s="18"/>
      <c r="I7" s="28"/>
      <c r="J7" s="62"/>
      <c r="K7" s="63"/>
      <c r="L7" s="62"/>
      <c r="M7" s="18"/>
      <c r="N7" s="29"/>
      <c r="O7" s="62"/>
      <c r="P7" s="72"/>
      <c r="Q7" s="62"/>
      <c r="R7" s="18"/>
      <c r="S7" s="29"/>
      <c r="T7" s="62"/>
      <c r="U7" s="72"/>
      <c r="V7" s="62"/>
      <c r="W7" s="18"/>
      <c r="X7" s="29"/>
      <c r="Y7" s="62"/>
      <c r="Z7" s="72"/>
      <c r="AA7" s="62"/>
      <c r="AB7" s="18"/>
      <c r="AC7" s="29"/>
      <c r="AD7" s="62"/>
      <c r="AE7" s="72"/>
      <c r="AF7" s="62"/>
      <c r="AG7" s="18"/>
      <c r="AH7" s="29"/>
      <c r="AI7" s="62"/>
      <c r="AJ7" s="72"/>
      <c r="AK7" s="62"/>
      <c r="AL7" s="18"/>
      <c r="AM7" s="29"/>
      <c r="AN7" s="62"/>
      <c r="AO7" s="72"/>
      <c r="AP7" s="62"/>
      <c r="AQ7" s="18"/>
      <c r="AR7" s="29"/>
      <c r="AS7" s="62"/>
      <c r="AT7" s="72"/>
      <c r="AU7" s="62"/>
      <c r="AV7" s="18"/>
      <c r="AW7" s="29"/>
      <c r="AX7" s="62"/>
      <c r="AY7" s="72"/>
      <c r="AZ7" s="62"/>
      <c r="BA7" s="18">
        <v>1</v>
      </c>
      <c r="BB7" s="29">
        <v>1</v>
      </c>
      <c r="BC7" s="62"/>
      <c r="BD7" s="72"/>
      <c r="BE7" s="62"/>
      <c r="BF7" s="18"/>
      <c r="BG7" s="29"/>
      <c r="BH7" s="62"/>
      <c r="BI7" s="72"/>
      <c r="BJ7" s="62"/>
      <c r="BK7" s="18"/>
      <c r="BL7" s="29"/>
      <c r="BM7" s="62"/>
      <c r="BN7" s="72"/>
      <c r="BO7" s="62"/>
      <c r="BP7" s="18">
        <f t="shared" si="0"/>
        <v>1</v>
      </c>
      <c r="BQ7" s="29">
        <f t="shared" si="0"/>
        <v>1</v>
      </c>
      <c r="BR7" s="18">
        <f t="shared" si="0"/>
        <v>0</v>
      </c>
      <c r="BS7" s="29">
        <f t="shared" si="0"/>
        <v>0</v>
      </c>
    </row>
    <row r="8" spans="1:71" ht="128.25" hidden="1">
      <c r="A8" s="30" t="s">
        <v>103</v>
      </c>
      <c r="B8" s="30" t="s">
        <v>125</v>
      </c>
      <c r="C8" s="18" t="s">
        <v>40</v>
      </c>
      <c r="D8" s="31" t="s">
        <v>126</v>
      </c>
      <c r="E8" s="25" t="s">
        <v>127</v>
      </c>
      <c r="F8" s="26" t="s">
        <v>128</v>
      </c>
      <c r="G8" s="21">
        <v>45290</v>
      </c>
      <c r="H8" s="22">
        <v>1</v>
      </c>
      <c r="I8" s="23">
        <v>0.08</v>
      </c>
      <c r="J8" s="60">
        <v>1</v>
      </c>
      <c r="K8" s="61">
        <v>0.08</v>
      </c>
      <c r="L8" s="77" t="s">
        <v>129</v>
      </c>
      <c r="M8" s="22">
        <v>1</v>
      </c>
      <c r="N8" s="24">
        <v>0.08</v>
      </c>
      <c r="O8" s="60">
        <v>1</v>
      </c>
      <c r="P8" s="71">
        <v>0.08</v>
      </c>
      <c r="Q8" s="81" t="s">
        <v>130</v>
      </c>
      <c r="R8" s="22">
        <v>1</v>
      </c>
      <c r="S8" s="24">
        <v>0.08</v>
      </c>
      <c r="T8" s="60">
        <v>1</v>
      </c>
      <c r="U8" s="71">
        <v>0.08</v>
      </c>
      <c r="V8" s="81" t="s">
        <v>131</v>
      </c>
      <c r="W8" s="22">
        <v>1</v>
      </c>
      <c r="X8" s="24">
        <v>0.08</v>
      </c>
      <c r="Y8" s="60">
        <v>1</v>
      </c>
      <c r="Z8" s="71">
        <v>0.08</v>
      </c>
      <c r="AA8" s="80" t="s">
        <v>132</v>
      </c>
      <c r="AB8" s="22">
        <v>1</v>
      </c>
      <c r="AC8" s="24">
        <v>0.08</v>
      </c>
      <c r="AD8" s="60"/>
      <c r="AE8" s="71"/>
      <c r="AF8" s="60"/>
      <c r="AG8" s="22">
        <v>1</v>
      </c>
      <c r="AH8" s="24">
        <v>0.08</v>
      </c>
      <c r="AI8" s="60"/>
      <c r="AJ8" s="71"/>
      <c r="AK8" s="60"/>
      <c r="AL8" s="22">
        <v>1</v>
      </c>
      <c r="AM8" s="24">
        <v>0.08</v>
      </c>
      <c r="AN8" s="60"/>
      <c r="AO8" s="71"/>
      <c r="AP8" s="60"/>
      <c r="AQ8" s="22">
        <v>1</v>
      </c>
      <c r="AR8" s="24">
        <v>0.08</v>
      </c>
      <c r="AS8" s="60"/>
      <c r="AT8" s="71"/>
      <c r="AU8" s="60"/>
      <c r="AV8" s="22">
        <v>1</v>
      </c>
      <c r="AW8" s="24">
        <v>0.09</v>
      </c>
      <c r="AX8" s="60"/>
      <c r="AY8" s="71"/>
      <c r="AZ8" s="60"/>
      <c r="BA8" s="22">
        <v>1</v>
      </c>
      <c r="BB8" s="24">
        <v>0.09</v>
      </c>
      <c r="BC8" s="60"/>
      <c r="BD8" s="71"/>
      <c r="BE8" s="60"/>
      <c r="BF8" s="22">
        <v>1</v>
      </c>
      <c r="BG8" s="24">
        <v>0.09</v>
      </c>
      <c r="BH8" s="60"/>
      <c r="BI8" s="71"/>
      <c r="BJ8" s="60"/>
      <c r="BK8" s="22">
        <v>1</v>
      </c>
      <c r="BL8" s="24">
        <v>0.09</v>
      </c>
      <c r="BM8" s="60"/>
      <c r="BN8" s="71"/>
      <c r="BO8" s="60"/>
      <c r="BP8" s="22">
        <f t="shared" si="0"/>
        <v>12</v>
      </c>
      <c r="BQ8" s="24">
        <f t="shared" si="0"/>
        <v>0.99999999999999989</v>
      </c>
      <c r="BR8" s="22">
        <f t="shared" si="0"/>
        <v>4</v>
      </c>
      <c r="BS8" s="24">
        <f t="shared" si="0"/>
        <v>0.32</v>
      </c>
    </row>
    <row r="9" spans="1:71" ht="99.75" hidden="1">
      <c r="A9" s="30" t="s">
        <v>103</v>
      </c>
      <c r="B9" s="30" t="s">
        <v>125</v>
      </c>
      <c r="C9" s="18" t="s">
        <v>133</v>
      </c>
      <c r="D9" s="31" t="s">
        <v>134</v>
      </c>
      <c r="E9" s="25" t="s">
        <v>135</v>
      </c>
      <c r="F9" s="26" t="s">
        <v>136</v>
      </c>
      <c r="G9" s="21">
        <v>45290</v>
      </c>
      <c r="H9" s="18"/>
      <c r="I9" s="28"/>
      <c r="J9" s="62"/>
      <c r="K9" s="63"/>
      <c r="L9" s="62"/>
      <c r="M9" s="18"/>
      <c r="N9" s="29"/>
      <c r="O9" s="62"/>
      <c r="P9" s="72"/>
      <c r="Q9" s="62"/>
      <c r="R9" s="22">
        <v>1</v>
      </c>
      <c r="S9" s="29">
        <v>0.25</v>
      </c>
      <c r="T9" s="62">
        <v>1</v>
      </c>
      <c r="U9" s="72">
        <v>0.25</v>
      </c>
      <c r="V9" s="77" t="s">
        <v>137</v>
      </c>
      <c r="W9" s="22"/>
      <c r="X9" s="29"/>
      <c r="Y9" s="62"/>
      <c r="Z9" s="72"/>
      <c r="AA9" s="77"/>
      <c r="AB9" s="18"/>
      <c r="AC9" s="29"/>
      <c r="AD9" s="62"/>
      <c r="AE9" s="72"/>
      <c r="AF9" s="62"/>
      <c r="AG9" s="22">
        <v>1</v>
      </c>
      <c r="AH9" s="29">
        <v>0.25</v>
      </c>
      <c r="AI9" s="62"/>
      <c r="AJ9" s="72"/>
      <c r="AK9" s="62"/>
      <c r="AL9" s="22"/>
      <c r="AM9" s="29"/>
      <c r="AN9" s="62"/>
      <c r="AO9" s="72"/>
      <c r="AP9" s="62"/>
      <c r="AQ9" s="18"/>
      <c r="AR9" s="29"/>
      <c r="AS9" s="62"/>
      <c r="AT9" s="72"/>
      <c r="AU9" s="62"/>
      <c r="AV9" s="22">
        <v>1</v>
      </c>
      <c r="AW9" s="29">
        <v>0.25</v>
      </c>
      <c r="AX9" s="62"/>
      <c r="AY9" s="72"/>
      <c r="AZ9" s="62"/>
      <c r="BA9" s="22"/>
      <c r="BB9" s="29"/>
      <c r="BC9" s="62"/>
      <c r="BD9" s="72"/>
      <c r="BE9" s="62"/>
      <c r="BF9" s="18"/>
      <c r="BG9" s="29"/>
      <c r="BH9" s="62"/>
      <c r="BI9" s="72"/>
      <c r="BJ9" s="62"/>
      <c r="BK9" s="22">
        <v>1</v>
      </c>
      <c r="BL9" s="29">
        <v>0.25</v>
      </c>
      <c r="BM9" s="62"/>
      <c r="BN9" s="72"/>
      <c r="BO9" s="62"/>
      <c r="BP9" s="22">
        <f t="shared" si="0"/>
        <v>4</v>
      </c>
      <c r="BQ9" s="24">
        <f>SUM(I9,N9,S9,X9,AC9,AH9,AM9,AR9,AW9,BB9,BG9,BL9)</f>
        <v>1</v>
      </c>
      <c r="BR9" s="22">
        <f t="shared" si="0"/>
        <v>1</v>
      </c>
      <c r="BS9" s="24">
        <f t="shared" si="0"/>
        <v>0.25</v>
      </c>
    </row>
    <row r="10" spans="1:71" ht="114" hidden="1">
      <c r="A10" s="30" t="s">
        <v>103</v>
      </c>
      <c r="B10" s="30" t="s">
        <v>125</v>
      </c>
      <c r="C10" s="18" t="s">
        <v>138</v>
      </c>
      <c r="D10" s="31" t="s">
        <v>139</v>
      </c>
      <c r="E10" s="25" t="s">
        <v>140</v>
      </c>
      <c r="F10" s="26" t="s">
        <v>128</v>
      </c>
      <c r="G10" s="27">
        <v>45290</v>
      </c>
      <c r="H10" s="18"/>
      <c r="I10" s="28"/>
      <c r="J10" s="62"/>
      <c r="K10" s="63"/>
      <c r="L10" s="79"/>
      <c r="M10" s="18"/>
      <c r="N10" s="29"/>
      <c r="O10" s="62"/>
      <c r="P10" s="72"/>
      <c r="Q10" s="62"/>
      <c r="R10" s="18"/>
      <c r="S10" s="29"/>
      <c r="T10" s="62"/>
      <c r="U10" s="72"/>
      <c r="V10" s="62"/>
      <c r="W10" s="18"/>
      <c r="X10" s="29"/>
      <c r="Y10" s="62"/>
      <c r="Z10" s="72"/>
      <c r="AA10" s="62"/>
      <c r="AB10" s="18"/>
      <c r="AC10" s="29"/>
      <c r="AD10" s="62"/>
      <c r="AE10" s="72"/>
      <c r="AF10" s="62"/>
      <c r="AG10" s="18">
        <v>1</v>
      </c>
      <c r="AH10" s="29">
        <v>0.5</v>
      </c>
      <c r="AI10" s="72">
        <v>0.5</v>
      </c>
      <c r="AJ10" s="72"/>
      <c r="AK10" s="79" t="s">
        <v>141</v>
      </c>
      <c r="AL10" s="18"/>
      <c r="AM10" s="29"/>
      <c r="AN10" s="62"/>
      <c r="AO10" s="72"/>
      <c r="AP10" s="62"/>
      <c r="AQ10" s="18"/>
      <c r="AR10" s="29"/>
      <c r="AS10" s="62"/>
      <c r="AT10" s="72"/>
      <c r="AU10" s="62"/>
      <c r="AV10" s="18"/>
      <c r="AW10" s="29"/>
      <c r="AX10" s="62"/>
      <c r="AY10" s="72"/>
      <c r="AZ10" s="62"/>
      <c r="BA10" s="18"/>
      <c r="BB10" s="29"/>
      <c r="BC10" s="62"/>
      <c r="BD10" s="72"/>
      <c r="BE10" s="62"/>
      <c r="BF10" s="18"/>
      <c r="BG10" s="29"/>
      <c r="BH10" s="62"/>
      <c r="BI10" s="72"/>
      <c r="BJ10" s="62"/>
      <c r="BK10" s="18">
        <v>1</v>
      </c>
      <c r="BL10" s="29">
        <v>0.5</v>
      </c>
      <c r="BM10" s="62"/>
      <c r="BN10" s="72"/>
      <c r="BO10" s="62"/>
      <c r="BP10" s="22">
        <f t="shared" si="0"/>
        <v>2</v>
      </c>
      <c r="BQ10" s="24">
        <f t="shared" si="0"/>
        <v>1</v>
      </c>
      <c r="BR10" s="22">
        <f t="shared" si="0"/>
        <v>0.5</v>
      </c>
      <c r="BS10" s="24">
        <f t="shared" si="0"/>
        <v>0</v>
      </c>
    </row>
    <row r="11" spans="1:71" ht="42.75" hidden="1">
      <c r="A11" s="30" t="s">
        <v>103</v>
      </c>
      <c r="B11" s="30" t="s">
        <v>125</v>
      </c>
      <c r="C11" s="18" t="s">
        <v>142</v>
      </c>
      <c r="D11" s="31" t="s">
        <v>143</v>
      </c>
      <c r="E11" s="25" t="s">
        <v>144</v>
      </c>
      <c r="F11" s="26" t="s">
        <v>136</v>
      </c>
      <c r="G11" s="27">
        <v>45290</v>
      </c>
      <c r="H11" s="18"/>
      <c r="I11" s="28"/>
      <c r="J11" s="62"/>
      <c r="K11" s="63"/>
      <c r="L11" s="62"/>
      <c r="M11" s="18"/>
      <c r="N11" s="29"/>
      <c r="O11" s="62"/>
      <c r="P11" s="72"/>
      <c r="Q11" s="62"/>
      <c r="R11" s="22"/>
      <c r="S11" s="29"/>
      <c r="T11" s="62"/>
      <c r="U11" s="72"/>
      <c r="V11" s="62"/>
      <c r="W11" s="18"/>
      <c r="X11" s="29"/>
      <c r="Y11" s="62"/>
      <c r="Z11" s="72"/>
      <c r="AA11" s="62"/>
      <c r="AB11" s="18"/>
      <c r="AC11" s="29"/>
      <c r="AD11" s="62"/>
      <c r="AE11" s="72"/>
      <c r="AF11" s="62"/>
      <c r="AG11" s="22"/>
      <c r="AH11" s="29"/>
      <c r="AI11" s="62"/>
      <c r="AJ11" s="72"/>
      <c r="AK11" s="62"/>
      <c r="AL11" s="22"/>
      <c r="AM11" s="29"/>
      <c r="AN11" s="62"/>
      <c r="AO11" s="72"/>
      <c r="AP11" s="62"/>
      <c r="AQ11" s="18"/>
      <c r="AR11" s="29"/>
      <c r="AS11" s="62"/>
      <c r="AT11" s="72"/>
      <c r="AU11" s="62"/>
      <c r="AV11" s="22"/>
      <c r="AW11" s="29"/>
      <c r="AX11" s="62"/>
      <c r="AY11" s="72"/>
      <c r="AZ11" s="62"/>
      <c r="BA11" s="22"/>
      <c r="BB11" s="29"/>
      <c r="BC11" s="62"/>
      <c r="BD11" s="72"/>
      <c r="BE11" s="62"/>
      <c r="BF11" s="18"/>
      <c r="BG11" s="29"/>
      <c r="BH11" s="62"/>
      <c r="BI11" s="72"/>
      <c r="BJ11" s="62"/>
      <c r="BK11" s="22">
        <v>1</v>
      </c>
      <c r="BL11" s="29">
        <v>1</v>
      </c>
      <c r="BM11" s="62"/>
      <c r="BN11" s="72"/>
      <c r="BO11" s="62"/>
      <c r="BP11" s="22">
        <f t="shared" si="0"/>
        <v>1</v>
      </c>
      <c r="BQ11" s="24">
        <f t="shared" si="0"/>
        <v>1</v>
      </c>
      <c r="BR11" s="22">
        <f t="shared" si="0"/>
        <v>0</v>
      </c>
      <c r="BS11" s="24">
        <f t="shared" si="0"/>
        <v>0</v>
      </c>
    </row>
    <row r="12" spans="1:71" ht="42.75" hidden="1">
      <c r="A12" s="30" t="s">
        <v>103</v>
      </c>
      <c r="B12" s="30" t="s">
        <v>145</v>
      </c>
      <c r="C12" s="18" t="s">
        <v>46</v>
      </c>
      <c r="D12" s="31" t="s">
        <v>146</v>
      </c>
      <c r="E12" s="25" t="s">
        <v>147</v>
      </c>
      <c r="F12" s="26" t="s">
        <v>148</v>
      </c>
      <c r="G12" s="27">
        <v>45229</v>
      </c>
      <c r="H12" s="18"/>
      <c r="I12" s="28"/>
      <c r="J12" s="62"/>
      <c r="K12" s="63"/>
      <c r="L12" s="62"/>
      <c r="M12" s="18"/>
      <c r="N12" s="29"/>
      <c r="O12" s="62"/>
      <c r="P12" s="72"/>
      <c r="Q12" s="62"/>
      <c r="R12" s="18"/>
      <c r="S12" s="29"/>
      <c r="T12" s="62"/>
      <c r="U12" s="72"/>
      <c r="V12" s="62"/>
      <c r="W12" s="18"/>
      <c r="X12" s="29"/>
      <c r="Y12" s="62"/>
      <c r="Z12" s="72"/>
      <c r="AA12" s="62"/>
      <c r="AB12" s="18"/>
      <c r="AC12" s="29"/>
      <c r="AD12" s="62"/>
      <c r="AE12" s="72"/>
      <c r="AF12" s="62"/>
      <c r="AG12" s="18"/>
      <c r="AH12" s="29"/>
      <c r="AI12" s="62"/>
      <c r="AJ12" s="72"/>
      <c r="AK12" s="62"/>
      <c r="AL12" s="18"/>
      <c r="AM12" s="29"/>
      <c r="AN12" s="62"/>
      <c r="AO12" s="72"/>
      <c r="AP12" s="62"/>
      <c r="AQ12" s="18"/>
      <c r="AR12" s="29"/>
      <c r="AS12" s="62"/>
      <c r="AT12" s="72"/>
      <c r="AU12" s="62"/>
      <c r="AV12" s="18"/>
      <c r="AW12" s="29"/>
      <c r="AX12" s="62"/>
      <c r="AY12" s="72"/>
      <c r="AZ12" s="62"/>
      <c r="BA12" s="18">
        <v>1</v>
      </c>
      <c r="BB12" s="29">
        <v>1</v>
      </c>
      <c r="BC12" s="62"/>
      <c r="BD12" s="72"/>
      <c r="BE12" s="62"/>
      <c r="BF12" s="18"/>
      <c r="BG12" s="29"/>
      <c r="BH12" s="62"/>
      <c r="BI12" s="72"/>
      <c r="BJ12" s="62"/>
      <c r="BK12" s="18"/>
      <c r="BL12" s="29"/>
      <c r="BM12" s="62"/>
      <c r="BN12" s="72"/>
      <c r="BO12" s="62"/>
      <c r="BP12" s="22">
        <f t="shared" si="0"/>
        <v>1</v>
      </c>
      <c r="BQ12" s="24">
        <f t="shared" si="0"/>
        <v>1</v>
      </c>
      <c r="BR12" s="22">
        <f t="shared" si="0"/>
        <v>0</v>
      </c>
      <c r="BS12" s="24">
        <f t="shared" si="0"/>
        <v>0</v>
      </c>
    </row>
    <row r="13" spans="1:71" ht="42.75" hidden="1">
      <c r="A13" s="30" t="s">
        <v>103</v>
      </c>
      <c r="B13" s="30" t="s">
        <v>145</v>
      </c>
      <c r="C13" s="18" t="s">
        <v>49</v>
      </c>
      <c r="D13" s="31" t="s">
        <v>149</v>
      </c>
      <c r="E13" s="25" t="s">
        <v>147</v>
      </c>
      <c r="F13" s="26" t="s">
        <v>121</v>
      </c>
      <c r="G13" s="27">
        <v>45107</v>
      </c>
      <c r="H13" s="18"/>
      <c r="I13" s="28"/>
      <c r="J13" s="62"/>
      <c r="K13" s="63"/>
      <c r="L13" s="62"/>
      <c r="M13" s="18"/>
      <c r="N13" s="29"/>
      <c r="O13" s="62"/>
      <c r="P13" s="72"/>
      <c r="Q13" s="62"/>
      <c r="R13" s="18"/>
      <c r="S13" s="29"/>
      <c r="T13" s="62"/>
      <c r="U13" s="72"/>
      <c r="V13" s="62"/>
      <c r="W13" s="18"/>
      <c r="X13" s="29"/>
      <c r="Y13" s="62"/>
      <c r="Z13" s="72"/>
      <c r="AA13" s="62"/>
      <c r="AB13" s="18"/>
      <c r="AC13" s="29"/>
      <c r="AD13" s="62"/>
      <c r="AE13" s="72"/>
      <c r="AF13" s="62"/>
      <c r="AG13" s="18">
        <v>1</v>
      </c>
      <c r="AH13" s="29">
        <v>1</v>
      </c>
      <c r="AI13" s="62"/>
      <c r="AJ13" s="72"/>
      <c r="AK13" s="62"/>
      <c r="AL13" s="18"/>
      <c r="AM13" s="29"/>
      <c r="AN13" s="62"/>
      <c r="AO13" s="72"/>
      <c r="AP13" s="62"/>
      <c r="AQ13" s="18"/>
      <c r="AR13" s="29"/>
      <c r="AS13" s="62"/>
      <c r="AT13" s="72"/>
      <c r="AU13" s="62"/>
      <c r="AV13" s="18"/>
      <c r="AW13" s="29"/>
      <c r="AX13" s="62"/>
      <c r="AY13" s="72"/>
      <c r="AZ13" s="62"/>
      <c r="BA13" s="18"/>
      <c r="BB13" s="29"/>
      <c r="BC13" s="62"/>
      <c r="BD13" s="72"/>
      <c r="BE13" s="62"/>
      <c r="BF13" s="18"/>
      <c r="BG13" s="29"/>
      <c r="BH13" s="62"/>
      <c r="BI13" s="72"/>
      <c r="BJ13" s="62"/>
      <c r="BK13" s="18"/>
      <c r="BL13" s="29"/>
      <c r="BM13" s="62"/>
      <c r="BN13" s="72"/>
      <c r="BO13" s="62"/>
      <c r="BP13" s="22">
        <f t="shared" si="0"/>
        <v>1</v>
      </c>
      <c r="BQ13" s="24">
        <f t="shared" si="0"/>
        <v>1</v>
      </c>
      <c r="BR13" s="22">
        <f t="shared" si="0"/>
        <v>0</v>
      </c>
      <c r="BS13" s="24">
        <f t="shared" si="0"/>
        <v>0</v>
      </c>
    </row>
    <row r="14" spans="1:71" ht="114" hidden="1">
      <c r="A14" s="30" t="s">
        <v>103</v>
      </c>
      <c r="B14" s="30" t="s">
        <v>150</v>
      </c>
      <c r="C14" s="18" t="s">
        <v>151</v>
      </c>
      <c r="D14" s="31" t="s">
        <v>152</v>
      </c>
      <c r="E14" s="25" t="s">
        <v>153</v>
      </c>
      <c r="F14" s="26" t="s">
        <v>148</v>
      </c>
      <c r="G14" s="27">
        <v>45290</v>
      </c>
      <c r="H14" s="18"/>
      <c r="I14" s="28"/>
      <c r="J14" s="62"/>
      <c r="K14" s="63"/>
      <c r="L14" s="62"/>
      <c r="M14" s="18"/>
      <c r="N14" s="29"/>
      <c r="O14" s="62"/>
      <c r="P14" s="72"/>
      <c r="Q14" s="62"/>
      <c r="R14" s="18"/>
      <c r="S14" s="29"/>
      <c r="T14" s="62"/>
      <c r="U14" s="72"/>
      <c r="V14" s="62"/>
      <c r="W14" s="18"/>
      <c r="X14" s="29"/>
      <c r="Y14" s="62"/>
      <c r="Z14" s="72"/>
      <c r="AA14" s="62"/>
      <c r="AB14" s="18"/>
      <c r="AC14" s="29"/>
      <c r="AD14" s="62"/>
      <c r="AE14" s="72"/>
      <c r="AF14" s="62"/>
      <c r="AG14" s="18">
        <v>2</v>
      </c>
      <c r="AH14" s="29">
        <v>0.5</v>
      </c>
      <c r="AI14" s="62"/>
      <c r="AJ14" s="72"/>
      <c r="AK14" s="62"/>
      <c r="AL14" s="18"/>
      <c r="AM14" s="29"/>
      <c r="AN14" s="62"/>
      <c r="AO14" s="72"/>
      <c r="AP14" s="62"/>
      <c r="AQ14" s="18"/>
      <c r="AR14" s="29"/>
      <c r="AS14" s="62"/>
      <c r="AT14" s="72"/>
      <c r="AU14" s="62"/>
      <c r="AV14" s="18">
        <v>1</v>
      </c>
      <c r="AW14" s="29">
        <v>0.25</v>
      </c>
      <c r="AX14" s="62"/>
      <c r="AY14" s="72"/>
      <c r="AZ14" s="62"/>
      <c r="BA14" s="18"/>
      <c r="BB14" s="29"/>
      <c r="BC14" s="62"/>
      <c r="BD14" s="72"/>
      <c r="BE14" s="62"/>
      <c r="BF14" s="18"/>
      <c r="BG14" s="29"/>
      <c r="BH14" s="62"/>
      <c r="BI14" s="72"/>
      <c r="BJ14" s="62"/>
      <c r="BK14" s="18">
        <v>1</v>
      </c>
      <c r="BL14" s="29">
        <v>0.25</v>
      </c>
      <c r="BM14" s="62"/>
      <c r="BN14" s="72"/>
      <c r="BO14" s="62"/>
      <c r="BP14" s="22">
        <f t="shared" si="0"/>
        <v>4</v>
      </c>
      <c r="BQ14" s="24">
        <f t="shared" si="0"/>
        <v>1</v>
      </c>
      <c r="BR14" s="22">
        <f t="shared" si="0"/>
        <v>0</v>
      </c>
      <c r="BS14" s="24">
        <f t="shared" si="0"/>
        <v>0</v>
      </c>
    </row>
    <row r="15" spans="1:71" ht="57" hidden="1">
      <c r="A15" s="30" t="s">
        <v>103</v>
      </c>
      <c r="B15" s="30" t="s">
        <v>154</v>
      </c>
      <c r="C15" s="18" t="s">
        <v>155</v>
      </c>
      <c r="D15" s="31" t="s">
        <v>156</v>
      </c>
      <c r="E15" s="25" t="s">
        <v>157</v>
      </c>
      <c r="F15" s="26" t="s">
        <v>158</v>
      </c>
      <c r="G15" s="27">
        <v>45290</v>
      </c>
      <c r="H15" s="18"/>
      <c r="I15" s="28"/>
      <c r="J15" s="62"/>
      <c r="K15" s="63"/>
      <c r="L15" s="62"/>
      <c r="M15" s="18"/>
      <c r="N15" s="29"/>
      <c r="O15" s="62"/>
      <c r="P15" s="72"/>
      <c r="Q15" s="62"/>
      <c r="R15" s="18"/>
      <c r="S15" s="29"/>
      <c r="T15" s="62"/>
      <c r="U15" s="72"/>
      <c r="V15" s="62"/>
      <c r="W15" s="18"/>
      <c r="X15" s="29"/>
      <c r="Y15" s="62"/>
      <c r="Z15" s="72"/>
      <c r="AA15" s="62"/>
      <c r="AB15" s="18"/>
      <c r="AC15" s="29"/>
      <c r="AD15" s="62"/>
      <c r="AE15" s="72"/>
      <c r="AF15" s="62"/>
      <c r="AG15" s="18">
        <v>1</v>
      </c>
      <c r="AH15" s="29">
        <v>0.5</v>
      </c>
      <c r="AI15" s="62"/>
      <c r="AJ15" s="72"/>
      <c r="AK15" s="62"/>
      <c r="AL15" s="18"/>
      <c r="AM15" s="29"/>
      <c r="AN15" s="62"/>
      <c r="AO15" s="72"/>
      <c r="AP15" s="62"/>
      <c r="AQ15" s="18"/>
      <c r="AR15" s="29"/>
      <c r="AS15" s="62"/>
      <c r="AT15" s="72"/>
      <c r="AU15" s="62"/>
      <c r="AV15" s="18"/>
      <c r="AW15" s="29"/>
      <c r="AX15" s="62"/>
      <c r="AY15" s="72"/>
      <c r="AZ15" s="62"/>
      <c r="BA15" s="18"/>
      <c r="BB15" s="29"/>
      <c r="BC15" s="62"/>
      <c r="BD15" s="72"/>
      <c r="BE15" s="62"/>
      <c r="BF15" s="18"/>
      <c r="BG15" s="29"/>
      <c r="BH15" s="62"/>
      <c r="BI15" s="72"/>
      <c r="BJ15" s="62"/>
      <c r="BK15" s="18">
        <v>1</v>
      </c>
      <c r="BL15" s="29">
        <v>0.5</v>
      </c>
      <c r="BM15" s="62"/>
      <c r="BN15" s="72"/>
      <c r="BO15" s="62"/>
      <c r="BP15" s="22">
        <f t="shared" si="0"/>
        <v>2</v>
      </c>
      <c r="BQ15" s="24">
        <f t="shared" si="0"/>
        <v>1</v>
      </c>
      <c r="BR15" s="22">
        <f t="shared" si="0"/>
        <v>0</v>
      </c>
      <c r="BS15" s="24">
        <f t="shared" si="0"/>
        <v>0</v>
      </c>
    </row>
    <row r="16" spans="1:71" ht="51.75" hidden="1" customHeight="1">
      <c r="A16" s="32" t="s">
        <v>103</v>
      </c>
      <c r="B16" s="32" t="s">
        <v>154</v>
      </c>
      <c r="C16" s="33" t="s">
        <v>159</v>
      </c>
      <c r="D16" s="34" t="s">
        <v>160</v>
      </c>
      <c r="E16" s="34" t="s">
        <v>161</v>
      </c>
      <c r="F16" s="35" t="s">
        <v>121</v>
      </c>
      <c r="G16" s="36">
        <v>45290</v>
      </c>
      <c r="H16" s="33"/>
      <c r="I16" s="37"/>
      <c r="J16" s="64"/>
      <c r="K16" s="65"/>
      <c r="L16" s="64"/>
      <c r="M16" s="33"/>
      <c r="N16" s="38"/>
      <c r="O16" s="64"/>
      <c r="P16" s="73"/>
      <c r="Q16" s="64"/>
      <c r="R16" s="33"/>
      <c r="S16" s="38"/>
      <c r="T16" s="64"/>
      <c r="U16" s="73"/>
      <c r="V16" s="64"/>
      <c r="W16" s="33">
        <v>1</v>
      </c>
      <c r="X16" s="38">
        <v>0.34</v>
      </c>
      <c r="Y16" s="64">
        <v>1</v>
      </c>
      <c r="Z16" s="73">
        <v>0.34</v>
      </c>
      <c r="AA16" s="83" t="s">
        <v>162</v>
      </c>
      <c r="AB16" s="33"/>
      <c r="AC16" s="38"/>
      <c r="AD16" s="64"/>
      <c r="AE16" s="73"/>
      <c r="AF16" s="64"/>
      <c r="AG16" s="33"/>
      <c r="AH16" s="38"/>
      <c r="AI16" s="64"/>
      <c r="AJ16" s="73"/>
      <c r="AK16" s="64"/>
      <c r="AL16" s="33"/>
      <c r="AM16" s="38"/>
      <c r="AN16" s="64"/>
      <c r="AO16" s="73"/>
      <c r="AP16" s="64"/>
      <c r="AQ16" s="33">
        <v>1</v>
      </c>
      <c r="AR16" s="38">
        <v>0.33</v>
      </c>
      <c r="AS16" s="64"/>
      <c r="AT16" s="73"/>
      <c r="AU16" s="64"/>
      <c r="AV16" s="33"/>
      <c r="AW16" s="38"/>
      <c r="AX16" s="64"/>
      <c r="AY16" s="73"/>
      <c r="AZ16" s="64"/>
      <c r="BA16" s="33"/>
      <c r="BB16" s="38"/>
      <c r="BC16" s="64"/>
      <c r="BD16" s="73"/>
      <c r="BE16" s="64"/>
      <c r="BF16" s="33"/>
      <c r="BG16" s="38"/>
      <c r="BH16" s="64"/>
      <c r="BI16" s="73"/>
      <c r="BJ16" s="64"/>
      <c r="BK16" s="33">
        <v>1</v>
      </c>
      <c r="BL16" s="38">
        <v>0.33</v>
      </c>
      <c r="BM16" s="64"/>
      <c r="BN16" s="73"/>
      <c r="BO16" s="64"/>
      <c r="BP16" s="33">
        <f t="shared" si="0"/>
        <v>3</v>
      </c>
      <c r="BQ16" s="38">
        <f t="shared" si="0"/>
        <v>1</v>
      </c>
      <c r="BR16" s="33">
        <f t="shared" si="0"/>
        <v>1</v>
      </c>
      <c r="BS16" s="38">
        <f t="shared" si="0"/>
        <v>0.34</v>
      </c>
    </row>
    <row r="17" spans="1:71" ht="56.25" hidden="1" customHeight="1">
      <c r="A17" s="415" t="s">
        <v>163</v>
      </c>
      <c r="B17" s="415" t="s">
        <v>164</v>
      </c>
      <c r="C17" s="416" t="s">
        <v>32</v>
      </c>
      <c r="D17" s="417" t="s">
        <v>165</v>
      </c>
      <c r="E17" s="417" t="s">
        <v>166</v>
      </c>
      <c r="F17" s="418" t="s">
        <v>121</v>
      </c>
      <c r="G17" s="419">
        <v>45168</v>
      </c>
      <c r="H17" s="416"/>
      <c r="I17" s="420"/>
      <c r="J17" s="421"/>
      <c r="K17" s="422"/>
      <c r="L17" s="421"/>
      <c r="M17" s="416"/>
      <c r="N17" s="423"/>
      <c r="O17" s="421"/>
      <c r="P17" s="424"/>
      <c r="Q17" s="421"/>
      <c r="R17" s="416">
        <v>1</v>
      </c>
      <c r="S17" s="423">
        <v>0.11</v>
      </c>
      <c r="T17" s="421">
        <v>1</v>
      </c>
      <c r="U17" s="424">
        <v>0.11</v>
      </c>
      <c r="V17" s="426" t="s">
        <v>167</v>
      </c>
      <c r="W17" s="416">
        <v>2</v>
      </c>
      <c r="X17" s="423">
        <v>0.22</v>
      </c>
      <c r="Y17" s="421">
        <v>2</v>
      </c>
      <c r="Z17" s="424">
        <v>0.22</v>
      </c>
      <c r="AA17" s="426" t="s">
        <v>168</v>
      </c>
      <c r="AB17" s="416"/>
      <c r="AC17" s="423"/>
      <c r="AD17" s="421"/>
      <c r="AE17" s="424"/>
      <c r="AF17" s="421"/>
      <c r="AG17" s="416">
        <v>4</v>
      </c>
      <c r="AH17" s="423">
        <v>0.44</v>
      </c>
      <c r="AI17" s="421"/>
      <c r="AJ17" s="424"/>
      <c r="AK17" s="421"/>
      <c r="AL17" s="416"/>
      <c r="AM17" s="423"/>
      <c r="AN17" s="421"/>
      <c r="AO17" s="424"/>
      <c r="AP17" s="421"/>
      <c r="AQ17" s="416">
        <v>2</v>
      </c>
      <c r="AR17" s="423">
        <v>0.23</v>
      </c>
      <c r="AS17" s="421"/>
      <c r="AT17" s="424"/>
      <c r="AU17" s="421"/>
      <c r="AV17" s="416"/>
      <c r="AW17" s="423"/>
      <c r="AX17" s="421"/>
      <c r="AY17" s="424"/>
      <c r="AZ17" s="421"/>
      <c r="BA17" s="416"/>
      <c r="BB17" s="423"/>
      <c r="BC17" s="421"/>
      <c r="BD17" s="424"/>
      <c r="BE17" s="421"/>
      <c r="BF17" s="416"/>
      <c r="BG17" s="423"/>
      <c r="BH17" s="421"/>
      <c r="BI17" s="424"/>
      <c r="BJ17" s="421"/>
      <c r="BK17" s="416"/>
      <c r="BL17" s="423"/>
      <c r="BM17" s="421"/>
      <c r="BN17" s="424"/>
      <c r="BO17" s="421"/>
      <c r="BP17" s="416">
        <f t="shared" si="0"/>
        <v>9</v>
      </c>
      <c r="BQ17" s="423">
        <f t="shared" si="0"/>
        <v>1</v>
      </c>
      <c r="BR17" s="416">
        <f t="shared" si="0"/>
        <v>3</v>
      </c>
      <c r="BS17" s="423">
        <f t="shared" si="0"/>
        <v>0.33</v>
      </c>
    </row>
    <row r="18" spans="1:71" ht="28.5" hidden="1" customHeight="1">
      <c r="A18" s="30" t="s">
        <v>163</v>
      </c>
      <c r="B18" s="30" t="s">
        <v>169</v>
      </c>
      <c r="C18" s="18" t="s">
        <v>40</v>
      </c>
      <c r="D18" s="25" t="s">
        <v>170</v>
      </c>
      <c r="E18" s="25" t="s">
        <v>171</v>
      </c>
      <c r="F18" s="26" t="s">
        <v>121</v>
      </c>
      <c r="G18" s="27">
        <v>45230</v>
      </c>
      <c r="H18" s="18"/>
      <c r="I18" s="28"/>
      <c r="J18" s="62"/>
      <c r="K18" s="63"/>
      <c r="L18" s="62"/>
      <c r="M18" s="18"/>
      <c r="N18" s="29"/>
      <c r="O18" s="62"/>
      <c r="P18" s="72"/>
      <c r="Q18" s="62"/>
      <c r="R18" s="18"/>
      <c r="S18" s="29"/>
      <c r="T18" s="62"/>
      <c r="U18" s="72"/>
      <c r="V18" s="62"/>
      <c r="W18" s="18"/>
      <c r="X18" s="29"/>
      <c r="Y18" s="62"/>
      <c r="Z18" s="72"/>
      <c r="AA18" s="62"/>
      <c r="AB18" s="18"/>
      <c r="AC18" s="29"/>
      <c r="AD18" s="62"/>
      <c r="AE18" s="72"/>
      <c r="AF18" s="62"/>
      <c r="AG18" s="18"/>
      <c r="AH18" s="29"/>
      <c r="AI18" s="62"/>
      <c r="AJ18" s="72"/>
      <c r="AK18" s="62"/>
      <c r="AL18" s="18"/>
      <c r="AM18" s="29"/>
      <c r="AN18" s="62"/>
      <c r="AO18" s="72"/>
      <c r="AP18" s="62"/>
      <c r="AQ18" s="18"/>
      <c r="AR18" s="29"/>
      <c r="AS18" s="62"/>
      <c r="AT18" s="72"/>
      <c r="AU18" s="62"/>
      <c r="AV18" s="18"/>
      <c r="AW18" s="29"/>
      <c r="AX18" s="62"/>
      <c r="AY18" s="72"/>
      <c r="AZ18" s="62"/>
      <c r="BA18" s="18">
        <v>1</v>
      </c>
      <c r="BB18" s="29">
        <v>1</v>
      </c>
      <c r="BC18" s="62"/>
      <c r="BD18" s="72"/>
      <c r="BE18" s="62"/>
      <c r="BF18" s="18"/>
      <c r="BG18" s="29"/>
      <c r="BH18" s="62"/>
      <c r="BI18" s="72"/>
      <c r="BJ18" s="62"/>
      <c r="BK18" s="18"/>
      <c r="BL18" s="29"/>
      <c r="BM18" s="62"/>
      <c r="BN18" s="72"/>
      <c r="BO18" s="62"/>
      <c r="BP18" s="22">
        <f t="shared" si="0"/>
        <v>1</v>
      </c>
      <c r="BQ18" s="24">
        <f t="shared" si="0"/>
        <v>1</v>
      </c>
      <c r="BR18" s="22">
        <f t="shared" si="0"/>
        <v>0</v>
      </c>
      <c r="BS18" s="24">
        <f t="shared" si="0"/>
        <v>0</v>
      </c>
    </row>
    <row r="19" spans="1:71" ht="57" hidden="1">
      <c r="A19" s="30" t="s">
        <v>163</v>
      </c>
      <c r="B19" s="30" t="s">
        <v>172</v>
      </c>
      <c r="C19" s="18" t="s">
        <v>46</v>
      </c>
      <c r="D19" s="25" t="s">
        <v>173</v>
      </c>
      <c r="E19" s="25" t="s">
        <v>174</v>
      </c>
      <c r="F19" s="26" t="s">
        <v>121</v>
      </c>
      <c r="G19" s="27">
        <v>45015</v>
      </c>
      <c r="H19" s="18"/>
      <c r="I19" s="28"/>
      <c r="J19" s="62"/>
      <c r="K19" s="63"/>
      <c r="L19" s="62"/>
      <c r="M19" s="18"/>
      <c r="N19" s="29"/>
      <c r="O19" s="62"/>
      <c r="P19" s="72"/>
      <c r="Q19" s="62"/>
      <c r="R19" s="18">
        <v>1</v>
      </c>
      <c r="S19" s="29">
        <v>1</v>
      </c>
      <c r="T19" s="62">
        <v>1</v>
      </c>
      <c r="U19" s="72">
        <v>1</v>
      </c>
      <c r="V19" s="77" t="s">
        <v>175</v>
      </c>
      <c r="W19" s="18"/>
      <c r="X19" s="29"/>
      <c r="Y19" s="62"/>
      <c r="Z19" s="72"/>
      <c r="AA19" s="62"/>
      <c r="AB19" s="18"/>
      <c r="AC19" s="29"/>
      <c r="AD19" s="62"/>
      <c r="AE19" s="72"/>
      <c r="AF19" s="62"/>
      <c r="AG19" s="18"/>
      <c r="AH19" s="29"/>
      <c r="AI19" s="62"/>
      <c r="AJ19" s="72"/>
      <c r="AK19" s="62"/>
      <c r="AL19" s="18"/>
      <c r="AM19" s="29"/>
      <c r="AN19" s="62"/>
      <c r="AO19" s="72"/>
      <c r="AP19" s="62"/>
      <c r="AQ19" s="18"/>
      <c r="AR19" s="29"/>
      <c r="AS19" s="62"/>
      <c r="AT19" s="72"/>
      <c r="AU19" s="62"/>
      <c r="AV19" s="18"/>
      <c r="AW19" s="29"/>
      <c r="AX19" s="62"/>
      <c r="AY19" s="72"/>
      <c r="AZ19" s="62"/>
      <c r="BA19" s="18"/>
      <c r="BB19" s="29"/>
      <c r="BC19" s="62"/>
      <c r="BD19" s="72"/>
      <c r="BE19" s="62"/>
      <c r="BF19" s="18"/>
      <c r="BG19" s="29"/>
      <c r="BH19" s="62"/>
      <c r="BI19" s="72"/>
      <c r="BJ19" s="62"/>
      <c r="BK19" s="18"/>
      <c r="BL19" s="29"/>
      <c r="BM19" s="62"/>
      <c r="BN19" s="72"/>
      <c r="BO19" s="62"/>
      <c r="BP19" s="22">
        <f t="shared" si="0"/>
        <v>1</v>
      </c>
      <c r="BQ19" s="24">
        <f t="shared" si="0"/>
        <v>1</v>
      </c>
      <c r="BR19" s="22">
        <f t="shared" si="0"/>
        <v>1</v>
      </c>
      <c r="BS19" s="24">
        <f t="shared" si="0"/>
        <v>1</v>
      </c>
    </row>
    <row r="20" spans="1:71" ht="57" hidden="1">
      <c r="A20" s="30" t="s">
        <v>163</v>
      </c>
      <c r="B20" s="30" t="s">
        <v>172</v>
      </c>
      <c r="C20" s="18" t="s">
        <v>151</v>
      </c>
      <c r="D20" s="25" t="s">
        <v>176</v>
      </c>
      <c r="E20" s="25" t="s">
        <v>177</v>
      </c>
      <c r="F20" s="26" t="s">
        <v>136</v>
      </c>
      <c r="G20" s="27">
        <v>45288</v>
      </c>
      <c r="H20" s="18"/>
      <c r="I20" s="28"/>
      <c r="J20" s="62"/>
      <c r="K20" s="63"/>
      <c r="L20" s="62"/>
      <c r="M20" s="18"/>
      <c r="N20" s="29"/>
      <c r="O20" s="62"/>
      <c r="P20" s="72"/>
      <c r="Q20" s="62"/>
      <c r="R20" s="18"/>
      <c r="S20" s="29"/>
      <c r="T20" s="62"/>
      <c r="U20" s="72"/>
      <c r="V20" s="62"/>
      <c r="W20" s="18"/>
      <c r="X20" s="29"/>
      <c r="Y20" s="62"/>
      <c r="Z20" s="72"/>
      <c r="AA20" s="62"/>
      <c r="AB20" s="18"/>
      <c r="AC20" s="29"/>
      <c r="AD20" s="62"/>
      <c r="AE20" s="72"/>
      <c r="AF20" s="62"/>
      <c r="AG20" s="18">
        <v>1</v>
      </c>
      <c r="AH20" s="29">
        <v>0.5</v>
      </c>
      <c r="AI20" s="62"/>
      <c r="AJ20" s="72"/>
      <c r="AK20" s="62"/>
      <c r="AL20" s="18"/>
      <c r="AM20" s="29"/>
      <c r="AN20" s="62"/>
      <c r="AO20" s="72"/>
      <c r="AP20" s="62"/>
      <c r="AQ20" s="18"/>
      <c r="AR20" s="29"/>
      <c r="AS20" s="62"/>
      <c r="AT20" s="72"/>
      <c r="AU20" s="62"/>
      <c r="AV20" s="18"/>
      <c r="AW20" s="29"/>
      <c r="AX20" s="62"/>
      <c r="AY20" s="72"/>
      <c r="AZ20" s="62"/>
      <c r="BA20" s="18"/>
      <c r="BB20" s="29"/>
      <c r="BC20" s="62"/>
      <c r="BD20" s="72"/>
      <c r="BE20" s="62"/>
      <c r="BF20" s="18"/>
      <c r="BG20" s="29"/>
      <c r="BH20" s="62"/>
      <c r="BI20" s="72"/>
      <c r="BJ20" s="62"/>
      <c r="BK20" s="18">
        <v>1</v>
      </c>
      <c r="BL20" s="29">
        <v>0.5</v>
      </c>
      <c r="BM20" s="62"/>
      <c r="BN20" s="72"/>
      <c r="BO20" s="62"/>
      <c r="BP20" s="22">
        <f t="shared" si="0"/>
        <v>2</v>
      </c>
      <c r="BQ20" s="24">
        <f t="shared" si="0"/>
        <v>1</v>
      </c>
      <c r="BR20" s="22">
        <f t="shared" si="0"/>
        <v>0</v>
      </c>
      <c r="BS20" s="24">
        <f t="shared" si="0"/>
        <v>0</v>
      </c>
    </row>
    <row r="21" spans="1:71" ht="28.5" hidden="1">
      <c r="A21" s="32" t="s">
        <v>163</v>
      </c>
      <c r="B21" s="32" t="s">
        <v>178</v>
      </c>
      <c r="C21" s="18" t="s">
        <v>179</v>
      </c>
      <c r="D21" s="39" t="s">
        <v>180</v>
      </c>
      <c r="E21" s="30" t="s">
        <v>181</v>
      </c>
      <c r="F21" s="40" t="s">
        <v>121</v>
      </c>
      <c r="G21" s="27">
        <v>45230</v>
      </c>
      <c r="H21" s="18"/>
      <c r="I21" s="28"/>
      <c r="J21" s="62"/>
      <c r="K21" s="63"/>
      <c r="L21" s="62"/>
      <c r="M21" s="18"/>
      <c r="N21" s="29"/>
      <c r="O21" s="62"/>
      <c r="P21" s="72"/>
      <c r="Q21" s="62"/>
      <c r="R21" s="18"/>
      <c r="S21" s="29"/>
      <c r="T21" s="62"/>
      <c r="U21" s="72"/>
      <c r="V21" s="62"/>
      <c r="W21" s="18"/>
      <c r="X21" s="29"/>
      <c r="Y21" s="62"/>
      <c r="Z21" s="72"/>
      <c r="AA21" s="62"/>
      <c r="AB21" s="18"/>
      <c r="AC21" s="29"/>
      <c r="AD21" s="62"/>
      <c r="AE21" s="72"/>
      <c r="AF21" s="62"/>
      <c r="AG21" s="18"/>
      <c r="AH21" s="29"/>
      <c r="AI21" s="62"/>
      <c r="AJ21" s="72"/>
      <c r="AK21" s="62"/>
      <c r="AL21" s="18"/>
      <c r="AM21" s="29"/>
      <c r="AN21" s="62"/>
      <c r="AO21" s="72"/>
      <c r="AP21" s="62"/>
      <c r="AQ21" s="18"/>
      <c r="AR21" s="29"/>
      <c r="AS21" s="62"/>
      <c r="AT21" s="72"/>
      <c r="AU21" s="62"/>
      <c r="AV21" s="18"/>
      <c r="AW21" s="29"/>
      <c r="AX21" s="62"/>
      <c r="AY21" s="72"/>
      <c r="AZ21" s="62"/>
      <c r="BA21" s="18">
        <v>1</v>
      </c>
      <c r="BB21" s="29">
        <v>1</v>
      </c>
      <c r="BC21" s="62"/>
      <c r="BD21" s="72"/>
      <c r="BE21" s="62"/>
      <c r="BF21" s="18"/>
      <c r="BG21" s="29"/>
      <c r="BH21" s="62"/>
      <c r="BI21" s="72"/>
      <c r="BJ21" s="62"/>
      <c r="BK21" s="18"/>
      <c r="BL21" s="29"/>
      <c r="BM21" s="62"/>
      <c r="BN21" s="72"/>
      <c r="BO21" s="62"/>
      <c r="BP21" s="22">
        <f t="shared" si="0"/>
        <v>1</v>
      </c>
      <c r="BQ21" s="24">
        <f t="shared" si="0"/>
        <v>1</v>
      </c>
      <c r="BR21" s="22">
        <f t="shared" si="0"/>
        <v>0</v>
      </c>
      <c r="BS21" s="24">
        <f t="shared" si="0"/>
        <v>0</v>
      </c>
    </row>
    <row r="22" spans="1:71" ht="46.5" hidden="1" customHeight="1">
      <c r="A22" s="32" t="s">
        <v>163</v>
      </c>
      <c r="B22" s="32" t="s">
        <v>182</v>
      </c>
      <c r="C22" s="41" t="s">
        <v>155</v>
      </c>
      <c r="D22" s="42" t="s">
        <v>183</v>
      </c>
      <c r="E22" s="42" t="s">
        <v>184</v>
      </c>
      <c r="F22" s="43" t="s">
        <v>121</v>
      </c>
      <c r="G22" s="44">
        <v>44984</v>
      </c>
      <c r="H22" s="18"/>
      <c r="I22" s="28"/>
      <c r="J22" s="62"/>
      <c r="K22" s="63"/>
      <c r="L22" s="62"/>
      <c r="M22" s="18">
        <v>1</v>
      </c>
      <c r="N22" s="29">
        <v>1</v>
      </c>
      <c r="O22" s="62">
        <v>1</v>
      </c>
      <c r="P22" s="72">
        <v>1</v>
      </c>
      <c r="Q22" s="76" t="s">
        <v>185</v>
      </c>
      <c r="R22" s="18"/>
      <c r="S22" s="29"/>
      <c r="T22" s="62"/>
      <c r="U22" s="72"/>
      <c r="V22" s="62"/>
      <c r="W22" s="18"/>
      <c r="X22" s="29"/>
      <c r="Y22" s="62"/>
      <c r="Z22" s="72"/>
      <c r="AA22" s="62"/>
      <c r="AB22" s="18"/>
      <c r="AC22" s="29"/>
      <c r="AD22" s="62"/>
      <c r="AE22" s="72"/>
      <c r="AF22" s="62"/>
      <c r="AG22" s="18"/>
      <c r="AH22" s="29"/>
      <c r="AI22" s="62"/>
      <c r="AJ22" s="72"/>
      <c r="AK22" s="62"/>
      <c r="AL22" s="18"/>
      <c r="AM22" s="29"/>
      <c r="AN22" s="62"/>
      <c r="AO22" s="72"/>
      <c r="AP22" s="62"/>
      <c r="AQ22" s="18"/>
      <c r="AR22" s="29"/>
      <c r="AS22" s="62"/>
      <c r="AT22" s="72"/>
      <c r="AU22" s="62"/>
      <c r="AV22" s="18"/>
      <c r="AW22" s="29"/>
      <c r="AX22" s="62"/>
      <c r="AY22" s="72"/>
      <c r="AZ22" s="62"/>
      <c r="BA22" s="18"/>
      <c r="BB22" s="29"/>
      <c r="BC22" s="62"/>
      <c r="BD22" s="72"/>
      <c r="BE22" s="62"/>
      <c r="BF22" s="18"/>
      <c r="BG22" s="29"/>
      <c r="BH22" s="62"/>
      <c r="BI22" s="72"/>
      <c r="BJ22" s="62"/>
      <c r="BK22" s="18"/>
      <c r="BL22" s="29"/>
      <c r="BM22" s="62"/>
      <c r="BN22" s="72"/>
      <c r="BO22" s="62"/>
      <c r="BP22" s="22">
        <f t="shared" si="0"/>
        <v>1</v>
      </c>
      <c r="BQ22" s="24">
        <f t="shared" si="0"/>
        <v>1</v>
      </c>
      <c r="BR22" s="22">
        <f t="shared" si="0"/>
        <v>1</v>
      </c>
      <c r="BS22" s="24">
        <f t="shared" si="0"/>
        <v>1</v>
      </c>
    </row>
    <row r="23" spans="1:71" ht="85.5" hidden="1">
      <c r="A23" s="45" t="s">
        <v>163</v>
      </c>
      <c r="B23" s="45" t="s">
        <v>186</v>
      </c>
      <c r="C23" s="46" t="s">
        <v>187</v>
      </c>
      <c r="D23" s="47" t="s">
        <v>188</v>
      </c>
      <c r="E23" s="47" t="s">
        <v>184</v>
      </c>
      <c r="F23" s="48" t="s">
        <v>121</v>
      </c>
      <c r="G23" s="49">
        <v>44984</v>
      </c>
      <c r="H23" s="46"/>
      <c r="I23" s="50"/>
      <c r="J23" s="66"/>
      <c r="K23" s="67"/>
      <c r="L23" s="66"/>
      <c r="M23" s="46">
        <v>1</v>
      </c>
      <c r="N23" s="51">
        <v>1</v>
      </c>
      <c r="O23" s="66">
        <v>1</v>
      </c>
      <c r="P23" s="74">
        <v>1</v>
      </c>
      <c r="Q23" s="76" t="s">
        <v>185</v>
      </c>
      <c r="R23" s="46"/>
      <c r="S23" s="51"/>
      <c r="T23" s="66"/>
      <c r="U23" s="74"/>
      <c r="V23" s="66"/>
      <c r="W23" s="46"/>
      <c r="X23" s="51"/>
      <c r="Y23" s="66"/>
      <c r="Z23" s="74"/>
      <c r="AA23" s="66"/>
      <c r="AB23" s="46"/>
      <c r="AC23" s="51"/>
      <c r="AD23" s="66"/>
      <c r="AE23" s="74"/>
      <c r="AF23" s="66"/>
      <c r="AG23" s="46"/>
      <c r="AH23" s="51"/>
      <c r="AI23" s="66"/>
      <c r="AJ23" s="74"/>
      <c r="AK23" s="66"/>
      <c r="AL23" s="46"/>
      <c r="AM23" s="51"/>
      <c r="AN23" s="66"/>
      <c r="AO23" s="74"/>
      <c r="AP23" s="66"/>
      <c r="AQ23" s="46"/>
      <c r="AR23" s="51"/>
      <c r="AS23" s="66"/>
      <c r="AT23" s="74"/>
      <c r="AU23" s="66"/>
      <c r="AV23" s="46"/>
      <c r="AW23" s="51"/>
      <c r="AX23" s="66"/>
      <c r="AY23" s="74"/>
      <c r="AZ23" s="66"/>
      <c r="BA23" s="46"/>
      <c r="BB23" s="51"/>
      <c r="BC23" s="66"/>
      <c r="BD23" s="74"/>
      <c r="BE23" s="66"/>
      <c r="BF23" s="46"/>
      <c r="BG23" s="51"/>
      <c r="BH23" s="66"/>
      <c r="BI23" s="74"/>
      <c r="BJ23" s="66"/>
      <c r="BK23" s="46"/>
      <c r="BL23" s="51"/>
      <c r="BM23" s="66"/>
      <c r="BN23" s="74"/>
      <c r="BO23" s="66"/>
      <c r="BP23" s="52">
        <f t="shared" si="0"/>
        <v>1</v>
      </c>
      <c r="BQ23" s="53">
        <f t="shared" si="0"/>
        <v>1</v>
      </c>
      <c r="BR23" s="52">
        <f t="shared" si="0"/>
        <v>1</v>
      </c>
      <c r="BS23" s="53">
        <f t="shared" si="0"/>
        <v>1</v>
      </c>
    </row>
    <row r="24" spans="1:71" ht="57" hidden="1">
      <c r="A24" s="415" t="s">
        <v>189</v>
      </c>
      <c r="B24" s="415" t="s">
        <v>190</v>
      </c>
      <c r="C24" s="416" t="s">
        <v>32</v>
      </c>
      <c r="D24" s="417" t="s">
        <v>191</v>
      </c>
      <c r="E24" s="417" t="s">
        <v>192</v>
      </c>
      <c r="F24" s="418" t="s">
        <v>128</v>
      </c>
      <c r="G24" s="419">
        <v>45275</v>
      </c>
      <c r="H24" s="416"/>
      <c r="I24" s="420"/>
      <c r="J24" s="421"/>
      <c r="K24" s="422"/>
      <c r="L24" s="421"/>
      <c r="M24" s="416"/>
      <c r="N24" s="423"/>
      <c r="O24" s="421"/>
      <c r="P24" s="424"/>
      <c r="Q24" s="421"/>
      <c r="R24" s="416"/>
      <c r="S24" s="423"/>
      <c r="T24" s="421"/>
      <c r="U24" s="424"/>
      <c r="V24" s="421"/>
      <c r="W24" s="416"/>
      <c r="X24" s="423"/>
      <c r="Y24" s="421"/>
      <c r="Z24" s="424"/>
      <c r="AA24" s="421"/>
      <c r="AB24" s="416"/>
      <c r="AC24" s="423"/>
      <c r="AD24" s="421"/>
      <c r="AE24" s="424"/>
      <c r="AF24" s="421"/>
      <c r="AG24" s="416">
        <v>1</v>
      </c>
      <c r="AH24" s="423">
        <v>0.5</v>
      </c>
      <c r="AI24" s="421"/>
      <c r="AJ24" s="424"/>
      <c r="AK24" s="421"/>
      <c r="AL24" s="416"/>
      <c r="AM24" s="423"/>
      <c r="AN24" s="421"/>
      <c r="AO24" s="424"/>
      <c r="AP24" s="421"/>
      <c r="AQ24" s="416"/>
      <c r="AR24" s="423"/>
      <c r="AS24" s="421"/>
      <c r="AT24" s="424"/>
      <c r="AU24" s="421"/>
      <c r="AV24" s="416"/>
      <c r="AW24" s="423"/>
      <c r="AX24" s="421"/>
      <c r="AY24" s="424"/>
      <c r="AZ24" s="421"/>
      <c r="BA24" s="416"/>
      <c r="BB24" s="423"/>
      <c r="BC24" s="421"/>
      <c r="BD24" s="424"/>
      <c r="BE24" s="421"/>
      <c r="BF24" s="416"/>
      <c r="BG24" s="423"/>
      <c r="BH24" s="421"/>
      <c r="BI24" s="424"/>
      <c r="BJ24" s="421"/>
      <c r="BK24" s="416">
        <v>1</v>
      </c>
      <c r="BL24" s="423">
        <v>0.5</v>
      </c>
      <c r="BM24" s="421"/>
      <c r="BN24" s="424"/>
      <c r="BO24" s="421"/>
      <c r="BP24" s="416">
        <f t="shared" si="0"/>
        <v>2</v>
      </c>
      <c r="BQ24" s="423">
        <f t="shared" si="0"/>
        <v>1</v>
      </c>
      <c r="BR24" s="416">
        <f t="shared" si="0"/>
        <v>0</v>
      </c>
      <c r="BS24" s="423">
        <f t="shared" si="0"/>
        <v>0</v>
      </c>
    </row>
    <row r="25" spans="1:71" ht="42.75" hidden="1">
      <c r="A25" s="30" t="s">
        <v>189</v>
      </c>
      <c r="B25" s="30" t="s">
        <v>190</v>
      </c>
      <c r="C25" s="18" t="s">
        <v>109</v>
      </c>
      <c r="D25" s="25" t="s">
        <v>193</v>
      </c>
      <c r="E25" s="25" t="s">
        <v>194</v>
      </c>
      <c r="F25" s="26" t="s">
        <v>128</v>
      </c>
      <c r="G25" s="27">
        <v>45225</v>
      </c>
      <c r="H25" s="18"/>
      <c r="I25" s="28"/>
      <c r="J25" s="62"/>
      <c r="K25" s="63"/>
      <c r="L25" s="62"/>
      <c r="M25" s="18"/>
      <c r="N25" s="29"/>
      <c r="O25" s="62"/>
      <c r="P25" s="72"/>
      <c r="Q25" s="62"/>
      <c r="R25" s="18"/>
      <c r="S25" s="29"/>
      <c r="T25" s="62"/>
      <c r="U25" s="72"/>
      <c r="V25" s="62"/>
      <c r="W25" s="18">
        <v>1</v>
      </c>
      <c r="X25" s="29">
        <v>0.34</v>
      </c>
      <c r="Y25" s="62">
        <v>1</v>
      </c>
      <c r="Z25" s="72">
        <v>0.34</v>
      </c>
      <c r="AA25" s="77" t="s">
        <v>195</v>
      </c>
      <c r="AB25" s="18"/>
      <c r="AC25" s="29"/>
      <c r="AD25" s="62"/>
      <c r="AE25" s="72"/>
      <c r="AF25" s="62"/>
      <c r="AG25" s="18"/>
      <c r="AH25" s="29"/>
      <c r="AI25" s="62"/>
      <c r="AJ25" s="72"/>
      <c r="AK25" s="62"/>
      <c r="AL25" s="18">
        <v>1</v>
      </c>
      <c r="AM25" s="29">
        <v>0.33</v>
      </c>
      <c r="AN25" s="62"/>
      <c r="AO25" s="72"/>
      <c r="AP25" s="62"/>
      <c r="AQ25" s="18"/>
      <c r="AR25" s="29"/>
      <c r="AS25" s="62"/>
      <c r="AT25" s="72"/>
      <c r="AU25" s="62"/>
      <c r="AV25" s="18"/>
      <c r="AW25" s="29"/>
      <c r="AX25" s="62"/>
      <c r="AY25" s="72"/>
      <c r="AZ25" s="62"/>
      <c r="BA25" s="18">
        <v>1</v>
      </c>
      <c r="BB25" s="29">
        <v>0.33</v>
      </c>
      <c r="BC25" s="62"/>
      <c r="BD25" s="72"/>
      <c r="BE25" s="62"/>
      <c r="BF25" s="18"/>
      <c r="BG25" s="29"/>
      <c r="BH25" s="62"/>
      <c r="BI25" s="72"/>
      <c r="BJ25" s="62"/>
      <c r="BK25" s="18"/>
      <c r="BL25" s="29"/>
      <c r="BM25" s="62"/>
      <c r="BN25" s="72"/>
      <c r="BO25" s="62"/>
      <c r="BP25" s="18">
        <f t="shared" si="0"/>
        <v>3</v>
      </c>
      <c r="BQ25" s="29">
        <f t="shared" si="0"/>
        <v>1</v>
      </c>
      <c r="BR25" s="18">
        <f t="shared" si="0"/>
        <v>1</v>
      </c>
      <c r="BS25" s="29">
        <f t="shared" si="0"/>
        <v>0.34</v>
      </c>
    </row>
    <row r="26" spans="1:71" ht="114" hidden="1">
      <c r="A26" s="30" t="s">
        <v>189</v>
      </c>
      <c r="B26" s="30" t="s">
        <v>190</v>
      </c>
      <c r="C26" s="18" t="s">
        <v>118</v>
      </c>
      <c r="D26" s="25" t="s">
        <v>196</v>
      </c>
      <c r="E26" s="25" t="s">
        <v>197</v>
      </c>
      <c r="F26" s="26" t="s">
        <v>128</v>
      </c>
      <c r="G26" s="27">
        <v>45257</v>
      </c>
      <c r="H26" s="18"/>
      <c r="I26" s="28"/>
      <c r="J26" s="62"/>
      <c r="K26" s="63"/>
      <c r="L26" s="79" t="s">
        <v>24</v>
      </c>
      <c r="M26" s="18"/>
      <c r="N26" s="29"/>
      <c r="O26" s="62"/>
      <c r="P26" s="72"/>
      <c r="Q26" s="62"/>
      <c r="R26" s="18"/>
      <c r="S26" s="29"/>
      <c r="T26" s="62"/>
      <c r="U26" s="72"/>
      <c r="V26" s="62"/>
      <c r="W26" s="18"/>
      <c r="X26" s="29"/>
      <c r="Y26" s="62"/>
      <c r="Z26" s="72"/>
      <c r="AA26" s="62"/>
      <c r="AB26" s="18"/>
      <c r="AC26" s="29"/>
      <c r="AD26" s="62"/>
      <c r="AE26" s="72"/>
      <c r="AF26" s="62"/>
      <c r="AG26" s="18">
        <v>1</v>
      </c>
      <c r="AH26" s="29">
        <v>0.5</v>
      </c>
      <c r="AI26" s="62">
        <v>1</v>
      </c>
      <c r="AJ26" s="72">
        <v>0.5</v>
      </c>
      <c r="AK26" s="79" t="s">
        <v>198</v>
      </c>
      <c r="AL26" s="18"/>
      <c r="AM26" s="29"/>
      <c r="AN26" s="62"/>
      <c r="AO26" s="72"/>
      <c r="AP26" s="62"/>
      <c r="AQ26" s="18"/>
      <c r="AR26" s="29"/>
      <c r="AS26" s="62"/>
      <c r="AT26" s="72"/>
      <c r="AU26" s="62"/>
      <c r="AV26" s="18"/>
      <c r="AW26" s="29"/>
      <c r="AX26" s="62"/>
      <c r="AY26" s="72"/>
      <c r="AZ26" s="62"/>
      <c r="BA26" s="18"/>
      <c r="BB26" s="29"/>
      <c r="BC26" s="62"/>
      <c r="BD26" s="72"/>
      <c r="BE26" s="62"/>
      <c r="BF26" s="18">
        <v>1</v>
      </c>
      <c r="BG26" s="29">
        <v>0.5</v>
      </c>
      <c r="BH26" s="62"/>
      <c r="BI26" s="72"/>
      <c r="BJ26" s="62"/>
      <c r="BK26" s="18"/>
      <c r="BL26" s="29"/>
      <c r="BM26" s="62"/>
      <c r="BN26" s="72"/>
      <c r="BO26" s="62"/>
      <c r="BP26" s="18">
        <f t="shared" si="0"/>
        <v>2</v>
      </c>
      <c r="BQ26" s="29">
        <f t="shared" si="0"/>
        <v>1</v>
      </c>
      <c r="BR26" s="18">
        <f t="shared" si="0"/>
        <v>1</v>
      </c>
      <c r="BS26" s="29">
        <f t="shared" si="0"/>
        <v>0.5</v>
      </c>
    </row>
    <row r="27" spans="1:71" ht="114" hidden="1">
      <c r="A27" s="30" t="s">
        <v>189</v>
      </c>
      <c r="B27" s="30" t="s">
        <v>199</v>
      </c>
      <c r="C27" s="18" t="s">
        <v>40</v>
      </c>
      <c r="D27" s="25" t="s">
        <v>200</v>
      </c>
      <c r="E27" s="25" t="s">
        <v>201</v>
      </c>
      <c r="F27" s="26" t="s">
        <v>128</v>
      </c>
      <c r="G27" s="27">
        <v>45225</v>
      </c>
      <c r="H27" s="18"/>
      <c r="I27" s="28"/>
      <c r="J27" s="62"/>
      <c r="K27" s="63"/>
      <c r="L27" s="79"/>
      <c r="M27" s="18"/>
      <c r="N27" s="29"/>
      <c r="O27" s="62"/>
      <c r="P27" s="72"/>
      <c r="Q27" s="62"/>
      <c r="R27" s="18"/>
      <c r="S27" s="29"/>
      <c r="T27" s="62"/>
      <c r="U27" s="72"/>
      <c r="V27" s="62"/>
      <c r="W27" s="18">
        <v>1</v>
      </c>
      <c r="X27" s="29">
        <v>0.34</v>
      </c>
      <c r="Y27" s="79">
        <v>1</v>
      </c>
      <c r="Z27" s="72">
        <v>0.34</v>
      </c>
      <c r="AA27" s="77" t="s">
        <v>202</v>
      </c>
      <c r="AB27" s="18"/>
      <c r="AC27" s="29"/>
      <c r="AD27" s="79"/>
      <c r="AE27" s="72"/>
      <c r="AF27" s="62"/>
      <c r="AG27" s="18"/>
      <c r="AH27" s="29"/>
      <c r="AI27" s="62"/>
      <c r="AJ27" s="72"/>
      <c r="AK27" s="62"/>
      <c r="AL27" s="18">
        <v>1</v>
      </c>
      <c r="AM27" s="29">
        <v>0.33</v>
      </c>
      <c r="AN27" s="62"/>
      <c r="AO27" s="72"/>
      <c r="AP27" s="62"/>
      <c r="AQ27" s="18"/>
      <c r="AR27" s="29"/>
      <c r="AS27" s="62"/>
      <c r="AT27" s="72"/>
      <c r="AU27" s="62"/>
      <c r="AV27" s="18"/>
      <c r="AW27" s="29"/>
      <c r="AX27" s="62"/>
      <c r="AY27" s="72"/>
      <c r="AZ27" s="62"/>
      <c r="BA27" s="18">
        <v>1</v>
      </c>
      <c r="BB27" s="29">
        <v>0.33</v>
      </c>
      <c r="BC27" s="62"/>
      <c r="BD27" s="72"/>
      <c r="BE27" s="62"/>
      <c r="BF27" s="18"/>
      <c r="BG27" s="29"/>
      <c r="BH27" s="62"/>
      <c r="BI27" s="72"/>
      <c r="BJ27" s="62"/>
      <c r="BK27" s="18"/>
      <c r="BL27" s="29"/>
      <c r="BM27" s="62"/>
      <c r="BN27" s="72"/>
      <c r="BO27" s="62"/>
      <c r="BP27" s="18">
        <f t="shared" si="0"/>
        <v>3</v>
      </c>
      <c r="BQ27" s="29">
        <f t="shared" si="0"/>
        <v>1</v>
      </c>
      <c r="BR27" s="18">
        <f t="shared" si="0"/>
        <v>1</v>
      </c>
      <c r="BS27" s="29">
        <f t="shared" si="0"/>
        <v>0.34</v>
      </c>
    </row>
    <row r="28" spans="1:71" ht="71.25" hidden="1">
      <c r="A28" s="30" t="s">
        <v>189</v>
      </c>
      <c r="B28" s="30" t="s">
        <v>203</v>
      </c>
      <c r="C28" s="18" t="s">
        <v>46</v>
      </c>
      <c r="D28" s="25" t="s">
        <v>204</v>
      </c>
      <c r="E28" s="25" t="s">
        <v>205</v>
      </c>
      <c r="F28" s="26" t="s">
        <v>128</v>
      </c>
      <c r="G28" s="27">
        <v>45286</v>
      </c>
      <c r="H28" s="18"/>
      <c r="I28" s="28"/>
      <c r="J28" s="62"/>
      <c r="K28" s="63"/>
      <c r="L28" s="62"/>
      <c r="M28" s="18"/>
      <c r="N28" s="29"/>
      <c r="O28" s="62"/>
      <c r="P28" s="72"/>
      <c r="Q28" s="62"/>
      <c r="R28" s="18"/>
      <c r="S28" s="29"/>
      <c r="T28" s="62"/>
      <c r="U28" s="72"/>
      <c r="V28" s="62"/>
      <c r="W28" s="18"/>
      <c r="X28" s="29"/>
      <c r="Y28" s="62"/>
      <c r="Z28" s="72"/>
      <c r="AA28" s="62"/>
      <c r="AB28" s="18"/>
      <c r="AC28" s="29"/>
      <c r="AD28" s="62"/>
      <c r="AE28" s="72"/>
      <c r="AF28" s="62"/>
      <c r="AG28" s="18"/>
      <c r="AH28" s="29"/>
      <c r="AI28" s="62"/>
      <c r="AJ28" s="72"/>
      <c r="AK28" s="62"/>
      <c r="AL28" s="18">
        <v>1</v>
      </c>
      <c r="AM28" s="29">
        <v>0.5</v>
      </c>
      <c r="AN28" s="62"/>
      <c r="AO28" s="72"/>
      <c r="AP28" s="62"/>
      <c r="AQ28" s="18"/>
      <c r="AR28" s="29"/>
      <c r="AS28" s="62"/>
      <c r="AT28" s="72"/>
      <c r="AU28" s="62"/>
      <c r="AV28" s="18"/>
      <c r="AW28" s="29"/>
      <c r="AX28" s="62"/>
      <c r="AY28" s="72"/>
      <c r="AZ28" s="62"/>
      <c r="BA28" s="18"/>
      <c r="BB28" s="29"/>
      <c r="BC28" s="62"/>
      <c r="BD28" s="72"/>
      <c r="BE28" s="62"/>
      <c r="BF28" s="18"/>
      <c r="BG28" s="29"/>
      <c r="BH28" s="62"/>
      <c r="BI28" s="72"/>
      <c r="BJ28" s="62"/>
      <c r="BK28" s="18">
        <v>1</v>
      </c>
      <c r="BL28" s="29">
        <v>0.5</v>
      </c>
      <c r="BM28" s="62"/>
      <c r="BN28" s="72"/>
      <c r="BO28" s="62"/>
      <c r="BP28" s="18">
        <f t="shared" si="0"/>
        <v>2</v>
      </c>
      <c r="BQ28" s="29">
        <f t="shared" si="0"/>
        <v>1</v>
      </c>
      <c r="BR28" s="18">
        <f t="shared" si="0"/>
        <v>0</v>
      </c>
      <c r="BS28" s="29">
        <f t="shared" si="0"/>
        <v>0</v>
      </c>
    </row>
    <row r="29" spans="1:71" ht="57" hidden="1">
      <c r="A29" s="30" t="s">
        <v>189</v>
      </c>
      <c r="B29" s="30" t="s">
        <v>203</v>
      </c>
      <c r="C29" s="18" t="s">
        <v>49</v>
      </c>
      <c r="D29" s="25" t="s">
        <v>206</v>
      </c>
      <c r="E29" s="25" t="s">
        <v>207</v>
      </c>
      <c r="F29" s="26" t="s">
        <v>208</v>
      </c>
      <c r="G29" s="27">
        <v>45286</v>
      </c>
      <c r="H29" s="18"/>
      <c r="I29" s="28"/>
      <c r="J29" s="62"/>
      <c r="K29" s="63"/>
      <c r="L29" s="62"/>
      <c r="M29" s="18"/>
      <c r="N29" s="29"/>
      <c r="O29" s="62"/>
      <c r="P29" s="72"/>
      <c r="Q29" s="62"/>
      <c r="R29" s="18"/>
      <c r="S29" s="29"/>
      <c r="T29" s="62"/>
      <c r="U29" s="72"/>
      <c r="V29" s="62"/>
      <c r="W29" s="18"/>
      <c r="X29" s="29"/>
      <c r="Y29" s="62"/>
      <c r="Z29" s="72"/>
      <c r="AA29" s="62"/>
      <c r="AB29" s="18"/>
      <c r="AC29" s="29"/>
      <c r="AD29" s="62"/>
      <c r="AE29" s="72"/>
      <c r="AF29" s="62"/>
      <c r="AG29" s="18"/>
      <c r="AH29" s="29"/>
      <c r="AI29" s="62"/>
      <c r="AJ29" s="72"/>
      <c r="AK29" s="62"/>
      <c r="AL29" s="18">
        <v>3</v>
      </c>
      <c r="AM29" s="29">
        <v>0.6</v>
      </c>
      <c r="AN29" s="62"/>
      <c r="AO29" s="72"/>
      <c r="AP29" s="62"/>
      <c r="AQ29" s="18"/>
      <c r="AR29" s="29"/>
      <c r="AS29" s="62"/>
      <c r="AT29" s="72"/>
      <c r="AU29" s="62"/>
      <c r="AV29" s="18"/>
      <c r="AW29" s="29"/>
      <c r="AX29" s="62"/>
      <c r="AY29" s="72"/>
      <c r="AZ29" s="62"/>
      <c r="BA29" s="18"/>
      <c r="BB29" s="29"/>
      <c r="BC29" s="62"/>
      <c r="BD29" s="72"/>
      <c r="BE29" s="62"/>
      <c r="BF29" s="18"/>
      <c r="BG29" s="29"/>
      <c r="BH29" s="62"/>
      <c r="BI29" s="72"/>
      <c r="BJ29" s="62"/>
      <c r="BK29" s="18">
        <v>2</v>
      </c>
      <c r="BL29" s="29">
        <v>0.4</v>
      </c>
      <c r="BM29" s="62"/>
      <c r="BN29" s="72"/>
      <c r="BO29" s="62"/>
      <c r="BP29" s="18">
        <f t="shared" si="0"/>
        <v>5</v>
      </c>
      <c r="BQ29" s="29">
        <f t="shared" si="0"/>
        <v>1</v>
      </c>
      <c r="BR29" s="18">
        <f t="shared" si="0"/>
        <v>0</v>
      </c>
      <c r="BS29" s="29">
        <f t="shared" si="0"/>
        <v>0</v>
      </c>
    </row>
    <row r="30" spans="1:71" ht="85.5" hidden="1">
      <c r="A30" s="30" t="s">
        <v>189</v>
      </c>
      <c r="B30" s="30" t="s">
        <v>203</v>
      </c>
      <c r="C30" s="18" t="s">
        <v>209</v>
      </c>
      <c r="D30" s="25" t="s">
        <v>210</v>
      </c>
      <c r="E30" s="25" t="s">
        <v>211</v>
      </c>
      <c r="F30" s="26" t="s">
        <v>128</v>
      </c>
      <c r="G30" s="27">
        <v>45257</v>
      </c>
      <c r="H30" s="18"/>
      <c r="I30" s="28"/>
      <c r="J30" s="62"/>
      <c r="K30" s="63"/>
      <c r="L30" s="62"/>
      <c r="M30" s="18"/>
      <c r="N30" s="29"/>
      <c r="O30" s="62"/>
      <c r="P30" s="72"/>
      <c r="Q30" s="62"/>
      <c r="R30" s="18"/>
      <c r="S30" s="29"/>
      <c r="T30" s="62"/>
      <c r="U30" s="72"/>
      <c r="V30" s="62"/>
      <c r="W30" s="18"/>
      <c r="X30" s="29"/>
      <c r="Y30" s="62"/>
      <c r="Z30" s="72"/>
      <c r="AA30" s="62"/>
      <c r="AB30" s="18"/>
      <c r="AC30" s="29"/>
      <c r="AD30" s="62"/>
      <c r="AE30" s="72"/>
      <c r="AF30" s="62"/>
      <c r="AG30" s="18"/>
      <c r="AH30" s="29"/>
      <c r="AI30" s="62"/>
      <c r="AJ30" s="72"/>
      <c r="AK30" s="62"/>
      <c r="AL30" s="18">
        <v>3</v>
      </c>
      <c r="AM30" s="29">
        <v>0.6</v>
      </c>
      <c r="AN30" s="62"/>
      <c r="AO30" s="72"/>
      <c r="AP30" s="62"/>
      <c r="AQ30" s="18"/>
      <c r="AR30" s="29"/>
      <c r="AS30" s="62"/>
      <c r="AT30" s="72"/>
      <c r="AU30" s="62"/>
      <c r="AV30" s="18"/>
      <c r="AW30" s="29"/>
      <c r="AX30" s="62"/>
      <c r="AY30" s="72"/>
      <c r="AZ30" s="62"/>
      <c r="BA30" s="18"/>
      <c r="BB30" s="29"/>
      <c r="BC30" s="62"/>
      <c r="BD30" s="72"/>
      <c r="BE30" s="62"/>
      <c r="BF30" s="18"/>
      <c r="BG30" s="29"/>
      <c r="BH30" s="62"/>
      <c r="BI30" s="72"/>
      <c r="BJ30" s="62"/>
      <c r="BK30" s="18">
        <v>2</v>
      </c>
      <c r="BL30" s="29">
        <v>0.4</v>
      </c>
      <c r="BM30" s="62"/>
      <c r="BN30" s="72"/>
      <c r="BO30" s="62"/>
      <c r="BP30" s="18">
        <f t="shared" si="0"/>
        <v>5</v>
      </c>
      <c r="BQ30" s="29">
        <f t="shared" si="0"/>
        <v>1</v>
      </c>
      <c r="BR30" s="18">
        <f t="shared" si="0"/>
        <v>0</v>
      </c>
      <c r="BS30" s="29">
        <f t="shared" si="0"/>
        <v>0</v>
      </c>
    </row>
    <row r="31" spans="1:71" ht="71.25" hidden="1">
      <c r="A31" s="30" t="s">
        <v>189</v>
      </c>
      <c r="B31" s="30" t="s">
        <v>212</v>
      </c>
      <c r="C31" s="18" t="s">
        <v>151</v>
      </c>
      <c r="D31" s="25" t="s">
        <v>213</v>
      </c>
      <c r="E31" s="25" t="s">
        <v>205</v>
      </c>
      <c r="F31" s="26" t="s">
        <v>128</v>
      </c>
      <c r="G31" s="27">
        <v>45286</v>
      </c>
      <c r="H31" s="18"/>
      <c r="I31" s="28"/>
      <c r="J31" s="62"/>
      <c r="K31" s="63"/>
      <c r="L31" s="62"/>
      <c r="M31" s="18"/>
      <c r="N31" s="29"/>
      <c r="O31" s="62"/>
      <c r="P31" s="72"/>
      <c r="Q31" s="62"/>
      <c r="R31" s="18"/>
      <c r="S31" s="29"/>
      <c r="T31" s="62"/>
      <c r="U31" s="72"/>
      <c r="V31" s="62"/>
      <c r="W31" s="18"/>
      <c r="X31" s="29"/>
      <c r="Y31" s="62"/>
      <c r="Z31" s="72"/>
      <c r="AA31" s="62"/>
      <c r="AB31" s="18"/>
      <c r="AC31" s="29"/>
      <c r="AD31" s="62"/>
      <c r="AE31" s="72"/>
      <c r="AF31" s="62"/>
      <c r="AG31" s="18"/>
      <c r="AH31" s="29"/>
      <c r="AI31" s="62"/>
      <c r="AJ31" s="72"/>
      <c r="AK31" s="62"/>
      <c r="AL31" s="18">
        <v>1</v>
      </c>
      <c r="AM31" s="29">
        <v>0.5</v>
      </c>
      <c r="AN31" s="62"/>
      <c r="AO31" s="72"/>
      <c r="AP31" s="62"/>
      <c r="AQ31" s="18"/>
      <c r="AR31" s="29"/>
      <c r="AS31" s="62"/>
      <c r="AT31" s="72"/>
      <c r="AU31" s="62"/>
      <c r="AV31" s="18"/>
      <c r="AW31" s="29"/>
      <c r="AX31" s="62"/>
      <c r="AY31" s="72"/>
      <c r="AZ31" s="62"/>
      <c r="BA31" s="18"/>
      <c r="BB31" s="29"/>
      <c r="BC31" s="62"/>
      <c r="BD31" s="72"/>
      <c r="BE31" s="62"/>
      <c r="BF31" s="18"/>
      <c r="BG31" s="29"/>
      <c r="BH31" s="62"/>
      <c r="BI31" s="72"/>
      <c r="BJ31" s="62"/>
      <c r="BK31" s="18">
        <v>1</v>
      </c>
      <c r="BL31" s="29">
        <v>0.5</v>
      </c>
      <c r="BM31" s="62"/>
      <c r="BN31" s="72"/>
      <c r="BO31" s="62"/>
      <c r="BP31" s="18">
        <f t="shared" si="0"/>
        <v>2</v>
      </c>
      <c r="BQ31" s="29">
        <f t="shared" si="0"/>
        <v>1</v>
      </c>
      <c r="BR31" s="18">
        <f t="shared" si="0"/>
        <v>0</v>
      </c>
      <c r="BS31" s="29">
        <f t="shared" si="0"/>
        <v>0</v>
      </c>
    </row>
    <row r="32" spans="1:71" ht="42.75" hidden="1">
      <c r="A32" s="30" t="s">
        <v>189</v>
      </c>
      <c r="B32" s="30" t="s">
        <v>212</v>
      </c>
      <c r="C32" s="18" t="s">
        <v>179</v>
      </c>
      <c r="D32" s="25" t="s">
        <v>214</v>
      </c>
      <c r="E32" s="25" t="s">
        <v>215</v>
      </c>
      <c r="F32" s="26" t="s">
        <v>128</v>
      </c>
      <c r="G32" s="27">
        <v>45015</v>
      </c>
      <c r="H32" s="18"/>
      <c r="I32" s="28"/>
      <c r="J32" s="62"/>
      <c r="K32" s="63"/>
      <c r="L32" s="62"/>
      <c r="M32" s="18"/>
      <c r="N32" s="29"/>
      <c r="O32" s="62"/>
      <c r="P32" s="72"/>
      <c r="Q32" s="62"/>
      <c r="R32" s="18"/>
      <c r="S32" s="29"/>
      <c r="T32" s="62"/>
      <c r="U32" s="72"/>
      <c r="V32" s="62"/>
      <c r="W32" s="18"/>
      <c r="X32" s="29"/>
      <c r="Y32" s="62"/>
      <c r="Z32" s="72"/>
      <c r="AA32" s="62"/>
      <c r="AB32" s="18"/>
      <c r="AC32" s="29"/>
      <c r="AD32" s="62"/>
      <c r="AE32" s="72"/>
      <c r="AF32" s="62"/>
      <c r="AG32" s="18"/>
      <c r="AH32" s="29"/>
      <c r="AI32" s="62"/>
      <c r="AJ32" s="72"/>
      <c r="AK32" s="62"/>
      <c r="AL32" s="18"/>
      <c r="AM32" s="29"/>
      <c r="AN32" s="62"/>
      <c r="AO32" s="72"/>
      <c r="AP32" s="62"/>
      <c r="AQ32" s="18"/>
      <c r="AR32" s="29"/>
      <c r="AS32" s="62"/>
      <c r="AT32" s="72"/>
      <c r="AU32" s="62"/>
      <c r="AV32" s="18"/>
      <c r="AW32" s="29"/>
      <c r="AX32" s="62"/>
      <c r="AY32" s="72"/>
      <c r="AZ32" s="62"/>
      <c r="BA32" s="18"/>
      <c r="BB32" s="29"/>
      <c r="BC32" s="62"/>
      <c r="BD32" s="72"/>
      <c r="BE32" s="62"/>
      <c r="BF32" s="18"/>
      <c r="BG32" s="29"/>
      <c r="BH32" s="62"/>
      <c r="BI32" s="72"/>
      <c r="BJ32" s="62"/>
      <c r="BK32" s="18"/>
      <c r="BL32" s="29"/>
      <c r="BM32" s="62"/>
      <c r="BN32" s="72"/>
      <c r="BO32" s="62"/>
      <c r="BP32" s="18">
        <f t="shared" si="0"/>
        <v>0</v>
      </c>
      <c r="BQ32" s="29">
        <f t="shared" si="0"/>
        <v>0</v>
      </c>
      <c r="BR32" s="18">
        <f t="shared" si="0"/>
        <v>0</v>
      </c>
      <c r="BS32" s="29">
        <f t="shared" si="0"/>
        <v>0</v>
      </c>
    </row>
    <row r="33" spans="1:71" ht="72.75" hidden="1" customHeight="1">
      <c r="A33" s="30" t="s">
        <v>189</v>
      </c>
      <c r="B33" s="30" t="s">
        <v>216</v>
      </c>
      <c r="C33" s="18" t="s">
        <v>155</v>
      </c>
      <c r="D33" s="25" t="s">
        <v>217</v>
      </c>
      <c r="E33" s="25" t="s">
        <v>218</v>
      </c>
      <c r="F33" s="26" t="s">
        <v>128</v>
      </c>
      <c r="G33" s="27">
        <v>45258</v>
      </c>
      <c r="H33" s="18"/>
      <c r="I33" s="28"/>
      <c r="J33" s="62"/>
      <c r="K33" s="63"/>
      <c r="L33" s="62"/>
      <c r="M33" s="18"/>
      <c r="N33" s="29"/>
      <c r="O33" s="62"/>
      <c r="P33" s="72"/>
      <c r="Q33" s="62"/>
      <c r="R33" s="18"/>
      <c r="S33" s="29"/>
      <c r="T33" s="62"/>
      <c r="U33" s="72"/>
      <c r="V33" s="62"/>
      <c r="W33" s="18"/>
      <c r="X33" s="29"/>
      <c r="Y33" s="62"/>
      <c r="Z33" s="72"/>
      <c r="AA33" s="62"/>
      <c r="AB33" s="18"/>
      <c r="AC33" s="29"/>
      <c r="AD33" s="62"/>
      <c r="AE33" s="72"/>
      <c r="AF33" s="62"/>
      <c r="AG33" s="18"/>
      <c r="AH33" s="29"/>
      <c r="AI33" s="62"/>
      <c r="AJ33" s="72"/>
      <c r="AK33" s="62"/>
      <c r="AL33" s="18">
        <v>1</v>
      </c>
      <c r="AM33" s="29">
        <v>0.5</v>
      </c>
      <c r="AN33" s="62"/>
      <c r="AO33" s="72"/>
      <c r="AP33" s="62"/>
      <c r="AQ33" s="18"/>
      <c r="AR33" s="29"/>
      <c r="AS33" s="62"/>
      <c r="AT33" s="72"/>
      <c r="AU33" s="62"/>
      <c r="AV33" s="18"/>
      <c r="AW33" s="29"/>
      <c r="AX33" s="62"/>
      <c r="AY33" s="72"/>
      <c r="AZ33" s="62"/>
      <c r="BA33" s="18"/>
      <c r="BB33" s="29"/>
      <c r="BC33" s="62"/>
      <c r="BD33" s="72"/>
      <c r="BE33" s="62"/>
      <c r="BF33" s="18">
        <v>1</v>
      </c>
      <c r="BG33" s="29">
        <v>0.5</v>
      </c>
      <c r="BH33" s="62"/>
      <c r="BI33" s="72"/>
      <c r="BJ33" s="62"/>
      <c r="BK33" s="18"/>
      <c r="BL33" s="29"/>
      <c r="BM33" s="62"/>
      <c r="BN33" s="72"/>
      <c r="BO33" s="62"/>
      <c r="BP33" s="18">
        <f t="shared" si="0"/>
        <v>2</v>
      </c>
      <c r="BQ33" s="29">
        <f t="shared" si="0"/>
        <v>1</v>
      </c>
      <c r="BR33" s="18">
        <f t="shared" si="0"/>
        <v>0</v>
      </c>
      <c r="BS33" s="29">
        <f t="shared" si="0"/>
        <v>0</v>
      </c>
    </row>
    <row r="34" spans="1:71" ht="85.5" hidden="1">
      <c r="A34" s="30" t="s">
        <v>189</v>
      </c>
      <c r="B34" s="30" t="s">
        <v>216</v>
      </c>
      <c r="C34" s="41" t="s">
        <v>159</v>
      </c>
      <c r="D34" s="42" t="s">
        <v>219</v>
      </c>
      <c r="E34" s="42" t="s">
        <v>220</v>
      </c>
      <c r="F34" s="43" t="s">
        <v>128</v>
      </c>
      <c r="G34" s="44">
        <v>45289</v>
      </c>
      <c r="H34" s="41"/>
      <c r="I34" s="54"/>
      <c r="J34" s="68"/>
      <c r="K34" s="69"/>
      <c r="L34" s="78" t="s">
        <v>221</v>
      </c>
      <c r="M34" s="41"/>
      <c r="N34" s="55"/>
      <c r="O34" s="68"/>
      <c r="P34" s="75"/>
      <c r="Q34" s="68"/>
      <c r="R34" s="41"/>
      <c r="S34" s="55"/>
      <c r="T34" s="68"/>
      <c r="U34" s="75"/>
      <c r="V34" s="68"/>
      <c r="W34" s="41"/>
      <c r="X34" s="55"/>
      <c r="Y34" s="68"/>
      <c r="Z34" s="75"/>
      <c r="AA34" s="68"/>
      <c r="AB34" s="41"/>
      <c r="AC34" s="55"/>
      <c r="AD34" s="68"/>
      <c r="AE34" s="75"/>
      <c r="AF34" s="68"/>
      <c r="AG34" s="41">
        <v>1</v>
      </c>
      <c r="AH34" s="55">
        <v>0.5</v>
      </c>
      <c r="AI34" s="68"/>
      <c r="AJ34" s="75"/>
      <c r="AK34" s="68"/>
      <c r="AL34" s="41"/>
      <c r="AM34" s="55"/>
      <c r="AN34" s="68"/>
      <c r="AO34" s="75"/>
      <c r="AP34" s="68"/>
      <c r="AQ34" s="41"/>
      <c r="AR34" s="55"/>
      <c r="AS34" s="68"/>
      <c r="AT34" s="75"/>
      <c r="AU34" s="68"/>
      <c r="AV34" s="41"/>
      <c r="AW34" s="55"/>
      <c r="AX34" s="68"/>
      <c r="AY34" s="75"/>
      <c r="AZ34" s="68"/>
      <c r="BA34" s="41"/>
      <c r="BB34" s="55"/>
      <c r="BC34" s="68"/>
      <c r="BD34" s="75"/>
      <c r="BE34" s="68"/>
      <c r="BF34" s="41"/>
      <c r="BG34" s="55"/>
      <c r="BH34" s="68"/>
      <c r="BI34" s="75"/>
      <c r="BJ34" s="68"/>
      <c r="BK34" s="41">
        <v>1</v>
      </c>
      <c r="BL34" s="55">
        <v>0.5</v>
      </c>
      <c r="BM34" s="68"/>
      <c r="BN34" s="75"/>
      <c r="BO34" s="68"/>
      <c r="BP34" s="18">
        <f t="shared" si="0"/>
        <v>2</v>
      </c>
      <c r="BQ34" s="29">
        <f t="shared" si="0"/>
        <v>1</v>
      </c>
      <c r="BR34" s="18">
        <f t="shared" si="0"/>
        <v>0</v>
      </c>
      <c r="BS34" s="29">
        <f t="shared" si="0"/>
        <v>0</v>
      </c>
    </row>
    <row r="35" spans="1:71" ht="71.25" hidden="1">
      <c r="A35" s="45" t="s">
        <v>189</v>
      </c>
      <c r="B35" s="45" t="s">
        <v>222</v>
      </c>
      <c r="C35" s="46" t="s">
        <v>187</v>
      </c>
      <c r="D35" s="47" t="s">
        <v>223</v>
      </c>
      <c r="E35" s="47" t="s">
        <v>224</v>
      </c>
      <c r="F35" s="48" t="s">
        <v>225</v>
      </c>
      <c r="G35" s="49">
        <v>45214</v>
      </c>
      <c r="H35" s="46"/>
      <c r="I35" s="50"/>
      <c r="J35" s="66"/>
      <c r="K35" s="67"/>
      <c r="L35" s="66"/>
      <c r="M35" s="46"/>
      <c r="N35" s="51"/>
      <c r="O35" s="66"/>
      <c r="P35" s="74"/>
      <c r="Q35" s="66"/>
      <c r="R35" s="46"/>
      <c r="S35" s="51"/>
      <c r="T35" s="66"/>
      <c r="U35" s="74"/>
      <c r="V35" s="66"/>
      <c r="W35" s="46">
        <v>1</v>
      </c>
      <c r="X35" s="51">
        <v>0.5</v>
      </c>
      <c r="Y35" s="66">
        <v>1</v>
      </c>
      <c r="Z35" s="74">
        <v>0.5</v>
      </c>
      <c r="AA35" s="70" t="s">
        <v>226</v>
      </c>
      <c r="AB35" s="46"/>
      <c r="AC35" s="51"/>
      <c r="AD35" s="66"/>
      <c r="AE35" s="74"/>
      <c r="AF35" s="66"/>
      <c r="AG35" s="46"/>
      <c r="AH35" s="51"/>
      <c r="AI35" s="66"/>
      <c r="AJ35" s="74"/>
      <c r="AK35" s="66"/>
      <c r="AL35" s="46"/>
      <c r="AM35" s="51"/>
      <c r="AN35" s="66"/>
      <c r="AO35" s="74"/>
      <c r="AP35" s="66"/>
      <c r="AQ35" s="46"/>
      <c r="AR35" s="51"/>
      <c r="AS35" s="66"/>
      <c r="AT35" s="74"/>
      <c r="AU35" s="66"/>
      <c r="AV35" s="46"/>
      <c r="AW35" s="51"/>
      <c r="AX35" s="66"/>
      <c r="AY35" s="74"/>
      <c r="AZ35" s="66"/>
      <c r="BA35" s="46">
        <v>1</v>
      </c>
      <c r="BB35" s="51">
        <v>0.5</v>
      </c>
      <c r="BC35" s="66"/>
      <c r="BD35" s="74"/>
      <c r="BE35" s="66"/>
      <c r="BF35" s="46"/>
      <c r="BG35" s="51"/>
      <c r="BH35" s="66"/>
      <c r="BI35" s="74"/>
      <c r="BJ35" s="66"/>
      <c r="BK35" s="46"/>
      <c r="BL35" s="51"/>
      <c r="BM35" s="66"/>
      <c r="BN35" s="74"/>
      <c r="BO35" s="66"/>
      <c r="BP35" s="46">
        <f t="shared" si="0"/>
        <v>2</v>
      </c>
      <c r="BQ35" s="51">
        <f t="shared" si="0"/>
        <v>1</v>
      </c>
      <c r="BR35" s="46">
        <f t="shared" si="0"/>
        <v>1</v>
      </c>
      <c r="BS35" s="51">
        <f t="shared" si="0"/>
        <v>0.5</v>
      </c>
    </row>
    <row r="36" spans="1:71" ht="57.75" hidden="1" customHeight="1">
      <c r="A36" s="415" t="s">
        <v>227</v>
      </c>
      <c r="B36" s="415" t="s">
        <v>228</v>
      </c>
      <c r="C36" s="416" t="s">
        <v>32</v>
      </c>
      <c r="D36" s="417" t="s">
        <v>229</v>
      </c>
      <c r="E36" s="417" t="s">
        <v>230</v>
      </c>
      <c r="F36" s="418" t="s">
        <v>231</v>
      </c>
      <c r="G36" s="419">
        <v>45257</v>
      </c>
      <c r="H36" s="416"/>
      <c r="I36" s="420"/>
      <c r="J36" s="421"/>
      <c r="K36" s="422"/>
      <c r="L36" s="421"/>
      <c r="M36" s="416"/>
      <c r="N36" s="423"/>
      <c r="O36" s="421"/>
      <c r="P36" s="424"/>
      <c r="Q36" s="421"/>
      <c r="R36" s="416"/>
      <c r="S36" s="423"/>
      <c r="T36" s="421"/>
      <c r="U36" s="424"/>
      <c r="V36" s="421"/>
      <c r="W36" s="416"/>
      <c r="X36" s="423"/>
      <c r="Y36" s="421"/>
      <c r="Z36" s="424"/>
      <c r="AA36" s="421"/>
      <c r="AB36" s="416"/>
      <c r="AC36" s="423"/>
      <c r="AD36" s="421"/>
      <c r="AE36" s="424"/>
      <c r="AF36" s="421"/>
      <c r="AG36" s="416"/>
      <c r="AH36" s="423"/>
      <c r="AI36" s="421"/>
      <c r="AJ36" s="424"/>
      <c r="AK36" s="421"/>
      <c r="AL36" s="416"/>
      <c r="AM36" s="423"/>
      <c r="AN36" s="421"/>
      <c r="AO36" s="424"/>
      <c r="AP36" s="421"/>
      <c r="AQ36" s="416"/>
      <c r="AR36" s="423"/>
      <c r="AS36" s="421"/>
      <c r="AT36" s="424"/>
      <c r="AU36" s="421"/>
      <c r="AV36" s="416"/>
      <c r="AW36" s="423"/>
      <c r="AX36" s="421"/>
      <c r="AY36" s="424"/>
      <c r="AZ36" s="421"/>
      <c r="BA36" s="416"/>
      <c r="BB36" s="423"/>
      <c r="BC36" s="421"/>
      <c r="BD36" s="424"/>
      <c r="BE36" s="421"/>
      <c r="BF36" s="416">
        <v>1</v>
      </c>
      <c r="BG36" s="423">
        <v>1</v>
      </c>
      <c r="BH36" s="421"/>
      <c r="BI36" s="424"/>
      <c r="BJ36" s="421"/>
      <c r="BK36" s="416"/>
      <c r="BL36" s="423"/>
      <c r="BM36" s="421"/>
      <c r="BN36" s="424"/>
      <c r="BO36" s="421"/>
      <c r="BP36" s="416">
        <f t="shared" si="0"/>
        <v>1</v>
      </c>
      <c r="BQ36" s="423">
        <f t="shared" si="0"/>
        <v>1</v>
      </c>
      <c r="BR36" s="416">
        <f t="shared" si="0"/>
        <v>0</v>
      </c>
      <c r="BS36" s="423">
        <f t="shared" si="0"/>
        <v>0</v>
      </c>
    </row>
    <row r="37" spans="1:71" ht="58.5" hidden="1" customHeight="1">
      <c r="A37" s="30" t="s">
        <v>227</v>
      </c>
      <c r="B37" s="30" t="s">
        <v>232</v>
      </c>
      <c r="C37" s="18" t="s">
        <v>40</v>
      </c>
      <c r="D37" s="25" t="s">
        <v>233</v>
      </c>
      <c r="E37" s="25" t="s">
        <v>234</v>
      </c>
      <c r="F37" s="26" t="s">
        <v>121</v>
      </c>
      <c r="G37" s="27">
        <v>45091</v>
      </c>
      <c r="H37" s="18"/>
      <c r="I37" s="28"/>
      <c r="J37" s="62"/>
      <c r="K37" s="63"/>
      <c r="L37" s="62"/>
      <c r="M37" s="18"/>
      <c r="N37" s="29"/>
      <c r="O37" s="62"/>
      <c r="P37" s="72"/>
      <c r="Q37" s="62"/>
      <c r="R37" s="18"/>
      <c r="S37" s="29"/>
      <c r="T37" s="62"/>
      <c r="U37" s="72"/>
      <c r="V37" s="62"/>
      <c r="W37" s="18"/>
      <c r="X37" s="29"/>
      <c r="Y37" s="62"/>
      <c r="Z37" s="72"/>
      <c r="AA37" s="62"/>
      <c r="AB37" s="18"/>
      <c r="AC37" s="29"/>
      <c r="AD37" s="62"/>
      <c r="AE37" s="72"/>
      <c r="AF37" s="62"/>
      <c r="AG37" s="18">
        <v>1</v>
      </c>
      <c r="AH37" s="29">
        <v>1</v>
      </c>
      <c r="AI37" s="62"/>
      <c r="AJ37" s="72"/>
      <c r="AK37" s="62"/>
      <c r="AL37" s="18"/>
      <c r="AM37" s="29"/>
      <c r="AN37" s="62"/>
      <c r="AO37" s="72"/>
      <c r="AP37" s="62"/>
      <c r="AQ37" s="18"/>
      <c r="AR37" s="29"/>
      <c r="AS37" s="62"/>
      <c r="AT37" s="72"/>
      <c r="AU37" s="62"/>
      <c r="AV37" s="18"/>
      <c r="AW37" s="29"/>
      <c r="AX37" s="62"/>
      <c r="AY37" s="72"/>
      <c r="AZ37" s="62"/>
      <c r="BA37" s="18"/>
      <c r="BB37" s="29"/>
      <c r="BC37" s="62"/>
      <c r="BD37" s="72"/>
      <c r="BE37" s="62"/>
      <c r="BF37" s="18"/>
      <c r="BG37" s="29"/>
      <c r="BH37" s="62"/>
      <c r="BI37" s="72"/>
      <c r="BJ37" s="62"/>
      <c r="BK37" s="18"/>
      <c r="BL37" s="29"/>
      <c r="BM37" s="62"/>
      <c r="BN37" s="72"/>
      <c r="BO37" s="62"/>
      <c r="BP37" s="22">
        <f t="shared" si="0"/>
        <v>1</v>
      </c>
      <c r="BQ37" s="24">
        <f t="shared" si="0"/>
        <v>1</v>
      </c>
      <c r="BR37" s="22">
        <f t="shared" si="0"/>
        <v>0</v>
      </c>
      <c r="BS37" s="24">
        <f t="shared" si="0"/>
        <v>0</v>
      </c>
    </row>
    <row r="38" spans="1:71" ht="58.5" hidden="1" customHeight="1">
      <c r="A38" s="30" t="s">
        <v>227</v>
      </c>
      <c r="B38" s="30" t="s">
        <v>232</v>
      </c>
      <c r="C38" s="18" t="s">
        <v>133</v>
      </c>
      <c r="D38" s="25" t="s">
        <v>235</v>
      </c>
      <c r="E38" s="25" t="s">
        <v>236</v>
      </c>
      <c r="F38" s="26" t="s">
        <v>121</v>
      </c>
      <c r="G38" s="27">
        <v>45120</v>
      </c>
      <c r="H38" s="18"/>
      <c r="I38" s="28"/>
      <c r="J38" s="62"/>
      <c r="K38" s="63"/>
      <c r="L38" s="62"/>
      <c r="M38" s="18"/>
      <c r="N38" s="29"/>
      <c r="O38" s="62"/>
      <c r="P38" s="72"/>
      <c r="Q38" s="62"/>
      <c r="R38" s="18"/>
      <c r="S38" s="29"/>
      <c r="T38" s="62"/>
      <c r="U38" s="72"/>
      <c r="V38" s="62"/>
      <c r="W38" s="18"/>
      <c r="X38" s="29"/>
      <c r="Y38" s="62"/>
      <c r="Z38" s="72"/>
      <c r="AA38" s="62"/>
      <c r="AB38" s="18"/>
      <c r="AC38" s="29"/>
      <c r="AD38" s="62"/>
      <c r="AE38" s="72"/>
      <c r="AF38" s="62"/>
      <c r="AG38" s="18"/>
      <c r="AH38" s="29"/>
      <c r="AI38" s="62"/>
      <c r="AJ38" s="72"/>
      <c r="AK38" s="62"/>
      <c r="AL38" s="18">
        <v>1</v>
      </c>
      <c r="AM38" s="29">
        <v>1</v>
      </c>
      <c r="AN38" s="62"/>
      <c r="AO38" s="72"/>
      <c r="AP38" s="62"/>
      <c r="AQ38" s="18"/>
      <c r="AR38" s="29"/>
      <c r="AS38" s="62"/>
      <c r="AT38" s="72"/>
      <c r="AU38" s="62"/>
      <c r="AV38" s="18"/>
      <c r="AW38" s="29"/>
      <c r="AX38" s="62"/>
      <c r="AY38" s="72"/>
      <c r="AZ38" s="62"/>
      <c r="BA38" s="18"/>
      <c r="BB38" s="29"/>
      <c r="BC38" s="62"/>
      <c r="BD38" s="72"/>
      <c r="BE38" s="62"/>
      <c r="BF38" s="18"/>
      <c r="BG38" s="29"/>
      <c r="BH38" s="62"/>
      <c r="BI38" s="72"/>
      <c r="BJ38" s="62"/>
      <c r="BK38" s="18"/>
      <c r="BL38" s="29"/>
      <c r="BM38" s="62"/>
      <c r="BN38" s="72"/>
      <c r="BO38" s="62"/>
      <c r="BP38" s="22">
        <f t="shared" si="0"/>
        <v>1</v>
      </c>
      <c r="BQ38" s="24">
        <f t="shared" si="0"/>
        <v>1</v>
      </c>
      <c r="BR38" s="22">
        <f t="shared" si="0"/>
        <v>0</v>
      </c>
      <c r="BS38" s="24">
        <f t="shared" si="0"/>
        <v>0</v>
      </c>
    </row>
    <row r="39" spans="1:71" ht="28.5" hidden="1">
      <c r="A39" s="45" t="s">
        <v>227</v>
      </c>
      <c r="B39" s="45" t="s">
        <v>232</v>
      </c>
      <c r="C39" s="46" t="s">
        <v>138</v>
      </c>
      <c r="D39" s="47" t="s">
        <v>237</v>
      </c>
      <c r="E39" s="47" t="s">
        <v>238</v>
      </c>
      <c r="F39" s="48" t="s">
        <v>121</v>
      </c>
      <c r="G39" s="49">
        <v>45281</v>
      </c>
      <c r="H39" s="46"/>
      <c r="I39" s="50"/>
      <c r="J39" s="66"/>
      <c r="K39" s="67"/>
      <c r="L39" s="66"/>
      <c r="M39" s="46"/>
      <c r="N39" s="51"/>
      <c r="O39" s="66"/>
      <c r="P39" s="74"/>
      <c r="Q39" s="66"/>
      <c r="R39" s="46"/>
      <c r="S39" s="51"/>
      <c r="T39" s="66"/>
      <c r="U39" s="74"/>
      <c r="V39" s="66"/>
      <c r="W39" s="46"/>
      <c r="X39" s="51"/>
      <c r="Y39" s="66"/>
      <c r="Z39" s="74"/>
      <c r="AA39" s="66"/>
      <c r="AB39" s="46"/>
      <c r="AC39" s="51"/>
      <c r="AD39" s="66"/>
      <c r="AE39" s="74"/>
      <c r="AF39" s="66"/>
      <c r="AG39" s="46"/>
      <c r="AH39" s="51"/>
      <c r="AI39" s="66"/>
      <c r="AJ39" s="74"/>
      <c r="AK39" s="66"/>
      <c r="AL39" s="46"/>
      <c r="AM39" s="51"/>
      <c r="AN39" s="66"/>
      <c r="AO39" s="74"/>
      <c r="AP39" s="66"/>
      <c r="AQ39" s="46"/>
      <c r="AR39" s="51"/>
      <c r="AS39" s="66"/>
      <c r="AT39" s="74"/>
      <c r="AU39" s="66"/>
      <c r="AV39" s="46"/>
      <c r="AW39" s="51"/>
      <c r="AX39" s="66"/>
      <c r="AY39" s="74"/>
      <c r="AZ39" s="66"/>
      <c r="BA39" s="46"/>
      <c r="BB39" s="51"/>
      <c r="BC39" s="66"/>
      <c r="BD39" s="74"/>
      <c r="BE39" s="66"/>
      <c r="BF39" s="46"/>
      <c r="BG39" s="51"/>
      <c r="BH39" s="66"/>
      <c r="BI39" s="74"/>
      <c r="BJ39" s="66"/>
      <c r="BK39" s="46">
        <v>1</v>
      </c>
      <c r="BL39" s="51">
        <v>1</v>
      </c>
      <c r="BM39" s="66"/>
      <c r="BN39" s="74"/>
      <c r="BO39" s="66"/>
      <c r="BP39" s="52">
        <f t="shared" si="0"/>
        <v>1</v>
      </c>
      <c r="BQ39" s="53">
        <f t="shared" si="0"/>
        <v>1</v>
      </c>
      <c r="BR39" s="52">
        <f t="shared" si="0"/>
        <v>0</v>
      </c>
      <c r="BS39" s="53">
        <f t="shared" si="0"/>
        <v>0</v>
      </c>
    </row>
    <row r="40" spans="1:71" ht="28.5" hidden="1">
      <c r="A40" s="415" t="s">
        <v>239</v>
      </c>
      <c r="B40" s="415" t="s">
        <v>240</v>
      </c>
      <c r="C40" s="416" t="s">
        <v>32</v>
      </c>
      <c r="D40" s="415" t="s">
        <v>241</v>
      </c>
      <c r="E40" s="427" t="s">
        <v>242</v>
      </c>
      <c r="F40" s="418" t="s">
        <v>121</v>
      </c>
      <c r="G40" s="56">
        <v>44985</v>
      </c>
      <c r="H40" s="416"/>
      <c r="I40" s="420"/>
      <c r="J40" s="421"/>
      <c r="K40" s="422"/>
      <c r="L40" s="421"/>
      <c r="M40" s="416">
        <v>1</v>
      </c>
      <c r="N40" s="423">
        <v>1</v>
      </c>
      <c r="O40" s="421">
        <v>1</v>
      </c>
      <c r="P40" s="424">
        <v>1</v>
      </c>
      <c r="Q40" s="428" t="s">
        <v>243</v>
      </c>
      <c r="R40" s="416"/>
      <c r="S40" s="423"/>
      <c r="T40" s="421"/>
      <c r="U40" s="424"/>
      <c r="V40" s="421"/>
      <c r="W40" s="416"/>
      <c r="X40" s="423"/>
      <c r="Y40" s="421"/>
      <c r="Z40" s="424"/>
      <c r="AA40" s="421"/>
      <c r="AB40" s="416"/>
      <c r="AC40" s="423"/>
      <c r="AD40" s="421"/>
      <c r="AE40" s="424"/>
      <c r="AF40" s="421"/>
      <c r="AG40" s="416"/>
      <c r="AH40" s="423"/>
      <c r="AI40" s="421"/>
      <c r="AJ40" s="424"/>
      <c r="AK40" s="421"/>
      <c r="AL40" s="416"/>
      <c r="AM40" s="423"/>
      <c r="AN40" s="421"/>
      <c r="AO40" s="424"/>
      <c r="AP40" s="421"/>
      <c r="AQ40" s="416"/>
      <c r="AR40" s="423"/>
      <c r="AS40" s="421"/>
      <c r="AT40" s="424"/>
      <c r="AU40" s="421"/>
      <c r="AV40" s="416"/>
      <c r="AW40" s="423"/>
      <c r="AX40" s="421"/>
      <c r="AY40" s="424"/>
      <c r="AZ40" s="421"/>
      <c r="BA40" s="416"/>
      <c r="BB40" s="423"/>
      <c r="BC40" s="421"/>
      <c r="BD40" s="424"/>
      <c r="BE40" s="421"/>
      <c r="BF40" s="416"/>
      <c r="BG40" s="423"/>
      <c r="BH40" s="421"/>
      <c r="BI40" s="424"/>
      <c r="BJ40" s="421"/>
      <c r="BK40" s="416"/>
      <c r="BL40" s="423"/>
      <c r="BM40" s="421"/>
      <c r="BN40" s="424"/>
      <c r="BO40" s="421"/>
      <c r="BP40" s="416">
        <f t="shared" si="0"/>
        <v>1</v>
      </c>
      <c r="BQ40" s="423">
        <f t="shared" si="0"/>
        <v>1</v>
      </c>
      <c r="BR40" s="416">
        <f t="shared" si="0"/>
        <v>1</v>
      </c>
      <c r="BS40" s="423">
        <f t="shared" si="0"/>
        <v>1</v>
      </c>
    </row>
    <row r="41" spans="1:71" ht="45" hidden="1" customHeight="1">
      <c r="A41" s="17" t="s">
        <v>239</v>
      </c>
      <c r="B41" s="17" t="s">
        <v>240</v>
      </c>
      <c r="C41" s="22" t="s">
        <v>109</v>
      </c>
      <c r="D41" s="17" t="s">
        <v>244</v>
      </c>
      <c r="E41" s="17" t="s">
        <v>238</v>
      </c>
      <c r="F41" s="20" t="s">
        <v>121</v>
      </c>
      <c r="G41" s="27">
        <v>45105</v>
      </c>
      <c r="H41" s="22"/>
      <c r="I41" s="23"/>
      <c r="J41" s="60"/>
      <c r="K41" s="61"/>
      <c r="L41" s="60"/>
      <c r="M41" s="22"/>
      <c r="N41" s="24"/>
      <c r="O41" s="60"/>
      <c r="P41" s="71"/>
      <c r="Q41" s="60"/>
      <c r="R41" s="22"/>
      <c r="S41" s="24"/>
      <c r="T41" s="60"/>
      <c r="U41" s="71"/>
      <c r="V41" s="60"/>
      <c r="W41" s="22"/>
      <c r="X41" s="24"/>
      <c r="Y41" s="60"/>
      <c r="Z41" s="71"/>
      <c r="AA41" s="60"/>
      <c r="AB41" s="22"/>
      <c r="AC41" s="24"/>
      <c r="AD41" s="60"/>
      <c r="AE41" s="71"/>
      <c r="AF41" s="60"/>
      <c r="AG41" s="22">
        <v>1</v>
      </c>
      <c r="AH41" s="24">
        <v>1</v>
      </c>
      <c r="AI41" s="60"/>
      <c r="AJ41" s="71"/>
      <c r="AK41" s="60"/>
      <c r="AL41" s="22"/>
      <c r="AM41" s="24"/>
      <c r="AN41" s="60"/>
      <c r="AO41" s="71"/>
      <c r="AP41" s="60"/>
      <c r="AQ41" s="22"/>
      <c r="AR41" s="24"/>
      <c r="AS41" s="60"/>
      <c r="AT41" s="71"/>
      <c r="AU41" s="60"/>
      <c r="AV41" s="22"/>
      <c r="AW41" s="24"/>
      <c r="AX41" s="60"/>
      <c r="AY41" s="71"/>
      <c r="AZ41" s="60"/>
      <c r="BA41" s="22"/>
      <c r="BB41" s="24"/>
      <c r="BC41" s="60"/>
      <c r="BD41" s="71"/>
      <c r="BE41" s="60"/>
      <c r="BF41" s="22"/>
      <c r="BG41" s="24"/>
      <c r="BH41" s="60"/>
      <c r="BI41" s="71"/>
      <c r="BJ41" s="60"/>
      <c r="BK41" s="22"/>
      <c r="BL41" s="24"/>
      <c r="BM41" s="60"/>
      <c r="BN41" s="71"/>
      <c r="BO41" s="60"/>
      <c r="BP41" s="22">
        <f t="shared" si="0"/>
        <v>1</v>
      </c>
      <c r="BQ41" s="24">
        <f t="shared" si="0"/>
        <v>1</v>
      </c>
      <c r="BR41" s="22">
        <f t="shared" si="0"/>
        <v>0</v>
      </c>
      <c r="BS41" s="24">
        <f t="shared" si="0"/>
        <v>0</v>
      </c>
    </row>
    <row r="42" spans="1:71" ht="45" hidden="1" customHeight="1">
      <c r="A42" s="17" t="s">
        <v>239</v>
      </c>
      <c r="B42" s="17" t="s">
        <v>240</v>
      </c>
      <c r="C42" s="22" t="s">
        <v>118</v>
      </c>
      <c r="D42" s="17" t="s">
        <v>245</v>
      </c>
      <c r="E42" s="17" t="s">
        <v>246</v>
      </c>
      <c r="F42" s="20" t="s">
        <v>136</v>
      </c>
      <c r="G42" s="21">
        <v>45105</v>
      </c>
      <c r="H42" s="22"/>
      <c r="I42" s="23"/>
      <c r="J42" s="60"/>
      <c r="K42" s="61"/>
      <c r="L42" s="60"/>
      <c r="M42" s="22"/>
      <c r="N42" s="24"/>
      <c r="O42" s="60"/>
      <c r="P42" s="71"/>
      <c r="Q42" s="60"/>
      <c r="R42" s="22"/>
      <c r="S42" s="24"/>
      <c r="T42" s="60"/>
      <c r="U42" s="71"/>
      <c r="V42" s="60"/>
      <c r="W42" s="22"/>
      <c r="X42" s="24"/>
      <c r="Y42" s="60"/>
      <c r="Z42" s="71"/>
      <c r="AA42" s="60"/>
      <c r="AB42" s="22"/>
      <c r="AC42" s="24"/>
      <c r="AD42" s="60"/>
      <c r="AE42" s="71"/>
      <c r="AF42" s="60"/>
      <c r="AG42" s="22">
        <v>1</v>
      </c>
      <c r="AH42" s="24">
        <v>1</v>
      </c>
      <c r="AI42" s="60"/>
      <c r="AJ42" s="71"/>
      <c r="AK42" s="60"/>
      <c r="AL42" s="22"/>
      <c r="AM42" s="24"/>
      <c r="AN42" s="60"/>
      <c r="AO42" s="71"/>
      <c r="AP42" s="60"/>
      <c r="AQ42" s="22"/>
      <c r="AR42" s="24"/>
      <c r="AS42" s="60"/>
      <c r="AT42" s="71"/>
      <c r="AU42" s="60"/>
      <c r="AV42" s="22"/>
      <c r="AW42" s="24"/>
      <c r="AX42" s="60"/>
      <c r="AY42" s="71"/>
      <c r="AZ42" s="60"/>
      <c r="BA42" s="22"/>
      <c r="BB42" s="24"/>
      <c r="BC42" s="60"/>
      <c r="BD42" s="71"/>
      <c r="BE42" s="60"/>
      <c r="BF42" s="22"/>
      <c r="BG42" s="24"/>
      <c r="BH42" s="60"/>
      <c r="BI42" s="71"/>
      <c r="BJ42" s="60"/>
      <c r="BK42" s="22"/>
      <c r="BL42" s="24"/>
      <c r="BM42" s="60"/>
      <c r="BN42" s="71"/>
      <c r="BO42" s="60"/>
      <c r="BP42" s="22">
        <f t="shared" si="0"/>
        <v>1</v>
      </c>
      <c r="BQ42" s="24">
        <f t="shared" si="0"/>
        <v>1</v>
      </c>
      <c r="BR42" s="22">
        <f t="shared" si="0"/>
        <v>0</v>
      </c>
      <c r="BS42" s="24">
        <f t="shared" si="0"/>
        <v>0</v>
      </c>
    </row>
    <row r="43" spans="1:71" ht="71.25" hidden="1">
      <c r="A43" s="25" t="s">
        <v>239</v>
      </c>
      <c r="B43" s="25" t="s">
        <v>247</v>
      </c>
      <c r="C43" s="26" t="s">
        <v>40</v>
      </c>
      <c r="D43" s="25" t="s">
        <v>248</v>
      </c>
      <c r="E43" s="25" t="s">
        <v>249</v>
      </c>
      <c r="F43" s="26" t="s">
        <v>121</v>
      </c>
      <c r="G43" s="27">
        <v>45015</v>
      </c>
      <c r="H43" s="26"/>
      <c r="I43" s="28"/>
      <c r="J43" s="62"/>
      <c r="K43" s="63"/>
      <c r="L43" s="62"/>
      <c r="M43" s="18"/>
      <c r="N43" s="29"/>
      <c r="O43" s="62"/>
      <c r="P43" s="72"/>
      <c r="Q43" s="62"/>
      <c r="R43" s="18">
        <v>1</v>
      </c>
      <c r="S43" s="29">
        <v>1</v>
      </c>
      <c r="T43" s="62">
        <v>1</v>
      </c>
      <c r="U43" s="72">
        <v>1</v>
      </c>
      <c r="V43" s="77" t="s">
        <v>250</v>
      </c>
      <c r="W43" s="18"/>
      <c r="X43" s="29"/>
      <c r="Y43" s="62"/>
      <c r="Z43" s="72"/>
      <c r="AA43" s="62"/>
      <c r="AB43" s="18"/>
      <c r="AC43" s="29"/>
      <c r="AD43" s="62"/>
      <c r="AE43" s="72"/>
      <c r="AF43" s="62"/>
      <c r="AG43" s="18"/>
      <c r="AH43" s="29"/>
      <c r="AI43" s="62"/>
      <c r="AJ43" s="72"/>
      <c r="AK43" s="62"/>
      <c r="AL43" s="18"/>
      <c r="AM43" s="29"/>
      <c r="AN43" s="62"/>
      <c r="AO43" s="72"/>
      <c r="AP43" s="62"/>
      <c r="AQ43" s="18"/>
      <c r="AR43" s="29"/>
      <c r="AS43" s="62"/>
      <c r="AT43" s="72"/>
      <c r="AU43" s="62"/>
      <c r="AV43" s="18"/>
      <c r="AW43" s="29"/>
      <c r="AX43" s="62"/>
      <c r="AY43" s="72"/>
      <c r="AZ43" s="62"/>
      <c r="BA43" s="18"/>
      <c r="BB43" s="29"/>
      <c r="BC43" s="62"/>
      <c r="BD43" s="72"/>
      <c r="BE43" s="62"/>
      <c r="BF43" s="18"/>
      <c r="BG43" s="29"/>
      <c r="BH43" s="62"/>
      <c r="BI43" s="72"/>
      <c r="BJ43" s="62"/>
      <c r="BK43" s="18"/>
      <c r="BL43" s="29"/>
      <c r="BM43" s="62"/>
      <c r="BN43" s="72"/>
      <c r="BO43" s="62"/>
      <c r="BP43" s="22">
        <f t="shared" si="0"/>
        <v>1</v>
      </c>
      <c r="BQ43" s="24">
        <f t="shared" si="0"/>
        <v>1</v>
      </c>
      <c r="BR43" s="22">
        <f t="shared" si="0"/>
        <v>1</v>
      </c>
      <c r="BS43" s="24">
        <f t="shared" si="0"/>
        <v>1</v>
      </c>
    </row>
    <row r="44" spans="1:71" ht="42.75" hidden="1">
      <c r="A44" s="25" t="s">
        <v>239</v>
      </c>
      <c r="B44" s="25" t="s">
        <v>247</v>
      </c>
      <c r="C44" s="26" t="s">
        <v>133</v>
      </c>
      <c r="D44" s="25" t="s">
        <v>251</v>
      </c>
      <c r="E44" s="25" t="s">
        <v>252</v>
      </c>
      <c r="F44" s="26" t="s">
        <v>121</v>
      </c>
      <c r="G44" s="27">
        <v>45246</v>
      </c>
      <c r="H44" s="26"/>
      <c r="I44" s="28"/>
      <c r="J44" s="62"/>
      <c r="K44" s="63"/>
      <c r="L44" s="62"/>
      <c r="M44" s="18"/>
      <c r="N44" s="29"/>
      <c r="O44" s="62"/>
      <c r="P44" s="72"/>
      <c r="Q44" s="62"/>
      <c r="R44" s="18"/>
      <c r="S44" s="29"/>
      <c r="T44" s="62"/>
      <c r="U44" s="72"/>
      <c r="V44" s="62"/>
      <c r="W44" s="18"/>
      <c r="X44" s="29"/>
      <c r="Y44" s="62"/>
      <c r="Z44" s="72"/>
      <c r="AA44" s="62"/>
      <c r="AB44" s="18"/>
      <c r="AC44" s="29"/>
      <c r="AD44" s="62"/>
      <c r="AE44" s="72"/>
      <c r="AF44" s="62"/>
      <c r="AG44" s="18"/>
      <c r="AH44" s="29"/>
      <c r="AI44" s="62"/>
      <c r="AJ44" s="72"/>
      <c r="AK44" s="62"/>
      <c r="AL44" s="18"/>
      <c r="AM44" s="29"/>
      <c r="AN44" s="62"/>
      <c r="AO44" s="72"/>
      <c r="AP44" s="62"/>
      <c r="AQ44" s="18"/>
      <c r="AR44" s="29"/>
      <c r="AS44" s="62"/>
      <c r="AT44" s="72"/>
      <c r="AU44" s="62"/>
      <c r="AV44" s="18"/>
      <c r="AW44" s="29"/>
      <c r="AX44" s="62"/>
      <c r="AY44" s="72"/>
      <c r="AZ44" s="62"/>
      <c r="BA44" s="18"/>
      <c r="BB44" s="29"/>
      <c r="BC44" s="62"/>
      <c r="BD44" s="72"/>
      <c r="BE44" s="62"/>
      <c r="BF44" s="18">
        <v>1</v>
      </c>
      <c r="BG44" s="29">
        <v>1</v>
      </c>
      <c r="BH44" s="62"/>
      <c r="BI44" s="72"/>
      <c r="BJ44" s="62"/>
      <c r="BK44" s="18"/>
      <c r="BL44" s="29"/>
      <c r="BM44" s="62"/>
      <c r="BN44" s="72"/>
      <c r="BO44" s="62"/>
      <c r="BP44" s="22">
        <f t="shared" si="0"/>
        <v>1</v>
      </c>
      <c r="BQ44" s="24">
        <f t="shared" si="0"/>
        <v>1</v>
      </c>
      <c r="BR44" s="22">
        <f t="shared" si="0"/>
        <v>0</v>
      </c>
      <c r="BS44" s="24">
        <f t="shared" si="0"/>
        <v>0</v>
      </c>
    </row>
    <row r="45" spans="1:71" ht="72" hidden="1" customHeight="1">
      <c r="A45" s="30" t="s">
        <v>239</v>
      </c>
      <c r="B45" s="30" t="s">
        <v>247</v>
      </c>
      <c r="C45" s="18" t="s">
        <v>133</v>
      </c>
      <c r="D45" s="30" t="s">
        <v>253</v>
      </c>
      <c r="E45" s="30" t="s">
        <v>254</v>
      </c>
      <c r="F45" s="26" t="s">
        <v>255</v>
      </c>
      <c r="G45" s="27">
        <v>45211</v>
      </c>
      <c r="H45" s="18"/>
      <c r="I45" s="28"/>
      <c r="J45" s="62"/>
      <c r="K45" s="63"/>
      <c r="L45" s="62"/>
      <c r="M45" s="18"/>
      <c r="N45" s="29"/>
      <c r="O45" s="62"/>
      <c r="P45" s="72"/>
      <c r="Q45" s="62"/>
      <c r="R45" s="18"/>
      <c r="S45" s="29"/>
      <c r="T45" s="62"/>
      <c r="U45" s="72"/>
      <c r="V45" s="62"/>
      <c r="W45" s="18"/>
      <c r="X45" s="29"/>
      <c r="Y45" s="62"/>
      <c r="Z45" s="72"/>
      <c r="AA45" s="62"/>
      <c r="AB45" s="18"/>
      <c r="AC45" s="29"/>
      <c r="AD45" s="62"/>
      <c r="AE45" s="72"/>
      <c r="AF45" s="62"/>
      <c r="AG45" s="18"/>
      <c r="AH45" s="29"/>
      <c r="AI45" s="62"/>
      <c r="AJ45" s="72"/>
      <c r="AK45" s="62"/>
      <c r="AL45" s="18"/>
      <c r="AM45" s="29"/>
      <c r="AN45" s="62"/>
      <c r="AO45" s="72"/>
      <c r="AP45" s="62"/>
      <c r="AQ45" s="18"/>
      <c r="AR45" s="29"/>
      <c r="AS45" s="62"/>
      <c r="AT45" s="72"/>
      <c r="AU45" s="62"/>
      <c r="AV45" s="18"/>
      <c r="AW45" s="29"/>
      <c r="AX45" s="62"/>
      <c r="AY45" s="72"/>
      <c r="AZ45" s="62"/>
      <c r="BA45" s="18">
        <v>1</v>
      </c>
      <c r="BB45" s="29">
        <v>1</v>
      </c>
      <c r="BC45" s="62"/>
      <c r="BD45" s="72"/>
      <c r="BE45" s="62"/>
      <c r="BF45" s="18"/>
      <c r="BG45" s="29"/>
      <c r="BH45" s="62"/>
      <c r="BI45" s="72"/>
      <c r="BJ45" s="62"/>
      <c r="BK45" s="18"/>
      <c r="BL45" s="29"/>
      <c r="BM45" s="62"/>
      <c r="BN45" s="72"/>
      <c r="BO45" s="62"/>
      <c r="BP45" s="22">
        <f t="shared" si="0"/>
        <v>1</v>
      </c>
      <c r="BQ45" s="24">
        <f t="shared" si="0"/>
        <v>1</v>
      </c>
      <c r="BR45" s="22">
        <f t="shared" si="0"/>
        <v>0</v>
      </c>
      <c r="BS45" s="24">
        <f t="shared" si="0"/>
        <v>0</v>
      </c>
    </row>
    <row r="46" spans="1:71" ht="101.25" hidden="1" customHeight="1">
      <c r="A46" s="30" t="s">
        <v>239</v>
      </c>
      <c r="B46" s="30" t="s">
        <v>256</v>
      </c>
      <c r="C46" s="18" t="s">
        <v>46</v>
      </c>
      <c r="D46" s="30" t="s">
        <v>257</v>
      </c>
      <c r="E46" s="30" t="s">
        <v>258</v>
      </c>
      <c r="F46" s="26" t="s">
        <v>259</v>
      </c>
      <c r="G46" s="27">
        <v>45041</v>
      </c>
      <c r="H46" s="18"/>
      <c r="I46" s="28"/>
      <c r="J46" s="62"/>
      <c r="K46" s="63"/>
      <c r="L46" s="62"/>
      <c r="M46" s="18"/>
      <c r="N46" s="29"/>
      <c r="O46" s="62"/>
      <c r="P46" s="72"/>
      <c r="Q46" s="62"/>
      <c r="R46" s="18"/>
      <c r="S46" s="29"/>
      <c r="T46" s="62"/>
      <c r="U46" s="72"/>
      <c r="V46" s="62"/>
      <c r="W46" s="18">
        <v>1</v>
      </c>
      <c r="X46" s="29">
        <v>1</v>
      </c>
      <c r="Y46" s="62">
        <v>1</v>
      </c>
      <c r="Z46" s="72">
        <v>1</v>
      </c>
      <c r="AA46" s="77" t="s">
        <v>260</v>
      </c>
      <c r="AB46" s="18"/>
      <c r="AC46" s="29"/>
      <c r="AD46" s="62"/>
      <c r="AE46" s="72"/>
      <c r="AF46" s="62"/>
      <c r="AG46" s="18"/>
      <c r="AH46" s="29"/>
      <c r="AI46" s="62"/>
      <c r="AJ46" s="72"/>
      <c r="AK46" s="62"/>
      <c r="AL46" s="18"/>
      <c r="AM46" s="29"/>
      <c r="AN46" s="62"/>
      <c r="AO46" s="72"/>
      <c r="AP46" s="62"/>
      <c r="AQ46" s="18"/>
      <c r="AR46" s="29"/>
      <c r="AS46" s="62"/>
      <c r="AT46" s="72"/>
      <c r="AU46" s="62"/>
      <c r="AV46" s="18"/>
      <c r="AW46" s="29"/>
      <c r="AX46" s="62"/>
      <c r="AY46" s="72"/>
      <c r="AZ46" s="62"/>
      <c r="BA46" s="18"/>
      <c r="BB46" s="29"/>
      <c r="BC46" s="62"/>
      <c r="BD46" s="72"/>
      <c r="BE46" s="62"/>
      <c r="BF46" s="18"/>
      <c r="BG46" s="29"/>
      <c r="BH46" s="62"/>
      <c r="BI46" s="72"/>
      <c r="BJ46" s="62"/>
      <c r="BK46" s="18"/>
      <c r="BL46" s="29"/>
      <c r="BM46" s="62"/>
      <c r="BN46" s="72"/>
      <c r="BO46" s="62"/>
      <c r="BP46" s="22">
        <f t="shared" si="0"/>
        <v>1</v>
      </c>
      <c r="BQ46" s="24">
        <f t="shared" si="0"/>
        <v>1</v>
      </c>
      <c r="BR46" s="22">
        <f t="shared" si="0"/>
        <v>1</v>
      </c>
      <c r="BS46" s="24">
        <f t="shared" si="0"/>
        <v>1</v>
      </c>
    </row>
    <row r="47" spans="1:71" ht="69.75" hidden="1" customHeight="1">
      <c r="A47" s="30" t="s">
        <v>239</v>
      </c>
      <c r="B47" s="30" t="s">
        <v>256</v>
      </c>
      <c r="C47" s="41" t="s">
        <v>49</v>
      </c>
      <c r="D47" s="30" t="s">
        <v>261</v>
      </c>
      <c r="E47" s="32" t="s">
        <v>262</v>
      </c>
      <c r="F47" s="26" t="s">
        <v>148</v>
      </c>
      <c r="G47" s="44">
        <v>45288</v>
      </c>
      <c r="H47" s="41"/>
      <c r="I47" s="54"/>
      <c r="J47" s="68"/>
      <c r="K47" s="69"/>
      <c r="L47" s="68"/>
      <c r="M47" s="41"/>
      <c r="N47" s="55"/>
      <c r="O47" s="68"/>
      <c r="P47" s="75"/>
      <c r="Q47" s="68"/>
      <c r="R47" s="41">
        <v>1</v>
      </c>
      <c r="S47" s="55">
        <v>0.25</v>
      </c>
      <c r="T47" s="62">
        <v>1</v>
      </c>
      <c r="U47" s="75">
        <v>0.25</v>
      </c>
      <c r="V47" s="82" t="s">
        <v>263</v>
      </c>
      <c r="W47" s="41"/>
      <c r="X47" s="55"/>
      <c r="Y47" s="68"/>
      <c r="Z47" s="75"/>
      <c r="AA47" s="68"/>
      <c r="AB47" s="41"/>
      <c r="AC47" s="55"/>
      <c r="AD47" s="68"/>
      <c r="AE47" s="75"/>
      <c r="AF47" s="68"/>
      <c r="AG47" s="41">
        <v>1</v>
      </c>
      <c r="AH47" s="55">
        <v>0.25</v>
      </c>
      <c r="AI47" s="68"/>
      <c r="AJ47" s="75"/>
      <c r="AK47" s="68"/>
      <c r="AL47" s="41"/>
      <c r="AM47" s="55"/>
      <c r="AN47" s="68"/>
      <c r="AO47" s="75"/>
      <c r="AP47" s="68"/>
      <c r="AQ47" s="41"/>
      <c r="AR47" s="55"/>
      <c r="AS47" s="68"/>
      <c r="AT47" s="75"/>
      <c r="AU47" s="68"/>
      <c r="AV47" s="41">
        <v>1</v>
      </c>
      <c r="AW47" s="55">
        <v>0.25</v>
      </c>
      <c r="AX47" s="68"/>
      <c r="AY47" s="75"/>
      <c r="AZ47" s="68"/>
      <c r="BA47" s="41"/>
      <c r="BB47" s="55"/>
      <c r="BC47" s="68"/>
      <c r="BD47" s="75"/>
      <c r="BE47" s="68"/>
      <c r="BF47" s="41"/>
      <c r="BG47" s="55"/>
      <c r="BH47" s="68"/>
      <c r="BI47" s="75"/>
      <c r="BJ47" s="68"/>
      <c r="BK47" s="41">
        <v>1</v>
      </c>
      <c r="BL47" s="55">
        <v>0.25</v>
      </c>
      <c r="BM47" s="68"/>
      <c r="BN47" s="75"/>
      <c r="BO47" s="68"/>
      <c r="BP47" s="22">
        <f t="shared" si="0"/>
        <v>4</v>
      </c>
      <c r="BQ47" s="24">
        <f t="shared" si="0"/>
        <v>1</v>
      </c>
      <c r="BR47" s="22">
        <f t="shared" si="0"/>
        <v>1</v>
      </c>
      <c r="BS47" s="24">
        <f t="shared" si="0"/>
        <v>0.25</v>
      </c>
    </row>
    <row r="48" spans="1:71" ht="57.75" hidden="1" customHeight="1">
      <c r="A48" s="45" t="s">
        <v>239</v>
      </c>
      <c r="B48" s="45" t="s">
        <v>264</v>
      </c>
      <c r="C48" s="46" t="s">
        <v>151</v>
      </c>
      <c r="D48" s="45" t="s">
        <v>265</v>
      </c>
      <c r="E48" s="45" t="s">
        <v>266</v>
      </c>
      <c r="F48" s="48" t="s">
        <v>255</v>
      </c>
      <c r="G48" s="49">
        <v>45181</v>
      </c>
      <c r="H48" s="46"/>
      <c r="I48" s="50"/>
      <c r="J48" s="66"/>
      <c r="K48" s="67"/>
      <c r="L48" s="66"/>
      <c r="M48" s="46"/>
      <c r="N48" s="51"/>
      <c r="O48" s="66"/>
      <c r="P48" s="74"/>
      <c r="Q48" s="66"/>
      <c r="R48" s="46"/>
      <c r="S48" s="51"/>
      <c r="T48" s="66"/>
      <c r="U48" s="74"/>
      <c r="V48" s="66"/>
      <c r="W48" s="46"/>
      <c r="X48" s="51"/>
      <c r="Y48" s="66"/>
      <c r="Z48" s="74"/>
      <c r="AA48" s="66"/>
      <c r="AB48" s="46"/>
      <c r="AC48" s="51"/>
      <c r="AD48" s="66"/>
      <c r="AE48" s="74"/>
      <c r="AF48" s="66"/>
      <c r="AG48" s="46"/>
      <c r="AH48" s="51"/>
      <c r="AI48" s="66"/>
      <c r="AJ48" s="74"/>
      <c r="AK48" s="66"/>
      <c r="AL48" s="46"/>
      <c r="AM48" s="51"/>
      <c r="AN48" s="66"/>
      <c r="AO48" s="74"/>
      <c r="AP48" s="66"/>
      <c r="AQ48" s="46"/>
      <c r="AR48" s="51"/>
      <c r="AS48" s="66"/>
      <c r="AT48" s="74"/>
      <c r="AU48" s="66"/>
      <c r="AV48" s="46">
        <v>1</v>
      </c>
      <c r="AW48" s="51">
        <v>1</v>
      </c>
      <c r="AX48" s="66"/>
      <c r="AY48" s="74"/>
      <c r="AZ48" s="66"/>
      <c r="BA48" s="46"/>
      <c r="BB48" s="51"/>
      <c r="BC48" s="66"/>
      <c r="BD48" s="74"/>
      <c r="BE48" s="66"/>
      <c r="BF48" s="46"/>
      <c r="BG48" s="51"/>
      <c r="BH48" s="66"/>
      <c r="BI48" s="74"/>
      <c r="BJ48" s="66"/>
      <c r="BK48" s="46"/>
      <c r="BL48" s="51"/>
      <c r="BM48" s="66"/>
      <c r="BN48" s="74"/>
      <c r="BO48" s="66"/>
      <c r="BP48" s="52">
        <f t="shared" si="0"/>
        <v>1</v>
      </c>
      <c r="BQ48" s="53">
        <f t="shared" si="0"/>
        <v>1</v>
      </c>
      <c r="BR48" s="52">
        <f t="shared" si="0"/>
        <v>0</v>
      </c>
      <c r="BS48" s="53">
        <f t="shared" si="0"/>
        <v>0</v>
      </c>
    </row>
    <row r="49" spans="1:71" ht="85.5" hidden="1">
      <c r="A49" s="417" t="s">
        <v>267</v>
      </c>
      <c r="B49" s="417" t="s">
        <v>268</v>
      </c>
      <c r="C49" s="416" t="s">
        <v>32</v>
      </c>
      <c r="D49" s="417" t="s">
        <v>269</v>
      </c>
      <c r="E49" s="417" t="s">
        <v>270</v>
      </c>
      <c r="F49" s="418" t="s">
        <v>121</v>
      </c>
      <c r="G49" s="419">
        <v>44957</v>
      </c>
      <c r="H49" s="416">
        <v>1</v>
      </c>
      <c r="I49" s="420">
        <v>1</v>
      </c>
      <c r="J49" s="421">
        <v>1</v>
      </c>
      <c r="K49" s="422">
        <v>1</v>
      </c>
      <c r="L49" s="426" t="s">
        <v>271</v>
      </c>
      <c r="M49" s="416"/>
      <c r="N49" s="423"/>
      <c r="O49" s="421"/>
      <c r="P49" s="424"/>
      <c r="Q49" s="421"/>
      <c r="R49" s="416"/>
      <c r="S49" s="423"/>
      <c r="T49" s="421"/>
      <c r="U49" s="424"/>
      <c r="V49" s="421"/>
      <c r="W49" s="416"/>
      <c r="X49" s="423"/>
      <c r="Y49" s="421"/>
      <c r="Z49" s="424"/>
      <c r="AA49" s="421"/>
      <c r="AB49" s="416"/>
      <c r="AC49" s="423"/>
      <c r="AD49" s="421"/>
      <c r="AE49" s="424"/>
      <c r="AF49" s="421"/>
      <c r="AG49" s="416"/>
      <c r="AH49" s="423"/>
      <c r="AI49" s="421"/>
      <c r="AJ49" s="424"/>
      <c r="AK49" s="421"/>
      <c r="AL49" s="416"/>
      <c r="AM49" s="423"/>
      <c r="AN49" s="421"/>
      <c r="AO49" s="424"/>
      <c r="AP49" s="421"/>
      <c r="AQ49" s="416"/>
      <c r="AR49" s="423"/>
      <c r="AS49" s="421"/>
      <c r="AT49" s="424"/>
      <c r="AU49" s="421"/>
      <c r="AV49" s="416"/>
      <c r="AW49" s="423"/>
      <c r="AX49" s="421"/>
      <c r="AY49" s="424"/>
      <c r="AZ49" s="421"/>
      <c r="BA49" s="416"/>
      <c r="BB49" s="423"/>
      <c r="BC49" s="421"/>
      <c r="BD49" s="424"/>
      <c r="BE49" s="421"/>
      <c r="BF49" s="416"/>
      <c r="BG49" s="423"/>
      <c r="BH49" s="421"/>
      <c r="BI49" s="424"/>
      <c r="BJ49" s="421"/>
      <c r="BK49" s="416"/>
      <c r="BL49" s="423"/>
      <c r="BM49" s="421"/>
      <c r="BN49" s="424"/>
      <c r="BO49" s="421"/>
      <c r="BP49" s="416">
        <f t="shared" si="0"/>
        <v>1</v>
      </c>
      <c r="BQ49" s="423">
        <f t="shared" si="0"/>
        <v>1</v>
      </c>
      <c r="BR49" s="416">
        <f t="shared" si="0"/>
        <v>1</v>
      </c>
      <c r="BS49" s="423">
        <f t="shared" si="0"/>
        <v>1</v>
      </c>
    </row>
    <row r="50" spans="1:71" ht="28.5" hidden="1">
      <c r="A50" s="19" t="s">
        <v>267</v>
      </c>
      <c r="B50" s="19" t="s">
        <v>268</v>
      </c>
      <c r="C50" s="22" t="s">
        <v>109</v>
      </c>
      <c r="D50" s="19" t="s">
        <v>272</v>
      </c>
      <c r="E50" s="19" t="s">
        <v>273</v>
      </c>
      <c r="F50" s="20" t="s">
        <v>121</v>
      </c>
      <c r="G50" s="21">
        <v>45288</v>
      </c>
      <c r="H50" s="22"/>
      <c r="I50" s="23"/>
      <c r="J50" s="60"/>
      <c r="K50" s="61"/>
      <c r="L50" s="60"/>
      <c r="M50" s="22"/>
      <c r="N50" s="24"/>
      <c r="O50" s="60"/>
      <c r="P50" s="71"/>
      <c r="Q50" s="60"/>
      <c r="R50" s="22"/>
      <c r="S50" s="24"/>
      <c r="T50" s="60"/>
      <c r="U50" s="71"/>
      <c r="V50" s="60"/>
      <c r="W50" s="22"/>
      <c r="X50" s="24"/>
      <c r="Y50" s="60"/>
      <c r="Z50" s="71"/>
      <c r="AA50" s="60"/>
      <c r="AB50" s="22"/>
      <c r="AC50" s="24"/>
      <c r="AD50" s="60"/>
      <c r="AE50" s="71"/>
      <c r="AF50" s="60"/>
      <c r="AG50" s="22"/>
      <c r="AH50" s="24"/>
      <c r="AI50" s="60"/>
      <c r="AJ50" s="71"/>
      <c r="AK50" s="60"/>
      <c r="AL50" s="22"/>
      <c r="AM50" s="24"/>
      <c r="AN50" s="60"/>
      <c r="AO50" s="71"/>
      <c r="AP50" s="60"/>
      <c r="AQ50" s="22"/>
      <c r="AR50" s="24"/>
      <c r="AS50" s="60"/>
      <c r="AT50" s="71"/>
      <c r="AU50" s="60"/>
      <c r="AV50" s="22"/>
      <c r="AW50" s="24"/>
      <c r="AX50" s="60"/>
      <c r="AY50" s="71"/>
      <c r="AZ50" s="60"/>
      <c r="BA50" s="22"/>
      <c r="BB50" s="24"/>
      <c r="BC50" s="60"/>
      <c r="BD50" s="71"/>
      <c r="BE50" s="60"/>
      <c r="BF50" s="22"/>
      <c r="BG50" s="24"/>
      <c r="BH50" s="60"/>
      <c r="BI50" s="71"/>
      <c r="BJ50" s="60"/>
      <c r="BK50" s="22">
        <v>1</v>
      </c>
      <c r="BL50" s="24">
        <v>1</v>
      </c>
      <c r="BM50" s="60"/>
      <c r="BN50" s="71"/>
      <c r="BO50" s="60"/>
      <c r="BP50" s="22">
        <f t="shared" si="0"/>
        <v>1</v>
      </c>
      <c r="BQ50" s="24">
        <f t="shared" si="0"/>
        <v>1</v>
      </c>
      <c r="BR50" s="22">
        <f t="shared" si="0"/>
        <v>0</v>
      </c>
      <c r="BS50" s="24">
        <f t="shared" si="0"/>
        <v>0</v>
      </c>
    </row>
    <row r="51" spans="1:71" ht="28.5" hidden="1">
      <c r="A51" s="25" t="s">
        <v>267</v>
      </c>
      <c r="B51" s="25" t="s">
        <v>274</v>
      </c>
      <c r="C51" s="18" t="s">
        <v>40</v>
      </c>
      <c r="D51" s="25" t="s">
        <v>275</v>
      </c>
      <c r="E51" s="25" t="s">
        <v>276</v>
      </c>
      <c r="F51" s="26" t="s">
        <v>121</v>
      </c>
      <c r="G51" s="27">
        <v>45015</v>
      </c>
      <c r="H51" s="18"/>
      <c r="I51" s="28"/>
      <c r="J51" s="62"/>
      <c r="K51" s="63"/>
      <c r="L51" s="62"/>
      <c r="M51" s="18"/>
      <c r="N51" s="29"/>
      <c r="O51" s="62"/>
      <c r="P51" s="72"/>
      <c r="Q51" s="62"/>
      <c r="R51" s="18">
        <v>1</v>
      </c>
      <c r="S51" s="29">
        <v>1</v>
      </c>
      <c r="T51" s="62">
        <v>1</v>
      </c>
      <c r="U51" s="72">
        <v>1</v>
      </c>
      <c r="V51" s="77" t="s">
        <v>277</v>
      </c>
      <c r="W51" s="18"/>
      <c r="X51" s="29"/>
      <c r="Y51" s="62"/>
      <c r="Z51" s="72"/>
      <c r="AA51" s="62"/>
      <c r="AB51" s="18"/>
      <c r="AC51" s="29"/>
      <c r="AD51" s="62"/>
      <c r="AE51" s="72"/>
      <c r="AF51" s="62"/>
      <c r="AG51" s="18"/>
      <c r="AH51" s="29"/>
      <c r="AI51" s="62"/>
      <c r="AJ51" s="72"/>
      <c r="AK51" s="62"/>
      <c r="AL51" s="18"/>
      <c r="AM51" s="29"/>
      <c r="AN51" s="62"/>
      <c r="AO51" s="72"/>
      <c r="AP51" s="62"/>
      <c r="AQ51" s="18"/>
      <c r="AR51" s="29"/>
      <c r="AS51" s="62"/>
      <c r="AT51" s="72"/>
      <c r="AU51" s="62"/>
      <c r="AV51" s="18"/>
      <c r="AW51" s="29"/>
      <c r="AX51" s="62"/>
      <c r="AY51" s="72"/>
      <c r="AZ51" s="62"/>
      <c r="BA51" s="18"/>
      <c r="BB51" s="29"/>
      <c r="BC51" s="62"/>
      <c r="BD51" s="72"/>
      <c r="BE51" s="62"/>
      <c r="BF51" s="18"/>
      <c r="BG51" s="29"/>
      <c r="BH51" s="62"/>
      <c r="BI51" s="72"/>
      <c r="BJ51" s="62"/>
      <c r="BK51" s="18"/>
      <c r="BL51" s="29"/>
      <c r="BM51" s="62"/>
      <c r="BN51" s="72"/>
      <c r="BO51" s="62"/>
      <c r="BP51" s="22">
        <f t="shared" si="0"/>
        <v>1</v>
      </c>
      <c r="BQ51" s="24">
        <f t="shared" si="0"/>
        <v>1</v>
      </c>
      <c r="BR51" s="22">
        <f t="shared" si="0"/>
        <v>1</v>
      </c>
      <c r="BS51" s="24">
        <f t="shared" si="0"/>
        <v>1</v>
      </c>
    </row>
    <row r="52" spans="1:71" ht="28.5" hidden="1">
      <c r="A52" s="25" t="s">
        <v>267</v>
      </c>
      <c r="B52" s="25" t="s">
        <v>274</v>
      </c>
      <c r="C52" s="41" t="s">
        <v>40</v>
      </c>
      <c r="D52" s="42" t="s">
        <v>278</v>
      </c>
      <c r="E52" s="42" t="s">
        <v>279</v>
      </c>
      <c r="F52" s="43" t="s">
        <v>121</v>
      </c>
      <c r="G52" s="44">
        <v>45076</v>
      </c>
      <c r="H52" s="41"/>
      <c r="I52" s="54"/>
      <c r="J52" s="68"/>
      <c r="K52" s="69"/>
      <c r="L52" s="68"/>
      <c r="M52" s="41"/>
      <c r="N52" s="55"/>
      <c r="O52" s="68"/>
      <c r="P52" s="75"/>
      <c r="Q52" s="68"/>
      <c r="R52" s="41"/>
      <c r="S52" s="55"/>
      <c r="T52" s="68"/>
      <c r="U52" s="75"/>
      <c r="V52" s="68"/>
      <c r="W52" s="41"/>
      <c r="X52" s="55"/>
      <c r="Y52" s="68"/>
      <c r="Z52" s="75"/>
      <c r="AA52" s="68"/>
      <c r="AB52" s="41">
        <v>1</v>
      </c>
      <c r="AC52" s="55">
        <v>1</v>
      </c>
      <c r="AD52" s="68"/>
      <c r="AE52" s="75"/>
      <c r="AF52" s="68"/>
      <c r="AG52" s="41"/>
      <c r="AH52" s="55"/>
      <c r="AI52" s="68"/>
      <c r="AJ52" s="75"/>
      <c r="AK52" s="68"/>
      <c r="AL52" s="41"/>
      <c r="AM52" s="55"/>
      <c r="AN52" s="68"/>
      <c r="AO52" s="75"/>
      <c r="AP52" s="68"/>
      <c r="AQ52" s="41"/>
      <c r="AR52" s="55"/>
      <c r="AS52" s="68"/>
      <c r="AT52" s="75"/>
      <c r="AU52" s="68"/>
      <c r="AV52" s="41"/>
      <c r="AW52" s="55"/>
      <c r="AX52" s="68"/>
      <c r="AY52" s="75"/>
      <c r="AZ52" s="68"/>
      <c r="BA52" s="41"/>
      <c r="BB52" s="55"/>
      <c r="BC52" s="68"/>
      <c r="BD52" s="75"/>
      <c r="BE52" s="68"/>
      <c r="BF52" s="41"/>
      <c r="BG52" s="55"/>
      <c r="BH52" s="68"/>
      <c r="BI52" s="75"/>
      <c r="BJ52" s="68"/>
      <c r="BK52" s="41"/>
      <c r="BL52" s="55"/>
      <c r="BM52" s="68"/>
      <c r="BN52" s="75"/>
      <c r="BO52" s="68"/>
      <c r="BP52" s="22">
        <f t="shared" si="0"/>
        <v>1</v>
      </c>
      <c r="BQ52" s="24">
        <f t="shared" si="0"/>
        <v>1</v>
      </c>
      <c r="BR52" s="22">
        <f t="shared" si="0"/>
        <v>0</v>
      </c>
      <c r="BS52" s="24">
        <f t="shared" si="0"/>
        <v>0</v>
      </c>
    </row>
    <row r="53" spans="1:71" ht="28.5" hidden="1">
      <c r="A53" s="25" t="s">
        <v>267</v>
      </c>
      <c r="B53" s="25" t="s">
        <v>274</v>
      </c>
      <c r="C53" s="41" t="s">
        <v>138</v>
      </c>
      <c r="D53" s="42" t="s">
        <v>280</v>
      </c>
      <c r="E53" s="42" t="s">
        <v>281</v>
      </c>
      <c r="F53" s="43" t="s">
        <v>121</v>
      </c>
      <c r="G53" s="44">
        <v>45287</v>
      </c>
      <c r="H53" s="41"/>
      <c r="I53" s="54"/>
      <c r="J53" s="68"/>
      <c r="K53" s="69"/>
      <c r="L53" s="68"/>
      <c r="M53" s="41"/>
      <c r="N53" s="55"/>
      <c r="O53" s="68"/>
      <c r="P53" s="75"/>
      <c r="Q53" s="68"/>
      <c r="R53" s="41"/>
      <c r="S53" s="55"/>
      <c r="T53" s="68"/>
      <c r="U53" s="75"/>
      <c r="V53" s="68"/>
      <c r="W53" s="41"/>
      <c r="X53" s="55"/>
      <c r="Y53" s="68"/>
      <c r="Z53" s="75"/>
      <c r="AA53" s="68"/>
      <c r="AB53" s="41"/>
      <c r="AC53" s="55"/>
      <c r="AD53" s="68"/>
      <c r="AE53" s="75"/>
      <c r="AF53" s="68"/>
      <c r="AG53" s="41"/>
      <c r="AH53" s="55"/>
      <c r="AI53" s="68"/>
      <c r="AJ53" s="75"/>
      <c r="AK53" s="68"/>
      <c r="AL53" s="41"/>
      <c r="AM53" s="55"/>
      <c r="AN53" s="68"/>
      <c r="AO53" s="75"/>
      <c r="AP53" s="68"/>
      <c r="AQ53" s="41"/>
      <c r="AR53" s="55"/>
      <c r="AS53" s="68"/>
      <c r="AT53" s="75"/>
      <c r="AU53" s="68"/>
      <c r="AV53" s="41"/>
      <c r="AW53" s="55"/>
      <c r="AX53" s="68"/>
      <c r="AY53" s="75"/>
      <c r="AZ53" s="68"/>
      <c r="BA53" s="41"/>
      <c r="BB53" s="55"/>
      <c r="BC53" s="68"/>
      <c r="BD53" s="75"/>
      <c r="BE53" s="68"/>
      <c r="BF53" s="41"/>
      <c r="BG53" s="55"/>
      <c r="BH53" s="68"/>
      <c r="BI53" s="75"/>
      <c r="BJ53" s="68"/>
      <c r="BK53" s="41">
        <v>1</v>
      </c>
      <c r="BL53" s="55">
        <v>1</v>
      </c>
      <c r="BM53" s="68"/>
      <c r="BN53" s="75"/>
      <c r="BO53" s="68"/>
      <c r="BP53" s="22">
        <f t="shared" si="0"/>
        <v>1</v>
      </c>
      <c r="BQ53" s="24">
        <f t="shared" si="0"/>
        <v>1</v>
      </c>
      <c r="BR53" s="22">
        <f t="shared" si="0"/>
        <v>0</v>
      </c>
      <c r="BS53" s="24">
        <f t="shared" si="0"/>
        <v>0</v>
      </c>
    </row>
    <row r="54" spans="1:71" ht="28.5" hidden="1">
      <c r="A54" s="25" t="s">
        <v>267</v>
      </c>
      <c r="B54" s="42" t="s">
        <v>282</v>
      </c>
      <c r="C54" s="41" t="s">
        <v>46</v>
      </c>
      <c r="D54" s="42" t="s">
        <v>283</v>
      </c>
      <c r="E54" s="42" t="s">
        <v>284</v>
      </c>
      <c r="F54" s="43" t="s">
        <v>121</v>
      </c>
      <c r="G54" s="44">
        <v>45105</v>
      </c>
      <c r="H54" s="41"/>
      <c r="I54" s="54"/>
      <c r="J54" s="68"/>
      <c r="K54" s="69"/>
      <c r="L54" s="68"/>
      <c r="M54" s="41"/>
      <c r="N54" s="55"/>
      <c r="O54" s="68"/>
      <c r="P54" s="75"/>
      <c r="Q54" s="68"/>
      <c r="R54" s="41"/>
      <c r="S54" s="55"/>
      <c r="T54" s="68"/>
      <c r="U54" s="75"/>
      <c r="V54" s="68"/>
      <c r="W54" s="41"/>
      <c r="X54" s="55"/>
      <c r="Y54" s="68"/>
      <c r="Z54" s="75"/>
      <c r="AA54" s="68"/>
      <c r="AB54" s="41"/>
      <c r="AC54" s="55"/>
      <c r="AD54" s="68"/>
      <c r="AE54" s="75"/>
      <c r="AF54" s="68"/>
      <c r="AG54" s="41">
        <v>1</v>
      </c>
      <c r="AH54" s="55">
        <v>1</v>
      </c>
      <c r="AI54" s="68"/>
      <c r="AJ54" s="75"/>
      <c r="AK54" s="68"/>
      <c r="AL54" s="41"/>
      <c r="AM54" s="55"/>
      <c r="AN54" s="68"/>
      <c r="AO54" s="75"/>
      <c r="AP54" s="68"/>
      <c r="AQ54" s="41"/>
      <c r="AR54" s="55"/>
      <c r="AS54" s="68"/>
      <c r="AT54" s="75"/>
      <c r="AU54" s="68"/>
      <c r="AV54" s="41"/>
      <c r="AW54" s="55"/>
      <c r="AX54" s="68"/>
      <c r="AY54" s="75"/>
      <c r="AZ54" s="68"/>
      <c r="BA54" s="41"/>
      <c r="BB54" s="55"/>
      <c r="BC54" s="68"/>
      <c r="BD54" s="75"/>
      <c r="BE54" s="68"/>
      <c r="BF54" s="41"/>
      <c r="BG54" s="55"/>
      <c r="BH54" s="68"/>
      <c r="BI54" s="75"/>
      <c r="BJ54" s="68"/>
      <c r="BK54" s="41"/>
      <c r="BL54" s="55"/>
      <c r="BM54" s="68"/>
      <c r="BN54" s="75"/>
      <c r="BO54" s="68"/>
      <c r="BP54" s="22">
        <f t="shared" si="0"/>
        <v>1</v>
      </c>
      <c r="BQ54" s="24">
        <f t="shared" si="0"/>
        <v>1</v>
      </c>
      <c r="BR54" s="22">
        <f t="shared" si="0"/>
        <v>0</v>
      </c>
      <c r="BS54" s="24">
        <f t="shared" si="0"/>
        <v>0</v>
      </c>
    </row>
    <row r="55" spans="1:71" ht="42.75" hidden="1">
      <c r="A55" s="47" t="s">
        <v>267</v>
      </c>
      <c r="B55" s="47" t="s">
        <v>282</v>
      </c>
      <c r="C55" s="46" t="s">
        <v>49</v>
      </c>
      <c r="D55" s="47" t="s">
        <v>285</v>
      </c>
      <c r="E55" s="47" t="s">
        <v>286</v>
      </c>
      <c r="F55" s="48" t="s">
        <v>121</v>
      </c>
      <c r="G55" s="49">
        <v>45287</v>
      </c>
      <c r="H55" s="46"/>
      <c r="I55" s="50"/>
      <c r="J55" s="66"/>
      <c r="K55" s="67"/>
      <c r="L55" s="66"/>
      <c r="M55" s="46"/>
      <c r="N55" s="51"/>
      <c r="O55" s="66"/>
      <c r="P55" s="74"/>
      <c r="Q55" s="66"/>
      <c r="R55" s="46"/>
      <c r="S55" s="51"/>
      <c r="T55" s="66"/>
      <c r="U55" s="74"/>
      <c r="V55" s="66"/>
      <c r="W55" s="46"/>
      <c r="X55" s="51"/>
      <c r="Y55" s="66"/>
      <c r="Z55" s="74"/>
      <c r="AA55" s="66"/>
      <c r="AB55" s="46"/>
      <c r="AC55" s="51"/>
      <c r="AD55" s="66"/>
      <c r="AE55" s="74"/>
      <c r="AF55" s="66"/>
      <c r="AG55" s="46"/>
      <c r="AH55" s="51"/>
      <c r="AI55" s="66"/>
      <c r="AJ55" s="74"/>
      <c r="AK55" s="66"/>
      <c r="AL55" s="46"/>
      <c r="AM55" s="51"/>
      <c r="AN55" s="66"/>
      <c r="AO55" s="74"/>
      <c r="AP55" s="66"/>
      <c r="AQ55" s="46"/>
      <c r="AR55" s="51"/>
      <c r="AS55" s="66"/>
      <c r="AT55" s="74"/>
      <c r="AU55" s="66"/>
      <c r="AV55" s="46"/>
      <c r="AW55" s="51"/>
      <c r="AX55" s="66"/>
      <c r="AY55" s="74"/>
      <c r="AZ55" s="66"/>
      <c r="BA55" s="46"/>
      <c r="BB55" s="51"/>
      <c r="BC55" s="66"/>
      <c r="BD55" s="74"/>
      <c r="BE55" s="66"/>
      <c r="BF55" s="46"/>
      <c r="BG55" s="51"/>
      <c r="BH55" s="66"/>
      <c r="BI55" s="74"/>
      <c r="BJ55" s="66"/>
      <c r="BK55" s="46">
        <v>1</v>
      </c>
      <c r="BL55" s="51">
        <v>1</v>
      </c>
      <c r="BM55" s="66"/>
      <c r="BN55" s="74"/>
      <c r="BO55" s="66"/>
      <c r="BP55" s="52">
        <f t="shared" si="0"/>
        <v>1</v>
      </c>
      <c r="BQ55" s="53">
        <f t="shared" si="0"/>
        <v>1</v>
      </c>
      <c r="BR55" s="52">
        <f t="shared" si="0"/>
        <v>0</v>
      </c>
      <c r="BS55" s="53">
        <f t="shared" si="0"/>
        <v>0</v>
      </c>
    </row>
    <row r="56" spans="1:71" ht="28.5" hidden="1">
      <c r="A56" s="57" t="s">
        <v>287</v>
      </c>
      <c r="B56" s="57" t="s">
        <v>288</v>
      </c>
      <c r="C56" s="416" t="s">
        <v>32</v>
      </c>
      <c r="D56" s="417" t="s">
        <v>289</v>
      </c>
      <c r="E56" s="417" t="s">
        <v>270</v>
      </c>
      <c r="F56" s="418" t="s">
        <v>208</v>
      </c>
      <c r="G56" s="419">
        <v>44957</v>
      </c>
      <c r="H56" s="416">
        <v>1</v>
      </c>
      <c r="I56" s="420">
        <v>1</v>
      </c>
      <c r="J56" s="421">
        <v>1</v>
      </c>
      <c r="K56" s="422">
        <v>1</v>
      </c>
      <c r="M56" s="416"/>
      <c r="N56" s="423"/>
      <c r="O56" s="421"/>
      <c r="P56" s="424"/>
      <c r="Q56" s="421"/>
      <c r="R56" s="416"/>
      <c r="S56" s="423"/>
      <c r="T56" s="421"/>
      <c r="U56" s="424"/>
      <c r="V56" s="421"/>
      <c r="W56" s="416"/>
      <c r="X56" s="423"/>
      <c r="Y56" s="421"/>
      <c r="Z56" s="424"/>
      <c r="AA56" s="421"/>
      <c r="AB56" s="416"/>
      <c r="AC56" s="423"/>
      <c r="AD56" s="421"/>
      <c r="AE56" s="424"/>
      <c r="AF56" s="421"/>
      <c r="AG56" s="416"/>
      <c r="AH56" s="423"/>
      <c r="AI56" s="421"/>
      <c r="AJ56" s="424"/>
      <c r="AK56" s="421"/>
      <c r="AL56" s="416"/>
      <c r="AM56" s="423"/>
      <c r="AN56" s="421"/>
      <c r="AO56" s="424"/>
      <c r="AP56" s="421"/>
      <c r="AQ56" s="416"/>
      <c r="AR56" s="423"/>
      <c r="AS56" s="421"/>
      <c r="AT56" s="424"/>
      <c r="AU56" s="421"/>
      <c r="AV56" s="416"/>
      <c r="AW56" s="423"/>
      <c r="AX56" s="421"/>
      <c r="AY56" s="424"/>
      <c r="AZ56" s="421"/>
      <c r="BA56" s="416"/>
      <c r="BB56" s="423"/>
      <c r="BC56" s="421"/>
      <c r="BD56" s="424"/>
      <c r="BE56" s="421"/>
      <c r="BF56" s="416"/>
      <c r="BG56" s="423"/>
      <c r="BH56" s="421"/>
      <c r="BI56" s="424"/>
      <c r="BJ56" s="421"/>
      <c r="BK56" s="416"/>
      <c r="BL56" s="423"/>
      <c r="BM56" s="421"/>
      <c r="BN56" s="424"/>
      <c r="BO56" s="421"/>
      <c r="BP56" s="416">
        <f t="shared" si="0"/>
        <v>1</v>
      </c>
      <c r="BQ56" s="423">
        <f t="shared" si="0"/>
        <v>1</v>
      </c>
      <c r="BR56" s="416">
        <f t="shared" si="0"/>
        <v>1</v>
      </c>
      <c r="BS56" s="423">
        <f t="shared" si="0"/>
        <v>1</v>
      </c>
    </row>
    <row r="57" spans="1:71" ht="28.5" hidden="1">
      <c r="A57" s="30" t="s">
        <v>287</v>
      </c>
      <c r="B57" s="30" t="s">
        <v>288</v>
      </c>
      <c r="C57" s="22" t="s">
        <v>109</v>
      </c>
      <c r="D57" s="19" t="s">
        <v>290</v>
      </c>
      <c r="E57" s="19" t="s">
        <v>273</v>
      </c>
      <c r="F57" s="20" t="s">
        <v>208</v>
      </c>
      <c r="G57" s="21">
        <v>45288</v>
      </c>
      <c r="H57" s="22"/>
      <c r="I57" s="23"/>
      <c r="J57" s="60"/>
      <c r="K57" s="61"/>
      <c r="L57" s="60"/>
      <c r="M57" s="22"/>
      <c r="N57" s="24"/>
      <c r="O57" s="60"/>
      <c r="P57" s="71"/>
      <c r="Q57" s="60"/>
      <c r="R57" s="22"/>
      <c r="S57" s="24"/>
      <c r="T57" s="60"/>
      <c r="U57" s="71"/>
      <c r="V57" s="60"/>
      <c r="W57" s="22"/>
      <c r="X57" s="24"/>
      <c r="Y57" s="60"/>
      <c r="Z57" s="71"/>
      <c r="AA57" s="60"/>
      <c r="AB57" s="22"/>
      <c r="AC57" s="24"/>
      <c r="AD57" s="60"/>
      <c r="AE57" s="71"/>
      <c r="AF57" s="60"/>
      <c r="AG57" s="22"/>
      <c r="AH57" s="24"/>
      <c r="AI57" s="60"/>
      <c r="AJ57" s="71"/>
      <c r="AK57" s="60"/>
      <c r="AL57" s="22"/>
      <c r="AM57" s="24"/>
      <c r="AN57" s="60"/>
      <c r="AO57" s="71"/>
      <c r="AP57" s="60"/>
      <c r="AQ57" s="22"/>
      <c r="AR57" s="24"/>
      <c r="AS57" s="60"/>
      <c r="AT57" s="71"/>
      <c r="AU57" s="60"/>
      <c r="AV57" s="22"/>
      <c r="AW57" s="24"/>
      <c r="AX57" s="60"/>
      <c r="AY57" s="71"/>
      <c r="AZ57" s="60"/>
      <c r="BA57" s="22"/>
      <c r="BB57" s="24"/>
      <c r="BC57" s="60"/>
      <c r="BD57" s="71"/>
      <c r="BE57" s="60"/>
      <c r="BF57" s="22"/>
      <c r="BG57" s="24"/>
      <c r="BH57" s="60"/>
      <c r="BI57" s="71"/>
      <c r="BJ57" s="60"/>
      <c r="BK57" s="22">
        <v>1</v>
      </c>
      <c r="BL57" s="24">
        <v>1</v>
      </c>
      <c r="BM57" s="60"/>
      <c r="BN57" s="71"/>
      <c r="BO57" s="60"/>
      <c r="BP57" s="22">
        <f t="shared" si="0"/>
        <v>1</v>
      </c>
      <c r="BQ57" s="24">
        <f t="shared" si="0"/>
        <v>1</v>
      </c>
      <c r="BR57" s="22">
        <f t="shared" si="0"/>
        <v>0</v>
      </c>
      <c r="BS57" s="24">
        <f t="shared" si="0"/>
        <v>0</v>
      </c>
    </row>
    <row r="58" spans="1:71" ht="57" hidden="1">
      <c r="A58" s="30" t="s">
        <v>287</v>
      </c>
      <c r="B58" s="30" t="s">
        <v>291</v>
      </c>
      <c r="C58" s="18" t="s">
        <v>40</v>
      </c>
      <c r="D58" s="25" t="s">
        <v>292</v>
      </c>
      <c r="E58" s="25" t="s">
        <v>293</v>
      </c>
      <c r="F58" s="26" t="s">
        <v>208</v>
      </c>
      <c r="G58" s="27">
        <v>45260</v>
      </c>
      <c r="H58" s="18"/>
      <c r="I58" s="28"/>
      <c r="J58" s="62"/>
      <c r="K58" s="63"/>
      <c r="L58" s="62"/>
      <c r="M58" s="18"/>
      <c r="N58" s="29"/>
      <c r="O58" s="62"/>
      <c r="P58" s="72"/>
      <c r="Q58" s="62"/>
      <c r="R58" s="18"/>
      <c r="S58" s="29"/>
      <c r="T58" s="62"/>
      <c r="U58" s="72"/>
      <c r="V58" s="62"/>
      <c r="W58" s="18"/>
      <c r="X58" s="29"/>
      <c r="Y58" s="62"/>
      <c r="Z58" s="72"/>
      <c r="AA58" s="62"/>
      <c r="AB58" s="18"/>
      <c r="AC58" s="29"/>
      <c r="AD58" s="62"/>
      <c r="AE58" s="72"/>
      <c r="AF58" s="62"/>
      <c r="AG58" s="18">
        <v>1</v>
      </c>
      <c r="AH58" s="29">
        <v>0.5</v>
      </c>
      <c r="AI58" s="62"/>
      <c r="AJ58" s="72"/>
      <c r="AK58" s="62"/>
      <c r="AL58" s="18"/>
      <c r="AM58" s="29"/>
      <c r="AN58" s="62"/>
      <c r="AO58" s="72"/>
      <c r="AP58" s="62"/>
      <c r="AQ58" s="18"/>
      <c r="AR58" s="29"/>
      <c r="AS58" s="62"/>
      <c r="AT58" s="72"/>
      <c r="AU58" s="62"/>
      <c r="AV58" s="18"/>
      <c r="AW58" s="29"/>
      <c r="AX58" s="62"/>
      <c r="AY58" s="72"/>
      <c r="AZ58" s="62"/>
      <c r="BA58" s="18"/>
      <c r="BB58" s="29"/>
      <c r="BC58" s="62"/>
      <c r="BD58" s="72"/>
      <c r="BE58" s="62"/>
      <c r="BF58" s="18">
        <v>1</v>
      </c>
      <c r="BG58" s="29">
        <v>0.5</v>
      </c>
      <c r="BH58" s="62"/>
      <c r="BI58" s="72"/>
      <c r="BJ58" s="62"/>
      <c r="BK58" s="18"/>
      <c r="BL58" s="29"/>
      <c r="BM58" s="62"/>
      <c r="BN58" s="72"/>
      <c r="BO58" s="62"/>
      <c r="BP58" s="22">
        <f t="shared" si="0"/>
        <v>2</v>
      </c>
      <c r="BQ58" s="24">
        <f t="shared" si="0"/>
        <v>1</v>
      </c>
      <c r="BR58" s="22">
        <f t="shared" si="0"/>
        <v>0</v>
      </c>
      <c r="BS58" s="24">
        <f t="shared" si="0"/>
        <v>0</v>
      </c>
    </row>
    <row r="59" spans="1:71" ht="42.75" hidden="1">
      <c r="A59" s="30" t="s">
        <v>287</v>
      </c>
      <c r="B59" s="30" t="s">
        <v>294</v>
      </c>
      <c r="C59" s="18" t="s">
        <v>46</v>
      </c>
      <c r="D59" s="25" t="s">
        <v>295</v>
      </c>
      <c r="E59" s="25" t="s">
        <v>296</v>
      </c>
      <c r="F59" s="26" t="s">
        <v>208</v>
      </c>
      <c r="G59" s="27">
        <v>45280</v>
      </c>
      <c r="H59" s="18"/>
      <c r="I59" s="28"/>
      <c r="J59" s="62"/>
      <c r="K59" s="63"/>
      <c r="L59" s="62"/>
      <c r="M59" s="18"/>
      <c r="N59" s="29"/>
      <c r="O59" s="62"/>
      <c r="P59" s="72"/>
      <c r="Q59" s="62"/>
      <c r="R59" s="18"/>
      <c r="S59" s="29"/>
      <c r="T59" s="62"/>
      <c r="U59" s="72"/>
      <c r="V59" s="62"/>
      <c r="W59" s="18"/>
      <c r="X59" s="29"/>
      <c r="Y59" s="62"/>
      <c r="Z59" s="72"/>
      <c r="AA59" s="62"/>
      <c r="AB59" s="18"/>
      <c r="AC59" s="29"/>
      <c r="AD59" s="62"/>
      <c r="AE59" s="72"/>
      <c r="AF59" s="62"/>
      <c r="AG59" s="18"/>
      <c r="AH59" s="29"/>
      <c r="AI59" s="62"/>
      <c r="AJ59" s="72"/>
      <c r="AK59" s="62"/>
      <c r="AL59" s="18"/>
      <c r="AM59" s="29"/>
      <c r="AN59" s="62"/>
      <c r="AO59" s="72"/>
      <c r="AP59" s="62"/>
      <c r="AQ59" s="18"/>
      <c r="AR59" s="29"/>
      <c r="AS59" s="62"/>
      <c r="AT59" s="72"/>
      <c r="AU59" s="62"/>
      <c r="AV59" s="18"/>
      <c r="AW59" s="29"/>
      <c r="AX59" s="62"/>
      <c r="AY59" s="72"/>
      <c r="AZ59" s="62"/>
      <c r="BA59" s="18"/>
      <c r="BB59" s="29"/>
      <c r="BC59" s="62"/>
      <c r="BD59" s="72"/>
      <c r="BE59" s="62"/>
      <c r="BF59" s="18"/>
      <c r="BG59" s="29"/>
      <c r="BH59" s="62"/>
      <c r="BI59" s="72"/>
      <c r="BJ59" s="62"/>
      <c r="BK59" s="18">
        <v>1</v>
      </c>
      <c r="BL59" s="29">
        <v>1</v>
      </c>
      <c r="BM59" s="62"/>
      <c r="BN59" s="72"/>
      <c r="BO59" s="62"/>
      <c r="BP59" s="22">
        <f t="shared" si="0"/>
        <v>1</v>
      </c>
      <c r="BQ59" s="24">
        <f t="shared" si="0"/>
        <v>1</v>
      </c>
      <c r="BR59" s="22">
        <f t="shared" si="0"/>
        <v>0</v>
      </c>
      <c r="BS59" s="24">
        <f t="shared" si="0"/>
        <v>0</v>
      </c>
    </row>
    <row r="60" spans="1:71" ht="71.25" hidden="1">
      <c r="A60" s="32" t="s">
        <v>287</v>
      </c>
      <c r="B60" s="32" t="s">
        <v>297</v>
      </c>
      <c r="C60" s="18" t="s">
        <v>151</v>
      </c>
      <c r="D60" s="25" t="s">
        <v>298</v>
      </c>
      <c r="E60" s="25" t="s">
        <v>299</v>
      </c>
      <c r="F60" s="26" t="s">
        <v>121</v>
      </c>
      <c r="G60" s="27">
        <v>45015</v>
      </c>
      <c r="H60" s="18"/>
      <c r="I60" s="28"/>
      <c r="J60" s="62"/>
      <c r="K60" s="63"/>
      <c r="L60" s="62"/>
      <c r="M60" s="18"/>
      <c r="N60" s="29"/>
      <c r="O60" s="62"/>
      <c r="P60" s="72"/>
      <c r="Q60" s="62"/>
      <c r="R60" s="18">
        <v>2</v>
      </c>
      <c r="S60" s="29">
        <v>1</v>
      </c>
      <c r="T60" s="62">
        <v>1</v>
      </c>
      <c r="U60" s="72">
        <v>0.5</v>
      </c>
      <c r="V60" s="77" t="s">
        <v>300</v>
      </c>
      <c r="W60" s="18"/>
      <c r="X60" s="29"/>
      <c r="Y60" s="62"/>
      <c r="Z60" s="72"/>
      <c r="AA60" s="62"/>
      <c r="AB60" s="18"/>
      <c r="AC60" s="29"/>
      <c r="AD60" s="62"/>
      <c r="AE60" s="72"/>
      <c r="AF60" s="62"/>
      <c r="AG60" s="18"/>
      <c r="AH60" s="29"/>
      <c r="AI60" s="62"/>
      <c r="AJ60" s="72"/>
      <c r="AK60" s="62"/>
      <c r="AL60" s="18"/>
      <c r="AM60" s="29"/>
      <c r="AN60" s="62"/>
      <c r="AO60" s="72"/>
      <c r="AP60" s="62"/>
      <c r="AQ60" s="18"/>
      <c r="AR60" s="29"/>
      <c r="AS60" s="62"/>
      <c r="AT60" s="72"/>
      <c r="AU60" s="62"/>
      <c r="AV60" s="18"/>
      <c r="AW60" s="29"/>
      <c r="AX60" s="62"/>
      <c r="AY60" s="72"/>
      <c r="AZ60" s="62"/>
      <c r="BA60" s="18"/>
      <c r="BB60" s="29"/>
      <c r="BC60" s="62"/>
      <c r="BD60" s="72"/>
      <c r="BE60" s="62"/>
      <c r="BF60" s="18"/>
      <c r="BG60" s="29"/>
      <c r="BH60" s="62"/>
      <c r="BI60" s="72"/>
      <c r="BJ60" s="62"/>
      <c r="BK60" s="18"/>
      <c r="BL60" s="29"/>
      <c r="BM60" s="62"/>
      <c r="BN60" s="72"/>
      <c r="BO60" s="62"/>
      <c r="BP60" s="22">
        <f t="shared" si="0"/>
        <v>2</v>
      </c>
      <c r="BQ60" s="24">
        <f t="shared" si="0"/>
        <v>1</v>
      </c>
      <c r="BR60" s="22">
        <f t="shared" si="0"/>
        <v>1</v>
      </c>
      <c r="BS60" s="24">
        <f t="shared" si="0"/>
        <v>0.5</v>
      </c>
    </row>
    <row r="61" spans="1:71" ht="28.5" hidden="1">
      <c r="A61" s="32" t="s">
        <v>287</v>
      </c>
      <c r="B61" s="32" t="s">
        <v>297</v>
      </c>
      <c r="C61" s="18" t="s">
        <v>179</v>
      </c>
      <c r="D61" s="42" t="s">
        <v>301</v>
      </c>
      <c r="E61" s="42" t="s">
        <v>302</v>
      </c>
      <c r="F61" s="43" t="s">
        <v>121</v>
      </c>
      <c r="G61" s="44">
        <v>45280</v>
      </c>
      <c r="H61" s="41"/>
      <c r="I61" s="54"/>
      <c r="J61" s="68"/>
      <c r="K61" s="69"/>
      <c r="L61" s="68"/>
      <c r="M61" s="41"/>
      <c r="N61" s="55"/>
      <c r="O61" s="68"/>
      <c r="P61" s="75"/>
      <c r="Q61" s="68"/>
      <c r="R61" s="41"/>
      <c r="S61" s="55"/>
      <c r="T61" s="68"/>
      <c r="U61" s="75"/>
      <c r="V61" s="68"/>
      <c r="W61" s="41"/>
      <c r="X61" s="55"/>
      <c r="Y61" s="68"/>
      <c r="Z61" s="75"/>
      <c r="AA61" s="68"/>
      <c r="AB61" s="41"/>
      <c r="AC61" s="55"/>
      <c r="AD61" s="68"/>
      <c r="AE61" s="75"/>
      <c r="AF61" s="68"/>
      <c r="AG61" s="41"/>
      <c r="AH61" s="55"/>
      <c r="AI61" s="68"/>
      <c r="AJ61" s="75"/>
      <c r="AK61" s="68"/>
      <c r="AL61" s="41"/>
      <c r="AM61" s="55"/>
      <c r="AN61" s="68"/>
      <c r="AO61" s="75"/>
      <c r="AP61" s="68"/>
      <c r="AQ61" s="41"/>
      <c r="AR61" s="55"/>
      <c r="AS61" s="68"/>
      <c r="AT61" s="75"/>
      <c r="AU61" s="68"/>
      <c r="AV61" s="41"/>
      <c r="AW61" s="55"/>
      <c r="AX61" s="68"/>
      <c r="AY61" s="75"/>
      <c r="AZ61" s="68"/>
      <c r="BA61" s="41"/>
      <c r="BB61" s="55"/>
      <c r="BC61" s="68"/>
      <c r="BD61" s="75"/>
      <c r="BE61" s="68"/>
      <c r="BF61" s="41"/>
      <c r="BG61" s="55"/>
      <c r="BH61" s="68"/>
      <c r="BI61" s="75"/>
      <c r="BJ61" s="68"/>
      <c r="BK61" s="41">
        <v>1</v>
      </c>
      <c r="BL61" s="55">
        <v>1</v>
      </c>
      <c r="BM61" s="68"/>
      <c r="BN61" s="75"/>
      <c r="BO61" s="68"/>
      <c r="BP61" s="22">
        <f t="shared" si="0"/>
        <v>1</v>
      </c>
      <c r="BQ61" s="24">
        <f t="shared" si="0"/>
        <v>1</v>
      </c>
      <c r="BR61" s="22">
        <f t="shared" si="0"/>
        <v>0</v>
      </c>
      <c r="BS61" s="24">
        <f t="shared" si="0"/>
        <v>0</v>
      </c>
    </row>
    <row r="62" spans="1:71" ht="42.75" hidden="1" customHeight="1">
      <c r="A62" s="45" t="s">
        <v>287</v>
      </c>
      <c r="B62" s="45" t="s">
        <v>303</v>
      </c>
      <c r="C62" s="46" t="s">
        <v>155</v>
      </c>
      <c r="D62" s="58" t="s">
        <v>304</v>
      </c>
      <c r="E62" s="47" t="s">
        <v>305</v>
      </c>
      <c r="F62" s="48" t="s">
        <v>121</v>
      </c>
      <c r="G62" s="49">
        <v>45063</v>
      </c>
      <c r="H62" s="46"/>
      <c r="I62" s="50"/>
      <c r="J62" s="66"/>
      <c r="K62" s="67"/>
      <c r="L62" s="66"/>
      <c r="M62" s="46"/>
      <c r="N62" s="51"/>
      <c r="O62" s="66"/>
      <c r="P62" s="74"/>
      <c r="Q62" s="66"/>
      <c r="R62" s="46"/>
      <c r="S62" s="51"/>
      <c r="T62" s="66"/>
      <c r="U62" s="74"/>
      <c r="V62" s="66"/>
      <c r="W62" s="46"/>
      <c r="X62" s="51"/>
      <c r="Y62" s="66"/>
      <c r="Z62" s="74"/>
      <c r="AA62" s="66"/>
      <c r="AB62" s="46">
        <v>1</v>
      </c>
      <c r="AC62" s="51">
        <v>1</v>
      </c>
      <c r="AD62" s="66"/>
      <c r="AE62" s="74"/>
      <c r="AF62" s="66"/>
      <c r="AG62" s="46"/>
      <c r="AH62" s="51"/>
      <c r="AI62" s="66"/>
      <c r="AJ62" s="74"/>
      <c r="AK62" s="66"/>
      <c r="AL62" s="46"/>
      <c r="AM62" s="51"/>
      <c r="AN62" s="66"/>
      <c r="AO62" s="74"/>
      <c r="AP62" s="66"/>
      <c r="AQ62" s="46"/>
      <c r="AR62" s="51"/>
      <c r="AS62" s="66"/>
      <c r="AT62" s="74"/>
      <c r="AU62" s="66"/>
      <c r="AV62" s="46"/>
      <c r="AW62" s="51"/>
      <c r="AX62" s="66"/>
      <c r="AY62" s="74"/>
      <c r="AZ62" s="66"/>
      <c r="BA62" s="46"/>
      <c r="BB62" s="51"/>
      <c r="BC62" s="66"/>
      <c r="BD62" s="74"/>
      <c r="BE62" s="66"/>
      <c r="BF62" s="46"/>
      <c r="BG62" s="51"/>
      <c r="BH62" s="66"/>
      <c r="BI62" s="74"/>
      <c r="BJ62" s="66"/>
      <c r="BK62" s="46"/>
      <c r="BL62" s="51"/>
      <c r="BM62" s="66"/>
      <c r="BN62" s="74"/>
      <c r="BO62" s="66"/>
      <c r="BP62" s="52">
        <f t="shared" si="0"/>
        <v>1</v>
      </c>
      <c r="BQ62" s="53">
        <f t="shared" si="0"/>
        <v>1</v>
      </c>
      <c r="BR62" s="52">
        <f t="shared" si="0"/>
        <v>0</v>
      </c>
      <c r="BS62" s="53">
        <f t="shared" si="0"/>
        <v>0</v>
      </c>
    </row>
    <row r="63" spans="1:71" ht="135" hidden="1" customHeight="1">
      <c r="A63" s="415" t="s">
        <v>306</v>
      </c>
      <c r="B63" s="415" t="s">
        <v>307</v>
      </c>
      <c r="C63" s="416" t="s">
        <v>32</v>
      </c>
      <c r="D63" s="415" t="s">
        <v>308</v>
      </c>
      <c r="E63" s="415" t="s">
        <v>309</v>
      </c>
      <c r="F63" s="418" t="s">
        <v>121</v>
      </c>
      <c r="G63" s="429">
        <v>44957</v>
      </c>
      <c r="H63" s="416">
        <v>1</v>
      </c>
      <c r="I63" s="420">
        <v>1</v>
      </c>
      <c r="J63" s="421">
        <v>1</v>
      </c>
      <c r="K63" s="422">
        <v>1</v>
      </c>
      <c r="L63" s="426" t="s">
        <v>310</v>
      </c>
      <c r="M63" s="416"/>
      <c r="N63" s="423"/>
      <c r="O63" s="421"/>
      <c r="P63" s="424"/>
      <c r="Q63" s="421"/>
      <c r="R63" s="416"/>
      <c r="S63" s="423"/>
      <c r="T63" s="421"/>
      <c r="U63" s="424"/>
      <c r="V63" s="421"/>
      <c r="W63" s="416"/>
      <c r="X63" s="423"/>
      <c r="Y63" s="421"/>
      <c r="Z63" s="424"/>
      <c r="AA63" s="421"/>
      <c r="AB63" s="416"/>
      <c r="AC63" s="423"/>
      <c r="AD63" s="421"/>
      <c r="AE63" s="424"/>
      <c r="AF63" s="421"/>
      <c r="AG63" s="416"/>
      <c r="AH63" s="423"/>
      <c r="AI63" s="421"/>
      <c r="AJ63" s="424"/>
      <c r="AK63" s="421"/>
      <c r="AL63" s="416"/>
      <c r="AM63" s="423"/>
      <c r="AN63" s="421"/>
      <c r="AO63" s="424"/>
      <c r="AP63" s="421"/>
      <c r="AQ63" s="416"/>
      <c r="AR63" s="423"/>
      <c r="AS63" s="421"/>
      <c r="AT63" s="424"/>
      <c r="AU63" s="421"/>
      <c r="AV63" s="416"/>
      <c r="AW63" s="423"/>
      <c r="AX63" s="421"/>
      <c r="AY63" s="424"/>
      <c r="AZ63" s="421"/>
      <c r="BA63" s="416"/>
      <c r="BB63" s="423"/>
      <c r="BC63" s="421"/>
      <c r="BD63" s="424"/>
      <c r="BE63" s="421"/>
      <c r="BF63" s="416"/>
      <c r="BG63" s="423"/>
      <c r="BH63" s="421"/>
      <c r="BI63" s="424"/>
      <c r="BJ63" s="421"/>
      <c r="BK63" s="416"/>
      <c r="BL63" s="423"/>
      <c r="BM63" s="421"/>
      <c r="BN63" s="424"/>
      <c r="BO63" s="421"/>
      <c r="BP63" s="416">
        <f t="shared" si="0"/>
        <v>1</v>
      </c>
      <c r="BQ63" s="423">
        <f t="shared" si="0"/>
        <v>1</v>
      </c>
      <c r="BR63" s="416">
        <f t="shared" si="0"/>
        <v>1</v>
      </c>
      <c r="BS63" s="423">
        <f t="shared" si="0"/>
        <v>1</v>
      </c>
    </row>
    <row r="64" spans="1:71" ht="109.5" hidden="1" customHeight="1">
      <c r="A64" s="30" t="s">
        <v>306</v>
      </c>
      <c r="B64" s="30" t="s">
        <v>311</v>
      </c>
      <c r="C64" s="18" t="s">
        <v>40</v>
      </c>
      <c r="D64" s="25" t="s">
        <v>312</v>
      </c>
      <c r="E64" s="25" t="s">
        <v>313</v>
      </c>
      <c r="F64" s="26" t="s">
        <v>158</v>
      </c>
      <c r="G64" s="27">
        <v>44957</v>
      </c>
      <c r="H64" s="18">
        <v>1</v>
      </c>
      <c r="I64" s="28">
        <v>1</v>
      </c>
      <c r="J64" s="62">
        <v>1</v>
      </c>
      <c r="K64" s="63">
        <v>1</v>
      </c>
      <c r="L64" s="77" t="s">
        <v>314</v>
      </c>
      <c r="M64" s="18"/>
      <c r="N64" s="29"/>
      <c r="O64" s="62"/>
      <c r="P64" s="72"/>
      <c r="Q64" s="62"/>
      <c r="R64" s="18"/>
      <c r="S64" s="29"/>
      <c r="T64" s="62"/>
      <c r="U64" s="72"/>
      <c r="V64" s="62"/>
      <c r="W64" s="18"/>
      <c r="X64" s="29"/>
      <c r="Y64" s="62"/>
      <c r="Z64" s="72"/>
      <c r="AA64" s="62"/>
      <c r="AB64" s="18"/>
      <c r="AC64" s="29"/>
      <c r="AD64" s="62"/>
      <c r="AE64" s="72"/>
      <c r="AF64" s="62"/>
      <c r="AG64" s="18"/>
      <c r="AH64" s="29"/>
      <c r="AI64" s="62"/>
      <c r="AJ64" s="72"/>
      <c r="AK64" s="62"/>
      <c r="AL64" s="18"/>
      <c r="AM64" s="29"/>
      <c r="AN64" s="62"/>
      <c r="AO64" s="72"/>
      <c r="AP64" s="62"/>
      <c r="AQ64" s="18"/>
      <c r="AR64" s="29"/>
      <c r="AS64" s="62"/>
      <c r="AT64" s="72"/>
      <c r="AU64" s="62"/>
      <c r="AV64" s="18"/>
      <c r="AW64" s="29"/>
      <c r="AX64" s="62"/>
      <c r="AY64" s="72"/>
      <c r="AZ64" s="62"/>
      <c r="BA64" s="18"/>
      <c r="BB64" s="29"/>
      <c r="BC64" s="62"/>
      <c r="BD64" s="72"/>
      <c r="BE64" s="62"/>
      <c r="BF64" s="18"/>
      <c r="BG64" s="29"/>
      <c r="BH64" s="62"/>
      <c r="BI64" s="72"/>
      <c r="BJ64" s="62"/>
      <c r="BK64" s="18"/>
      <c r="BL64" s="29"/>
      <c r="BM64" s="62"/>
      <c r="BN64" s="72"/>
      <c r="BO64" s="62"/>
      <c r="BP64" s="22">
        <f t="shared" si="0"/>
        <v>1</v>
      </c>
      <c r="BQ64" s="24">
        <f t="shared" si="0"/>
        <v>1</v>
      </c>
      <c r="BR64" s="22">
        <f t="shared" si="0"/>
        <v>1</v>
      </c>
      <c r="BS64" s="24">
        <f t="shared" si="0"/>
        <v>1</v>
      </c>
    </row>
    <row r="65" spans="1:71" ht="28.5" hidden="1">
      <c r="A65" s="30" t="s">
        <v>306</v>
      </c>
      <c r="B65" s="30" t="s">
        <v>315</v>
      </c>
      <c r="C65" s="18" t="s">
        <v>46</v>
      </c>
      <c r="D65" s="25" t="s">
        <v>316</v>
      </c>
      <c r="E65" s="25" t="s">
        <v>317</v>
      </c>
      <c r="F65" s="26" t="s">
        <v>121</v>
      </c>
      <c r="G65" s="27">
        <v>45100</v>
      </c>
      <c r="H65" s="18"/>
      <c r="I65" s="28"/>
      <c r="J65" s="62"/>
      <c r="K65" s="63"/>
      <c r="L65" s="62"/>
      <c r="M65" s="18"/>
      <c r="N65" s="29"/>
      <c r="O65" s="62"/>
      <c r="P65" s="72"/>
      <c r="Q65" s="62"/>
      <c r="R65" s="18"/>
      <c r="S65" s="29"/>
      <c r="T65" s="62"/>
      <c r="U65" s="72"/>
      <c r="V65" s="62"/>
      <c r="W65" s="18"/>
      <c r="X65" s="29"/>
      <c r="Y65" s="62"/>
      <c r="Z65" s="72"/>
      <c r="AA65" s="62"/>
      <c r="AB65" s="18"/>
      <c r="AC65" s="29"/>
      <c r="AD65" s="62"/>
      <c r="AE65" s="72"/>
      <c r="AF65" s="62"/>
      <c r="AG65" s="18">
        <v>1</v>
      </c>
      <c r="AH65" s="29">
        <v>1</v>
      </c>
      <c r="AI65" s="62"/>
      <c r="AJ65" s="72"/>
      <c r="AK65" s="62"/>
      <c r="AL65" s="18"/>
      <c r="AM65" s="29"/>
      <c r="AN65" s="62"/>
      <c r="AO65" s="72"/>
      <c r="AP65" s="62"/>
      <c r="AQ65" s="18"/>
      <c r="AR65" s="29"/>
      <c r="AS65" s="62"/>
      <c r="AT65" s="72"/>
      <c r="AU65" s="62"/>
      <c r="AV65" s="18"/>
      <c r="AW65" s="29"/>
      <c r="AX65" s="62"/>
      <c r="AY65" s="72"/>
      <c r="AZ65" s="62"/>
      <c r="BA65" s="18"/>
      <c r="BB65" s="29"/>
      <c r="BC65" s="62"/>
      <c r="BD65" s="72"/>
      <c r="BE65" s="62"/>
      <c r="BF65" s="18"/>
      <c r="BG65" s="29"/>
      <c r="BH65" s="62"/>
      <c r="BI65" s="72"/>
      <c r="BJ65" s="62"/>
      <c r="BK65" s="18"/>
      <c r="BL65" s="29"/>
      <c r="BM65" s="62"/>
      <c r="BN65" s="72"/>
      <c r="BO65" s="62"/>
      <c r="BP65" s="22">
        <f t="shared" si="0"/>
        <v>1</v>
      </c>
      <c r="BQ65" s="24">
        <f t="shared" si="0"/>
        <v>1</v>
      </c>
      <c r="BR65" s="22">
        <f t="shared" si="0"/>
        <v>0</v>
      </c>
      <c r="BS65" s="24">
        <f t="shared" si="0"/>
        <v>0</v>
      </c>
    </row>
    <row r="66" spans="1:71" ht="99.75" hidden="1">
      <c r="A66" s="45" t="s">
        <v>306</v>
      </c>
      <c r="B66" s="45" t="s">
        <v>318</v>
      </c>
      <c r="C66" s="46" t="s">
        <v>151</v>
      </c>
      <c r="D66" s="47" t="s">
        <v>319</v>
      </c>
      <c r="E66" s="47" t="s">
        <v>320</v>
      </c>
      <c r="F66" s="48" t="s">
        <v>158</v>
      </c>
      <c r="G66" s="49">
        <v>45184</v>
      </c>
      <c r="H66" s="46">
        <v>1</v>
      </c>
      <c r="I66" s="50">
        <v>0.34</v>
      </c>
      <c r="J66" s="66">
        <v>1</v>
      </c>
      <c r="K66" s="67">
        <v>0.34</v>
      </c>
      <c r="L66" s="70" t="s">
        <v>321</v>
      </c>
      <c r="M66" s="46"/>
      <c r="N66" s="51"/>
      <c r="O66" s="66"/>
      <c r="P66" s="74"/>
      <c r="Q66" s="66"/>
      <c r="R66" s="46"/>
      <c r="S66" s="51"/>
      <c r="T66" s="66"/>
      <c r="U66" s="74"/>
      <c r="V66" s="66"/>
      <c r="W66" s="46"/>
      <c r="X66" s="51"/>
      <c r="Y66" s="66"/>
      <c r="Z66" s="74"/>
      <c r="AA66" s="66"/>
      <c r="AB66" s="46">
        <v>1</v>
      </c>
      <c r="AC66" s="51">
        <v>0.33</v>
      </c>
      <c r="AD66" s="66"/>
      <c r="AE66" s="74"/>
      <c r="AF66" s="66"/>
      <c r="AG66" s="46"/>
      <c r="AH66" s="51"/>
      <c r="AI66" s="66"/>
      <c r="AJ66" s="74"/>
      <c r="AK66" s="66"/>
      <c r="AL66" s="46"/>
      <c r="AM66" s="51"/>
      <c r="AN66" s="66"/>
      <c r="AO66" s="74"/>
      <c r="AP66" s="66"/>
      <c r="AQ66" s="46"/>
      <c r="AR66" s="51"/>
      <c r="AS66" s="66"/>
      <c r="AT66" s="74"/>
      <c r="AU66" s="66"/>
      <c r="AV66" s="46">
        <v>1</v>
      </c>
      <c r="AW66" s="51">
        <v>0.33</v>
      </c>
      <c r="AX66" s="66"/>
      <c r="AY66" s="74"/>
      <c r="AZ66" s="66"/>
      <c r="BA66" s="46"/>
      <c r="BB66" s="51"/>
      <c r="BC66" s="66"/>
      <c r="BD66" s="74"/>
      <c r="BE66" s="66"/>
      <c r="BF66" s="46"/>
      <c r="BG66" s="51"/>
      <c r="BH66" s="66"/>
      <c r="BI66" s="74"/>
      <c r="BJ66" s="66"/>
      <c r="BK66" s="46"/>
      <c r="BL66" s="51"/>
      <c r="BM66" s="66"/>
      <c r="BN66" s="74"/>
      <c r="BO66" s="66"/>
      <c r="BP66" s="46">
        <f t="shared" si="0"/>
        <v>3</v>
      </c>
      <c r="BQ66" s="51">
        <f t="shared" si="0"/>
        <v>1</v>
      </c>
      <c r="BR66" s="46">
        <f t="shared" si="0"/>
        <v>1</v>
      </c>
      <c r="BS66" s="51">
        <f t="shared" si="0"/>
        <v>0.34</v>
      </c>
    </row>
    <row r="67" spans="1:71" ht="43.5" customHeight="1">
      <c r="A67" s="17" t="s">
        <v>322</v>
      </c>
      <c r="B67" s="17" t="s">
        <v>323</v>
      </c>
      <c r="C67" s="22" t="s">
        <v>32</v>
      </c>
      <c r="D67" s="19" t="s">
        <v>324</v>
      </c>
      <c r="E67" s="19" t="s">
        <v>325</v>
      </c>
      <c r="F67" s="20" t="s">
        <v>112</v>
      </c>
      <c r="G67" s="21">
        <v>45134</v>
      </c>
      <c r="H67" s="59"/>
      <c r="I67" s="23"/>
      <c r="J67" s="60"/>
      <c r="K67" s="61"/>
      <c r="L67" s="60"/>
      <c r="M67" s="22"/>
      <c r="N67" s="24"/>
      <c r="O67" s="60"/>
      <c r="P67" s="71"/>
      <c r="Q67" s="60"/>
      <c r="R67" s="22"/>
      <c r="S67" s="24"/>
      <c r="T67" s="60"/>
      <c r="U67" s="71"/>
      <c r="V67" s="60"/>
      <c r="W67" s="22"/>
      <c r="X67" s="24"/>
      <c r="Y67" s="60"/>
      <c r="Z67" s="71"/>
      <c r="AA67" s="60"/>
      <c r="AB67" s="22"/>
      <c r="AC67" s="24"/>
      <c r="AD67" s="60"/>
      <c r="AE67" s="71"/>
      <c r="AF67" s="60"/>
      <c r="AG67" s="22"/>
      <c r="AH67" s="24"/>
      <c r="AI67" s="60"/>
      <c r="AJ67" s="71"/>
      <c r="AK67" s="60"/>
      <c r="AL67" s="22">
        <v>1</v>
      </c>
      <c r="AM67" s="24">
        <v>1</v>
      </c>
      <c r="AN67" s="60"/>
      <c r="AO67" s="71"/>
      <c r="AP67" s="60"/>
      <c r="AQ67" s="22"/>
      <c r="AR67" s="24"/>
      <c r="AS67" s="60"/>
      <c r="AT67" s="71"/>
      <c r="AU67" s="60"/>
      <c r="AV67" s="22"/>
      <c r="AW67" s="24"/>
      <c r="AX67" s="60"/>
      <c r="AY67" s="71"/>
      <c r="AZ67" s="60"/>
      <c r="BA67" s="22"/>
      <c r="BB67" s="24"/>
      <c r="BC67" s="60"/>
      <c r="BD67" s="71"/>
      <c r="BE67" s="60"/>
      <c r="BF67" s="22"/>
      <c r="BG67" s="24"/>
      <c r="BH67" s="60"/>
      <c r="BI67" s="71"/>
      <c r="BJ67" s="60"/>
      <c r="BK67" s="22"/>
      <c r="BL67" s="24"/>
      <c r="BM67" s="60"/>
      <c r="BN67" s="71"/>
      <c r="BO67" s="60"/>
      <c r="BP67" s="22">
        <f t="shared" si="0"/>
        <v>1</v>
      </c>
      <c r="BQ67" s="24">
        <f t="shared" si="0"/>
        <v>1</v>
      </c>
      <c r="BR67" s="22">
        <f t="shared" si="0"/>
        <v>0</v>
      </c>
      <c r="BS67" s="24">
        <f t="shared" si="0"/>
        <v>0</v>
      </c>
    </row>
    <row r="68" spans="1:71" ht="42.75">
      <c r="A68" s="30" t="s">
        <v>322</v>
      </c>
      <c r="B68" s="30" t="s">
        <v>326</v>
      </c>
      <c r="C68" s="18" t="s">
        <v>40</v>
      </c>
      <c r="D68" s="25" t="s">
        <v>327</v>
      </c>
      <c r="E68" s="25" t="s">
        <v>328</v>
      </c>
      <c r="F68" s="26" t="s">
        <v>121</v>
      </c>
      <c r="G68" s="27">
        <v>45036</v>
      </c>
      <c r="H68" s="18"/>
      <c r="I68" s="28"/>
      <c r="J68" s="62"/>
      <c r="K68" s="63"/>
      <c r="L68" s="62"/>
      <c r="M68" s="18"/>
      <c r="N68" s="29"/>
      <c r="O68" s="62"/>
      <c r="P68" s="72"/>
      <c r="Q68" s="62"/>
      <c r="R68" s="18"/>
      <c r="S68" s="29"/>
      <c r="T68" s="62"/>
      <c r="U68" s="72"/>
      <c r="V68" s="62"/>
      <c r="W68" s="18">
        <v>1</v>
      </c>
      <c r="X68" s="29">
        <v>1</v>
      </c>
      <c r="Y68" s="62">
        <v>1</v>
      </c>
      <c r="Z68" s="72">
        <v>1</v>
      </c>
      <c r="AA68" s="77" t="s">
        <v>329</v>
      </c>
      <c r="AB68" s="18"/>
      <c r="AC68" s="29"/>
      <c r="AD68" s="62"/>
      <c r="AE68" s="72"/>
      <c r="AF68" s="62"/>
      <c r="AG68" s="18"/>
      <c r="AH68" s="29"/>
      <c r="AI68" s="62"/>
      <c r="AJ68" s="72"/>
      <c r="AK68" s="62"/>
      <c r="AL68" s="18"/>
      <c r="AM68" s="29"/>
      <c r="AN68" s="62"/>
      <c r="AO68" s="72"/>
      <c r="AP68" s="62"/>
      <c r="AQ68" s="18"/>
      <c r="AR68" s="29"/>
      <c r="AS68" s="62"/>
      <c r="AT68" s="72"/>
      <c r="AU68" s="62"/>
      <c r="AV68" s="18"/>
      <c r="AW68" s="29"/>
      <c r="AX68" s="62"/>
      <c r="AY68" s="72"/>
      <c r="AZ68" s="62"/>
      <c r="BA68" s="18"/>
      <c r="BB68" s="29"/>
      <c r="BC68" s="62"/>
      <c r="BD68" s="72"/>
      <c r="BE68" s="62"/>
      <c r="BF68" s="18"/>
      <c r="BG68" s="29"/>
      <c r="BH68" s="62"/>
      <c r="BI68" s="72"/>
      <c r="BJ68" s="62"/>
      <c r="BK68" s="18"/>
      <c r="BL68" s="29"/>
      <c r="BM68" s="62"/>
      <c r="BN68" s="72"/>
      <c r="BO68" s="62"/>
      <c r="BP68" s="22">
        <f t="shared" si="0"/>
        <v>1</v>
      </c>
      <c r="BQ68" s="24">
        <f t="shared" si="0"/>
        <v>1</v>
      </c>
      <c r="BR68" s="22">
        <f t="shared" si="0"/>
        <v>1</v>
      </c>
      <c r="BS68" s="24">
        <f t="shared" si="0"/>
        <v>1</v>
      </c>
    </row>
    <row r="69" spans="1:71" ht="42.75">
      <c r="A69" s="30" t="s">
        <v>322</v>
      </c>
      <c r="B69" s="30" t="s">
        <v>326</v>
      </c>
      <c r="C69" s="41" t="s">
        <v>330</v>
      </c>
      <c r="D69" s="42" t="s">
        <v>331</v>
      </c>
      <c r="E69" s="42" t="s">
        <v>302</v>
      </c>
      <c r="F69" s="26" t="s">
        <v>121</v>
      </c>
      <c r="G69" s="44">
        <v>45287</v>
      </c>
      <c r="H69" s="41"/>
      <c r="I69" s="54"/>
      <c r="J69" s="68"/>
      <c r="K69" s="69"/>
      <c r="L69" s="68"/>
      <c r="M69" s="41"/>
      <c r="N69" s="55"/>
      <c r="O69" s="68"/>
      <c r="P69" s="75"/>
      <c r="Q69" s="68"/>
      <c r="R69" s="41"/>
      <c r="S69" s="55"/>
      <c r="T69" s="68"/>
      <c r="U69" s="75"/>
      <c r="V69" s="68"/>
      <c r="W69" s="41"/>
      <c r="X69" s="55"/>
      <c r="Y69" s="68"/>
      <c r="Z69" s="75"/>
      <c r="AA69" s="68"/>
      <c r="AB69" s="41"/>
      <c r="AC69" s="55"/>
      <c r="AD69" s="68"/>
      <c r="AE69" s="75"/>
      <c r="AF69" s="68"/>
      <c r="AG69" s="41"/>
      <c r="AH69" s="55"/>
      <c r="AI69" s="68"/>
      <c r="AJ69" s="75"/>
      <c r="AK69" s="68"/>
      <c r="AL69" s="41"/>
      <c r="AM69" s="55"/>
      <c r="AN69" s="68"/>
      <c r="AO69" s="75"/>
      <c r="AP69" s="68"/>
      <c r="AQ69" s="41"/>
      <c r="AR69" s="55"/>
      <c r="AS69" s="68"/>
      <c r="AT69" s="75"/>
      <c r="AU69" s="68"/>
      <c r="AV69" s="41"/>
      <c r="AW69" s="55"/>
      <c r="AX69" s="68"/>
      <c r="AY69" s="75"/>
      <c r="AZ69" s="68"/>
      <c r="BA69" s="41"/>
      <c r="BB69" s="55"/>
      <c r="BC69" s="68"/>
      <c r="BD69" s="75"/>
      <c r="BE69" s="68"/>
      <c r="BF69" s="41"/>
      <c r="BG69" s="55"/>
      <c r="BH69" s="68"/>
      <c r="BI69" s="75"/>
      <c r="BJ69" s="68"/>
      <c r="BK69" s="41">
        <v>1</v>
      </c>
      <c r="BL69" s="55">
        <v>1</v>
      </c>
      <c r="BM69" s="68"/>
      <c r="BN69" s="75"/>
      <c r="BO69" s="68"/>
      <c r="BP69" s="22">
        <f t="shared" si="0"/>
        <v>1</v>
      </c>
      <c r="BQ69" s="24">
        <f t="shared" ref="BQ69:BS72" si="1">SUM(I69,N69,S69,X69,AC69,AH69,AM69,AR69,AW69,BB69,BG69,BL69)</f>
        <v>1</v>
      </c>
      <c r="BR69" s="22">
        <f t="shared" si="1"/>
        <v>0</v>
      </c>
      <c r="BS69" s="24">
        <f t="shared" si="1"/>
        <v>0</v>
      </c>
    </row>
    <row r="70" spans="1:71" ht="128.25">
      <c r="A70" s="30" t="s">
        <v>322</v>
      </c>
      <c r="B70" s="32" t="s">
        <v>332</v>
      </c>
      <c r="C70" s="41" t="s">
        <v>46</v>
      </c>
      <c r="D70" s="42" t="s">
        <v>333</v>
      </c>
      <c r="E70" s="42" t="s">
        <v>334</v>
      </c>
      <c r="F70" s="20" t="s">
        <v>112</v>
      </c>
      <c r="G70" s="44">
        <v>45287</v>
      </c>
      <c r="H70" s="41"/>
      <c r="I70" s="54"/>
      <c r="J70" s="68"/>
      <c r="K70" s="69"/>
      <c r="L70" s="68"/>
      <c r="M70" s="41"/>
      <c r="N70" s="55"/>
      <c r="O70" s="68"/>
      <c r="P70" s="75"/>
      <c r="Q70" s="68"/>
      <c r="R70" s="41">
        <v>1</v>
      </c>
      <c r="S70" s="55">
        <v>0.25</v>
      </c>
      <c r="T70" s="68">
        <v>1</v>
      </c>
      <c r="U70" s="75">
        <v>0.25</v>
      </c>
      <c r="V70" s="70" t="s">
        <v>335</v>
      </c>
      <c r="W70" s="41"/>
      <c r="X70" s="55"/>
      <c r="Y70" s="68"/>
      <c r="Z70" s="75"/>
      <c r="AA70" s="68"/>
      <c r="AB70" s="41"/>
      <c r="AC70" s="55"/>
      <c r="AD70" s="68"/>
      <c r="AE70" s="75"/>
      <c r="AF70" s="68"/>
      <c r="AG70" s="41">
        <v>1</v>
      </c>
      <c r="AH70" s="55">
        <v>0.25</v>
      </c>
      <c r="AI70" s="68"/>
      <c r="AJ70" s="75"/>
      <c r="AK70" s="68"/>
      <c r="AL70" s="41"/>
      <c r="AM70" s="55"/>
      <c r="AN70" s="68"/>
      <c r="AO70" s="75"/>
      <c r="AP70" s="68"/>
      <c r="AQ70" s="41"/>
      <c r="AR70" s="55"/>
      <c r="AS70" s="68"/>
      <c r="AT70" s="75"/>
      <c r="AU70" s="68"/>
      <c r="AV70" s="41">
        <v>1</v>
      </c>
      <c r="AW70" s="55">
        <v>0.25</v>
      </c>
      <c r="AX70" s="68"/>
      <c r="AY70" s="75"/>
      <c r="AZ70" s="68"/>
      <c r="BA70" s="41"/>
      <c r="BB70" s="55"/>
      <c r="BC70" s="68"/>
      <c r="BD70" s="75"/>
      <c r="BE70" s="68"/>
      <c r="BF70" s="41"/>
      <c r="BG70" s="55"/>
      <c r="BH70" s="68"/>
      <c r="BI70" s="75"/>
      <c r="BJ70" s="68"/>
      <c r="BK70" s="41">
        <v>1</v>
      </c>
      <c r="BL70" s="55">
        <v>0.25</v>
      </c>
      <c r="BM70" s="68"/>
      <c r="BN70" s="75"/>
      <c r="BO70" s="68"/>
      <c r="BP70" s="22">
        <f t="shared" ref="BP70:BP72" si="2">SUM(H70,M70,R70,W70,AB70,AG70,AL70,AQ70,AV70,BA70,BF70,BK70)</f>
        <v>4</v>
      </c>
      <c r="BQ70" s="24">
        <f t="shared" si="1"/>
        <v>1</v>
      </c>
      <c r="BR70" s="22">
        <f t="shared" si="1"/>
        <v>1</v>
      </c>
      <c r="BS70" s="24">
        <f t="shared" si="1"/>
        <v>0.25</v>
      </c>
    </row>
    <row r="71" spans="1:71" ht="155.25" customHeight="1">
      <c r="A71" s="30" t="s">
        <v>322</v>
      </c>
      <c r="B71" s="32" t="s">
        <v>332</v>
      </c>
      <c r="C71" s="41" t="s">
        <v>49</v>
      </c>
      <c r="D71" s="42" t="s">
        <v>336</v>
      </c>
      <c r="E71" s="42" t="s">
        <v>337</v>
      </c>
      <c r="F71" s="20" t="s">
        <v>112</v>
      </c>
      <c r="G71" s="44">
        <v>45287</v>
      </c>
      <c r="H71" s="41"/>
      <c r="I71" s="54"/>
      <c r="J71" s="68"/>
      <c r="K71" s="69"/>
      <c r="L71" s="68"/>
      <c r="M71" s="41"/>
      <c r="N71" s="55"/>
      <c r="O71" s="68"/>
      <c r="P71" s="75"/>
      <c r="Q71" s="68"/>
      <c r="R71" s="41">
        <v>1</v>
      </c>
      <c r="S71" s="55">
        <v>0.25</v>
      </c>
      <c r="T71" s="68">
        <v>1</v>
      </c>
      <c r="U71" s="75">
        <v>0.25</v>
      </c>
      <c r="V71" s="70" t="s">
        <v>338</v>
      </c>
      <c r="W71" s="41"/>
      <c r="X71" s="55"/>
      <c r="Y71" s="68"/>
      <c r="Z71" s="75"/>
      <c r="AA71" s="68"/>
      <c r="AB71" s="41"/>
      <c r="AC71" s="55"/>
      <c r="AD71" s="68"/>
      <c r="AE71" s="75"/>
      <c r="AF71" s="68"/>
      <c r="AG71" s="41">
        <v>1</v>
      </c>
      <c r="AH71" s="55">
        <v>0.25</v>
      </c>
      <c r="AI71" s="68"/>
      <c r="AJ71" s="75"/>
      <c r="AK71" s="68"/>
      <c r="AL71" s="41"/>
      <c r="AM71" s="55"/>
      <c r="AN71" s="68"/>
      <c r="AO71" s="75"/>
      <c r="AP71" s="68"/>
      <c r="AQ71" s="41"/>
      <c r="AR71" s="55"/>
      <c r="AS71" s="68"/>
      <c r="AT71" s="75"/>
      <c r="AU71" s="68"/>
      <c r="AV71" s="41">
        <v>1</v>
      </c>
      <c r="AW71" s="55">
        <v>0.25</v>
      </c>
      <c r="AX71" s="68"/>
      <c r="AY71" s="75"/>
      <c r="AZ71" s="68"/>
      <c r="BA71" s="41"/>
      <c r="BB71" s="55"/>
      <c r="BC71" s="68"/>
      <c r="BD71" s="75"/>
      <c r="BE71" s="68"/>
      <c r="BF71" s="41"/>
      <c r="BG71" s="55"/>
      <c r="BH71" s="68"/>
      <c r="BI71" s="75"/>
      <c r="BJ71" s="68"/>
      <c r="BK71" s="41">
        <v>1</v>
      </c>
      <c r="BL71" s="55">
        <v>0.25</v>
      </c>
      <c r="BM71" s="68"/>
      <c r="BN71" s="75"/>
      <c r="BO71" s="68"/>
      <c r="BP71" s="22">
        <f t="shared" si="2"/>
        <v>4</v>
      </c>
      <c r="BQ71" s="24">
        <f t="shared" si="1"/>
        <v>1</v>
      </c>
      <c r="BR71" s="22">
        <f t="shared" si="1"/>
        <v>1</v>
      </c>
      <c r="BS71" s="24">
        <f t="shared" si="1"/>
        <v>0.25</v>
      </c>
    </row>
    <row r="72" spans="1:71" ht="128.25">
      <c r="A72" s="45" t="s">
        <v>322</v>
      </c>
      <c r="B72" s="45" t="s">
        <v>332</v>
      </c>
      <c r="C72" s="46" t="s">
        <v>209</v>
      </c>
      <c r="D72" s="47" t="s">
        <v>339</v>
      </c>
      <c r="E72" s="47" t="s">
        <v>340</v>
      </c>
      <c r="F72" s="48" t="s">
        <v>112</v>
      </c>
      <c r="G72" s="49">
        <v>45287</v>
      </c>
      <c r="H72" s="46"/>
      <c r="I72" s="50"/>
      <c r="J72" s="66"/>
      <c r="K72" s="67"/>
      <c r="L72" s="66"/>
      <c r="M72" s="46"/>
      <c r="N72" s="51"/>
      <c r="O72" s="66"/>
      <c r="P72" s="74"/>
      <c r="Q72" s="66"/>
      <c r="R72" s="46">
        <v>1</v>
      </c>
      <c r="S72" s="51">
        <v>0.25</v>
      </c>
      <c r="T72" s="66">
        <v>1</v>
      </c>
      <c r="U72" s="74">
        <v>0.25</v>
      </c>
      <c r="V72" s="70" t="s">
        <v>341</v>
      </c>
      <c r="W72" s="46"/>
      <c r="X72" s="51"/>
      <c r="Y72" s="66"/>
      <c r="Z72" s="74"/>
      <c r="AA72" s="66"/>
      <c r="AB72" s="46"/>
      <c r="AC72" s="51"/>
      <c r="AD72" s="66"/>
      <c r="AE72" s="74"/>
      <c r="AF72" s="66"/>
      <c r="AG72" s="46">
        <v>1</v>
      </c>
      <c r="AH72" s="51">
        <v>0.25</v>
      </c>
      <c r="AI72" s="66"/>
      <c r="AJ72" s="74"/>
      <c r="AK72" s="66"/>
      <c r="AL72" s="46"/>
      <c r="AM72" s="51"/>
      <c r="AN72" s="66"/>
      <c r="AO72" s="74"/>
      <c r="AP72" s="66"/>
      <c r="AQ72" s="46"/>
      <c r="AR72" s="51"/>
      <c r="AS72" s="66"/>
      <c r="AT72" s="74"/>
      <c r="AU72" s="66"/>
      <c r="AV72" s="46">
        <v>1</v>
      </c>
      <c r="AW72" s="51">
        <v>0.25</v>
      </c>
      <c r="AX72" s="66"/>
      <c r="AY72" s="74"/>
      <c r="AZ72" s="66"/>
      <c r="BA72" s="46"/>
      <c r="BB72" s="51"/>
      <c r="BC72" s="66"/>
      <c r="BD72" s="74"/>
      <c r="BE72" s="66"/>
      <c r="BF72" s="46"/>
      <c r="BG72" s="51"/>
      <c r="BH72" s="66"/>
      <c r="BI72" s="74"/>
      <c r="BJ72" s="66"/>
      <c r="BK72" s="46">
        <v>1</v>
      </c>
      <c r="BL72" s="51">
        <v>0.25</v>
      </c>
      <c r="BM72" s="66"/>
      <c r="BN72" s="74"/>
      <c r="BO72" s="66"/>
      <c r="BP72" s="46">
        <f t="shared" si="2"/>
        <v>4</v>
      </c>
      <c r="BQ72" s="51">
        <f t="shared" si="1"/>
        <v>1</v>
      </c>
      <c r="BR72" s="46">
        <f t="shared" si="1"/>
        <v>1</v>
      </c>
      <c r="BS72" s="51">
        <f t="shared" si="1"/>
        <v>0.25</v>
      </c>
    </row>
  </sheetData>
  <sheetProtection formatCells="0" formatColumns="0" formatRows="0" insertColumns="0" insertRows="0" insertHyperlinks="0" deleteColumns="0" deleteRows="0" sort="0" autoFilter="0" pivotTables="0"/>
  <autoFilter ref="A3:BS72" xr:uid="{50BCB0C7-AC9C-44B0-9DC1-D9B3F07D41DA}">
    <filterColumn colId="0">
      <filters>
        <filter val="Componente 9: MEDIDAS DE DEBIDA DILIGENCIA Y PREVENCIÓN DE LAVADO DE ACTIVOS"/>
      </filters>
    </filterColumn>
  </autoFilter>
  <mergeCells count="24">
    <mergeCell ref="AG2:AK2"/>
    <mergeCell ref="A1:G1"/>
    <mergeCell ref="A2:A3"/>
    <mergeCell ref="B2:B3"/>
    <mergeCell ref="C2:C3"/>
    <mergeCell ref="D2:D3"/>
    <mergeCell ref="E2:E3"/>
    <mergeCell ref="F2:F3"/>
    <mergeCell ref="G2:G3"/>
    <mergeCell ref="H2:L2"/>
    <mergeCell ref="M2:Q2"/>
    <mergeCell ref="R2:V2"/>
    <mergeCell ref="W2:AA2"/>
    <mergeCell ref="AB2:AF2"/>
    <mergeCell ref="BP2:BP3"/>
    <mergeCell ref="BQ2:BQ3"/>
    <mergeCell ref="BR2:BR3"/>
    <mergeCell ref="BS2:BS3"/>
    <mergeCell ref="AL2:AP2"/>
    <mergeCell ref="AQ2:AU2"/>
    <mergeCell ref="AV2:AZ2"/>
    <mergeCell ref="BA2:BE2"/>
    <mergeCell ref="BF2:BJ2"/>
    <mergeCell ref="BK2:BO2"/>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BF9B81-211F-415B-B661-1A4D22EA9A37}">
          <x14:formula1>
            <xm:f>Hoja1!$A$2:$A$16</xm:f>
          </x14:formula1>
          <xm:sqref>F22:F62 F4:F20 F64:F72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C315D5-BD92-4DF5-A073-01A68BDE0668}">
  <dimension ref="A1:AU109"/>
  <sheetViews>
    <sheetView showGridLines="0" tabSelected="1" topLeftCell="E95" zoomScale="53" zoomScaleNormal="53" workbookViewId="0">
      <selection activeCell="Q97" sqref="Q97"/>
    </sheetView>
  </sheetViews>
  <sheetFormatPr defaultColWidth="10.85546875" defaultRowHeight="18"/>
  <cols>
    <col min="1" max="1" width="18.85546875" style="84" customWidth="1"/>
    <col min="2" max="2" width="28.5703125" style="84" customWidth="1"/>
    <col min="3" max="3" width="11.5703125" style="91" customWidth="1"/>
    <col min="4" max="4" width="39.42578125" style="84" customWidth="1"/>
    <col min="5" max="5" width="36" style="84" customWidth="1"/>
    <col min="6" max="6" width="37.85546875" style="84" hidden="1" customWidth="1"/>
    <col min="7" max="7" width="32.28515625" style="84" customWidth="1"/>
    <col min="8" max="8" width="24.140625" style="84" customWidth="1"/>
    <col min="9" max="9" width="27.28515625" style="84" hidden="1" customWidth="1"/>
    <col min="10" max="10" width="53.7109375" style="84" customWidth="1"/>
    <col min="11" max="13" width="18.85546875" style="84" customWidth="1"/>
    <col min="14" max="14" width="30.28515625" style="84" customWidth="1"/>
    <col min="15" max="15" width="62.140625" style="84" customWidth="1"/>
    <col min="16" max="16" width="53.85546875" style="84" customWidth="1"/>
    <col min="17" max="24" width="10.85546875" style="84"/>
    <col min="25" max="25" width="32.5703125" style="84" customWidth="1"/>
    <col min="26" max="26" width="31.140625" style="84" customWidth="1"/>
    <col min="27" max="27" width="10.85546875" style="84"/>
    <col min="28" max="28" width="26.140625" style="84" customWidth="1"/>
    <col min="29" max="29" width="38.7109375" style="84" customWidth="1"/>
    <col min="30" max="30" width="10.85546875" style="84"/>
    <col min="31" max="31" width="43.140625" style="84" customWidth="1"/>
    <col min="32" max="16384" width="10.85546875" style="84"/>
  </cols>
  <sheetData>
    <row r="1" spans="1:16">
      <c r="A1" s="351" t="s">
        <v>342</v>
      </c>
      <c r="B1" s="352"/>
      <c r="C1" s="352"/>
      <c r="D1" s="352"/>
      <c r="E1" s="352"/>
      <c r="F1" s="352"/>
      <c r="G1" s="352"/>
      <c r="H1" s="352"/>
    </row>
    <row r="2" spans="1:16">
      <c r="A2" s="352"/>
      <c r="B2" s="352"/>
      <c r="C2" s="352"/>
      <c r="D2" s="352"/>
      <c r="E2" s="352"/>
      <c r="F2" s="352"/>
      <c r="G2" s="352"/>
      <c r="H2" s="352"/>
    </row>
    <row r="3" spans="1:16">
      <c r="A3" s="352"/>
      <c r="B3" s="352"/>
      <c r="C3" s="352"/>
      <c r="D3" s="352"/>
      <c r="E3" s="352"/>
      <c r="F3" s="352"/>
      <c r="G3" s="352"/>
      <c r="H3" s="352"/>
    </row>
    <row r="4" spans="1:16" ht="59.45" customHeight="1">
      <c r="A4" s="339" t="s">
        <v>343</v>
      </c>
      <c r="B4" s="339"/>
      <c r="C4" s="339"/>
      <c r="D4" s="339"/>
      <c r="E4" s="339"/>
      <c r="F4" s="339"/>
      <c r="G4" s="339"/>
      <c r="H4" s="339"/>
      <c r="I4" s="85"/>
      <c r="J4" s="85"/>
      <c r="K4" s="85"/>
      <c r="L4" s="85"/>
      <c r="M4" s="86"/>
      <c r="N4" s="86"/>
    </row>
    <row r="5" spans="1:16" ht="21" customHeight="1">
      <c r="A5" s="315" t="s">
        <v>344</v>
      </c>
      <c r="B5" s="273" t="s">
        <v>345</v>
      </c>
      <c r="C5" s="273" t="s">
        <v>346</v>
      </c>
      <c r="D5" s="273" t="s">
        <v>347</v>
      </c>
      <c r="E5" s="315" t="s">
        <v>348</v>
      </c>
      <c r="F5" s="315" t="s">
        <v>349</v>
      </c>
      <c r="G5" s="273" t="s">
        <v>350</v>
      </c>
      <c r="H5" s="315" t="s">
        <v>351</v>
      </c>
      <c r="I5" s="315" t="s">
        <v>352</v>
      </c>
      <c r="J5" s="315"/>
      <c r="K5" s="273" t="s">
        <v>353</v>
      </c>
      <c r="L5" s="273"/>
      <c r="M5" s="273"/>
      <c r="N5" s="273"/>
      <c r="O5" s="273"/>
      <c r="P5" s="273"/>
    </row>
    <row r="6" spans="1:16" ht="78.599999999999994" customHeight="1">
      <c r="A6" s="315"/>
      <c r="B6" s="273"/>
      <c r="C6" s="273"/>
      <c r="D6" s="273"/>
      <c r="E6" s="315"/>
      <c r="F6" s="315"/>
      <c r="G6" s="273"/>
      <c r="H6" s="315"/>
      <c r="I6" s="122" t="s">
        <v>354</v>
      </c>
      <c r="J6" s="122" t="s">
        <v>355</v>
      </c>
      <c r="K6" s="122" t="s">
        <v>356</v>
      </c>
      <c r="L6" s="122" t="s">
        <v>357</v>
      </c>
      <c r="M6" s="122" t="s">
        <v>358</v>
      </c>
      <c r="N6" s="122" t="s">
        <v>359</v>
      </c>
      <c r="O6" s="122" t="s">
        <v>360</v>
      </c>
      <c r="P6" s="122" t="s">
        <v>361</v>
      </c>
    </row>
    <row r="7" spans="1:16" s="88" customFormat="1" ht="124.5" customHeight="1">
      <c r="A7" s="353" t="s">
        <v>362</v>
      </c>
      <c r="B7" s="327" t="s">
        <v>363</v>
      </c>
      <c r="C7" s="253" t="s">
        <v>32</v>
      </c>
      <c r="D7" s="124" t="s">
        <v>364</v>
      </c>
      <c r="E7" s="124" t="s">
        <v>365</v>
      </c>
      <c r="F7" s="125"/>
      <c r="G7" s="126" t="s">
        <v>148</v>
      </c>
      <c r="H7" s="127">
        <v>45646</v>
      </c>
      <c r="I7" s="128"/>
      <c r="J7" s="129" t="s">
        <v>366</v>
      </c>
      <c r="K7" s="130">
        <v>0.25</v>
      </c>
      <c r="L7" s="329">
        <f>AVERAGE(K7,K8,K9,K10)</f>
        <v>0.125</v>
      </c>
      <c r="M7" s="354">
        <f>AVERAGE(L7,L11,L15,L17,L19)</f>
        <v>0.10624833333333332</v>
      </c>
      <c r="N7" s="131">
        <v>45421</v>
      </c>
      <c r="O7" s="132" t="s">
        <v>367</v>
      </c>
      <c r="P7" s="132" t="s">
        <v>368</v>
      </c>
    </row>
    <row r="8" spans="1:16" s="88" customFormat="1" ht="316.5" customHeight="1">
      <c r="A8" s="353"/>
      <c r="B8" s="328"/>
      <c r="C8" s="253" t="s">
        <v>109</v>
      </c>
      <c r="D8" s="124" t="s">
        <v>110</v>
      </c>
      <c r="E8" s="124" t="s">
        <v>111</v>
      </c>
      <c r="F8" s="125" t="s">
        <v>112</v>
      </c>
      <c r="G8" s="126" t="s">
        <v>112</v>
      </c>
      <c r="H8" s="127">
        <v>45653</v>
      </c>
      <c r="I8" s="128"/>
      <c r="J8" s="129" t="s">
        <v>369</v>
      </c>
      <c r="K8" s="130">
        <v>0.25</v>
      </c>
      <c r="L8" s="330"/>
      <c r="M8" s="354"/>
      <c r="N8" s="131">
        <v>45421</v>
      </c>
      <c r="O8" s="132" t="s">
        <v>370</v>
      </c>
      <c r="P8" s="132" t="s">
        <v>368</v>
      </c>
    </row>
    <row r="9" spans="1:16" s="90" customFormat="1" ht="59.25" customHeight="1">
      <c r="A9" s="353"/>
      <c r="B9" s="328"/>
      <c r="C9" s="254" t="s">
        <v>118</v>
      </c>
      <c r="D9" s="124" t="s">
        <v>371</v>
      </c>
      <c r="E9" s="124" t="s">
        <v>372</v>
      </c>
      <c r="F9" s="125" t="s">
        <v>121</v>
      </c>
      <c r="G9" s="126" t="s">
        <v>121</v>
      </c>
      <c r="H9" s="127">
        <v>45562</v>
      </c>
      <c r="I9" s="135"/>
      <c r="J9" s="136" t="s">
        <v>373</v>
      </c>
      <c r="K9" s="137">
        <v>0</v>
      </c>
      <c r="L9" s="330"/>
      <c r="M9" s="354"/>
      <c r="N9" s="131">
        <v>45421</v>
      </c>
      <c r="O9" s="132" t="s">
        <v>374</v>
      </c>
      <c r="P9" s="132" t="s">
        <v>375</v>
      </c>
    </row>
    <row r="10" spans="1:16" s="88" customFormat="1" ht="75.75" customHeight="1">
      <c r="A10" s="353"/>
      <c r="B10" s="328"/>
      <c r="C10" s="253" t="s">
        <v>122</v>
      </c>
      <c r="D10" s="124" t="s">
        <v>123</v>
      </c>
      <c r="E10" s="124" t="s">
        <v>124</v>
      </c>
      <c r="F10" s="125"/>
      <c r="G10" s="126" t="s">
        <v>121</v>
      </c>
      <c r="H10" s="127">
        <v>45596</v>
      </c>
      <c r="I10" s="128"/>
      <c r="J10" s="136" t="s">
        <v>373</v>
      </c>
      <c r="K10" s="137">
        <v>0</v>
      </c>
      <c r="L10" s="330"/>
      <c r="M10" s="354"/>
      <c r="N10" s="131">
        <v>45421</v>
      </c>
      <c r="O10" s="132" t="s">
        <v>374</v>
      </c>
      <c r="P10" s="132" t="s">
        <v>375</v>
      </c>
    </row>
    <row r="11" spans="1:16" s="90" customFormat="1" ht="363" customHeight="1">
      <c r="A11" s="353"/>
      <c r="B11" s="331" t="s">
        <v>376</v>
      </c>
      <c r="C11" s="193" t="s">
        <v>40</v>
      </c>
      <c r="D11" s="142" t="s">
        <v>126</v>
      </c>
      <c r="E11" s="133" t="s">
        <v>126</v>
      </c>
      <c r="F11" s="143" t="s">
        <v>127</v>
      </c>
      <c r="G11" s="134" t="s">
        <v>128</v>
      </c>
      <c r="H11" s="207">
        <v>45656</v>
      </c>
      <c r="I11" s="142"/>
      <c r="J11" s="133" t="s">
        <v>377</v>
      </c>
      <c r="K11" s="145">
        <f>8.33%+8.33%+4.17%</f>
        <v>0.20829999999999999</v>
      </c>
      <c r="L11" s="329">
        <f>AVERAGE(K11,K12,K13,K14)</f>
        <v>5.2074999999999996E-2</v>
      </c>
      <c r="M11" s="354"/>
      <c r="N11" s="131">
        <v>45421</v>
      </c>
      <c r="O11" s="132" t="s">
        <v>378</v>
      </c>
      <c r="P11" s="257" t="s">
        <v>379</v>
      </c>
    </row>
    <row r="12" spans="1:16" s="90" customFormat="1" ht="134.25" customHeight="1">
      <c r="A12" s="353"/>
      <c r="B12" s="332"/>
      <c r="C12" s="193" t="s">
        <v>133</v>
      </c>
      <c r="D12" s="142" t="s">
        <v>134</v>
      </c>
      <c r="E12" s="133" t="s">
        <v>135</v>
      </c>
      <c r="F12" s="143"/>
      <c r="G12" s="134" t="s">
        <v>136</v>
      </c>
      <c r="H12" s="144">
        <v>45653</v>
      </c>
      <c r="I12" s="142"/>
      <c r="J12" s="136" t="s">
        <v>380</v>
      </c>
      <c r="K12" s="137">
        <v>0</v>
      </c>
      <c r="L12" s="330"/>
      <c r="M12" s="354"/>
      <c r="N12" s="131">
        <v>45421</v>
      </c>
      <c r="O12" s="132" t="s">
        <v>381</v>
      </c>
      <c r="P12" s="257" t="s">
        <v>382</v>
      </c>
    </row>
    <row r="13" spans="1:16" s="90" customFormat="1" ht="67.5" customHeight="1">
      <c r="A13" s="353"/>
      <c r="B13" s="332"/>
      <c r="C13" s="193" t="s">
        <v>138</v>
      </c>
      <c r="D13" s="142" t="s">
        <v>139</v>
      </c>
      <c r="E13" s="133" t="s">
        <v>383</v>
      </c>
      <c r="F13" s="143"/>
      <c r="G13" s="134" t="s">
        <v>128</v>
      </c>
      <c r="H13" s="207">
        <v>45653</v>
      </c>
      <c r="I13" s="135"/>
      <c r="J13" s="136" t="s">
        <v>380</v>
      </c>
      <c r="K13" s="137">
        <v>0</v>
      </c>
      <c r="L13" s="330"/>
      <c r="M13" s="354"/>
      <c r="N13" s="131">
        <v>45421</v>
      </c>
      <c r="O13" s="132" t="s">
        <v>384</v>
      </c>
      <c r="P13" s="132" t="s">
        <v>375</v>
      </c>
    </row>
    <row r="14" spans="1:16" s="90" customFormat="1" ht="64.5" customHeight="1">
      <c r="A14" s="353"/>
      <c r="B14" s="332"/>
      <c r="C14" s="193" t="s">
        <v>142</v>
      </c>
      <c r="D14" s="142" t="s">
        <v>385</v>
      </c>
      <c r="E14" s="133" t="s">
        <v>386</v>
      </c>
      <c r="F14" s="143"/>
      <c r="G14" s="134" t="s">
        <v>136</v>
      </c>
      <c r="H14" s="144">
        <v>45656</v>
      </c>
      <c r="I14" s="135"/>
      <c r="J14" s="136" t="s">
        <v>380</v>
      </c>
      <c r="K14" s="137">
        <v>0</v>
      </c>
      <c r="L14" s="330"/>
      <c r="M14" s="354"/>
      <c r="N14" s="131">
        <v>45421</v>
      </c>
      <c r="O14" s="132" t="s">
        <v>384</v>
      </c>
      <c r="P14" s="132" t="s">
        <v>375</v>
      </c>
    </row>
    <row r="15" spans="1:16" s="90" customFormat="1" ht="94.5" customHeight="1">
      <c r="A15" s="353"/>
      <c r="B15" s="318" t="s">
        <v>387</v>
      </c>
      <c r="C15" s="193" t="s">
        <v>46</v>
      </c>
      <c r="D15" s="142" t="s">
        <v>146</v>
      </c>
      <c r="E15" s="133" t="s">
        <v>147</v>
      </c>
      <c r="F15" s="143"/>
      <c r="G15" s="134" t="s">
        <v>148</v>
      </c>
      <c r="H15" s="207">
        <v>45595</v>
      </c>
      <c r="I15" s="135"/>
      <c r="J15" s="136" t="s">
        <v>380</v>
      </c>
      <c r="K15" s="137">
        <v>0</v>
      </c>
      <c r="L15" s="342">
        <f>AVERAGE(K15,K16)</f>
        <v>0</v>
      </c>
      <c r="M15" s="354"/>
      <c r="N15" s="131">
        <v>45421</v>
      </c>
      <c r="O15" s="132" t="s">
        <v>388</v>
      </c>
      <c r="P15" s="132" t="s">
        <v>375</v>
      </c>
    </row>
    <row r="16" spans="1:16" s="90" customFormat="1" ht="79.5" customHeight="1">
      <c r="A16" s="353"/>
      <c r="B16" s="318"/>
      <c r="C16" s="193" t="s">
        <v>49</v>
      </c>
      <c r="D16" s="142" t="s">
        <v>149</v>
      </c>
      <c r="E16" s="133" t="s">
        <v>147</v>
      </c>
      <c r="F16" s="143"/>
      <c r="G16" s="134" t="s">
        <v>121</v>
      </c>
      <c r="H16" s="144">
        <v>45471</v>
      </c>
      <c r="I16" s="135"/>
      <c r="J16" s="136" t="s">
        <v>380</v>
      </c>
      <c r="K16" s="137">
        <v>0</v>
      </c>
      <c r="L16" s="342"/>
      <c r="M16" s="354"/>
      <c r="N16" s="131">
        <v>45421</v>
      </c>
      <c r="O16" s="132" t="s">
        <v>389</v>
      </c>
      <c r="P16" s="132" t="s">
        <v>375</v>
      </c>
    </row>
    <row r="17" spans="1:31" s="90" customFormat="1" ht="77.25" customHeight="1">
      <c r="A17" s="353"/>
      <c r="B17" s="274" t="s">
        <v>390</v>
      </c>
      <c r="C17" s="193" t="s">
        <v>151</v>
      </c>
      <c r="D17" s="142" t="s">
        <v>152</v>
      </c>
      <c r="E17" s="133" t="s">
        <v>391</v>
      </c>
      <c r="F17" s="143"/>
      <c r="G17" s="134" t="s">
        <v>148</v>
      </c>
      <c r="H17" s="207">
        <v>45653</v>
      </c>
      <c r="I17" s="147"/>
      <c r="J17" s="136" t="s">
        <v>380</v>
      </c>
      <c r="K17" s="137">
        <v>0</v>
      </c>
      <c r="L17" s="280">
        <f>AVERAGE(K17,K18)</f>
        <v>0</v>
      </c>
      <c r="M17" s="354"/>
      <c r="N17" s="131">
        <v>45421</v>
      </c>
      <c r="O17" s="132" t="s">
        <v>384</v>
      </c>
      <c r="P17" s="132" t="s">
        <v>375</v>
      </c>
    </row>
    <row r="18" spans="1:31" s="90" customFormat="1" ht="66" customHeight="1">
      <c r="A18" s="353"/>
      <c r="B18" s="276"/>
      <c r="C18" s="193" t="s">
        <v>179</v>
      </c>
      <c r="D18" s="142" t="s">
        <v>392</v>
      </c>
      <c r="E18" s="133" t="s">
        <v>393</v>
      </c>
      <c r="F18" s="143"/>
      <c r="G18" s="134" t="s">
        <v>136</v>
      </c>
      <c r="H18" s="144">
        <v>45653</v>
      </c>
      <c r="I18" s="147"/>
      <c r="J18" s="136" t="s">
        <v>380</v>
      </c>
      <c r="K18" s="137">
        <v>0</v>
      </c>
      <c r="L18" s="281"/>
      <c r="M18" s="354"/>
      <c r="N18" s="131">
        <v>45421</v>
      </c>
      <c r="O18" s="132" t="s">
        <v>384</v>
      </c>
      <c r="P18" s="132" t="s">
        <v>375</v>
      </c>
    </row>
    <row r="19" spans="1:31" s="88" customFormat="1" ht="131.25" customHeight="1">
      <c r="A19" s="430"/>
      <c r="B19" s="333" t="s">
        <v>394</v>
      </c>
      <c r="C19" s="255" t="s">
        <v>155</v>
      </c>
      <c r="D19" s="143" t="s">
        <v>395</v>
      </c>
      <c r="E19" s="134" t="s">
        <v>396</v>
      </c>
      <c r="F19" s="142"/>
      <c r="G19" s="133" t="s">
        <v>136</v>
      </c>
      <c r="H19" s="144">
        <v>45656</v>
      </c>
      <c r="I19" s="134"/>
      <c r="J19" s="142" t="s">
        <v>397</v>
      </c>
      <c r="K19" s="137">
        <v>0.25</v>
      </c>
      <c r="L19" s="329">
        <f>AVERAGE(K19,K20,K21,K22)</f>
        <v>0.35416666666666663</v>
      </c>
      <c r="M19" s="430"/>
      <c r="N19" s="131">
        <v>45421</v>
      </c>
      <c r="O19" s="132" t="s">
        <v>398</v>
      </c>
      <c r="P19" s="132" t="s">
        <v>399</v>
      </c>
    </row>
    <row r="20" spans="1:31" s="88" customFormat="1" ht="131.25" customHeight="1">
      <c r="A20" s="430"/>
      <c r="B20" s="334"/>
      <c r="C20" s="255" t="s">
        <v>159</v>
      </c>
      <c r="D20" s="143" t="s">
        <v>400</v>
      </c>
      <c r="E20" s="134" t="s">
        <v>401</v>
      </c>
      <c r="F20" s="142"/>
      <c r="G20" s="133" t="s">
        <v>121</v>
      </c>
      <c r="H20" s="144">
        <v>45656</v>
      </c>
      <c r="I20" s="134"/>
      <c r="J20" s="142" t="s">
        <v>402</v>
      </c>
      <c r="K20" s="137">
        <f>100%/6*2</f>
        <v>0.33333333333333331</v>
      </c>
      <c r="L20" s="329"/>
      <c r="M20" s="430"/>
      <c r="N20" s="131">
        <v>45421</v>
      </c>
      <c r="O20" s="132" t="s">
        <v>403</v>
      </c>
      <c r="P20" s="257" t="s">
        <v>404</v>
      </c>
    </row>
    <row r="21" spans="1:31" s="88" customFormat="1" ht="131.25" customHeight="1">
      <c r="A21" s="430"/>
      <c r="B21" s="334"/>
      <c r="C21" s="255" t="s">
        <v>405</v>
      </c>
      <c r="D21" s="143" t="s">
        <v>156</v>
      </c>
      <c r="E21" s="134" t="s">
        <v>157</v>
      </c>
      <c r="F21" s="142"/>
      <c r="G21" s="133" t="s">
        <v>158</v>
      </c>
      <c r="H21" s="144">
        <v>45504</v>
      </c>
      <c r="I21" s="134"/>
      <c r="J21" s="142" t="s">
        <v>406</v>
      </c>
      <c r="K21" s="137">
        <v>0.5</v>
      </c>
      <c r="L21" s="329"/>
      <c r="M21" s="430"/>
      <c r="N21" s="131">
        <v>45421</v>
      </c>
      <c r="O21" s="132" t="s">
        <v>407</v>
      </c>
      <c r="P21" s="132" t="s">
        <v>399</v>
      </c>
    </row>
    <row r="22" spans="1:31" s="90" customFormat="1" ht="170.25" customHeight="1">
      <c r="A22" s="430"/>
      <c r="B22" s="276"/>
      <c r="C22" s="255" t="s">
        <v>408</v>
      </c>
      <c r="D22" s="143" t="s">
        <v>160</v>
      </c>
      <c r="E22" s="134" t="s">
        <v>161</v>
      </c>
      <c r="F22" s="142"/>
      <c r="G22" s="133" t="s">
        <v>121</v>
      </c>
      <c r="H22" s="144">
        <v>45653</v>
      </c>
      <c r="I22" s="134"/>
      <c r="J22" s="142" t="s">
        <v>409</v>
      </c>
      <c r="K22" s="137">
        <f>100%/3*1</f>
        <v>0.33333333333333331</v>
      </c>
      <c r="L22" s="329"/>
      <c r="M22" s="430"/>
      <c r="N22" s="131">
        <v>45421</v>
      </c>
      <c r="O22" s="132" t="s">
        <v>410</v>
      </c>
      <c r="P22" s="132" t="s">
        <v>399</v>
      </c>
    </row>
    <row r="24" spans="1:31" ht="18" customHeight="1">
      <c r="A24" s="339"/>
      <c r="B24" s="339"/>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row>
    <row r="25" spans="1:31" s="88" customFormat="1" ht="67.5" customHeight="1">
      <c r="A25" s="289" t="s">
        <v>411</v>
      </c>
      <c r="B25" s="289"/>
      <c r="C25" s="289"/>
      <c r="D25" s="289"/>
      <c r="E25" s="289"/>
      <c r="F25" s="289"/>
      <c r="G25" s="289"/>
      <c r="H25" s="289"/>
      <c r="I25" s="89"/>
      <c r="J25" s="89"/>
      <c r="K25" s="89"/>
      <c r="L25" s="89"/>
      <c r="M25" s="89"/>
      <c r="N25" s="84"/>
      <c r="O25" s="84"/>
      <c r="P25" s="84"/>
      <c r="Q25" s="84"/>
      <c r="R25" s="84"/>
      <c r="S25" s="84"/>
      <c r="T25" s="84"/>
      <c r="U25" s="84"/>
      <c r="V25" s="84"/>
      <c r="W25" s="84"/>
      <c r="X25" s="84"/>
      <c r="Y25" s="84"/>
      <c r="Z25" s="84"/>
      <c r="AA25" s="84"/>
      <c r="AB25" s="84"/>
      <c r="AC25" s="84"/>
      <c r="AD25" s="84"/>
      <c r="AE25" s="84"/>
    </row>
    <row r="26" spans="1:31" ht="145.5" customHeight="1">
      <c r="A26" s="337" t="s">
        <v>344</v>
      </c>
      <c r="B26" s="335" t="s">
        <v>345</v>
      </c>
      <c r="C26" s="335" t="s">
        <v>346</v>
      </c>
      <c r="D26" s="335" t="s">
        <v>347</v>
      </c>
      <c r="E26" s="337" t="s">
        <v>348</v>
      </c>
      <c r="F26" s="337" t="s">
        <v>349</v>
      </c>
      <c r="G26" s="335" t="s">
        <v>350</v>
      </c>
      <c r="H26" s="315" t="s">
        <v>351</v>
      </c>
      <c r="I26" s="337" t="s">
        <v>352</v>
      </c>
      <c r="J26" s="337"/>
      <c r="K26" s="335" t="s">
        <v>353</v>
      </c>
      <c r="L26" s="335"/>
      <c r="M26" s="335"/>
      <c r="N26" s="335"/>
      <c r="O26" s="335"/>
      <c r="P26" s="338"/>
    </row>
    <row r="27" spans="1:31" ht="81.95" customHeight="1">
      <c r="A27" s="315"/>
      <c r="B27" s="273"/>
      <c r="C27" s="273"/>
      <c r="D27" s="273"/>
      <c r="E27" s="315"/>
      <c r="F27" s="315"/>
      <c r="G27" s="273"/>
      <c r="H27" s="315"/>
      <c r="I27" s="122" t="s">
        <v>354</v>
      </c>
      <c r="J27" s="122" t="s">
        <v>355</v>
      </c>
      <c r="K27" s="122" t="s">
        <v>356</v>
      </c>
      <c r="L27" s="122" t="s">
        <v>357</v>
      </c>
      <c r="M27" s="122" t="s">
        <v>358</v>
      </c>
      <c r="N27" s="122" t="s">
        <v>359</v>
      </c>
      <c r="O27" s="122" t="s">
        <v>360</v>
      </c>
      <c r="P27" s="148" t="s">
        <v>361</v>
      </c>
    </row>
    <row r="28" spans="1:31" s="90" customFormat="1" ht="172.5" customHeight="1">
      <c r="A28" s="344" t="s">
        <v>412</v>
      </c>
      <c r="B28" s="136" t="s">
        <v>413</v>
      </c>
      <c r="C28" s="150" t="s">
        <v>32</v>
      </c>
      <c r="D28" s="431" t="s">
        <v>165</v>
      </c>
      <c r="E28" s="431" t="s">
        <v>414</v>
      </c>
      <c r="F28" s="133"/>
      <c r="G28" s="134" t="s">
        <v>415</v>
      </c>
      <c r="H28" s="147">
        <v>45626</v>
      </c>
      <c r="I28" s="153"/>
      <c r="J28" s="136" t="s">
        <v>380</v>
      </c>
      <c r="K28" s="137">
        <f>100%/10*2</f>
        <v>0.2</v>
      </c>
      <c r="L28" s="137">
        <f>+K28</f>
        <v>0.2</v>
      </c>
      <c r="M28" s="316">
        <f>AVERAGE(L28,L29,L30,L32,L33,L34)</f>
        <v>0.22500000000000001</v>
      </c>
      <c r="N28" s="131">
        <v>45421</v>
      </c>
      <c r="O28" s="139" t="s">
        <v>416</v>
      </c>
      <c r="P28" s="140" t="s">
        <v>417</v>
      </c>
    </row>
    <row r="29" spans="1:31" s="90" customFormat="1" ht="199.5" customHeight="1">
      <c r="A29" s="344"/>
      <c r="B29" s="151" t="s">
        <v>418</v>
      </c>
      <c r="C29" s="150" t="s">
        <v>40</v>
      </c>
      <c r="D29" s="208" t="s">
        <v>170</v>
      </c>
      <c r="E29" s="208" t="s">
        <v>419</v>
      </c>
      <c r="F29" s="133"/>
      <c r="G29" s="134" t="s">
        <v>415</v>
      </c>
      <c r="H29" s="138">
        <v>45656</v>
      </c>
      <c r="I29" s="153"/>
      <c r="J29" s="136" t="s">
        <v>420</v>
      </c>
      <c r="K29" s="137">
        <v>0.15</v>
      </c>
      <c r="L29" s="137">
        <f>+K29</f>
        <v>0.15</v>
      </c>
      <c r="M29" s="316"/>
      <c r="N29" s="131">
        <v>45421</v>
      </c>
      <c r="O29" s="132" t="s">
        <v>421</v>
      </c>
      <c r="P29" s="258" t="s">
        <v>422</v>
      </c>
    </row>
    <row r="30" spans="1:31" s="90" customFormat="1" ht="167.25" customHeight="1">
      <c r="A30" s="344"/>
      <c r="B30" s="340" t="s">
        <v>423</v>
      </c>
      <c r="C30" s="224" t="s">
        <v>46</v>
      </c>
      <c r="D30" s="225" t="s">
        <v>173</v>
      </c>
      <c r="E30" s="226" t="s">
        <v>174</v>
      </c>
      <c r="F30" s="226" t="s">
        <v>174</v>
      </c>
      <c r="G30" s="227" t="s">
        <v>415</v>
      </c>
      <c r="H30" s="228">
        <v>45373</v>
      </c>
      <c r="I30" s="228"/>
      <c r="J30" s="229" t="s">
        <v>424</v>
      </c>
      <c r="K30" s="230">
        <v>1</v>
      </c>
      <c r="L30" s="342">
        <f>AVERAGE(K30,K31)</f>
        <v>0.5</v>
      </c>
      <c r="M30" s="316"/>
      <c r="N30" s="221">
        <v>45421</v>
      </c>
      <c r="O30" s="222" t="s">
        <v>425</v>
      </c>
      <c r="P30" s="223" t="s">
        <v>426</v>
      </c>
    </row>
    <row r="31" spans="1:31" s="90" customFormat="1" ht="57.75" customHeight="1">
      <c r="A31" s="344"/>
      <c r="B31" s="341"/>
      <c r="C31" s="150" t="s">
        <v>49</v>
      </c>
      <c r="D31" s="133" t="s">
        <v>176</v>
      </c>
      <c r="E31" s="208" t="s">
        <v>177</v>
      </c>
      <c r="F31" s="208" t="s">
        <v>177</v>
      </c>
      <c r="G31" s="152" t="s">
        <v>427</v>
      </c>
      <c r="H31" s="144">
        <v>45653</v>
      </c>
      <c r="I31" s="147"/>
      <c r="J31" s="136" t="s">
        <v>380</v>
      </c>
      <c r="K31" s="137">
        <v>0</v>
      </c>
      <c r="L31" s="343"/>
      <c r="M31" s="316"/>
      <c r="N31" s="131">
        <v>45421</v>
      </c>
      <c r="O31" s="132" t="s">
        <v>384</v>
      </c>
      <c r="P31" s="132" t="s">
        <v>375</v>
      </c>
    </row>
    <row r="32" spans="1:31" s="88" customFormat="1" ht="88.5" customHeight="1">
      <c r="A32" s="344"/>
      <c r="B32" s="149" t="s">
        <v>428</v>
      </c>
      <c r="C32" s="150" t="s">
        <v>151</v>
      </c>
      <c r="D32" s="154" t="s">
        <v>180</v>
      </c>
      <c r="E32" s="154" t="s">
        <v>181</v>
      </c>
      <c r="F32" s="151"/>
      <c r="G32" s="134" t="s">
        <v>415</v>
      </c>
      <c r="H32" s="155">
        <v>45596</v>
      </c>
      <c r="I32" s="156"/>
      <c r="J32" s="136" t="s">
        <v>380</v>
      </c>
      <c r="K32" s="137">
        <v>0</v>
      </c>
      <c r="L32" s="137">
        <f>+K32</f>
        <v>0</v>
      </c>
      <c r="M32" s="316"/>
      <c r="N32" s="131">
        <v>45421</v>
      </c>
      <c r="O32" s="132" t="s">
        <v>388</v>
      </c>
      <c r="P32" s="132" t="s">
        <v>375</v>
      </c>
    </row>
    <row r="33" spans="1:47" s="90" customFormat="1" ht="128.25" customHeight="1">
      <c r="A33" s="344"/>
      <c r="B33" s="151" t="s">
        <v>429</v>
      </c>
      <c r="C33" s="150" t="s">
        <v>155</v>
      </c>
      <c r="D33" s="133" t="s">
        <v>183</v>
      </c>
      <c r="E33" s="133" t="s">
        <v>184</v>
      </c>
      <c r="F33" s="151"/>
      <c r="G33" s="134" t="s">
        <v>415</v>
      </c>
      <c r="H33" s="144">
        <v>45351</v>
      </c>
      <c r="I33" s="135"/>
      <c r="J33" s="136" t="s">
        <v>430</v>
      </c>
      <c r="K33" s="137">
        <v>0.5</v>
      </c>
      <c r="L33" s="137">
        <f>+K33</f>
        <v>0.5</v>
      </c>
      <c r="M33" s="316"/>
      <c r="N33" s="131">
        <v>45421</v>
      </c>
      <c r="O33" s="257" t="s">
        <v>431</v>
      </c>
      <c r="P33" s="259" t="s">
        <v>432</v>
      </c>
    </row>
    <row r="34" spans="1:47" s="90" customFormat="1" ht="64.5" customHeight="1">
      <c r="A34" s="430"/>
      <c r="B34" s="151" t="s">
        <v>433</v>
      </c>
      <c r="C34" s="150" t="s">
        <v>187</v>
      </c>
      <c r="D34" s="210" t="s">
        <v>434</v>
      </c>
      <c r="E34" s="210" t="s">
        <v>435</v>
      </c>
      <c r="F34" s="151"/>
      <c r="G34" s="134" t="s">
        <v>415</v>
      </c>
      <c r="H34" s="144">
        <v>45534</v>
      </c>
      <c r="I34" s="135"/>
      <c r="J34" s="136" t="s">
        <v>380</v>
      </c>
      <c r="K34" s="137">
        <v>0</v>
      </c>
      <c r="L34" s="137">
        <f>+K34</f>
        <v>0</v>
      </c>
      <c r="M34" s="430"/>
      <c r="N34" s="131">
        <v>45421</v>
      </c>
      <c r="O34" s="132" t="s">
        <v>436</v>
      </c>
      <c r="P34" s="132" t="s">
        <v>375</v>
      </c>
    </row>
    <row r="35" spans="1:47" s="88" customFormat="1" ht="93.75" customHeight="1">
      <c r="A35" s="289" t="s">
        <v>437</v>
      </c>
      <c r="B35" s="289"/>
      <c r="C35" s="289"/>
      <c r="D35" s="289"/>
      <c r="E35" s="289"/>
      <c r="F35" s="289"/>
      <c r="G35" s="289"/>
      <c r="H35" s="289"/>
      <c r="I35" s="85"/>
      <c r="J35" s="85"/>
      <c r="K35" s="85"/>
      <c r="L35" s="85"/>
      <c r="M35" s="85"/>
      <c r="N35" s="85"/>
      <c r="O35" s="85"/>
      <c r="P35" s="84"/>
      <c r="Q35" s="84"/>
      <c r="R35" s="84"/>
      <c r="S35" s="84"/>
      <c r="T35" s="84"/>
      <c r="U35" s="84"/>
      <c r="V35" s="84"/>
      <c r="W35" s="84"/>
      <c r="X35" s="84"/>
      <c r="Y35" s="84"/>
      <c r="Z35" s="84"/>
      <c r="AA35" s="84"/>
      <c r="AB35" s="84"/>
      <c r="AC35" s="84"/>
      <c r="AD35" s="84"/>
      <c r="AE35" s="84"/>
    </row>
    <row r="36" spans="1:47" s="88" customFormat="1" ht="111.95" customHeight="1">
      <c r="A36" s="337" t="s">
        <v>344</v>
      </c>
      <c r="B36" s="335" t="s">
        <v>345</v>
      </c>
      <c r="C36" s="335" t="s">
        <v>346</v>
      </c>
      <c r="D36" s="335" t="s">
        <v>347</v>
      </c>
      <c r="E36" s="337" t="s">
        <v>348</v>
      </c>
      <c r="F36" s="337" t="s">
        <v>349</v>
      </c>
      <c r="G36" s="335" t="s">
        <v>350</v>
      </c>
      <c r="H36" s="315" t="s">
        <v>351</v>
      </c>
      <c r="I36" s="337" t="s">
        <v>352</v>
      </c>
      <c r="J36" s="337"/>
      <c r="K36" s="335" t="s">
        <v>353</v>
      </c>
      <c r="L36" s="335"/>
      <c r="M36" s="335"/>
      <c r="N36" s="335"/>
      <c r="O36" s="335"/>
      <c r="P36" s="338"/>
      <c r="Q36" s="84"/>
      <c r="R36" s="84"/>
      <c r="S36" s="84"/>
      <c r="T36" s="84"/>
      <c r="U36" s="84"/>
      <c r="V36" s="84"/>
      <c r="W36" s="84"/>
      <c r="X36" s="84"/>
      <c r="Y36" s="84"/>
      <c r="Z36" s="84"/>
      <c r="AA36" s="84"/>
      <c r="AB36" s="84"/>
      <c r="AC36" s="84"/>
      <c r="AD36" s="84"/>
      <c r="AE36" s="84"/>
    </row>
    <row r="37" spans="1:47" s="88" customFormat="1" ht="185.25" customHeight="1">
      <c r="A37" s="315"/>
      <c r="B37" s="273"/>
      <c r="C37" s="273"/>
      <c r="D37" s="273"/>
      <c r="E37" s="315"/>
      <c r="F37" s="315"/>
      <c r="G37" s="273"/>
      <c r="H37" s="315"/>
      <c r="I37" s="122" t="s">
        <v>354</v>
      </c>
      <c r="J37" s="122" t="s">
        <v>438</v>
      </c>
      <c r="K37" s="122" t="s">
        <v>356</v>
      </c>
      <c r="L37" s="122" t="s">
        <v>357</v>
      </c>
      <c r="M37" s="122" t="s">
        <v>358</v>
      </c>
      <c r="N37" s="122" t="s">
        <v>359</v>
      </c>
      <c r="O37" s="122" t="s">
        <v>360</v>
      </c>
      <c r="P37" s="148" t="s">
        <v>361</v>
      </c>
      <c r="Q37" s="84"/>
      <c r="R37" s="84"/>
      <c r="S37" s="84"/>
      <c r="T37" s="84"/>
      <c r="U37" s="84"/>
      <c r="V37" s="84"/>
      <c r="W37" s="84"/>
      <c r="X37" s="84"/>
      <c r="Y37" s="84"/>
      <c r="Z37" s="84"/>
      <c r="AA37" s="84"/>
      <c r="AB37" s="84"/>
      <c r="AC37" s="84"/>
      <c r="AD37" s="84"/>
      <c r="AE37" s="84"/>
    </row>
    <row r="38" spans="1:47" s="90" customFormat="1" ht="55.5" customHeight="1">
      <c r="A38" s="345" t="s">
        <v>439</v>
      </c>
      <c r="B38" s="318" t="s">
        <v>440</v>
      </c>
      <c r="C38" s="141" t="s">
        <v>32</v>
      </c>
      <c r="D38" s="133" t="s">
        <v>441</v>
      </c>
      <c r="E38" s="133" t="s">
        <v>442</v>
      </c>
      <c r="F38" s="143"/>
      <c r="G38" s="134" t="s">
        <v>128</v>
      </c>
      <c r="H38" s="432">
        <v>45646</v>
      </c>
      <c r="I38" s="157"/>
      <c r="J38" s="136" t="s">
        <v>380</v>
      </c>
      <c r="K38" s="137">
        <v>0</v>
      </c>
      <c r="L38" s="357">
        <f>AVERAGE(K38,K39,K40)</f>
        <v>0.1111111111111111</v>
      </c>
      <c r="M38" s="296">
        <f>AVERAGE(L38,L41,L42,L44,L45,L47)</f>
        <v>0.1851851851851852</v>
      </c>
      <c r="N38" s="131">
        <v>45421</v>
      </c>
      <c r="O38" s="132" t="s">
        <v>443</v>
      </c>
      <c r="P38" s="257" t="s">
        <v>444</v>
      </c>
    </row>
    <row r="39" spans="1:47" s="90" customFormat="1" ht="150.75" customHeight="1">
      <c r="A39" s="345"/>
      <c r="B39" s="318"/>
      <c r="C39" s="141" t="s">
        <v>109</v>
      </c>
      <c r="D39" s="133" t="s">
        <v>445</v>
      </c>
      <c r="E39" s="133" t="s">
        <v>194</v>
      </c>
      <c r="F39" s="143"/>
      <c r="G39" s="134" t="s">
        <v>128</v>
      </c>
      <c r="H39" s="209">
        <v>45590</v>
      </c>
      <c r="I39" s="157"/>
      <c r="J39" s="159" t="s">
        <v>446</v>
      </c>
      <c r="K39" s="158">
        <f>100%/3*1</f>
        <v>0.33333333333333331</v>
      </c>
      <c r="L39" s="357"/>
      <c r="M39" s="296"/>
      <c r="N39" s="131">
        <v>45421</v>
      </c>
      <c r="O39" s="132" t="s">
        <v>447</v>
      </c>
      <c r="P39" s="231" t="s">
        <v>448</v>
      </c>
    </row>
    <row r="40" spans="1:47" s="90" customFormat="1" ht="101.25" customHeight="1">
      <c r="A40" s="345"/>
      <c r="B40" s="318"/>
      <c r="C40" s="141" t="s">
        <v>118</v>
      </c>
      <c r="D40" s="133" t="s">
        <v>196</v>
      </c>
      <c r="E40" s="133" t="s">
        <v>197</v>
      </c>
      <c r="F40" s="143"/>
      <c r="G40" s="134" t="s">
        <v>128</v>
      </c>
      <c r="H40" s="209">
        <v>45623</v>
      </c>
      <c r="I40" s="160"/>
      <c r="J40" s="136" t="s">
        <v>380</v>
      </c>
      <c r="K40" s="137">
        <v>0</v>
      </c>
      <c r="L40" s="357"/>
      <c r="M40" s="296"/>
      <c r="N40" s="131">
        <v>45421</v>
      </c>
      <c r="O40" s="132" t="s">
        <v>449</v>
      </c>
      <c r="P40" s="132" t="s">
        <v>375</v>
      </c>
    </row>
    <row r="41" spans="1:47" s="90" customFormat="1" ht="87" customHeight="1">
      <c r="A41" s="345"/>
      <c r="B41" s="143" t="s">
        <v>450</v>
      </c>
      <c r="C41" s="141" t="s">
        <v>40</v>
      </c>
      <c r="D41" s="208" t="s">
        <v>200</v>
      </c>
      <c r="E41" s="208" t="s">
        <v>201</v>
      </c>
      <c r="F41" s="143"/>
      <c r="G41" s="146" t="s">
        <v>128</v>
      </c>
      <c r="H41" s="209">
        <v>45596</v>
      </c>
      <c r="I41" s="157"/>
      <c r="J41" s="136" t="s">
        <v>380</v>
      </c>
      <c r="K41" s="137">
        <v>0</v>
      </c>
      <c r="L41" s="158">
        <f>+K41</f>
        <v>0</v>
      </c>
      <c r="M41" s="296"/>
      <c r="N41" s="131">
        <v>45421</v>
      </c>
      <c r="O41" s="132" t="s">
        <v>449</v>
      </c>
      <c r="P41" s="132" t="s">
        <v>375</v>
      </c>
    </row>
    <row r="42" spans="1:47" s="90" customFormat="1" ht="135.75" customHeight="1">
      <c r="A42" s="345"/>
      <c r="B42" s="327" t="s">
        <v>451</v>
      </c>
      <c r="C42" s="235" t="s">
        <v>46</v>
      </c>
      <c r="D42" s="236" t="s">
        <v>452</v>
      </c>
      <c r="E42" s="236" t="s">
        <v>453</v>
      </c>
      <c r="F42" s="237" t="s">
        <v>205</v>
      </c>
      <c r="G42" s="238" t="s">
        <v>128</v>
      </c>
      <c r="H42" s="239">
        <v>45412</v>
      </c>
      <c r="I42" s="240"/>
      <c r="J42" s="241" t="s">
        <v>454</v>
      </c>
      <c r="K42" s="242">
        <v>1</v>
      </c>
      <c r="L42" s="336">
        <f>AVERAGE(K42,K43)</f>
        <v>0.5</v>
      </c>
      <c r="M42" s="296"/>
      <c r="N42" s="232">
        <v>45421</v>
      </c>
      <c r="O42" s="233" t="s">
        <v>455</v>
      </c>
      <c r="P42" s="234" t="s">
        <v>426</v>
      </c>
    </row>
    <row r="43" spans="1:47" s="90" customFormat="1" ht="118.5" customHeight="1">
      <c r="A43" s="345"/>
      <c r="B43" s="327"/>
      <c r="C43" s="141" t="s">
        <v>49</v>
      </c>
      <c r="D43" s="208" t="s">
        <v>206</v>
      </c>
      <c r="E43" s="208" t="s">
        <v>207</v>
      </c>
      <c r="F43" s="163" t="s">
        <v>207</v>
      </c>
      <c r="G43" s="134" t="s">
        <v>208</v>
      </c>
      <c r="H43" s="209">
        <v>45652</v>
      </c>
      <c r="I43" s="157"/>
      <c r="J43" s="136" t="s">
        <v>456</v>
      </c>
      <c r="K43" s="158">
        <v>0</v>
      </c>
      <c r="L43" s="336"/>
      <c r="M43" s="296"/>
      <c r="N43" s="131">
        <v>45421</v>
      </c>
      <c r="O43" s="132" t="s">
        <v>457</v>
      </c>
      <c r="P43" s="161" t="s">
        <v>458</v>
      </c>
    </row>
    <row r="44" spans="1:47" s="90" customFormat="1" ht="130.5" customHeight="1">
      <c r="A44" s="345"/>
      <c r="B44" s="123" t="s">
        <v>459</v>
      </c>
      <c r="C44" s="141" t="s">
        <v>151</v>
      </c>
      <c r="D44" s="208" t="s">
        <v>460</v>
      </c>
      <c r="E44" s="208" t="s">
        <v>461</v>
      </c>
      <c r="F44" s="143"/>
      <c r="G44" s="146" t="s">
        <v>462</v>
      </c>
      <c r="H44" s="209">
        <v>45412</v>
      </c>
      <c r="I44" s="157"/>
      <c r="J44" s="136" t="s">
        <v>463</v>
      </c>
      <c r="K44" s="158">
        <v>0</v>
      </c>
      <c r="L44" s="164">
        <f>+K44</f>
        <v>0</v>
      </c>
      <c r="M44" s="296"/>
      <c r="N44" s="131">
        <v>45421</v>
      </c>
      <c r="O44" s="139" t="s">
        <v>464</v>
      </c>
      <c r="P44" s="259" t="s">
        <v>432</v>
      </c>
    </row>
    <row r="45" spans="1:47" s="90" customFormat="1" ht="123" customHeight="1">
      <c r="A45" s="345"/>
      <c r="B45" s="355" t="s">
        <v>465</v>
      </c>
      <c r="C45" s="165" t="s">
        <v>155</v>
      </c>
      <c r="D45" s="124" t="s">
        <v>217</v>
      </c>
      <c r="E45" s="124" t="s">
        <v>466</v>
      </c>
      <c r="F45" s="123"/>
      <c r="G45" s="126" t="s">
        <v>128</v>
      </c>
      <c r="H45" s="209">
        <v>45624</v>
      </c>
      <c r="I45" s="128"/>
      <c r="J45" s="136" t="s">
        <v>467</v>
      </c>
      <c r="K45" s="164">
        <v>0</v>
      </c>
      <c r="L45" s="356">
        <f>AVERAGE(K45,K46)</f>
        <v>0</v>
      </c>
      <c r="M45" s="296"/>
      <c r="N45" s="131">
        <v>45421</v>
      </c>
      <c r="O45" s="132" t="s">
        <v>468</v>
      </c>
      <c r="P45" s="161" t="s">
        <v>458</v>
      </c>
      <c r="Q45" s="88"/>
      <c r="R45" s="88"/>
      <c r="S45" s="88"/>
      <c r="T45" s="88"/>
      <c r="U45" s="88"/>
      <c r="V45" s="88"/>
      <c r="W45" s="88"/>
      <c r="X45" s="88"/>
      <c r="Y45" s="88"/>
      <c r="Z45" s="88"/>
      <c r="AA45" s="88"/>
      <c r="AB45" s="88"/>
      <c r="AC45" s="88"/>
      <c r="AD45" s="88"/>
      <c r="AE45" s="88"/>
    </row>
    <row r="46" spans="1:47" s="90" customFormat="1" ht="97.5" customHeight="1">
      <c r="A46" s="345"/>
      <c r="B46" s="355"/>
      <c r="C46" s="165" t="s">
        <v>159</v>
      </c>
      <c r="D46" s="124" t="s">
        <v>219</v>
      </c>
      <c r="E46" s="124" t="s">
        <v>220</v>
      </c>
      <c r="F46" s="123"/>
      <c r="G46" s="126" t="s">
        <v>128</v>
      </c>
      <c r="H46" s="211">
        <v>45653</v>
      </c>
      <c r="I46" s="128"/>
      <c r="J46" s="136" t="s">
        <v>373</v>
      </c>
      <c r="K46" s="164">
        <v>0</v>
      </c>
      <c r="L46" s="356"/>
      <c r="M46" s="296"/>
      <c r="N46" s="131">
        <v>45421</v>
      </c>
      <c r="O46" s="132" t="s">
        <v>469</v>
      </c>
      <c r="P46" s="132" t="s">
        <v>375</v>
      </c>
      <c r="Q46" s="88"/>
      <c r="R46" s="88"/>
      <c r="S46" s="88"/>
      <c r="T46" s="88"/>
      <c r="U46" s="88"/>
      <c r="V46" s="88"/>
      <c r="W46" s="88"/>
      <c r="X46" s="88"/>
      <c r="Y46" s="88"/>
      <c r="Z46" s="88"/>
      <c r="AA46" s="88"/>
      <c r="AB46" s="88"/>
      <c r="AC46" s="88"/>
      <c r="AD46" s="88"/>
      <c r="AE46" s="88"/>
    </row>
    <row r="47" spans="1:47" s="90" customFormat="1" ht="220.5" customHeight="1">
      <c r="A47" s="430"/>
      <c r="B47" s="143" t="s">
        <v>470</v>
      </c>
      <c r="C47" s="141" t="s">
        <v>187</v>
      </c>
      <c r="D47" s="133" t="s">
        <v>223</v>
      </c>
      <c r="E47" s="133" t="s">
        <v>224</v>
      </c>
      <c r="F47" s="143"/>
      <c r="G47" s="146" t="s">
        <v>225</v>
      </c>
      <c r="H47" s="212">
        <v>45580</v>
      </c>
      <c r="I47" s="157"/>
      <c r="J47" s="162" t="s">
        <v>471</v>
      </c>
      <c r="K47" s="158">
        <v>0.5</v>
      </c>
      <c r="L47" s="158">
        <f>+K47</f>
        <v>0.5</v>
      </c>
      <c r="M47" s="430"/>
      <c r="N47" s="131">
        <v>45421</v>
      </c>
      <c r="O47" s="132" t="s">
        <v>472</v>
      </c>
      <c r="P47" s="140" t="s">
        <v>448</v>
      </c>
    </row>
    <row r="48" spans="1:47" s="94" customFormat="1" ht="44.25" customHeight="1">
      <c r="A48"/>
      <c r="B48" s="98"/>
      <c r="C48" s="99"/>
      <c r="D48" s="100"/>
      <c r="E48" s="100"/>
      <c r="F48" s="98"/>
      <c r="G48" s="101"/>
      <c r="H48" s="102"/>
      <c r="I48" s="103"/>
      <c r="J48" s="104"/>
      <c r="K48" s="105"/>
      <c r="L48" s="106"/>
      <c r="M48"/>
      <c r="N48" s="107"/>
      <c r="O48" s="108"/>
      <c r="P48" s="109"/>
      <c r="Q48" s="88"/>
      <c r="R48" s="88"/>
      <c r="S48" s="88"/>
      <c r="T48" s="88"/>
      <c r="U48" s="88"/>
      <c r="V48" s="88"/>
      <c r="W48" s="88"/>
      <c r="X48" s="88"/>
      <c r="Y48" s="88"/>
      <c r="Z48" s="88"/>
      <c r="AA48" s="88"/>
      <c r="AB48" s="88"/>
      <c r="AC48" s="88"/>
      <c r="AD48" s="88"/>
      <c r="AE48" s="88"/>
      <c r="AF48" s="90"/>
      <c r="AG48" s="90"/>
      <c r="AH48" s="90"/>
      <c r="AI48" s="90"/>
      <c r="AJ48" s="90"/>
      <c r="AK48" s="90"/>
      <c r="AL48" s="90"/>
      <c r="AM48" s="90"/>
      <c r="AN48" s="90"/>
      <c r="AO48" s="90"/>
      <c r="AP48" s="90"/>
      <c r="AQ48" s="90"/>
      <c r="AR48" s="90"/>
      <c r="AS48" s="90"/>
      <c r="AT48" s="90"/>
      <c r="AU48" s="90"/>
    </row>
    <row r="49" spans="1:47" s="90" customFormat="1" ht="39.75" customHeight="1">
      <c r="A49" s="289" t="s">
        <v>473</v>
      </c>
      <c r="B49" s="289"/>
      <c r="C49" s="289"/>
      <c r="D49" s="289"/>
      <c r="E49" s="289"/>
      <c r="F49" s="289"/>
      <c r="G49" s="289"/>
      <c r="H49" s="289"/>
      <c r="I49" s="95"/>
      <c r="J49" s="95"/>
      <c r="K49" s="95"/>
      <c r="L49" s="95"/>
      <c r="M49" s="95"/>
      <c r="N49" s="84"/>
      <c r="O49" s="84"/>
      <c r="P49" s="84"/>
      <c r="Q49" s="84"/>
      <c r="R49" s="84"/>
      <c r="S49" s="84"/>
      <c r="T49" s="84"/>
      <c r="U49" s="84"/>
      <c r="V49" s="84"/>
      <c r="W49" s="84"/>
      <c r="X49" s="84"/>
      <c r="Y49" s="84"/>
      <c r="Z49" s="84"/>
      <c r="AA49" s="84"/>
      <c r="AB49" s="84"/>
      <c r="AC49" s="84"/>
      <c r="AD49" s="84"/>
      <c r="AE49" s="84"/>
    </row>
    <row r="50" spans="1:47" s="90" customFormat="1" ht="123" customHeight="1">
      <c r="A50" s="290" t="s">
        <v>344</v>
      </c>
      <c r="B50" s="292" t="s">
        <v>345</v>
      </c>
      <c r="C50" s="292" t="s">
        <v>346</v>
      </c>
      <c r="D50" s="292" t="s">
        <v>347</v>
      </c>
      <c r="E50" s="292" t="s">
        <v>348</v>
      </c>
      <c r="F50" s="292" t="s">
        <v>349</v>
      </c>
      <c r="G50" s="290" t="s">
        <v>350</v>
      </c>
      <c r="H50" s="292" t="s">
        <v>474</v>
      </c>
      <c r="I50" s="286" t="s">
        <v>352</v>
      </c>
      <c r="J50" s="286"/>
      <c r="K50" s="287" t="s">
        <v>353</v>
      </c>
      <c r="L50" s="287"/>
      <c r="M50" s="287"/>
      <c r="N50" s="287"/>
      <c r="O50" s="287"/>
      <c r="P50" s="287"/>
      <c r="Q50" s="84"/>
      <c r="R50" s="84"/>
      <c r="S50" s="84"/>
      <c r="T50" s="84"/>
      <c r="U50" s="84"/>
      <c r="V50" s="84"/>
      <c r="W50" s="84"/>
      <c r="X50" s="84"/>
      <c r="Y50" s="84"/>
      <c r="Z50" s="84"/>
      <c r="AA50" s="84"/>
      <c r="AB50" s="84"/>
      <c r="AC50" s="84"/>
      <c r="AD50" s="84"/>
      <c r="AE50" s="84"/>
    </row>
    <row r="51" spans="1:47" s="90" customFormat="1" ht="228" customHeight="1">
      <c r="A51" s="291"/>
      <c r="B51" s="293"/>
      <c r="C51" s="293"/>
      <c r="D51" s="294"/>
      <c r="E51" s="294"/>
      <c r="F51" s="293"/>
      <c r="G51" s="295"/>
      <c r="H51" s="294"/>
      <c r="I51" s="166" t="s">
        <v>354</v>
      </c>
      <c r="J51" s="166" t="s">
        <v>438</v>
      </c>
      <c r="K51" s="166" t="s">
        <v>356</v>
      </c>
      <c r="L51" s="166" t="s">
        <v>357</v>
      </c>
      <c r="M51" s="166" t="s">
        <v>358</v>
      </c>
      <c r="N51" s="166" t="s">
        <v>359</v>
      </c>
      <c r="O51" s="166" t="s">
        <v>360</v>
      </c>
      <c r="P51" s="166" t="s">
        <v>361</v>
      </c>
      <c r="Q51" s="84"/>
      <c r="R51" s="84"/>
      <c r="S51" s="84"/>
      <c r="T51" s="84"/>
      <c r="U51" s="84"/>
      <c r="V51" s="84"/>
      <c r="W51" s="84"/>
      <c r="X51" s="84"/>
      <c r="Y51" s="84"/>
      <c r="Z51" s="84"/>
      <c r="AA51" s="84"/>
      <c r="AB51" s="84"/>
      <c r="AC51" s="84"/>
      <c r="AD51" s="84"/>
      <c r="AE51" s="84"/>
    </row>
    <row r="52" spans="1:47" s="90" customFormat="1" ht="162.75" customHeight="1">
      <c r="A52" s="302" t="s">
        <v>227</v>
      </c>
      <c r="B52" s="167" t="s">
        <v>475</v>
      </c>
      <c r="C52" s="168" t="s">
        <v>32</v>
      </c>
      <c r="D52" s="433" t="s">
        <v>229</v>
      </c>
      <c r="E52" s="433" t="s">
        <v>230</v>
      </c>
      <c r="F52" s="169"/>
      <c r="G52" s="134" t="s">
        <v>121</v>
      </c>
      <c r="H52" s="432">
        <v>45623</v>
      </c>
      <c r="I52" s="170"/>
      <c r="J52" s="171" t="s">
        <v>476</v>
      </c>
      <c r="K52" s="172" t="s">
        <v>477</v>
      </c>
      <c r="L52" s="173" t="str">
        <f>+K52</f>
        <v>0.3%</v>
      </c>
      <c r="M52" s="304">
        <f>AVERAGE(L52,L53)</f>
        <v>0</v>
      </c>
      <c r="N52" s="131">
        <v>45421</v>
      </c>
      <c r="O52" s="174" t="s">
        <v>478</v>
      </c>
      <c r="P52" s="175" t="s">
        <v>479</v>
      </c>
    </row>
    <row r="53" spans="1:47" s="90" customFormat="1" ht="39.75" customHeight="1">
      <c r="A53" s="302"/>
      <c r="B53" s="307" t="s">
        <v>480</v>
      </c>
      <c r="C53" s="168" t="s">
        <v>40</v>
      </c>
      <c r="D53" s="133" t="s">
        <v>481</v>
      </c>
      <c r="E53" s="133" t="s">
        <v>234</v>
      </c>
      <c r="F53" s="169"/>
      <c r="G53" s="134" t="s">
        <v>121</v>
      </c>
      <c r="H53" s="209">
        <v>45504</v>
      </c>
      <c r="I53" s="176"/>
      <c r="J53" s="171" t="s">
        <v>373</v>
      </c>
      <c r="K53" s="172">
        <v>0</v>
      </c>
      <c r="L53" s="309">
        <f>AVERAGE(K53,K54,K55)</f>
        <v>0</v>
      </c>
      <c r="M53" s="305"/>
      <c r="N53" s="131">
        <v>45421</v>
      </c>
      <c r="O53" s="132" t="s">
        <v>482</v>
      </c>
      <c r="P53" s="132" t="s">
        <v>375</v>
      </c>
    </row>
    <row r="54" spans="1:47" s="90" customFormat="1" ht="41.25" customHeight="1">
      <c r="A54" s="302"/>
      <c r="B54" s="307"/>
      <c r="C54" s="168" t="s">
        <v>133</v>
      </c>
      <c r="D54" s="208" t="s">
        <v>483</v>
      </c>
      <c r="E54" s="208" t="s">
        <v>484</v>
      </c>
      <c r="F54" s="169"/>
      <c r="G54" s="134" t="s">
        <v>121</v>
      </c>
      <c r="H54" s="209">
        <v>45534</v>
      </c>
      <c r="I54" s="177"/>
      <c r="J54" s="171" t="s">
        <v>373</v>
      </c>
      <c r="K54" s="172">
        <v>0</v>
      </c>
      <c r="L54" s="310"/>
      <c r="M54" s="305"/>
      <c r="N54" s="131">
        <v>45421</v>
      </c>
      <c r="O54" s="132" t="s">
        <v>485</v>
      </c>
      <c r="P54" s="132" t="s">
        <v>375</v>
      </c>
    </row>
    <row r="55" spans="1:47" ht="42.75" customHeight="1">
      <c r="A55" s="303"/>
      <c r="B55" s="308"/>
      <c r="C55" s="178" t="s">
        <v>138</v>
      </c>
      <c r="D55" s="210" t="s">
        <v>486</v>
      </c>
      <c r="E55" s="124" t="s">
        <v>238</v>
      </c>
      <c r="F55" s="179"/>
      <c r="G55" s="126" t="s">
        <v>255</v>
      </c>
      <c r="H55" s="212">
        <v>45646</v>
      </c>
      <c r="I55" s="180"/>
      <c r="J55" s="171" t="s">
        <v>373</v>
      </c>
      <c r="K55" s="172">
        <v>0</v>
      </c>
      <c r="L55" s="311"/>
      <c r="M55" s="306"/>
      <c r="N55" s="131">
        <v>45421</v>
      </c>
      <c r="O55" s="132" t="s">
        <v>487</v>
      </c>
      <c r="P55" s="132" t="s">
        <v>375</v>
      </c>
      <c r="Q55" s="90"/>
      <c r="R55" s="90"/>
      <c r="S55" s="90"/>
      <c r="T55" s="90"/>
      <c r="U55" s="90"/>
      <c r="V55" s="90"/>
      <c r="W55" s="90"/>
      <c r="X55" s="90"/>
      <c r="Y55" s="90"/>
      <c r="Z55" s="90"/>
      <c r="AA55" s="90"/>
      <c r="AB55" s="90"/>
      <c r="AC55" s="90"/>
      <c r="AD55" s="90"/>
      <c r="AE55" s="90"/>
    </row>
    <row r="56" spans="1:47" s="94" customFormat="1" ht="48" customHeight="1">
      <c r="A56"/>
      <c r="B56" s="98"/>
      <c r="C56" s="99"/>
      <c r="D56" s="100"/>
      <c r="E56" s="100"/>
      <c r="F56" s="98"/>
      <c r="G56" s="101"/>
      <c r="H56" s="102"/>
      <c r="I56" s="103"/>
      <c r="J56" s="104"/>
      <c r="K56" s="105"/>
      <c r="L56" s="106"/>
      <c r="M56"/>
      <c r="N56" s="107"/>
      <c r="O56" s="108"/>
      <c r="P56" s="109"/>
      <c r="Q56" s="88"/>
      <c r="R56" s="88"/>
      <c r="S56" s="88"/>
      <c r="T56" s="88"/>
      <c r="U56" s="88"/>
      <c r="V56" s="88"/>
      <c r="W56" s="88"/>
      <c r="X56" s="88"/>
      <c r="Y56" s="88"/>
      <c r="Z56" s="88"/>
      <c r="AA56" s="88"/>
      <c r="AB56" s="88"/>
      <c r="AC56" s="88"/>
      <c r="AD56" s="88"/>
      <c r="AE56" s="88"/>
      <c r="AF56" s="90"/>
      <c r="AG56" s="90"/>
      <c r="AH56" s="90"/>
      <c r="AI56" s="90"/>
      <c r="AJ56" s="90"/>
      <c r="AK56" s="90"/>
      <c r="AL56" s="90"/>
      <c r="AM56" s="90"/>
      <c r="AN56" s="90"/>
      <c r="AO56" s="90"/>
      <c r="AP56" s="90"/>
      <c r="AQ56" s="90"/>
      <c r="AR56" s="90"/>
      <c r="AS56" s="90"/>
      <c r="AT56" s="90"/>
      <c r="AU56" s="90"/>
    </row>
    <row r="57" spans="1:47" s="90" customFormat="1" ht="51" customHeight="1">
      <c r="A57" s="289" t="s">
        <v>488</v>
      </c>
      <c r="B57" s="289"/>
      <c r="C57" s="289"/>
      <c r="D57" s="289"/>
      <c r="E57" s="289"/>
      <c r="F57" s="289"/>
      <c r="G57" s="289"/>
      <c r="H57" s="289"/>
      <c r="I57" s="95"/>
      <c r="J57" s="95"/>
      <c r="K57" s="95"/>
      <c r="L57" s="95"/>
      <c r="M57" s="95"/>
      <c r="N57" s="84"/>
      <c r="O57" s="84"/>
      <c r="P57" s="84"/>
      <c r="Q57" s="84"/>
      <c r="R57" s="84"/>
      <c r="S57" s="84"/>
      <c r="T57" s="84"/>
      <c r="U57" s="84"/>
      <c r="V57" s="84"/>
      <c r="W57" s="84"/>
      <c r="X57" s="84"/>
      <c r="Y57" s="84"/>
      <c r="Z57" s="84"/>
      <c r="AA57" s="84"/>
      <c r="AB57" s="84"/>
      <c r="AC57" s="84"/>
      <c r="AD57" s="84"/>
      <c r="AE57" s="84"/>
    </row>
    <row r="58" spans="1:47" s="90" customFormat="1" ht="123" customHeight="1">
      <c r="A58" s="315" t="s">
        <v>344</v>
      </c>
      <c r="B58" s="273" t="s">
        <v>345</v>
      </c>
      <c r="C58" s="273" t="s">
        <v>346</v>
      </c>
      <c r="D58" s="273" t="s">
        <v>347</v>
      </c>
      <c r="E58" s="273" t="s">
        <v>348</v>
      </c>
      <c r="F58" s="273" t="s">
        <v>349</v>
      </c>
      <c r="G58" s="315" t="s">
        <v>350</v>
      </c>
      <c r="H58" s="273" t="s">
        <v>474</v>
      </c>
      <c r="I58" s="315" t="s">
        <v>352</v>
      </c>
      <c r="J58" s="315"/>
      <c r="K58" s="273" t="s">
        <v>353</v>
      </c>
      <c r="L58" s="273"/>
      <c r="M58" s="273"/>
      <c r="N58" s="273"/>
      <c r="O58" s="273"/>
      <c r="P58" s="273"/>
      <c r="Q58" s="84"/>
      <c r="R58" s="84"/>
      <c r="S58" s="84"/>
      <c r="T58" s="84"/>
      <c r="U58" s="84"/>
      <c r="V58" s="84"/>
      <c r="W58" s="84"/>
      <c r="X58" s="84"/>
      <c r="Y58" s="84"/>
      <c r="Z58" s="84"/>
      <c r="AA58" s="84"/>
      <c r="AB58" s="84"/>
      <c r="AC58" s="84"/>
      <c r="AD58" s="84"/>
      <c r="AE58" s="84"/>
    </row>
    <row r="59" spans="1:47" s="90" customFormat="1" ht="228" customHeight="1">
      <c r="A59" s="315"/>
      <c r="B59" s="273"/>
      <c r="C59" s="273"/>
      <c r="D59" s="273"/>
      <c r="E59" s="273"/>
      <c r="F59" s="273"/>
      <c r="G59" s="315"/>
      <c r="H59" s="273"/>
      <c r="I59" s="122" t="s">
        <v>354</v>
      </c>
      <c r="J59" s="122" t="s">
        <v>438</v>
      </c>
      <c r="K59" s="122" t="s">
        <v>356</v>
      </c>
      <c r="L59" s="122" t="s">
        <v>357</v>
      </c>
      <c r="M59" s="122" t="s">
        <v>358</v>
      </c>
      <c r="N59" s="122" t="s">
        <v>359</v>
      </c>
      <c r="O59" s="122" t="s">
        <v>360</v>
      </c>
      <c r="P59" s="122" t="s">
        <v>361</v>
      </c>
      <c r="Q59" s="84"/>
      <c r="R59" s="84"/>
      <c r="S59" s="84"/>
      <c r="T59" s="84"/>
      <c r="U59" s="84"/>
      <c r="V59" s="84"/>
      <c r="W59" s="84"/>
      <c r="X59" s="84"/>
      <c r="Y59" s="84"/>
      <c r="Z59" s="84"/>
      <c r="AA59" s="84"/>
      <c r="AB59" s="84"/>
      <c r="AC59" s="84"/>
      <c r="AD59" s="84"/>
      <c r="AE59" s="84"/>
    </row>
    <row r="60" spans="1:47" s="90" customFormat="1" ht="54.75" customHeight="1">
      <c r="A60" s="345" t="s">
        <v>489</v>
      </c>
      <c r="B60" s="317" t="s">
        <v>490</v>
      </c>
      <c r="C60" s="256" t="s">
        <v>32</v>
      </c>
      <c r="D60" s="154" t="s">
        <v>491</v>
      </c>
      <c r="E60" s="154" t="s">
        <v>492</v>
      </c>
      <c r="F60" s="154"/>
      <c r="G60" s="154" t="s">
        <v>148</v>
      </c>
      <c r="H60" s="144">
        <v>45656</v>
      </c>
      <c r="I60" s="182"/>
      <c r="J60" s="171" t="s">
        <v>373</v>
      </c>
      <c r="K60" s="172">
        <v>0</v>
      </c>
      <c r="L60" s="312">
        <f>AVERAGE(K60,K61)</f>
        <v>0</v>
      </c>
      <c r="M60" s="316">
        <f>AVERAGE(L60,L62,L64,L66,L67,L68)</f>
        <v>4.8611111111111105E-2</v>
      </c>
      <c r="N60" s="131">
        <v>45421</v>
      </c>
      <c r="O60" s="132" t="s">
        <v>493</v>
      </c>
      <c r="P60" s="132" t="s">
        <v>375</v>
      </c>
    </row>
    <row r="61" spans="1:47" s="90" customFormat="1" ht="49.5" customHeight="1">
      <c r="A61" s="345"/>
      <c r="B61" s="317"/>
      <c r="C61" s="256" t="s">
        <v>109</v>
      </c>
      <c r="D61" s="154" t="s">
        <v>244</v>
      </c>
      <c r="E61" s="154" t="s">
        <v>238</v>
      </c>
      <c r="F61" s="154"/>
      <c r="G61" s="154" t="s">
        <v>121</v>
      </c>
      <c r="H61" s="155">
        <v>45625</v>
      </c>
      <c r="I61" s="138"/>
      <c r="J61" s="171" t="s">
        <v>373</v>
      </c>
      <c r="K61" s="172">
        <v>0</v>
      </c>
      <c r="L61" s="312"/>
      <c r="M61" s="316"/>
      <c r="N61" s="131">
        <v>45421</v>
      </c>
      <c r="O61" s="132" t="s">
        <v>494</v>
      </c>
      <c r="P61" s="132" t="s">
        <v>375</v>
      </c>
    </row>
    <row r="62" spans="1:47" s="90" customFormat="1" ht="124.5" customHeight="1">
      <c r="A62" s="345"/>
      <c r="B62" s="317" t="s">
        <v>495</v>
      </c>
      <c r="C62" s="256" t="s">
        <v>40</v>
      </c>
      <c r="D62" s="154" t="s">
        <v>251</v>
      </c>
      <c r="E62" s="154" t="s">
        <v>252</v>
      </c>
      <c r="F62" s="154"/>
      <c r="G62" s="154" t="s">
        <v>121</v>
      </c>
      <c r="H62" s="155">
        <v>45625</v>
      </c>
      <c r="I62" s="184"/>
      <c r="J62" s="171" t="s">
        <v>373</v>
      </c>
      <c r="K62" s="172">
        <v>0</v>
      </c>
      <c r="L62" s="312">
        <f>AVERAGE(K62,K63)</f>
        <v>0</v>
      </c>
      <c r="M62" s="316"/>
      <c r="N62" s="131">
        <v>45421</v>
      </c>
      <c r="O62" s="132" t="s">
        <v>494</v>
      </c>
      <c r="P62" s="260" t="s">
        <v>496</v>
      </c>
    </row>
    <row r="63" spans="1:47" s="90" customFormat="1" ht="64.5" customHeight="1">
      <c r="A63" s="345"/>
      <c r="B63" s="317"/>
      <c r="C63" s="256" t="s">
        <v>133</v>
      </c>
      <c r="D63" s="154" t="s">
        <v>497</v>
      </c>
      <c r="E63" s="154" t="s">
        <v>498</v>
      </c>
      <c r="F63" s="154"/>
      <c r="G63" s="154" t="s">
        <v>255</v>
      </c>
      <c r="H63" s="155">
        <v>45653</v>
      </c>
      <c r="I63" s="185"/>
      <c r="J63" s="171" t="s">
        <v>373</v>
      </c>
      <c r="K63" s="172">
        <v>0</v>
      </c>
      <c r="L63" s="312"/>
      <c r="M63" s="316"/>
      <c r="N63" s="131">
        <v>45421</v>
      </c>
      <c r="O63" s="132" t="s">
        <v>499</v>
      </c>
      <c r="P63" s="132" t="s">
        <v>375</v>
      </c>
    </row>
    <row r="64" spans="1:47" s="90" customFormat="1" ht="408.75" customHeight="1">
      <c r="A64" s="345"/>
      <c r="B64" s="318" t="s">
        <v>500</v>
      </c>
      <c r="C64" s="256" t="s">
        <v>46</v>
      </c>
      <c r="D64" s="154" t="s">
        <v>501</v>
      </c>
      <c r="E64" s="154" t="s">
        <v>502</v>
      </c>
      <c r="F64" s="154"/>
      <c r="G64" s="154" t="s">
        <v>259</v>
      </c>
      <c r="H64" s="155">
        <v>45653</v>
      </c>
      <c r="I64" s="135"/>
      <c r="J64" s="135" t="s">
        <v>503</v>
      </c>
      <c r="K64" s="158">
        <f>100%/12*4</f>
        <v>0.33333333333333331</v>
      </c>
      <c r="L64" s="312">
        <f>AVERAGE(K64,K65)</f>
        <v>0.29166666666666663</v>
      </c>
      <c r="M64" s="316"/>
      <c r="N64" s="131">
        <v>45421</v>
      </c>
      <c r="O64" s="132" t="s">
        <v>504</v>
      </c>
      <c r="P64" s="132" t="s">
        <v>399</v>
      </c>
    </row>
    <row r="65" spans="1:31" s="88" customFormat="1" ht="177.75" customHeight="1">
      <c r="A65" s="345"/>
      <c r="B65" s="318"/>
      <c r="C65" s="256" t="s">
        <v>49</v>
      </c>
      <c r="D65" s="154" t="s">
        <v>505</v>
      </c>
      <c r="E65" s="154" t="s">
        <v>506</v>
      </c>
      <c r="F65" s="154"/>
      <c r="G65" s="154" t="s">
        <v>148</v>
      </c>
      <c r="H65" s="155">
        <v>45654</v>
      </c>
      <c r="I65" s="135"/>
      <c r="J65" s="183" t="s">
        <v>507</v>
      </c>
      <c r="K65" s="158">
        <f>100%/4*1</f>
        <v>0.25</v>
      </c>
      <c r="L65" s="312"/>
      <c r="M65" s="316"/>
      <c r="N65" s="131">
        <v>45421</v>
      </c>
      <c r="O65" s="257" t="s">
        <v>508</v>
      </c>
      <c r="P65" s="132" t="s">
        <v>399</v>
      </c>
      <c r="Q65" s="90"/>
      <c r="R65" s="90"/>
      <c r="S65" s="90"/>
      <c r="T65" s="90"/>
      <c r="U65" s="90"/>
      <c r="V65" s="90"/>
      <c r="W65" s="90"/>
      <c r="X65" s="90"/>
      <c r="Y65" s="90"/>
      <c r="Z65" s="90"/>
      <c r="AA65" s="90"/>
      <c r="AB65" s="90"/>
      <c r="AC65" s="90"/>
      <c r="AD65" s="90"/>
      <c r="AE65" s="90"/>
    </row>
    <row r="66" spans="1:31" s="88" customFormat="1" ht="85.5" customHeight="1">
      <c r="A66" s="345"/>
      <c r="B66" s="274" t="s">
        <v>509</v>
      </c>
      <c r="C66" s="195" t="s">
        <v>151</v>
      </c>
      <c r="D66" s="154" t="s">
        <v>510</v>
      </c>
      <c r="E66" s="154" t="s">
        <v>511</v>
      </c>
      <c r="F66" s="143"/>
      <c r="G66" s="126" t="s">
        <v>255</v>
      </c>
      <c r="H66" s="110">
        <v>45653</v>
      </c>
      <c r="I66" s="186"/>
      <c r="J66" s="171" t="s">
        <v>373</v>
      </c>
      <c r="K66" s="172">
        <v>0</v>
      </c>
      <c r="L66" s="158">
        <f>+K66</f>
        <v>0</v>
      </c>
      <c r="M66" s="316"/>
      <c r="N66" s="131">
        <v>45421</v>
      </c>
      <c r="O66" s="132" t="s">
        <v>512</v>
      </c>
      <c r="P66" s="132" t="s">
        <v>375</v>
      </c>
      <c r="Q66" s="90"/>
      <c r="R66" s="90"/>
      <c r="S66" s="90"/>
      <c r="T66" s="90"/>
      <c r="U66" s="90"/>
      <c r="V66" s="90"/>
      <c r="W66" s="90"/>
      <c r="X66" s="90"/>
      <c r="Y66" s="90"/>
      <c r="Z66" s="90"/>
      <c r="AA66" s="90"/>
      <c r="AB66" s="90"/>
      <c r="AC66" s="90"/>
      <c r="AD66" s="90"/>
      <c r="AE66" s="90"/>
    </row>
    <row r="67" spans="1:31" s="88" customFormat="1" ht="216.75" customHeight="1">
      <c r="A67" s="345"/>
      <c r="B67" s="275"/>
      <c r="C67" s="195" t="s">
        <v>179</v>
      </c>
      <c r="D67" s="154" t="s">
        <v>513</v>
      </c>
      <c r="E67" s="154" t="s">
        <v>514</v>
      </c>
      <c r="F67" s="143"/>
      <c r="G67" s="126" t="s">
        <v>255</v>
      </c>
      <c r="H67" s="110">
        <v>45414</v>
      </c>
      <c r="I67" s="186"/>
      <c r="J67" s="159" t="s">
        <v>515</v>
      </c>
      <c r="K67" s="172">
        <v>0</v>
      </c>
      <c r="L67" s="158">
        <f>+K67</f>
        <v>0</v>
      </c>
      <c r="M67" s="316"/>
      <c r="N67" s="131">
        <v>45421</v>
      </c>
      <c r="O67" s="132" t="s">
        <v>516</v>
      </c>
      <c r="P67" s="260" t="s">
        <v>517</v>
      </c>
      <c r="Q67" s="90"/>
      <c r="R67" s="90"/>
      <c r="S67" s="90"/>
      <c r="T67" s="90"/>
      <c r="U67" s="90"/>
      <c r="V67" s="90"/>
      <c r="W67" s="90"/>
      <c r="X67" s="90"/>
      <c r="Y67" s="90"/>
      <c r="Z67" s="90"/>
      <c r="AA67" s="90"/>
      <c r="AB67" s="90"/>
      <c r="AC67" s="90"/>
      <c r="AD67" s="90"/>
      <c r="AE67" s="90"/>
    </row>
    <row r="68" spans="1:31" s="88" customFormat="1" ht="85.5" customHeight="1">
      <c r="A68" s="345"/>
      <c r="B68" s="276"/>
      <c r="C68" s="195" t="s">
        <v>518</v>
      </c>
      <c r="D68" s="154" t="s">
        <v>519</v>
      </c>
      <c r="E68" s="154" t="s">
        <v>520</v>
      </c>
      <c r="F68" s="143"/>
      <c r="G68" s="126" t="s">
        <v>255</v>
      </c>
      <c r="H68" s="113">
        <v>45653</v>
      </c>
      <c r="I68" s="186"/>
      <c r="J68" s="171" t="s">
        <v>373</v>
      </c>
      <c r="K68" s="172">
        <v>0</v>
      </c>
      <c r="L68" s="158">
        <f>+K68</f>
        <v>0</v>
      </c>
      <c r="M68" s="316"/>
      <c r="N68" s="131">
        <v>45421</v>
      </c>
      <c r="O68" s="132" t="s">
        <v>521</v>
      </c>
      <c r="P68" s="132" t="s">
        <v>375</v>
      </c>
      <c r="Q68" s="90"/>
      <c r="R68" s="90"/>
      <c r="S68" s="90"/>
      <c r="T68" s="90"/>
      <c r="U68" s="90"/>
      <c r="V68" s="90"/>
      <c r="W68" s="90"/>
      <c r="X68" s="90"/>
      <c r="Y68" s="90"/>
      <c r="Z68" s="90"/>
      <c r="AA68" s="90"/>
      <c r="AB68" s="90"/>
      <c r="AC68" s="90"/>
      <c r="AD68" s="90"/>
      <c r="AE68" s="90"/>
    </row>
    <row r="69" spans="1:31" ht="85.5" customHeight="1">
      <c r="A69" s="289" t="s">
        <v>522</v>
      </c>
      <c r="B69" s="289"/>
      <c r="C69" s="289"/>
      <c r="D69" s="289"/>
      <c r="E69" s="289"/>
      <c r="F69" s="289"/>
      <c r="G69" s="289"/>
      <c r="H69" s="289"/>
      <c r="I69" s="95"/>
      <c r="J69" s="95"/>
      <c r="K69" s="95"/>
      <c r="L69" s="95"/>
      <c r="M69" s="95"/>
    </row>
    <row r="70" spans="1:31" ht="78" customHeight="1">
      <c r="A70" s="346" t="s">
        <v>344</v>
      </c>
      <c r="B70" s="347" t="s">
        <v>345</v>
      </c>
      <c r="C70" s="347" t="s">
        <v>346</v>
      </c>
      <c r="D70" s="347" t="s">
        <v>347</v>
      </c>
      <c r="E70" s="346" t="s">
        <v>348</v>
      </c>
      <c r="F70" s="346" t="s">
        <v>349</v>
      </c>
      <c r="G70" s="347" t="s">
        <v>350</v>
      </c>
      <c r="H70" s="346" t="s">
        <v>474</v>
      </c>
      <c r="I70" s="346" t="s">
        <v>352</v>
      </c>
      <c r="J70" s="346"/>
      <c r="K70" s="347" t="s">
        <v>353</v>
      </c>
      <c r="L70" s="347"/>
      <c r="M70" s="347"/>
      <c r="N70" s="347"/>
      <c r="O70" s="347"/>
      <c r="P70" s="347"/>
    </row>
    <row r="71" spans="1:31" ht="118.5" customHeight="1">
      <c r="A71" s="346"/>
      <c r="B71" s="347"/>
      <c r="C71" s="347"/>
      <c r="D71" s="347"/>
      <c r="E71" s="346"/>
      <c r="F71" s="346"/>
      <c r="G71" s="347"/>
      <c r="H71" s="346"/>
      <c r="I71" s="87" t="s">
        <v>354</v>
      </c>
      <c r="J71" s="87" t="s">
        <v>438</v>
      </c>
      <c r="K71" s="87" t="s">
        <v>356</v>
      </c>
      <c r="L71" s="87" t="s">
        <v>357</v>
      </c>
      <c r="M71" s="87" t="s">
        <v>358</v>
      </c>
      <c r="N71" s="87" t="s">
        <v>359</v>
      </c>
      <c r="O71" s="87" t="s">
        <v>360</v>
      </c>
      <c r="P71" s="87" t="s">
        <v>361</v>
      </c>
    </row>
    <row r="72" spans="1:31" s="90" customFormat="1" ht="111" customHeight="1">
      <c r="A72" s="319" t="s">
        <v>523</v>
      </c>
      <c r="B72" s="321" t="s">
        <v>524</v>
      </c>
      <c r="C72" s="96" t="s">
        <v>32</v>
      </c>
      <c r="D72" s="434" t="s">
        <v>525</v>
      </c>
      <c r="E72" s="434" t="s">
        <v>526</v>
      </c>
      <c r="F72" s="92"/>
      <c r="G72" s="435" t="s">
        <v>527</v>
      </c>
      <c r="H72" s="432">
        <v>45657</v>
      </c>
      <c r="I72" s="114"/>
      <c r="J72" s="171" t="s">
        <v>373</v>
      </c>
      <c r="K72" s="172">
        <v>0</v>
      </c>
      <c r="L72" s="322">
        <f>AVERAGE(K72,K73,K74,K75)</f>
        <v>6.25E-2</v>
      </c>
      <c r="M72" s="325">
        <f>AVERAGE(L72,L76,L80)</f>
        <v>2.0833333333333332E-2</v>
      </c>
      <c r="N72" s="131">
        <v>45421</v>
      </c>
      <c r="O72" s="132" t="s">
        <v>528</v>
      </c>
      <c r="P72" s="132" t="s">
        <v>375</v>
      </c>
    </row>
    <row r="73" spans="1:31" s="90" customFormat="1" ht="91.5" customHeight="1">
      <c r="A73" s="320"/>
      <c r="B73" s="321"/>
      <c r="C73" s="96" t="s">
        <v>109</v>
      </c>
      <c r="D73" s="117" t="s">
        <v>529</v>
      </c>
      <c r="E73" s="117" t="s">
        <v>530</v>
      </c>
      <c r="F73" s="92"/>
      <c r="G73" s="213" t="s">
        <v>531</v>
      </c>
      <c r="H73" s="214">
        <v>45492</v>
      </c>
      <c r="I73" s="114"/>
      <c r="J73" s="171" t="s">
        <v>373</v>
      </c>
      <c r="K73" s="172">
        <v>0</v>
      </c>
      <c r="L73" s="323"/>
      <c r="M73" s="326"/>
      <c r="N73" s="131">
        <v>45421</v>
      </c>
      <c r="O73" s="132" t="s">
        <v>532</v>
      </c>
      <c r="P73" s="132" t="s">
        <v>375</v>
      </c>
    </row>
    <row r="74" spans="1:31" s="90" customFormat="1" ht="115.5" customHeight="1">
      <c r="A74" s="320"/>
      <c r="B74" s="321"/>
      <c r="C74" s="96" t="s">
        <v>118</v>
      </c>
      <c r="D74" s="117" t="s">
        <v>533</v>
      </c>
      <c r="E74" s="117" t="s">
        <v>534</v>
      </c>
      <c r="F74" s="92"/>
      <c r="G74" s="213" t="s">
        <v>535</v>
      </c>
      <c r="H74" s="214">
        <v>45657</v>
      </c>
      <c r="I74" s="114"/>
      <c r="J74" s="171" t="s">
        <v>373</v>
      </c>
      <c r="K74" s="172">
        <v>0</v>
      </c>
      <c r="L74" s="323"/>
      <c r="M74" s="326"/>
      <c r="N74" s="131">
        <v>45421</v>
      </c>
      <c r="O74" s="132" t="s">
        <v>528</v>
      </c>
      <c r="P74" s="132" t="s">
        <v>375</v>
      </c>
    </row>
    <row r="75" spans="1:31" s="90" customFormat="1" ht="409.5" customHeight="1">
      <c r="A75" s="320"/>
      <c r="B75" s="321"/>
      <c r="C75" s="96" t="s">
        <v>122</v>
      </c>
      <c r="D75" s="117" t="s">
        <v>536</v>
      </c>
      <c r="E75" s="117" t="s">
        <v>537</v>
      </c>
      <c r="F75" s="92"/>
      <c r="G75" s="213" t="s">
        <v>112</v>
      </c>
      <c r="H75" s="214">
        <v>45657</v>
      </c>
      <c r="I75" s="118"/>
      <c r="J75" s="116" t="s">
        <v>538</v>
      </c>
      <c r="K75" s="93">
        <f>100%/12*3</f>
        <v>0.25</v>
      </c>
      <c r="L75" s="324"/>
      <c r="M75" s="326"/>
      <c r="N75" s="131">
        <v>45421</v>
      </c>
      <c r="O75" s="132" t="s">
        <v>539</v>
      </c>
      <c r="P75" s="132" t="s">
        <v>540</v>
      </c>
    </row>
    <row r="76" spans="1:31" s="90" customFormat="1" ht="90" customHeight="1">
      <c r="A76" s="320"/>
      <c r="B76" s="297" t="s">
        <v>541</v>
      </c>
      <c r="C76" s="96" t="s">
        <v>40</v>
      </c>
      <c r="D76" s="97" t="s">
        <v>542</v>
      </c>
      <c r="E76" s="97" t="s">
        <v>543</v>
      </c>
      <c r="F76" s="92" t="s">
        <v>255</v>
      </c>
      <c r="G76" s="126" t="s">
        <v>255</v>
      </c>
      <c r="H76" s="214">
        <v>45657</v>
      </c>
      <c r="I76" s="115"/>
      <c r="J76" s="171" t="s">
        <v>373</v>
      </c>
      <c r="K76" s="172">
        <v>0</v>
      </c>
      <c r="L76" s="299">
        <f>AVERAGE(K76,K77,K78,K79)</f>
        <v>0</v>
      </c>
      <c r="M76" s="326"/>
      <c r="N76" s="131">
        <v>45421</v>
      </c>
      <c r="O76" s="132" t="s">
        <v>528</v>
      </c>
      <c r="P76" s="132" t="s">
        <v>375</v>
      </c>
    </row>
    <row r="77" spans="1:31" s="90" customFormat="1" ht="135" customHeight="1">
      <c r="A77" s="320"/>
      <c r="B77" s="298"/>
      <c r="C77" s="96" t="s">
        <v>133</v>
      </c>
      <c r="D77" s="111" t="s">
        <v>544</v>
      </c>
      <c r="E77" s="111" t="s">
        <v>545</v>
      </c>
      <c r="F77" s="92" t="s">
        <v>255</v>
      </c>
      <c r="G77" s="126" t="s">
        <v>255</v>
      </c>
      <c r="H77" s="214">
        <v>45653</v>
      </c>
      <c r="I77" s="115"/>
      <c r="J77" s="171" t="s">
        <v>373</v>
      </c>
      <c r="K77" s="172">
        <v>0</v>
      </c>
      <c r="L77" s="300"/>
      <c r="M77" s="326"/>
      <c r="N77" s="131">
        <v>45421</v>
      </c>
      <c r="O77" s="132" t="s">
        <v>528</v>
      </c>
      <c r="P77" s="132" t="s">
        <v>375</v>
      </c>
    </row>
    <row r="78" spans="1:31" s="90" customFormat="1" ht="133.5" customHeight="1">
      <c r="A78" s="320"/>
      <c r="B78" s="298"/>
      <c r="C78" s="96" t="s">
        <v>138</v>
      </c>
      <c r="D78" s="111" t="s">
        <v>546</v>
      </c>
      <c r="E78" s="111" t="s">
        <v>547</v>
      </c>
      <c r="F78" s="92" t="s">
        <v>255</v>
      </c>
      <c r="G78" s="126" t="s">
        <v>255</v>
      </c>
      <c r="H78" s="214">
        <v>45623</v>
      </c>
      <c r="I78" s="115"/>
      <c r="J78" s="171" t="s">
        <v>373</v>
      </c>
      <c r="K78" s="172">
        <v>0</v>
      </c>
      <c r="L78" s="300"/>
      <c r="M78" s="326"/>
      <c r="N78" s="131">
        <v>45421</v>
      </c>
      <c r="O78" s="132" t="s">
        <v>548</v>
      </c>
      <c r="P78" s="132" t="s">
        <v>375</v>
      </c>
    </row>
    <row r="79" spans="1:31" s="90" customFormat="1" ht="98.25" customHeight="1">
      <c r="A79" s="320"/>
      <c r="B79" s="298"/>
      <c r="C79" s="96" t="s">
        <v>142</v>
      </c>
      <c r="D79" s="111" t="s">
        <v>549</v>
      </c>
      <c r="E79" s="111" t="s">
        <v>550</v>
      </c>
      <c r="F79" s="92" t="s">
        <v>255</v>
      </c>
      <c r="G79" s="126" t="s">
        <v>255</v>
      </c>
      <c r="H79" s="214">
        <v>45653</v>
      </c>
      <c r="I79" s="119"/>
      <c r="J79" s="171" t="s">
        <v>373</v>
      </c>
      <c r="K79" s="172">
        <v>0</v>
      </c>
      <c r="L79" s="301"/>
      <c r="M79" s="326"/>
      <c r="N79" s="131">
        <v>45421</v>
      </c>
      <c r="O79" s="132" t="s">
        <v>528</v>
      </c>
      <c r="P79" s="132" t="s">
        <v>375</v>
      </c>
    </row>
    <row r="80" spans="1:31" s="90" customFormat="1" ht="88.5" customHeight="1">
      <c r="A80" s="320"/>
      <c r="B80" s="348" t="s">
        <v>551</v>
      </c>
      <c r="C80" s="120" t="s">
        <v>46</v>
      </c>
      <c r="D80" s="111" t="s">
        <v>552</v>
      </c>
      <c r="E80" s="111" t="s">
        <v>553</v>
      </c>
      <c r="F80" s="92"/>
      <c r="G80" s="126" t="s">
        <v>255</v>
      </c>
      <c r="H80" s="214">
        <v>45565</v>
      </c>
      <c r="I80" s="121"/>
      <c r="J80" s="171" t="s">
        <v>373</v>
      </c>
      <c r="K80" s="172">
        <v>0</v>
      </c>
      <c r="L80" s="349">
        <f>AVERAGE(K80,K81)</f>
        <v>0</v>
      </c>
      <c r="M80" s="326"/>
      <c r="N80" s="131">
        <v>45421</v>
      </c>
      <c r="O80" s="132" t="s">
        <v>554</v>
      </c>
      <c r="P80" s="132" t="s">
        <v>375</v>
      </c>
    </row>
    <row r="81" spans="1:16" s="90" customFormat="1" ht="96" customHeight="1">
      <c r="A81" s="320"/>
      <c r="B81" s="348"/>
      <c r="C81" s="120" t="s">
        <v>49</v>
      </c>
      <c r="D81" s="112" t="s">
        <v>555</v>
      </c>
      <c r="E81" s="112" t="s">
        <v>556</v>
      </c>
      <c r="F81" s="92"/>
      <c r="G81" s="126" t="s">
        <v>255</v>
      </c>
      <c r="H81" s="215">
        <v>45653</v>
      </c>
      <c r="I81" s="121"/>
      <c r="J81" s="171" t="s">
        <v>373</v>
      </c>
      <c r="K81" s="172">
        <v>0</v>
      </c>
      <c r="L81" s="350"/>
      <c r="M81" s="326"/>
      <c r="N81" s="131">
        <v>45421</v>
      </c>
      <c r="O81" s="132" t="s">
        <v>528</v>
      </c>
      <c r="P81" s="132" t="s">
        <v>375</v>
      </c>
    </row>
    <row r="83" spans="1:16" ht="85.5" customHeight="1">
      <c r="A83" s="289" t="s">
        <v>557</v>
      </c>
      <c r="B83" s="289"/>
      <c r="C83" s="289"/>
      <c r="D83" s="289"/>
      <c r="E83" s="289"/>
      <c r="F83" s="289"/>
      <c r="G83" s="289"/>
      <c r="H83" s="289"/>
      <c r="I83" s="95"/>
      <c r="J83" s="95"/>
      <c r="K83" s="95"/>
      <c r="L83" s="95"/>
      <c r="M83" s="95"/>
    </row>
    <row r="84" spans="1:16" ht="78" customHeight="1">
      <c r="A84" s="286" t="s">
        <v>344</v>
      </c>
      <c r="B84" s="287" t="s">
        <v>345</v>
      </c>
      <c r="C84" s="287" t="s">
        <v>346</v>
      </c>
      <c r="D84" s="287" t="s">
        <v>347</v>
      </c>
      <c r="E84" s="286" t="s">
        <v>348</v>
      </c>
      <c r="F84" s="286" t="s">
        <v>349</v>
      </c>
      <c r="G84" s="287" t="s">
        <v>350</v>
      </c>
      <c r="H84" s="286" t="s">
        <v>474</v>
      </c>
      <c r="I84" s="286" t="s">
        <v>352</v>
      </c>
      <c r="J84" s="286"/>
      <c r="K84" s="287" t="s">
        <v>353</v>
      </c>
      <c r="L84" s="287"/>
      <c r="M84" s="287"/>
      <c r="N84" s="287"/>
      <c r="O84" s="287"/>
      <c r="P84" s="287"/>
    </row>
    <row r="85" spans="1:16" ht="118.5" customHeight="1">
      <c r="A85" s="314"/>
      <c r="B85" s="313"/>
      <c r="C85" s="313"/>
      <c r="D85" s="313"/>
      <c r="E85" s="314"/>
      <c r="F85" s="314"/>
      <c r="G85" s="313"/>
      <c r="H85" s="314"/>
      <c r="I85" s="166" t="s">
        <v>354</v>
      </c>
      <c r="J85" s="166" t="s">
        <v>438</v>
      </c>
      <c r="K85" s="166" t="s">
        <v>356</v>
      </c>
      <c r="L85" s="166" t="s">
        <v>357</v>
      </c>
      <c r="M85" s="166" t="s">
        <v>358</v>
      </c>
      <c r="N85" s="166" t="s">
        <v>359</v>
      </c>
      <c r="O85" s="166" t="s">
        <v>360</v>
      </c>
      <c r="P85" s="166" t="s">
        <v>361</v>
      </c>
    </row>
    <row r="86" spans="1:16" s="90" customFormat="1" ht="59.25" customHeight="1">
      <c r="A86" s="358" t="s">
        <v>558</v>
      </c>
      <c r="B86" s="205" t="s">
        <v>559</v>
      </c>
      <c r="C86" s="168" t="s">
        <v>32</v>
      </c>
      <c r="D86" s="433" t="s">
        <v>560</v>
      </c>
      <c r="E86" s="433" t="s">
        <v>561</v>
      </c>
      <c r="F86" s="169"/>
      <c r="G86" s="436" t="s">
        <v>208</v>
      </c>
      <c r="H86" s="214">
        <v>45623</v>
      </c>
      <c r="I86" s="187"/>
      <c r="J86" s="171" t="s">
        <v>373</v>
      </c>
      <c r="K86" s="172">
        <v>0</v>
      </c>
      <c r="L86" s="206">
        <f>+K86</f>
        <v>0</v>
      </c>
      <c r="M86" s="284">
        <f>AVERAGE(L86,L87,L88,L89,L90)</f>
        <v>0</v>
      </c>
      <c r="N86" s="131">
        <v>45421</v>
      </c>
      <c r="O86" s="132" t="s">
        <v>562</v>
      </c>
      <c r="P86" s="132" t="s">
        <v>375</v>
      </c>
    </row>
    <row r="87" spans="1:16" s="90" customFormat="1" ht="171" customHeight="1">
      <c r="A87" s="359"/>
      <c r="B87" s="169" t="s">
        <v>563</v>
      </c>
      <c r="C87" s="168" t="s">
        <v>40</v>
      </c>
      <c r="D87" s="133" t="s">
        <v>564</v>
      </c>
      <c r="E87" s="133" t="s">
        <v>565</v>
      </c>
      <c r="F87" s="169"/>
      <c r="G87" s="134" t="s">
        <v>208</v>
      </c>
      <c r="H87" s="209">
        <v>45625</v>
      </c>
      <c r="I87" s="188"/>
      <c r="J87" s="171" t="s">
        <v>373</v>
      </c>
      <c r="K87" s="172">
        <v>0</v>
      </c>
      <c r="L87" s="189">
        <f>+K87</f>
        <v>0</v>
      </c>
      <c r="M87" s="285"/>
      <c r="N87" s="131">
        <v>45421</v>
      </c>
      <c r="O87" s="132" t="s">
        <v>562</v>
      </c>
      <c r="P87" s="257" t="s">
        <v>566</v>
      </c>
    </row>
    <row r="88" spans="1:16" s="90" customFormat="1" ht="104.25" customHeight="1">
      <c r="A88" s="359"/>
      <c r="B88" s="169" t="s">
        <v>567</v>
      </c>
      <c r="C88" s="168" t="s">
        <v>46</v>
      </c>
      <c r="D88" s="133" t="s">
        <v>295</v>
      </c>
      <c r="E88" s="133" t="s">
        <v>296</v>
      </c>
      <c r="F88" s="169"/>
      <c r="G88" s="134" t="s">
        <v>208</v>
      </c>
      <c r="H88" s="209">
        <v>45625</v>
      </c>
      <c r="I88" s="188"/>
      <c r="J88" s="171" t="s">
        <v>373</v>
      </c>
      <c r="K88" s="172">
        <v>0</v>
      </c>
      <c r="L88" s="189">
        <f>+K88</f>
        <v>0</v>
      </c>
      <c r="M88" s="285"/>
      <c r="N88" s="131">
        <v>45421</v>
      </c>
      <c r="O88" s="132" t="s">
        <v>562</v>
      </c>
      <c r="P88" s="132" t="s">
        <v>375</v>
      </c>
    </row>
    <row r="89" spans="1:16" s="90" customFormat="1" ht="195" customHeight="1">
      <c r="A89" s="359"/>
      <c r="B89" s="216" t="s">
        <v>568</v>
      </c>
      <c r="C89" s="168" t="s">
        <v>151</v>
      </c>
      <c r="D89" s="133" t="s">
        <v>301</v>
      </c>
      <c r="E89" s="133" t="s">
        <v>302</v>
      </c>
      <c r="F89" s="169"/>
      <c r="G89" s="134" t="s">
        <v>208</v>
      </c>
      <c r="H89" s="211">
        <v>45646</v>
      </c>
      <c r="I89" s="190"/>
      <c r="J89" s="171" t="s">
        <v>373</v>
      </c>
      <c r="K89" s="172">
        <v>0</v>
      </c>
      <c r="L89" s="189">
        <f>+K89</f>
        <v>0</v>
      </c>
      <c r="M89" s="285"/>
      <c r="N89" s="131">
        <v>45421</v>
      </c>
      <c r="O89" s="132" t="s">
        <v>528</v>
      </c>
      <c r="P89" s="257" t="s">
        <v>569</v>
      </c>
    </row>
    <row r="90" spans="1:16" s="90" customFormat="1" ht="83.25" customHeight="1">
      <c r="A90" s="204"/>
      <c r="B90" s="288" t="s">
        <v>570</v>
      </c>
      <c r="C90" s="217" t="s">
        <v>155</v>
      </c>
      <c r="D90" s="133" t="s">
        <v>571</v>
      </c>
      <c r="E90" s="133" t="s">
        <v>302</v>
      </c>
      <c r="F90" s="133"/>
      <c r="G90" s="133" t="s">
        <v>121</v>
      </c>
      <c r="H90" s="211">
        <v>45646</v>
      </c>
      <c r="I90" s="218"/>
      <c r="J90" s="171" t="s">
        <v>373</v>
      </c>
      <c r="K90" s="172">
        <v>0</v>
      </c>
      <c r="L90" s="282">
        <f>+K90+AVERAGE(K90,K91)</f>
        <v>0</v>
      </c>
      <c r="M90" s="437"/>
      <c r="N90" s="131">
        <v>45421</v>
      </c>
      <c r="O90" s="132" t="s">
        <v>528</v>
      </c>
      <c r="P90" s="132" t="s">
        <v>375</v>
      </c>
    </row>
    <row r="91" spans="1:16" s="90" customFormat="1" ht="62.25" customHeight="1">
      <c r="A91" s="191"/>
      <c r="B91" s="276"/>
      <c r="C91" s="217" t="s">
        <v>159</v>
      </c>
      <c r="D91" s="133" t="s">
        <v>572</v>
      </c>
      <c r="E91" s="133" t="s">
        <v>573</v>
      </c>
      <c r="F91" s="133"/>
      <c r="G91" s="133" t="s">
        <v>225</v>
      </c>
      <c r="H91" s="211">
        <v>45608</v>
      </c>
      <c r="I91" s="192"/>
      <c r="J91" s="171" t="s">
        <v>373</v>
      </c>
      <c r="K91" s="172">
        <v>0</v>
      </c>
      <c r="L91" s="283"/>
      <c r="M91" s="438"/>
      <c r="N91" s="131">
        <v>45421</v>
      </c>
      <c r="O91" s="132" t="s">
        <v>528</v>
      </c>
      <c r="P91" s="132" t="s">
        <v>375</v>
      </c>
    </row>
    <row r="93" spans="1:16" ht="85.5" customHeight="1">
      <c r="A93" s="289" t="s">
        <v>574</v>
      </c>
      <c r="B93" s="289"/>
      <c r="C93" s="289"/>
      <c r="D93" s="289"/>
      <c r="E93" s="289"/>
      <c r="F93" s="289"/>
      <c r="G93" s="289"/>
      <c r="H93" s="289"/>
      <c r="I93" s="95"/>
      <c r="J93" s="95"/>
      <c r="K93" s="95"/>
      <c r="L93" s="95"/>
      <c r="M93" s="95"/>
    </row>
    <row r="94" spans="1:16" ht="78" customHeight="1">
      <c r="A94" s="315" t="s">
        <v>344</v>
      </c>
      <c r="B94" s="273" t="s">
        <v>345</v>
      </c>
      <c r="C94" s="273" t="s">
        <v>346</v>
      </c>
      <c r="D94" s="273" t="s">
        <v>347</v>
      </c>
      <c r="E94" s="315" t="s">
        <v>348</v>
      </c>
      <c r="F94" s="315" t="s">
        <v>349</v>
      </c>
      <c r="G94" s="273" t="s">
        <v>350</v>
      </c>
      <c r="H94" s="315" t="s">
        <v>474</v>
      </c>
      <c r="I94" s="315" t="s">
        <v>352</v>
      </c>
      <c r="J94" s="315"/>
      <c r="K94" s="273" t="s">
        <v>353</v>
      </c>
      <c r="L94" s="273"/>
      <c r="M94" s="273"/>
      <c r="N94" s="273"/>
      <c r="O94" s="273"/>
      <c r="P94" s="273"/>
    </row>
    <row r="95" spans="1:16" ht="118.5" customHeight="1">
      <c r="A95" s="315"/>
      <c r="B95" s="273"/>
      <c r="C95" s="273"/>
      <c r="D95" s="273"/>
      <c r="E95" s="315"/>
      <c r="F95" s="315"/>
      <c r="G95" s="273"/>
      <c r="H95" s="315"/>
      <c r="I95" s="122" t="s">
        <v>354</v>
      </c>
      <c r="J95" s="122" t="s">
        <v>438</v>
      </c>
      <c r="K95" s="122" t="s">
        <v>356</v>
      </c>
      <c r="L95" s="122" t="s">
        <v>357</v>
      </c>
      <c r="M95" s="122" t="s">
        <v>358</v>
      </c>
      <c r="N95" s="122" t="s">
        <v>359</v>
      </c>
      <c r="O95" s="122" t="s">
        <v>360</v>
      </c>
      <c r="P95" s="122" t="s">
        <v>361</v>
      </c>
    </row>
    <row r="96" spans="1:16" s="90" customFormat="1" ht="120.75" customHeight="1">
      <c r="A96" s="360" t="s">
        <v>575</v>
      </c>
      <c r="B96" s="245" t="s">
        <v>576</v>
      </c>
      <c r="C96" s="251" t="s">
        <v>32</v>
      </c>
      <c r="D96" s="246" t="s">
        <v>308</v>
      </c>
      <c r="E96" s="246" t="s">
        <v>309</v>
      </c>
      <c r="F96" s="247"/>
      <c r="G96" s="238" t="s">
        <v>121</v>
      </c>
      <c r="H96" s="439">
        <v>45322</v>
      </c>
      <c r="I96" s="262"/>
      <c r="J96" s="263" t="s">
        <v>577</v>
      </c>
      <c r="K96" s="242">
        <v>1</v>
      </c>
      <c r="L96" s="242">
        <f>+K96</f>
        <v>1</v>
      </c>
      <c r="M96" s="362">
        <f>AVERAGE(L96,L97,L99,L100)</f>
        <v>0.77083333333333337</v>
      </c>
      <c r="N96" s="232">
        <v>45421</v>
      </c>
      <c r="O96" s="261" t="s">
        <v>578</v>
      </c>
      <c r="P96" s="244" t="s">
        <v>579</v>
      </c>
    </row>
    <row r="97" spans="1:31" s="90" customFormat="1" ht="129.75" customHeight="1">
      <c r="A97" s="361"/>
      <c r="B97" s="274" t="s">
        <v>580</v>
      </c>
      <c r="C97" s="251" t="s">
        <v>40</v>
      </c>
      <c r="D97" s="246" t="s">
        <v>581</v>
      </c>
      <c r="E97" s="246" t="s">
        <v>317</v>
      </c>
      <c r="F97" s="247"/>
      <c r="G97" s="238" t="s">
        <v>112</v>
      </c>
      <c r="H97" s="239">
        <v>45322</v>
      </c>
      <c r="I97" s="248"/>
      <c r="J97" s="249" t="s">
        <v>582</v>
      </c>
      <c r="K97" s="242">
        <v>1</v>
      </c>
      <c r="L97" s="278">
        <f>AVERAGE(K97,K98)</f>
        <v>0.75</v>
      </c>
      <c r="M97" s="330"/>
      <c r="N97" s="232">
        <v>45421</v>
      </c>
      <c r="O97" s="261" t="s">
        <v>583</v>
      </c>
      <c r="P97" s="244" t="s">
        <v>579</v>
      </c>
    </row>
    <row r="98" spans="1:31" s="90" customFormat="1" ht="230.25" customHeight="1">
      <c r="A98" s="361"/>
      <c r="B98" s="276"/>
      <c r="C98" s="181" t="s">
        <v>133</v>
      </c>
      <c r="D98" s="133" t="s">
        <v>584</v>
      </c>
      <c r="E98" s="133" t="s">
        <v>317</v>
      </c>
      <c r="F98" s="143"/>
      <c r="G98" s="126" t="s">
        <v>259</v>
      </c>
      <c r="H98" s="209">
        <v>45322</v>
      </c>
      <c r="I98" s="196"/>
      <c r="J98" s="197" t="s">
        <v>585</v>
      </c>
      <c r="K98" s="158">
        <v>0.5</v>
      </c>
      <c r="L98" s="279"/>
      <c r="M98" s="330"/>
      <c r="N98" s="147">
        <v>45421</v>
      </c>
      <c r="O98" s="264" t="s">
        <v>586</v>
      </c>
      <c r="P98" s="259" t="s">
        <v>587</v>
      </c>
    </row>
    <row r="99" spans="1:31" ht="321.75" customHeight="1">
      <c r="A99" s="361"/>
      <c r="B99" s="123" t="s">
        <v>588</v>
      </c>
      <c r="C99" s="251" t="s">
        <v>46</v>
      </c>
      <c r="D99" s="246" t="s">
        <v>589</v>
      </c>
      <c r="E99" s="246" t="s">
        <v>590</v>
      </c>
      <c r="F99" s="247"/>
      <c r="G99" s="238" t="s">
        <v>121</v>
      </c>
      <c r="H99" s="239">
        <v>45373</v>
      </c>
      <c r="I99" s="248"/>
      <c r="J99" s="249" t="s">
        <v>591</v>
      </c>
      <c r="K99" s="250">
        <v>1</v>
      </c>
      <c r="L99" s="250">
        <f>+K99</f>
        <v>1</v>
      </c>
      <c r="M99" s="330"/>
      <c r="N99" s="232">
        <v>45421</v>
      </c>
      <c r="O99" s="233" t="s">
        <v>592</v>
      </c>
      <c r="P99" s="245" t="s">
        <v>593</v>
      </c>
      <c r="Q99" s="88"/>
      <c r="R99" s="88"/>
      <c r="S99" s="88"/>
      <c r="T99" s="88"/>
      <c r="U99" s="88"/>
      <c r="V99" s="88"/>
      <c r="W99" s="88"/>
      <c r="X99" s="88"/>
      <c r="Y99" s="88"/>
      <c r="Z99" s="88"/>
      <c r="AA99" s="88"/>
      <c r="AB99" s="88"/>
      <c r="AC99" s="88"/>
      <c r="AD99" s="88"/>
      <c r="AE99" s="88"/>
    </row>
    <row r="100" spans="1:31" ht="66.75" customHeight="1">
      <c r="A100" s="361"/>
      <c r="B100" s="123" t="s">
        <v>594</v>
      </c>
      <c r="C100" s="198" t="s">
        <v>151</v>
      </c>
      <c r="D100" s="124" t="s">
        <v>319</v>
      </c>
      <c r="E100" s="124" t="s">
        <v>320</v>
      </c>
      <c r="F100" s="123"/>
      <c r="G100" s="126" t="s">
        <v>158</v>
      </c>
      <c r="H100" s="212">
        <v>45550</v>
      </c>
      <c r="I100" s="200"/>
      <c r="J100" s="199" t="s">
        <v>595</v>
      </c>
      <c r="K100" s="164">
        <f>100%/3*1</f>
        <v>0.33333333333333331</v>
      </c>
      <c r="L100" s="130">
        <f>+K100</f>
        <v>0.33333333333333331</v>
      </c>
      <c r="M100" s="330"/>
      <c r="N100" s="131">
        <v>45421</v>
      </c>
      <c r="O100" s="139" t="s">
        <v>596</v>
      </c>
      <c r="P100" s="195" t="s">
        <v>597</v>
      </c>
      <c r="Q100" s="88"/>
      <c r="R100" s="88"/>
      <c r="S100" s="88"/>
      <c r="T100" s="88"/>
      <c r="U100" s="88"/>
      <c r="V100" s="88"/>
      <c r="W100" s="88"/>
      <c r="X100" s="88"/>
      <c r="Y100" s="88"/>
      <c r="Z100" s="88"/>
      <c r="AA100" s="88"/>
      <c r="AB100" s="88"/>
      <c r="AC100" s="88"/>
      <c r="AD100" s="88"/>
      <c r="AE100" s="88"/>
    </row>
    <row r="102" spans="1:31" ht="85.5" customHeight="1">
      <c r="A102" s="289" t="s">
        <v>598</v>
      </c>
      <c r="B102" s="289"/>
      <c r="C102" s="289"/>
      <c r="D102" s="289"/>
      <c r="E102" s="289"/>
      <c r="F102" s="289"/>
      <c r="G102" s="289"/>
      <c r="H102" s="289"/>
      <c r="I102" s="95"/>
      <c r="J102" s="95"/>
      <c r="K102" s="95"/>
      <c r="L102" s="95"/>
      <c r="M102" s="95"/>
    </row>
    <row r="103" spans="1:31" ht="78" customHeight="1">
      <c r="A103" s="315" t="s">
        <v>344</v>
      </c>
      <c r="B103" s="273" t="s">
        <v>345</v>
      </c>
      <c r="C103" s="273" t="s">
        <v>346</v>
      </c>
      <c r="D103" s="273" t="s">
        <v>347</v>
      </c>
      <c r="E103" s="315" t="s">
        <v>348</v>
      </c>
      <c r="F103" s="315" t="s">
        <v>349</v>
      </c>
      <c r="G103" s="273" t="s">
        <v>350</v>
      </c>
      <c r="H103" s="315" t="s">
        <v>474</v>
      </c>
      <c r="I103" s="315" t="s">
        <v>352</v>
      </c>
      <c r="J103" s="315"/>
      <c r="K103" s="273" t="s">
        <v>353</v>
      </c>
      <c r="L103" s="273"/>
      <c r="M103" s="273"/>
      <c r="N103" s="273"/>
      <c r="O103" s="273"/>
      <c r="P103" s="273"/>
    </row>
    <row r="104" spans="1:31" ht="118.5" customHeight="1">
      <c r="A104" s="315"/>
      <c r="B104" s="273"/>
      <c r="C104" s="273"/>
      <c r="D104" s="273"/>
      <c r="E104" s="315"/>
      <c r="F104" s="315"/>
      <c r="G104" s="273"/>
      <c r="H104" s="315"/>
      <c r="I104" s="122" t="s">
        <v>354</v>
      </c>
      <c r="J104" s="122" t="s">
        <v>438</v>
      </c>
      <c r="K104" s="122" t="s">
        <v>356</v>
      </c>
      <c r="L104" s="122" t="s">
        <v>357</v>
      </c>
      <c r="M104" s="122" t="s">
        <v>358</v>
      </c>
      <c r="N104" s="122" t="s">
        <v>359</v>
      </c>
      <c r="O104" s="122" t="s">
        <v>360</v>
      </c>
      <c r="P104" s="122" t="s">
        <v>361</v>
      </c>
    </row>
    <row r="105" spans="1:31" s="90" customFormat="1" ht="147.75" customHeight="1">
      <c r="A105" s="345" t="s">
        <v>599</v>
      </c>
      <c r="B105" s="277" t="s">
        <v>600</v>
      </c>
      <c r="C105" s="181" t="s">
        <v>32</v>
      </c>
      <c r="D105" s="243" t="s">
        <v>601</v>
      </c>
      <c r="E105" s="243" t="s">
        <v>602</v>
      </c>
      <c r="F105" s="143"/>
      <c r="G105" s="134" t="s">
        <v>112</v>
      </c>
      <c r="H105" s="214">
        <v>45531</v>
      </c>
      <c r="I105" s="194"/>
      <c r="J105" s="197" t="s">
        <v>603</v>
      </c>
      <c r="K105" s="158">
        <v>0.25</v>
      </c>
      <c r="L105" s="278">
        <f>K105+AVERAGE(K105,K106)</f>
        <v>0.375</v>
      </c>
      <c r="M105" s="316">
        <f>AVERAGE(L105,L107,L109)</f>
        <v>0.29166666666666669</v>
      </c>
      <c r="N105" s="131">
        <v>45421</v>
      </c>
      <c r="O105" s="139" t="s">
        <v>604</v>
      </c>
      <c r="P105" s="195" t="s">
        <v>597</v>
      </c>
    </row>
    <row r="106" spans="1:31" s="90" customFormat="1" ht="210.75" customHeight="1">
      <c r="A106" s="345"/>
      <c r="B106" s="276"/>
      <c r="C106" s="181" t="s">
        <v>109</v>
      </c>
      <c r="D106" s="243" t="s">
        <v>605</v>
      </c>
      <c r="E106" s="243" t="s">
        <v>606</v>
      </c>
      <c r="F106" s="143"/>
      <c r="G106" s="134" t="s">
        <v>112</v>
      </c>
      <c r="H106" s="214">
        <v>45653</v>
      </c>
      <c r="I106" s="194"/>
      <c r="J106" s="197" t="s">
        <v>607</v>
      </c>
      <c r="K106" s="158">
        <v>0</v>
      </c>
      <c r="L106" s="279"/>
      <c r="M106" s="316"/>
      <c r="N106" s="131">
        <v>45421</v>
      </c>
      <c r="O106" s="139" t="s">
        <v>608</v>
      </c>
      <c r="P106" s="195" t="s">
        <v>597</v>
      </c>
    </row>
    <row r="107" spans="1:31" s="90" customFormat="1" ht="107.25" customHeight="1">
      <c r="A107" s="345"/>
      <c r="B107" s="318" t="s">
        <v>541</v>
      </c>
      <c r="C107" s="251" t="s">
        <v>40</v>
      </c>
      <c r="D107" s="236" t="s">
        <v>609</v>
      </c>
      <c r="E107" s="236" t="s">
        <v>610</v>
      </c>
      <c r="F107" s="247"/>
      <c r="G107" s="238" t="s">
        <v>121</v>
      </c>
      <c r="H107" s="239">
        <v>45337</v>
      </c>
      <c r="I107" s="248"/>
      <c r="J107" s="252" t="s">
        <v>611</v>
      </c>
      <c r="K107" s="250">
        <v>1</v>
      </c>
      <c r="L107" s="342">
        <f>AVERAGE(K107,K108)</f>
        <v>0.5</v>
      </c>
      <c r="M107" s="316"/>
      <c r="N107" s="232">
        <v>45421</v>
      </c>
      <c r="O107" s="233" t="s">
        <v>612</v>
      </c>
      <c r="P107" s="244" t="s">
        <v>613</v>
      </c>
    </row>
    <row r="108" spans="1:31" s="90" customFormat="1" ht="107.25" customHeight="1">
      <c r="A108" s="345"/>
      <c r="B108" s="318"/>
      <c r="C108" s="181" t="s">
        <v>133</v>
      </c>
      <c r="D108" s="208" t="s">
        <v>614</v>
      </c>
      <c r="E108" s="208" t="s">
        <v>615</v>
      </c>
      <c r="F108" s="143"/>
      <c r="G108" s="134" t="s">
        <v>121</v>
      </c>
      <c r="H108" s="209">
        <v>45534</v>
      </c>
      <c r="I108" s="196"/>
      <c r="J108" s="171" t="s">
        <v>373</v>
      </c>
      <c r="K108" s="172">
        <v>0</v>
      </c>
      <c r="L108" s="342"/>
      <c r="M108" s="316"/>
      <c r="N108" s="131">
        <v>45421</v>
      </c>
      <c r="O108" s="132" t="s">
        <v>616</v>
      </c>
      <c r="P108" s="132" t="s">
        <v>375</v>
      </c>
    </row>
    <row r="109" spans="1:31" s="90" customFormat="1" ht="99.75" customHeight="1">
      <c r="A109" s="345"/>
      <c r="B109" s="143" t="s">
        <v>617</v>
      </c>
      <c r="C109" s="181" t="s">
        <v>46</v>
      </c>
      <c r="D109" s="210" t="s">
        <v>618</v>
      </c>
      <c r="E109" s="210" t="s">
        <v>619</v>
      </c>
      <c r="F109" s="143"/>
      <c r="G109" s="134" t="s">
        <v>112</v>
      </c>
      <c r="H109" s="144">
        <v>45653</v>
      </c>
      <c r="I109" s="201"/>
      <c r="J109" s="171" t="s">
        <v>373</v>
      </c>
      <c r="K109" s="172">
        <v>0</v>
      </c>
      <c r="L109" s="158">
        <f>+K109</f>
        <v>0</v>
      </c>
      <c r="M109" s="316"/>
      <c r="N109" s="131">
        <v>45421</v>
      </c>
      <c r="O109" s="132" t="s">
        <v>528</v>
      </c>
      <c r="P109" s="132" t="s">
        <v>375</v>
      </c>
    </row>
  </sheetData>
  <autoFilter ref="A5:P6" xr:uid="{52C315D5-BD92-4DF5-A073-01A68BDE0668}">
    <filterColumn colId="8" showButton="0"/>
    <filterColumn colId="10" showButton="0"/>
    <filterColumn colId="11" showButton="0"/>
    <filterColumn colId="12" showButton="0"/>
    <filterColumn colId="13" showButton="0"/>
    <filterColumn colId="14" showButton="0"/>
  </autoFilter>
  <mergeCells count="160">
    <mergeCell ref="A105:A109"/>
    <mergeCell ref="B107:B108"/>
    <mergeCell ref="L107:L108"/>
    <mergeCell ref="M105:M109"/>
    <mergeCell ref="K94:P94"/>
    <mergeCell ref="A96:A100"/>
    <mergeCell ref="A102:H102"/>
    <mergeCell ref="A103:A104"/>
    <mergeCell ref="B103:B104"/>
    <mergeCell ref="C103:C104"/>
    <mergeCell ref="D103:D104"/>
    <mergeCell ref="E103:E104"/>
    <mergeCell ref="F103:F104"/>
    <mergeCell ref="G103:G104"/>
    <mergeCell ref="H103:H104"/>
    <mergeCell ref="I103:J103"/>
    <mergeCell ref="K103:P103"/>
    <mergeCell ref="A94:A95"/>
    <mergeCell ref="M96:M100"/>
    <mergeCell ref="B17:B18"/>
    <mergeCell ref="B45:B46"/>
    <mergeCell ref="L45:L46"/>
    <mergeCell ref="A57:H57"/>
    <mergeCell ref="B38:B40"/>
    <mergeCell ref="L38:L40"/>
    <mergeCell ref="F94:F95"/>
    <mergeCell ref="G94:G95"/>
    <mergeCell ref="H94:H95"/>
    <mergeCell ref="I94:J94"/>
    <mergeCell ref="A86:A89"/>
    <mergeCell ref="B94:B95"/>
    <mergeCell ref="C94:C95"/>
    <mergeCell ref="D94:D95"/>
    <mergeCell ref="E94:E95"/>
    <mergeCell ref="G84:G85"/>
    <mergeCell ref="H84:H85"/>
    <mergeCell ref="I84:J84"/>
    <mergeCell ref="K84:P84"/>
    <mergeCell ref="A58:A59"/>
    <mergeCell ref="B58:B59"/>
    <mergeCell ref="C58:C59"/>
    <mergeCell ref="D58:D59"/>
    <mergeCell ref="A93:H93"/>
    <mergeCell ref="D36:D37"/>
    <mergeCell ref="E36:E37"/>
    <mergeCell ref="F36:F37"/>
    <mergeCell ref="A35:H35"/>
    <mergeCell ref="I26:J26"/>
    <mergeCell ref="K26:P26"/>
    <mergeCell ref="A26:A27"/>
    <mergeCell ref="B26:B27"/>
    <mergeCell ref="C26:C27"/>
    <mergeCell ref="D26:D27"/>
    <mergeCell ref="E26:E27"/>
    <mergeCell ref="F26:F27"/>
    <mergeCell ref="L80:L81"/>
    <mergeCell ref="H70:H71"/>
    <mergeCell ref="I70:J70"/>
    <mergeCell ref="K70:P70"/>
    <mergeCell ref="A60:A68"/>
    <mergeCell ref="B60:B61"/>
    <mergeCell ref="L60:L61"/>
    <mergeCell ref="E58:E59"/>
    <mergeCell ref="A1:H3"/>
    <mergeCell ref="A4:H4"/>
    <mergeCell ref="A5:A6"/>
    <mergeCell ref="B5:B6"/>
    <mergeCell ref="C5:C6"/>
    <mergeCell ref="D5:D6"/>
    <mergeCell ref="E5:E6"/>
    <mergeCell ref="F5:F6"/>
    <mergeCell ref="G5:G6"/>
    <mergeCell ref="H5:H6"/>
    <mergeCell ref="I5:J5"/>
    <mergeCell ref="K5:P5"/>
    <mergeCell ref="B15:B16"/>
    <mergeCell ref="L15:L16"/>
    <mergeCell ref="A7:A22"/>
    <mergeCell ref="M7:M22"/>
    <mergeCell ref="A69:H69"/>
    <mergeCell ref="A70:A71"/>
    <mergeCell ref="B70:B71"/>
    <mergeCell ref="C70:C71"/>
    <mergeCell ref="D70:D71"/>
    <mergeCell ref="E70:E71"/>
    <mergeCell ref="F70:F71"/>
    <mergeCell ref="G70:G71"/>
    <mergeCell ref="B80:B81"/>
    <mergeCell ref="B7:B10"/>
    <mergeCell ref="L7:L10"/>
    <mergeCell ref="B11:B14"/>
    <mergeCell ref="L11:L14"/>
    <mergeCell ref="B19:B22"/>
    <mergeCell ref="L19:L22"/>
    <mergeCell ref="G36:G37"/>
    <mergeCell ref="B42:B43"/>
    <mergeCell ref="L42:L43"/>
    <mergeCell ref="H36:H37"/>
    <mergeCell ref="I36:J36"/>
    <mergeCell ref="K36:P36"/>
    <mergeCell ref="A25:H25"/>
    <mergeCell ref="A24:AD24"/>
    <mergeCell ref="G26:G27"/>
    <mergeCell ref="H26:H27"/>
    <mergeCell ref="B30:B31"/>
    <mergeCell ref="L30:L31"/>
    <mergeCell ref="A28:A34"/>
    <mergeCell ref="M28:M34"/>
    <mergeCell ref="A38:A47"/>
    <mergeCell ref="A36:A37"/>
    <mergeCell ref="B36:B37"/>
    <mergeCell ref="C36:C37"/>
    <mergeCell ref="A52:A55"/>
    <mergeCell ref="M52:M55"/>
    <mergeCell ref="B53:B55"/>
    <mergeCell ref="L53:L55"/>
    <mergeCell ref="L64:L65"/>
    <mergeCell ref="B84:B85"/>
    <mergeCell ref="A83:H83"/>
    <mergeCell ref="A84:A85"/>
    <mergeCell ref="C84:C85"/>
    <mergeCell ref="D84:D85"/>
    <mergeCell ref="E84:E85"/>
    <mergeCell ref="F84:F85"/>
    <mergeCell ref="G58:G59"/>
    <mergeCell ref="H58:H59"/>
    <mergeCell ref="I58:J58"/>
    <mergeCell ref="K58:P58"/>
    <mergeCell ref="M60:M68"/>
    <mergeCell ref="B62:B63"/>
    <mergeCell ref="L62:L63"/>
    <mergeCell ref="B64:B65"/>
    <mergeCell ref="A72:A81"/>
    <mergeCell ref="B72:B75"/>
    <mergeCell ref="L72:L75"/>
    <mergeCell ref="M72:M81"/>
    <mergeCell ref="F58:F59"/>
    <mergeCell ref="B66:B68"/>
    <mergeCell ref="B105:B106"/>
    <mergeCell ref="L105:L106"/>
    <mergeCell ref="L97:L98"/>
    <mergeCell ref="L17:L18"/>
    <mergeCell ref="L90:L91"/>
    <mergeCell ref="M86:M91"/>
    <mergeCell ref="I50:J50"/>
    <mergeCell ref="K50:P50"/>
    <mergeCell ref="B90:B91"/>
    <mergeCell ref="B97:B98"/>
    <mergeCell ref="A49:H49"/>
    <mergeCell ref="A50:A51"/>
    <mergeCell ref="B50:B51"/>
    <mergeCell ref="C50:C51"/>
    <mergeCell ref="D50:D51"/>
    <mergeCell ref="E50:E51"/>
    <mergeCell ref="F50:F51"/>
    <mergeCell ref="G50:G51"/>
    <mergeCell ref="H50:H51"/>
    <mergeCell ref="M38:M47"/>
    <mergeCell ref="B76:B79"/>
    <mergeCell ref="L76:L79"/>
  </mergeCells>
  <phoneticPr fontId="5"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863C6CC-8D51-4C2E-9F9B-9EE1DE7C07E7}">
          <x14:formula1>
            <xm:f>Hoja1!$A$2:$A$16</xm:f>
          </x14:formula1>
          <xm:sqref>F10 G11:G22 G38:G40 G42:G43 G45:G46 G86:G89 G99:G100 F7:G7 G52:G55 G60:G68 G76:G81 G105:G109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C10BF-E591-4140-B6EF-450A2A14163D}">
  <dimension ref="A1:AC36"/>
  <sheetViews>
    <sheetView topLeftCell="W31" zoomScaleNormal="100" workbookViewId="0">
      <selection activeCell="J7" sqref="J7"/>
    </sheetView>
  </sheetViews>
  <sheetFormatPr defaultColWidth="9.140625" defaultRowHeight="12.75"/>
  <cols>
    <col min="1" max="1" width="4.7109375" style="202" bestFit="1" customWidth="1"/>
    <col min="2" max="2" width="16.85546875" style="202" bestFit="1" customWidth="1"/>
    <col min="3" max="3" width="8.85546875" style="202" bestFit="1" customWidth="1"/>
    <col min="4" max="4" width="1.140625" style="202" bestFit="1" customWidth="1"/>
    <col min="5" max="5" width="25.140625" style="202" bestFit="1" customWidth="1"/>
    <col min="6" max="6" width="10.85546875" style="202" bestFit="1" customWidth="1"/>
    <col min="7" max="8" width="16.85546875" style="202" bestFit="1" customWidth="1"/>
    <col min="9" max="9" width="8.85546875" style="202" bestFit="1" customWidth="1"/>
    <col min="10" max="10" width="16" style="202" bestFit="1" customWidth="1"/>
    <col min="11" max="11" width="0.28515625" style="202" bestFit="1" customWidth="1"/>
    <col min="12" max="12" width="16" style="202" bestFit="1" customWidth="1"/>
    <col min="13" max="13" width="0.7109375" style="202" bestFit="1" customWidth="1"/>
    <col min="14" max="14" width="16.140625" style="202" bestFit="1" customWidth="1"/>
    <col min="15" max="15" width="12.5703125" style="202" bestFit="1" customWidth="1"/>
    <col min="16" max="16" width="4.42578125" style="202" bestFit="1" customWidth="1"/>
    <col min="17" max="17" width="20.85546875" style="202" bestFit="1" customWidth="1"/>
    <col min="18" max="18" width="16.85546875" style="202" bestFit="1" customWidth="1"/>
    <col min="19" max="19" width="17" style="202" bestFit="1" customWidth="1"/>
    <col min="20" max="20" width="20.85546875" style="202" bestFit="1" customWidth="1"/>
    <col min="21" max="21" width="22.140625" style="202" bestFit="1" customWidth="1"/>
    <col min="22" max="22" width="12.5703125" style="202" bestFit="1" customWidth="1"/>
    <col min="23" max="23" width="55.28515625" style="202" bestFit="1" customWidth="1"/>
    <col min="24" max="24" width="25.85546875" style="202" bestFit="1" customWidth="1"/>
    <col min="25" max="25" width="15.85546875" style="202" bestFit="1" customWidth="1"/>
    <col min="26" max="26" width="18.28515625" style="202" bestFit="1" customWidth="1"/>
    <col min="27" max="27" width="65.5703125" style="202" bestFit="1" customWidth="1"/>
    <col min="28" max="28" width="65.7109375" style="202" bestFit="1" customWidth="1"/>
    <col min="29" max="29" width="4.7109375" style="202" bestFit="1" customWidth="1"/>
    <col min="30" max="256" width="9.140625" style="202"/>
    <col min="257" max="257" width="4.7109375" style="202" bestFit="1" customWidth="1"/>
    <col min="258" max="258" width="16.85546875" style="202" bestFit="1" customWidth="1"/>
    <col min="259" max="259" width="8.85546875" style="202" bestFit="1" customWidth="1"/>
    <col min="260" max="260" width="1.140625" style="202" bestFit="1" customWidth="1"/>
    <col min="261" max="261" width="25.140625" style="202" bestFit="1" customWidth="1"/>
    <col min="262" max="262" width="10.85546875" style="202" bestFit="1" customWidth="1"/>
    <col min="263" max="264" width="16.85546875" style="202" bestFit="1" customWidth="1"/>
    <col min="265" max="265" width="8.85546875" style="202" bestFit="1" customWidth="1"/>
    <col min="266" max="266" width="16" style="202" bestFit="1" customWidth="1"/>
    <col min="267" max="267" width="0.28515625" style="202" bestFit="1" customWidth="1"/>
    <col min="268" max="268" width="16" style="202" bestFit="1" customWidth="1"/>
    <col min="269" max="269" width="0.7109375" style="202" bestFit="1" customWidth="1"/>
    <col min="270" max="270" width="16.140625" style="202" bestFit="1" customWidth="1"/>
    <col min="271" max="271" width="12.5703125" style="202" bestFit="1" customWidth="1"/>
    <col min="272" max="272" width="4.42578125" style="202" bestFit="1" customWidth="1"/>
    <col min="273" max="273" width="20.85546875" style="202" bestFit="1" customWidth="1"/>
    <col min="274" max="274" width="16.85546875" style="202" bestFit="1" customWidth="1"/>
    <col min="275" max="275" width="17" style="202" bestFit="1" customWidth="1"/>
    <col min="276" max="276" width="20.85546875" style="202" bestFit="1" customWidth="1"/>
    <col min="277" max="277" width="22.140625" style="202" bestFit="1" customWidth="1"/>
    <col min="278" max="278" width="12.5703125" style="202" bestFit="1" customWidth="1"/>
    <col min="279" max="279" width="55.28515625" style="202" bestFit="1" customWidth="1"/>
    <col min="280" max="280" width="25.85546875" style="202" bestFit="1" customWidth="1"/>
    <col min="281" max="281" width="15.85546875" style="202" bestFit="1" customWidth="1"/>
    <col min="282" max="282" width="18.28515625" style="202" bestFit="1" customWidth="1"/>
    <col min="283" max="283" width="65.5703125" style="202" bestFit="1" customWidth="1"/>
    <col min="284" max="284" width="65.7109375" style="202" bestFit="1" customWidth="1"/>
    <col min="285" max="285" width="4.7109375" style="202" bestFit="1" customWidth="1"/>
    <col min="286" max="512" width="9.140625" style="202"/>
    <col min="513" max="513" width="4.7109375" style="202" bestFit="1" customWidth="1"/>
    <col min="514" max="514" width="16.85546875" style="202" bestFit="1" customWidth="1"/>
    <col min="515" max="515" width="8.85546875" style="202" bestFit="1" customWidth="1"/>
    <col min="516" max="516" width="1.140625" style="202" bestFit="1" customWidth="1"/>
    <col min="517" max="517" width="25.140625" style="202" bestFit="1" customWidth="1"/>
    <col min="518" max="518" width="10.85546875" style="202" bestFit="1" customWidth="1"/>
    <col min="519" max="520" width="16.85546875" style="202" bestFit="1" customWidth="1"/>
    <col min="521" max="521" width="8.85546875" style="202" bestFit="1" customWidth="1"/>
    <col min="522" max="522" width="16" style="202" bestFit="1" customWidth="1"/>
    <col min="523" max="523" width="0.28515625" style="202" bestFit="1" customWidth="1"/>
    <col min="524" max="524" width="16" style="202" bestFit="1" customWidth="1"/>
    <col min="525" max="525" width="0.7109375" style="202" bestFit="1" customWidth="1"/>
    <col min="526" max="526" width="16.140625" style="202" bestFit="1" customWidth="1"/>
    <col min="527" max="527" width="12.5703125" style="202" bestFit="1" customWidth="1"/>
    <col min="528" max="528" width="4.42578125" style="202" bestFit="1" customWidth="1"/>
    <col min="529" max="529" width="20.85546875" style="202" bestFit="1" customWidth="1"/>
    <col min="530" max="530" width="16.85546875" style="202" bestFit="1" customWidth="1"/>
    <col min="531" max="531" width="17" style="202" bestFit="1" customWidth="1"/>
    <col min="532" max="532" width="20.85546875" style="202" bestFit="1" customWidth="1"/>
    <col min="533" max="533" width="22.140625" style="202" bestFit="1" customWidth="1"/>
    <col min="534" max="534" width="12.5703125" style="202" bestFit="1" customWidth="1"/>
    <col min="535" max="535" width="55.28515625" style="202" bestFit="1" customWidth="1"/>
    <col min="536" max="536" width="25.85546875" style="202" bestFit="1" customWidth="1"/>
    <col min="537" max="537" width="15.85546875" style="202" bestFit="1" customWidth="1"/>
    <col min="538" max="538" width="18.28515625" style="202" bestFit="1" customWidth="1"/>
    <col min="539" max="539" width="65.5703125" style="202" bestFit="1" customWidth="1"/>
    <col min="540" max="540" width="65.7109375" style="202" bestFit="1" customWidth="1"/>
    <col min="541" max="541" width="4.7109375" style="202" bestFit="1" customWidth="1"/>
    <col min="542" max="768" width="9.140625" style="202"/>
    <col min="769" max="769" width="4.7109375" style="202" bestFit="1" customWidth="1"/>
    <col min="770" max="770" width="16.85546875" style="202" bestFit="1" customWidth="1"/>
    <col min="771" max="771" width="8.85546875" style="202" bestFit="1" customWidth="1"/>
    <col min="772" max="772" width="1.140625" style="202" bestFit="1" customWidth="1"/>
    <col min="773" max="773" width="25.140625" style="202" bestFit="1" customWidth="1"/>
    <col min="774" max="774" width="10.85546875" style="202" bestFit="1" customWidth="1"/>
    <col min="775" max="776" width="16.85546875" style="202" bestFit="1" customWidth="1"/>
    <col min="777" max="777" width="8.85546875" style="202" bestFit="1" customWidth="1"/>
    <col min="778" max="778" width="16" style="202" bestFit="1" customWidth="1"/>
    <col min="779" max="779" width="0.28515625" style="202" bestFit="1" customWidth="1"/>
    <col min="780" max="780" width="16" style="202" bestFit="1" customWidth="1"/>
    <col min="781" max="781" width="0.7109375" style="202" bestFit="1" customWidth="1"/>
    <col min="782" max="782" width="16.140625" style="202" bestFit="1" customWidth="1"/>
    <col min="783" max="783" width="12.5703125" style="202" bestFit="1" customWidth="1"/>
    <col min="784" max="784" width="4.42578125" style="202" bestFit="1" customWidth="1"/>
    <col min="785" max="785" width="20.85546875" style="202" bestFit="1" customWidth="1"/>
    <col min="786" max="786" width="16.85546875" style="202" bestFit="1" customWidth="1"/>
    <col min="787" max="787" width="17" style="202" bestFit="1" customWidth="1"/>
    <col min="788" max="788" width="20.85546875" style="202" bestFit="1" customWidth="1"/>
    <col min="789" max="789" width="22.140625" style="202" bestFit="1" customWidth="1"/>
    <col min="790" max="790" width="12.5703125" style="202" bestFit="1" customWidth="1"/>
    <col min="791" max="791" width="55.28515625" style="202" bestFit="1" customWidth="1"/>
    <col min="792" max="792" width="25.85546875" style="202" bestFit="1" customWidth="1"/>
    <col min="793" max="793" width="15.85546875" style="202" bestFit="1" customWidth="1"/>
    <col min="794" max="794" width="18.28515625" style="202" bestFit="1" customWidth="1"/>
    <col min="795" max="795" width="65.5703125" style="202" bestFit="1" customWidth="1"/>
    <col min="796" max="796" width="65.7109375" style="202" bestFit="1" customWidth="1"/>
    <col min="797" max="797" width="4.7109375" style="202" bestFit="1" customWidth="1"/>
    <col min="798" max="1024" width="9.140625" style="202"/>
    <col min="1025" max="1025" width="4.7109375" style="202" bestFit="1" customWidth="1"/>
    <col min="1026" max="1026" width="16.85546875" style="202" bestFit="1" customWidth="1"/>
    <col min="1027" max="1027" width="8.85546875" style="202" bestFit="1" customWidth="1"/>
    <col min="1028" max="1028" width="1.140625" style="202" bestFit="1" customWidth="1"/>
    <col min="1029" max="1029" width="25.140625" style="202" bestFit="1" customWidth="1"/>
    <col min="1030" max="1030" width="10.85546875" style="202" bestFit="1" customWidth="1"/>
    <col min="1031" max="1032" width="16.85546875" style="202" bestFit="1" customWidth="1"/>
    <col min="1033" max="1033" width="8.85546875" style="202" bestFit="1" customWidth="1"/>
    <col min="1034" max="1034" width="16" style="202" bestFit="1" customWidth="1"/>
    <col min="1035" max="1035" width="0.28515625" style="202" bestFit="1" customWidth="1"/>
    <col min="1036" max="1036" width="16" style="202" bestFit="1" customWidth="1"/>
    <col min="1037" max="1037" width="0.7109375" style="202" bestFit="1" customWidth="1"/>
    <col min="1038" max="1038" width="16.140625" style="202" bestFit="1" customWidth="1"/>
    <col min="1039" max="1039" width="12.5703125" style="202" bestFit="1" customWidth="1"/>
    <col min="1040" max="1040" width="4.42578125" style="202" bestFit="1" customWidth="1"/>
    <col min="1041" max="1041" width="20.85546875" style="202" bestFit="1" customWidth="1"/>
    <col min="1042" max="1042" width="16.85546875" style="202" bestFit="1" customWidth="1"/>
    <col min="1043" max="1043" width="17" style="202" bestFit="1" customWidth="1"/>
    <col min="1044" max="1044" width="20.85546875" style="202" bestFit="1" customWidth="1"/>
    <col min="1045" max="1045" width="22.140625" style="202" bestFit="1" customWidth="1"/>
    <col min="1046" max="1046" width="12.5703125" style="202" bestFit="1" customWidth="1"/>
    <col min="1047" max="1047" width="55.28515625" style="202" bestFit="1" customWidth="1"/>
    <col min="1048" max="1048" width="25.85546875" style="202" bestFit="1" customWidth="1"/>
    <col min="1049" max="1049" width="15.85546875" style="202" bestFit="1" customWidth="1"/>
    <col min="1050" max="1050" width="18.28515625" style="202" bestFit="1" customWidth="1"/>
    <col min="1051" max="1051" width="65.5703125" style="202" bestFit="1" customWidth="1"/>
    <col min="1052" max="1052" width="65.7109375" style="202" bestFit="1" customWidth="1"/>
    <col min="1053" max="1053" width="4.7109375" style="202" bestFit="1" customWidth="1"/>
    <col min="1054" max="1280" width="9.140625" style="202"/>
    <col min="1281" max="1281" width="4.7109375" style="202" bestFit="1" customWidth="1"/>
    <col min="1282" max="1282" width="16.85546875" style="202" bestFit="1" customWidth="1"/>
    <col min="1283" max="1283" width="8.85546875" style="202" bestFit="1" customWidth="1"/>
    <col min="1284" max="1284" width="1.140625" style="202" bestFit="1" customWidth="1"/>
    <col min="1285" max="1285" width="25.140625" style="202" bestFit="1" customWidth="1"/>
    <col min="1286" max="1286" width="10.85546875" style="202" bestFit="1" customWidth="1"/>
    <col min="1287" max="1288" width="16.85546875" style="202" bestFit="1" customWidth="1"/>
    <col min="1289" max="1289" width="8.85546875" style="202" bestFit="1" customWidth="1"/>
    <col min="1290" max="1290" width="16" style="202" bestFit="1" customWidth="1"/>
    <col min="1291" max="1291" width="0.28515625" style="202" bestFit="1" customWidth="1"/>
    <col min="1292" max="1292" width="16" style="202" bestFit="1" customWidth="1"/>
    <col min="1293" max="1293" width="0.7109375" style="202" bestFit="1" customWidth="1"/>
    <col min="1294" max="1294" width="16.140625" style="202" bestFit="1" customWidth="1"/>
    <col min="1295" max="1295" width="12.5703125" style="202" bestFit="1" customWidth="1"/>
    <col min="1296" max="1296" width="4.42578125" style="202" bestFit="1" customWidth="1"/>
    <col min="1297" max="1297" width="20.85546875" style="202" bestFit="1" customWidth="1"/>
    <col min="1298" max="1298" width="16.85546875" style="202" bestFit="1" customWidth="1"/>
    <col min="1299" max="1299" width="17" style="202" bestFit="1" customWidth="1"/>
    <col min="1300" max="1300" width="20.85546875" style="202" bestFit="1" customWidth="1"/>
    <col min="1301" max="1301" width="22.140625" style="202" bestFit="1" customWidth="1"/>
    <col min="1302" max="1302" width="12.5703125" style="202" bestFit="1" customWidth="1"/>
    <col min="1303" max="1303" width="55.28515625" style="202" bestFit="1" customWidth="1"/>
    <col min="1304" max="1304" width="25.85546875" style="202" bestFit="1" customWidth="1"/>
    <col min="1305" max="1305" width="15.85546875" style="202" bestFit="1" customWidth="1"/>
    <col min="1306" max="1306" width="18.28515625" style="202" bestFit="1" customWidth="1"/>
    <col min="1307" max="1307" width="65.5703125" style="202" bestFit="1" customWidth="1"/>
    <col min="1308" max="1308" width="65.7109375" style="202" bestFit="1" customWidth="1"/>
    <col min="1309" max="1309" width="4.7109375" style="202" bestFit="1" customWidth="1"/>
    <col min="1310" max="1536" width="9.140625" style="202"/>
    <col min="1537" max="1537" width="4.7109375" style="202" bestFit="1" customWidth="1"/>
    <col min="1538" max="1538" width="16.85546875" style="202" bestFit="1" customWidth="1"/>
    <col min="1539" max="1539" width="8.85546875" style="202" bestFit="1" customWidth="1"/>
    <col min="1540" max="1540" width="1.140625" style="202" bestFit="1" customWidth="1"/>
    <col min="1541" max="1541" width="25.140625" style="202" bestFit="1" customWidth="1"/>
    <col min="1542" max="1542" width="10.85546875" style="202" bestFit="1" customWidth="1"/>
    <col min="1543" max="1544" width="16.85546875" style="202" bestFit="1" customWidth="1"/>
    <col min="1545" max="1545" width="8.85546875" style="202" bestFit="1" customWidth="1"/>
    <col min="1546" max="1546" width="16" style="202" bestFit="1" customWidth="1"/>
    <col min="1547" max="1547" width="0.28515625" style="202" bestFit="1" customWidth="1"/>
    <col min="1548" max="1548" width="16" style="202" bestFit="1" customWidth="1"/>
    <col min="1549" max="1549" width="0.7109375" style="202" bestFit="1" customWidth="1"/>
    <col min="1550" max="1550" width="16.140625" style="202" bestFit="1" customWidth="1"/>
    <col min="1551" max="1551" width="12.5703125" style="202" bestFit="1" customWidth="1"/>
    <col min="1552" max="1552" width="4.42578125" style="202" bestFit="1" customWidth="1"/>
    <col min="1553" max="1553" width="20.85546875" style="202" bestFit="1" customWidth="1"/>
    <col min="1554" max="1554" width="16.85546875" style="202" bestFit="1" customWidth="1"/>
    <col min="1555" max="1555" width="17" style="202" bestFit="1" customWidth="1"/>
    <col min="1556" max="1556" width="20.85546875" style="202" bestFit="1" customWidth="1"/>
    <col min="1557" max="1557" width="22.140625" style="202" bestFit="1" customWidth="1"/>
    <col min="1558" max="1558" width="12.5703125" style="202" bestFit="1" customWidth="1"/>
    <col min="1559" max="1559" width="55.28515625" style="202" bestFit="1" customWidth="1"/>
    <col min="1560" max="1560" width="25.85546875" style="202" bestFit="1" customWidth="1"/>
    <col min="1561" max="1561" width="15.85546875" style="202" bestFit="1" customWidth="1"/>
    <col min="1562" max="1562" width="18.28515625" style="202" bestFit="1" customWidth="1"/>
    <col min="1563" max="1563" width="65.5703125" style="202" bestFit="1" customWidth="1"/>
    <col min="1564" max="1564" width="65.7109375" style="202" bestFit="1" customWidth="1"/>
    <col min="1565" max="1565" width="4.7109375" style="202" bestFit="1" customWidth="1"/>
    <col min="1566" max="1792" width="9.140625" style="202"/>
    <col min="1793" max="1793" width="4.7109375" style="202" bestFit="1" customWidth="1"/>
    <col min="1794" max="1794" width="16.85546875" style="202" bestFit="1" customWidth="1"/>
    <col min="1795" max="1795" width="8.85546875" style="202" bestFit="1" customWidth="1"/>
    <col min="1796" max="1796" width="1.140625" style="202" bestFit="1" customWidth="1"/>
    <col min="1797" max="1797" width="25.140625" style="202" bestFit="1" customWidth="1"/>
    <col min="1798" max="1798" width="10.85546875" style="202" bestFit="1" customWidth="1"/>
    <col min="1799" max="1800" width="16.85546875" style="202" bestFit="1" customWidth="1"/>
    <col min="1801" max="1801" width="8.85546875" style="202" bestFit="1" customWidth="1"/>
    <col min="1802" max="1802" width="16" style="202" bestFit="1" customWidth="1"/>
    <col min="1803" max="1803" width="0.28515625" style="202" bestFit="1" customWidth="1"/>
    <col min="1804" max="1804" width="16" style="202" bestFit="1" customWidth="1"/>
    <col min="1805" max="1805" width="0.7109375" style="202" bestFit="1" customWidth="1"/>
    <col min="1806" max="1806" width="16.140625" style="202" bestFit="1" customWidth="1"/>
    <col min="1807" max="1807" width="12.5703125" style="202" bestFit="1" customWidth="1"/>
    <col min="1808" max="1808" width="4.42578125" style="202" bestFit="1" customWidth="1"/>
    <col min="1809" max="1809" width="20.85546875" style="202" bestFit="1" customWidth="1"/>
    <col min="1810" max="1810" width="16.85546875" style="202" bestFit="1" customWidth="1"/>
    <col min="1811" max="1811" width="17" style="202" bestFit="1" customWidth="1"/>
    <col min="1812" max="1812" width="20.85546875" style="202" bestFit="1" customWidth="1"/>
    <col min="1813" max="1813" width="22.140625" style="202" bestFit="1" customWidth="1"/>
    <col min="1814" max="1814" width="12.5703125" style="202" bestFit="1" customWidth="1"/>
    <col min="1815" max="1815" width="55.28515625" style="202" bestFit="1" customWidth="1"/>
    <col min="1816" max="1816" width="25.85546875" style="202" bestFit="1" customWidth="1"/>
    <col min="1817" max="1817" width="15.85546875" style="202" bestFit="1" customWidth="1"/>
    <col min="1818" max="1818" width="18.28515625" style="202" bestFit="1" customWidth="1"/>
    <col min="1819" max="1819" width="65.5703125" style="202" bestFit="1" customWidth="1"/>
    <col min="1820" max="1820" width="65.7109375" style="202" bestFit="1" customWidth="1"/>
    <col min="1821" max="1821" width="4.7109375" style="202" bestFit="1" customWidth="1"/>
    <col min="1822" max="2048" width="9.140625" style="202"/>
    <col min="2049" max="2049" width="4.7109375" style="202" bestFit="1" customWidth="1"/>
    <col min="2050" max="2050" width="16.85546875" style="202" bestFit="1" customWidth="1"/>
    <col min="2051" max="2051" width="8.85546875" style="202" bestFit="1" customWidth="1"/>
    <col min="2052" max="2052" width="1.140625" style="202" bestFit="1" customWidth="1"/>
    <col min="2053" max="2053" width="25.140625" style="202" bestFit="1" customWidth="1"/>
    <col min="2054" max="2054" width="10.85546875" style="202" bestFit="1" customWidth="1"/>
    <col min="2055" max="2056" width="16.85546875" style="202" bestFit="1" customWidth="1"/>
    <col min="2057" max="2057" width="8.85546875" style="202" bestFit="1" customWidth="1"/>
    <col min="2058" max="2058" width="16" style="202" bestFit="1" customWidth="1"/>
    <col min="2059" max="2059" width="0.28515625" style="202" bestFit="1" customWidth="1"/>
    <col min="2060" max="2060" width="16" style="202" bestFit="1" customWidth="1"/>
    <col min="2061" max="2061" width="0.7109375" style="202" bestFit="1" customWidth="1"/>
    <col min="2062" max="2062" width="16.140625" style="202" bestFit="1" customWidth="1"/>
    <col min="2063" max="2063" width="12.5703125" style="202" bestFit="1" customWidth="1"/>
    <col min="2064" max="2064" width="4.42578125" style="202" bestFit="1" customWidth="1"/>
    <col min="2065" max="2065" width="20.85546875" style="202" bestFit="1" customWidth="1"/>
    <col min="2066" max="2066" width="16.85546875" style="202" bestFit="1" customWidth="1"/>
    <col min="2067" max="2067" width="17" style="202" bestFit="1" customWidth="1"/>
    <col min="2068" max="2068" width="20.85546875" style="202" bestFit="1" customWidth="1"/>
    <col min="2069" max="2069" width="22.140625" style="202" bestFit="1" customWidth="1"/>
    <col min="2070" max="2070" width="12.5703125" style="202" bestFit="1" customWidth="1"/>
    <col min="2071" max="2071" width="55.28515625" style="202" bestFit="1" customWidth="1"/>
    <col min="2072" max="2072" width="25.85546875" style="202" bestFit="1" customWidth="1"/>
    <col min="2073" max="2073" width="15.85546875" style="202" bestFit="1" customWidth="1"/>
    <col min="2074" max="2074" width="18.28515625" style="202" bestFit="1" customWidth="1"/>
    <col min="2075" max="2075" width="65.5703125" style="202" bestFit="1" customWidth="1"/>
    <col min="2076" max="2076" width="65.7109375" style="202" bestFit="1" customWidth="1"/>
    <col min="2077" max="2077" width="4.7109375" style="202" bestFit="1" customWidth="1"/>
    <col min="2078" max="2304" width="9.140625" style="202"/>
    <col min="2305" max="2305" width="4.7109375" style="202" bestFit="1" customWidth="1"/>
    <col min="2306" max="2306" width="16.85546875" style="202" bestFit="1" customWidth="1"/>
    <col min="2307" max="2307" width="8.85546875" style="202" bestFit="1" customWidth="1"/>
    <col min="2308" max="2308" width="1.140625" style="202" bestFit="1" customWidth="1"/>
    <col min="2309" max="2309" width="25.140625" style="202" bestFit="1" customWidth="1"/>
    <col min="2310" max="2310" width="10.85546875" style="202" bestFit="1" customWidth="1"/>
    <col min="2311" max="2312" width="16.85546875" style="202" bestFit="1" customWidth="1"/>
    <col min="2313" max="2313" width="8.85546875" style="202" bestFit="1" customWidth="1"/>
    <col min="2314" max="2314" width="16" style="202" bestFit="1" customWidth="1"/>
    <col min="2315" max="2315" width="0.28515625" style="202" bestFit="1" customWidth="1"/>
    <col min="2316" max="2316" width="16" style="202" bestFit="1" customWidth="1"/>
    <col min="2317" max="2317" width="0.7109375" style="202" bestFit="1" customWidth="1"/>
    <col min="2318" max="2318" width="16.140625" style="202" bestFit="1" customWidth="1"/>
    <col min="2319" max="2319" width="12.5703125" style="202" bestFit="1" customWidth="1"/>
    <col min="2320" max="2320" width="4.42578125" style="202" bestFit="1" customWidth="1"/>
    <col min="2321" max="2321" width="20.85546875" style="202" bestFit="1" customWidth="1"/>
    <col min="2322" max="2322" width="16.85546875" style="202" bestFit="1" customWidth="1"/>
    <col min="2323" max="2323" width="17" style="202" bestFit="1" customWidth="1"/>
    <col min="2324" max="2324" width="20.85546875" style="202" bestFit="1" customWidth="1"/>
    <col min="2325" max="2325" width="22.140625" style="202" bestFit="1" customWidth="1"/>
    <col min="2326" max="2326" width="12.5703125" style="202" bestFit="1" customWidth="1"/>
    <col min="2327" max="2327" width="55.28515625" style="202" bestFit="1" customWidth="1"/>
    <col min="2328" max="2328" width="25.85546875" style="202" bestFit="1" customWidth="1"/>
    <col min="2329" max="2329" width="15.85546875" style="202" bestFit="1" customWidth="1"/>
    <col min="2330" max="2330" width="18.28515625" style="202" bestFit="1" customWidth="1"/>
    <col min="2331" max="2331" width="65.5703125" style="202" bestFit="1" customWidth="1"/>
    <col min="2332" max="2332" width="65.7109375" style="202" bestFit="1" customWidth="1"/>
    <col min="2333" max="2333" width="4.7109375" style="202" bestFit="1" customWidth="1"/>
    <col min="2334" max="2560" width="9.140625" style="202"/>
    <col min="2561" max="2561" width="4.7109375" style="202" bestFit="1" customWidth="1"/>
    <col min="2562" max="2562" width="16.85546875" style="202" bestFit="1" customWidth="1"/>
    <col min="2563" max="2563" width="8.85546875" style="202" bestFit="1" customWidth="1"/>
    <col min="2564" max="2564" width="1.140625" style="202" bestFit="1" customWidth="1"/>
    <col min="2565" max="2565" width="25.140625" style="202" bestFit="1" customWidth="1"/>
    <col min="2566" max="2566" width="10.85546875" style="202" bestFit="1" customWidth="1"/>
    <col min="2567" max="2568" width="16.85546875" style="202" bestFit="1" customWidth="1"/>
    <col min="2569" max="2569" width="8.85546875" style="202" bestFit="1" customWidth="1"/>
    <col min="2570" max="2570" width="16" style="202" bestFit="1" customWidth="1"/>
    <col min="2571" max="2571" width="0.28515625" style="202" bestFit="1" customWidth="1"/>
    <col min="2572" max="2572" width="16" style="202" bestFit="1" customWidth="1"/>
    <col min="2573" max="2573" width="0.7109375" style="202" bestFit="1" customWidth="1"/>
    <col min="2574" max="2574" width="16.140625" style="202" bestFit="1" customWidth="1"/>
    <col min="2575" max="2575" width="12.5703125" style="202" bestFit="1" customWidth="1"/>
    <col min="2576" max="2576" width="4.42578125" style="202" bestFit="1" customWidth="1"/>
    <col min="2577" max="2577" width="20.85546875" style="202" bestFit="1" customWidth="1"/>
    <col min="2578" max="2578" width="16.85546875" style="202" bestFit="1" customWidth="1"/>
    <col min="2579" max="2579" width="17" style="202" bestFit="1" customWidth="1"/>
    <col min="2580" max="2580" width="20.85546875" style="202" bestFit="1" customWidth="1"/>
    <col min="2581" max="2581" width="22.140625" style="202" bestFit="1" customWidth="1"/>
    <col min="2582" max="2582" width="12.5703125" style="202" bestFit="1" customWidth="1"/>
    <col min="2583" max="2583" width="55.28515625" style="202" bestFit="1" customWidth="1"/>
    <col min="2584" max="2584" width="25.85546875" style="202" bestFit="1" customWidth="1"/>
    <col min="2585" max="2585" width="15.85546875" style="202" bestFit="1" customWidth="1"/>
    <col min="2586" max="2586" width="18.28515625" style="202" bestFit="1" customWidth="1"/>
    <col min="2587" max="2587" width="65.5703125" style="202" bestFit="1" customWidth="1"/>
    <col min="2588" max="2588" width="65.7109375" style="202" bestFit="1" customWidth="1"/>
    <col min="2589" max="2589" width="4.7109375" style="202" bestFit="1" customWidth="1"/>
    <col min="2590" max="2816" width="9.140625" style="202"/>
    <col min="2817" max="2817" width="4.7109375" style="202" bestFit="1" customWidth="1"/>
    <col min="2818" max="2818" width="16.85546875" style="202" bestFit="1" customWidth="1"/>
    <col min="2819" max="2819" width="8.85546875" style="202" bestFit="1" customWidth="1"/>
    <col min="2820" max="2820" width="1.140625" style="202" bestFit="1" customWidth="1"/>
    <col min="2821" max="2821" width="25.140625" style="202" bestFit="1" customWidth="1"/>
    <col min="2822" max="2822" width="10.85546875" style="202" bestFit="1" customWidth="1"/>
    <col min="2823" max="2824" width="16.85546875" style="202" bestFit="1" customWidth="1"/>
    <col min="2825" max="2825" width="8.85546875" style="202" bestFit="1" customWidth="1"/>
    <col min="2826" max="2826" width="16" style="202" bestFit="1" customWidth="1"/>
    <col min="2827" max="2827" width="0.28515625" style="202" bestFit="1" customWidth="1"/>
    <col min="2828" max="2828" width="16" style="202" bestFit="1" customWidth="1"/>
    <col min="2829" max="2829" width="0.7109375" style="202" bestFit="1" customWidth="1"/>
    <col min="2830" max="2830" width="16.140625" style="202" bestFit="1" customWidth="1"/>
    <col min="2831" max="2831" width="12.5703125" style="202" bestFit="1" customWidth="1"/>
    <col min="2832" max="2832" width="4.42578125" style="202" bestFit="1" customWidth="1"/>
    <col min="2833" max="2833" width="20.85546875" style="202" bestFit="1" customWidth="1"/>
    <col min="2834" max="2834" width="16.85546875" style="202" bestFit="1" customWidth="1"/>
    <col min="2835" max="2835" width="17" style="202" bestFit="1" customWidth="1"/>
    <col min="2836" max="2836" width="20.85546875" style="202" bestFit="1" customWidth="1"/>
    <col min="2837" max="2837" width="22.140625" style="202" bestFit="1" customWidth="1"/>
    <col min="2838" max="2838" width="12.5703125" style="202" bestFit="1" customWidth="1"/>
    <col min="2839" max="2839" width="55.28515625" style="202" bestFit="1" customWidth="1"/>
    <col min="2840" max="2840" width="25.85546875" style="202" bestFit="1" customWidth="1"/>
    <col min="2841" max="2841" width="15.85546875" style="202" bestFit="1" customWidth="1"/>
    <col min="2842" max="2842" width="18.28515625" style="202" bestFit="1" customWidth="1"/>
    <col min="2843" max="2843" width="65.5703125" style="202" bestFit="1" customWidth="1"/>
    <col min="2844" max="2844" width="65.7109375" style="202" bestFit="1" customWidth="1"/>
    <col min="2845" max="2845" width="4.7109375" style="202" bestFit="1" customWidth="1"/>
    <col min="2846" max="3072" width="9.140625" style="202"/>
    <col min="3073" max="3073" width="4.7109375" style="202" bestFit="1" customWidth="1"/>
    <col min="3074" max="3074" width="16.85546875" style="202" bestFit="1" customWidth="1"/>
    <col min="3075" max="3075" width="8.85546875" style="202" bestFit="1" customWidth="1"/>
    <col min="3076" max="3076" width="1.140625" style="202" bestFit="1" customWidth="1"/>
    <col min="3077" max="3077" width="25.140625" style="202" bestFit="1" customWidth="1"/>
    <col min="3078" max="3078" width="10.85546875" style="202" bestFit="1" customWidth="1"/>
    <col min="3079" max="3080" width="16.85546875" style="202" bestFit="1" customWidth="1"/>
    <col min="3081" max="3081" width="8.85546875" style="202" bestFit="1" customWidth="1"/>
    <col min="3082" max="3082" width="16" style="202" bestFit="1" customWidth="1"/>
    <col min="3083" max="3083" width="0.28515625" style="202" bestFit="1" customWidth="1"/>
    <col min="3084" max="3084" width="16" style="202" bestFit="1" customWidth="1"/>
    <col min="3085" max="3085" width="0.7109375" style="202" bestFit="1" customWidth="1"/>
    <col min="3086" max="3086" width="16.140625" style="202" bestFit="1" customWidth="1"/>
    <col min="3087" max="3087" width="12.5703125" style="202" bestFit="1" customWidth="1"/>
    <col min="3088" max="3088" width="4.42578125" style="202" bestFit="1" customWidth="1"/>
    <col min="3089" max="3089" width="20.85546875" style="202" bestFit="1" customWidth="1"/>
    <col min="3090" max="3090" width="16.85546875" style="202" bestFit="1" customWidth="1"/>
    <col min="3091" max="3091" width="17" style="202" bestFit="1" customWidth="1"/>
    <col min="3092" max="3092" width="20.85546875" style="202" bestFit="1" customWidth="1"/>
    <col min="3093" max="3093" width="22.140625" style="202" bestFit="1" customWidth="1"/>
    <col min="3094" max="3094" width="12.5703125" style="202" bestFit="1" customWidth="1"/>
    <col min="3095" max="3095" width="55.28515625" style="202" bestFit="1" customWidth="1"/>
    <col min="3096" max="3096" width="25.85546875" style="202" bestFit="1" customWidth="1"/>
    <col min="3097" max="3097" width="15.85546875" style="202" bestFit="1" customWidth="1"/>
    <col min="3098" max="3098" width="18.28515625" style="202" bestFit="1" customWidth="1"/>
    <col min="3099" max="3099" width="65.5703125" style="202" bestFit="1" customWidth="1"/>
    <col min="3100" max="3100" width="65.7109375" style="202" bestFit="1" customWidth="1"/>
    <col min="3101" max="3101" width="4.7109375" style="202" bestFit="1" customWidth="1"/>
    <col min="3102" max="3328" width="9.140625" style="202"/>
    <col min="3329" max="3329" width="4.7109375" style="202" bestFit="1" customWidth="1"/>
    <col min="3330" max="3330" width="16.85546875" style="202" bestFit="1" customWidth="1"/>
    <col min="3331" max="3331" width="8.85546875" style="202" bestFit="1" customWidth="1"/>
    <col min="3332" max="3332" width="1.140625" style="202" bestFit="1" customWidth="1"/>
    <col min="3333" max="3333" width="25.140625" style="202" bestFit="1" customWidth="1"/>
    <col min="3334" max="3334" width="10.85546875" style="202" bestFit="1" customWidth="1"/>
    <col min="3335" max="3336" width="16.85546875" style="202" bestFit="1" customWidth="1"/>
    <col min="3337" max="3337" width="8.85546875" style="202" bestFit="1" customWidth="1"/>
    <col min="3338" max="3338" width="16" style="202" bestFit="1" customWidth="1"/>
    <col min="3339" max="3339" width="0.28515625" style="202" bestFit="1" customWidth="1"/>
    <col min="3340" max="3340" width="16" style="202" bestFit="1" customWidth="1"/>
    <col min="3341" max="3341" width="0.7109375" style="202" bestFit="1" customWidth="1"/>
    <col min="3342" max="3342" width="16.140625" style="202" bestFit="1" customWidth="1"/>
    <col min="3343" max="3343" width="12.5703125" style="202" bestFit="1" customWidth="1"/>
    <col min="3344" max="3344" width="4.42578125" style="202" bestFit="1" customWidth="1"/>
    <col min="3345" max="3345" width="20.85546875" style="202" bestFit="1" customWidth="1"/>
    <col min="3346" max="3346" width="16.85546875" style="202" bestFit="1" customWidth="1"/>
    <col min="3347" max="3347" width="17" style="202" bestFit="1" customWidth="1"/>
    <col min="3348" max="3348" width="20.85546875" style="202" bestFit="1" customWidth="1"/>
    <col min="3349" max="3349" width="22.140625" style="202" bestFit="1" customWidth="1"/>
    <col min="3350" max="3350" width="12.5703125" style="202" bestFit="1" customWidth="1"/>
    <col min="3351" max="3351" width="55.28515625" style="202" bestFit="1" customWidth="1"/>
    <col min="3352" max="3352" width="25.85546875" style="202" bestFit="1" customWidth="1"/>
    <col min="3353" max="3353" width="15.85546875" style="202" bestFit="1" customWidth="1"/>
    <col min="3354" max="3354" width="18.28515625" style="202" bestFit="1" customWidth="1"/>
    <col min="3355" max="3355" width="65.5703125" style="202" bestFit="1" customWidth="1"/>
    <col min="3356" max="3356" width="65.7109375" style="202" bestFit="1" customWidth="1"/>
    <col min="3357" max="3357" width="4.7109375" style="202" bestFit="1" customWidth="1"/>
    <col min="3358" max="3584" width="9.140625" style="202"/>
    <col min="3585" max="3585" width="4.7109375" style="202" bestFit="1" customWidth="1"/>
    <col min="3586" max="3586" width="16.85546875" style="202" bestFit="1" customWidth="1"/>
    <col min="3587" max="3587" width="8.85546875" style="202" bestFit="1" customWidth="1"/>
    <col min="3588" max="3588" width="1.140625" style="202" bestFit="1" customWidth="1"/>
    <col min="3589" max="3589" width="25.140625" style="202" bestFit="1" customWidth="1"/>
    <col min="3590" max="3590" width="10.85546875" style="202" bestFit="1" customWidth="1"/>
    <col min="3591" max="3592" width="16.85546875" style="202" bestFit="1" customWidth="1"/>
    <col min="3593" max="3593" width="8.85546875" style="202" bestFit="1" customWidth="1"/>
    <col min="3594" max="3594" width="16" style="202" bestFit="1" customWidth="1"/>
    <col min="3595" max="3595" width="0.28515625" style="202" bestFit="1" customWidth="1"/>
    <col min="3596" max="3596" width="16" style="202" bestFit="1" customWidth="1"/>
    <col min="3597" max="3597" width="0.7109375" style="202" bestFit="1" customWidth="1"/>
    <col min="3598" max="3598" width="16.140625" style="202" bestFit="1" customWidth="1"/>
    <col min="3599" max="3599" width="12.5703125" style="202" bestFit="1" customWidth="1"/>
    <col min="3600" max="3600" width="4.42578125" style="202" bestFit="1" customWidth="1"/>
    <col min="3601" max="3601" width="20.85546875" style="202" bestFit="1" customWidth="1"/>
    <col min="3602" max="3602" width="16.85546875" style="202" bestFit="1" customWidth="1"/>
    <col min="3603" max="3603" width="17" style="202" bestFit="1" customWidth="1"/>
    <col min="3604" max="3604" width="20.85546875" style="202" bestFit="1" customWidth="1"/>
    <col min="3605" max="3605" width="22.140625" style="202" bestFit="1" customWidth="1"/>
    <col min="3606" max="3606" width="12.5703125" style="202" bestFit="1" customWidth="1"/>
    <col min="3607" max="3607" width="55.28515625" style="202" bestFit="1" customWidth="1"/>
    <col min="3608" max="3608" width="25.85546875" style="202" bestFit="1" customWidth="1"/>
    <col min="3609" max="3609" width="15.85546875" style="202" bestFit="1" customWidth="1"/>
    <col min="3610" max="3610" width="18.28515625" style="202" bestFit="1" customWidth="1"/>
    <col min="3611" max="3611" width="65.5703125" style="202" bestFit="1" customWidth="1"/>
    <col min="3612" max="3612" width="65.7109375" style="202" bestFit="1" customWidth="1"/>
    <col min="3613" max="3613" width="4.7109375" style="202" bestFit="1" customWidth="1"/>
    <col min="3614" max="3840" width="9.140625" style="202"/>
    <col min="3841" max="3841" width="4.7109375" style="202" bestFit="1" customWidth="1"/>
    <col min="3842" max="3842" width="16.85546875" style="202" bestFit="1" customWidth="1"/>
    <col min="3843" max="3843" width="8.85546875" style="202" bestFit="1" customWidth="1"/>
    <col min="3844" max="3844" width="1.140625" style="202" bestFit="1" customWidth="1"/>
    <col min="3845" max="3845" width="25.140625" style="202" bestFit="1" customWidth="1"/>
    <col min="3846" max="3846" width="10.85546875" style="202" bestFit="1" customWidth="1"/>
    <col min="3847" max="3848" width="16.85546875" style="202" bestFit="1" customWidth="1"/>
    <col min="3849" max="3849" width="8.85546875" style="202" bestFit="1" customWidth="1"/>
    <col min="3850" max="3850" width="16" style="202" bestFit="1" customWidth="1"/>
    <col min="3851" max="3851" width="0.28515625" style="202" bestFit="1" customWidth="1"/>
    <col min="3852" max="3852" width="16" style="202" bestFit="1" customWidth="1"/>
    <col min="3853" max="3853" width="0.7109375" style="202" bestFit="1" customWidth="1"/>
    <col min="3854" max="3854" width="16.140625" style="202" bestFit="1" customWidth="1"/>
    <col min="3855" max="3855" width="12.5703125" style="202" bestFit="1" customWidth="1"/>
    <col min="3856" max="3856" width="4.42578125" style="202" bestFit="1" customWidth="1"/>
    <col min="3857" max="3857" width="20.85546875" style="202" bestFit="1" customWidth="1"/>
    <col min="3858" max="3858" width="16.85546875" style="202" bestFit="1" customWidth="1"/>
    <col min="3859" max="3859" width="17" style="202" bestFit="1" customWidth="1"/>
    <col min="3860" max="3860" width="20.85546875" style="202" bestFit="1" customWidth="1"/>
    <col min="3861" max="3861" width="22.140625" style="202" bestFit="1" customWidth="1"/>
    <col min="3862" max="3862" width="12.5703125" style="202" bestFit="1" customWidth="1"/>
    <col min="3863" max="3863" width="55.28515625" style="202" bestFit="1" customWidth="1"/>
    <col min="3864" max="3864" width="25.85546875" style="202" bestFit="1" customWidth="1"/>
    <col min="3865" max="3865" width="15.85546875" style="202" bestFit="1" customWidth="1"/>
    <col min="3866" max="3866" width="18.28515625" style="202" bestFit="1" customWidth="1"/>
    <col min="3867" max="3867" width="65.5703125" style="202" bestFit="1" customWidth="1"/>
    <col min="3868" max="3868" width="65.7109375" style="202" bestFit="1" customWidth="1"/>
    <col min="3869" max="3869" width="4.7109375" style="202" bestFit="1" customWidth="1"/>
    <col min="3870" max="4096" width="9.140625" style="202"/>
    <col min="4097" max="4097" width="4.7109375" style="202" bestFit="1" customWidth="1"/>
    <col min="4098" max="4098" width="16.85546875" style="202" bestFit="1" customWidth="1"/>
    <col min="4099" max="4099" width="8.85546875" style="202" bestFit="1" customWidth="1"/>
    <col min="4100" max="4100" width="1.140625" style="202" bestFit="1" customWidth="1"/>
    <col min="4101" max="4101" width="25.140625" style="202" bestFit="1" customWidth="1"/>
    <col min="4102" max="4102" width="10.85546875" style="202" bestFit="1" customWidth="1"/>
    <col min="4103" max="4104" width="16.85546875" style="202" bestFit="1" customWidth="1"/>
    <col min="4105" max="4105" width="8.85546875" style="202" bestFit="1" customWidth="1"/>
    <col min="4106" max="4106" width="16" style="202" bestFit="1" customWidth="1"/>
    <col min="4107" max="4107" width="0.28515625" style="202" bestFit="1" customWidth="1"/>
    <col min="4108" max="4108" width="16" style="202" bestFit="1" customWidth="1"/>
    <col min="4109" max="4109" width="0.7109375" style="202" bestFit="1" customWidth="1"/>
    <col min="4110" max="4110" width="16.140625" style="202" bestFit="1" customWidth="1"/>
    <col min="4111" max="4111" width="12.5703125" style="202" bestFit="1" customWidth="1"/>
    <col min="4112" max="4112" width="4.42578125" style="202" bestFit="1" customWidth="1"/>
    <col min="4113" max="4113" width="20.85546875" style="202" bestFit="1" customWidth="1"/>
    <col min="4114" max="4114" width="16.85546875" style="202" bestFit="1" customWidth="1"/>
    <col min="4115" max="4115" width="17" style="202" bestFit="1" customWidth="1"/>
    <col min="4116" max="4116" width="20.85546875" style="202" bestFit="1" customWidth="1"/>
    <col min="4117" max="4117" width="22.140625" style="202" bestFit="1" customWidth="1"/>
    <col min="4118" max="4118" width="12.5703125" style="202" bestFit="1" customWidth="1"/>
    <col min="4119" max="4119" width="55.28515625" style="202" bestFit="1" customWidth="1"/>
    <col min="4120" max="4120" width="25.85546875" style="202" bestFit="1" customWidth="1"/>
    <col min="4121" max="4121" width="15.85546875" style="202" bestFit="1" customWidth="1"/>
    <col min="4122" max="4122" width="18.28515625" style="202" bestFit="1" customWidth="1"/>
    <col min="4123" max="4123" width="65.5703125" style="202" bestFit="1" customWidth="1"/>
    <col min="4124" max="4124" width="65.7109375" style="202" bestFit="1" customWidth="1"/>
    <col min="4125" max="4125" width="4.7109375" style="202" bestFit="1" customWidth="1"/>
    <col min="4126" max="4352" width="9.140625" style="202"/>
    <col min="4353" max="4353" width="4.7109375" style="202" bestFit="1" customWidth="1"/>
    <col min="4354" max="4354" width="16.85546875" style="202" bestFit="1" customWidth="1"/>
    <col min="4355" max="4355" width="8.85546875" style="202" bestFit="1" customWidth="1"/>
    <col min="4356" max="4356" width="1.140625" style="202" bestFit="1" customWidth="1"/>
    <col min="4357" max="4357" width="25.140625" style="202" bestFit="1" customWidth="1"/>
    <col min="4358" max="4358" width="10.85546875" style="202" bestFit="1" customWidth="1"/>
    <col min="4359" max="4360" width="16.85546875" style="202" bestFit="1" customWidth="1"/>
    <col min="4361" max="4361" width="8.85546875" style="202" bestFit="1" customWidth="1"/>
    <col min="4362" max="4362" width="16" style="202" bestFit="1" customWidth="1"/>
    <col min="4363" max="4363" width="0.28515625" style="202" bestFit="1" customWidth="1"/>
    <col min="4364" max="4364" width="16" style="202" bestFit="1" customWidth="1"/>
    <col min="4365" max="4365" width="0.7109375" style="202" bestFit="1" customWidth="1"/>
    <col min="4366" max="4366" width="16.140625" style="202" bestFit="1" customWidth="1"/>
    <col min="4367" max="4367" width="12.5703125" style="202" bestFit="1" customWidth="1"/>
    <col min="4368" max="4368" width="4.42578125" style="202" bestFit="1" customWidth="1"/>
    <col min="4369" max="4369" width="20.85546875" style="202" bestFit="1" customWidth="1"/>
    <col min="4370" max="4370" width="16.85546875" style="202" bestFit="1" customWidth="1"/>
    <col min="4371" max="4371" width="17" style="202" bestFit="1" customWidth="1"/>
    <col min="4372" max="4372" width="20.85546875" style="202" bestFit="1" customWidth="1"/>
    <col min="4373" max="4373" width="22.140625" style="202" bestFit="1" customWidth="1"/>
    <col min="4374" max="4374" width="12.5703125" style="202" bestFit="1" customWidth="1"/>
    <col min="4375" max="4375" width="55.28515625" style="202" bestFit="1" customWidth="1"/>
    <col min="4376" max="4376" width="25.85546875" style="202" bestFit="1" customWidth="1"/>
    <col min="4377" max="4377" width="15.85546875" style="202" bestFit="1" customWidth="1"/>
    <col min="4378" max="4378" width="18.28515625" style="202" bestFit="1" customWidth="1"/>
    <col min="4379" max="4379" width="65.5703125" style="202" bestFit="1" customWidth="1"/>
    <col min="4380" max="4380" width="65.7109375" style="202" bestFit="1" customWidth="1"/>
    <col min="4381" max="4381" width="4.7109375" style="202" bestFit="1" customWidth="1"/>
    <col min="4382" max="4608" width="9.140625" style="202"/>
    <col min="4609" max="4609" width="4.7109375" style="202" bestFit="1" customWidth="1"/>
    <col min="4610" max="4610" width="16.85546875" style="202" bestFit="1" customWidth="1"/>
    <col min="4611" max="4611" width="8.85546875" style="202" bestFit="1" customWidth="1"/>
    <col min="4612" max="4612" width="1.140625" style="202" bestFit="1" customWidth="1"/>
    <col min="4613" max="4613" width="25.140625" style="202" bestFit="1" customWidth="1"/>
    <col min="4614" max="4614" width="10.85546875" style="202" bestFit="1" customWidth="1"/>
    <col min="4615" max="4616" width="16.85546875" style="202" bestFit="1" customWidth="1"/>
    <col min="4617" max="4617" width="8.85546875" style="202" bestFit="1" customWidth="1"/>
    <col min="4618" max="4618" width="16" style="202" bestFit="1" customWidth="1"/>
    <col min="4619" max="4619" width="0.28515625" style="202" bestFit="1" customWidth="1"/>
    <col min="4620" max="4620" width="16" style="202" bestFit="1" customWidth="1"/>
    <col min="4621" max="4621" width="0.7109375" style="202" bestFit="1" customWidth="1"/>
    <col min="4622" max="4622" width="16.140625" style="202" bestFit="1" customWidth="1"/>
    <col min="4623" max="4623" width="12.5703125" style="202" bestFit="1" customWidth="1"/>
    <col min="4624" max="4624" width="4.42578125" style="202" bestFit="1" customWidth="1"/>
    <col min="4625" max="4625" width="20.85546875" style="202" bestFit="1" customWidth="1"/>
    <col min="4626" max="4626" width="16.85546875" style="202" bestFit="1" customWidth="1"/>
    <col min="4627" max="4627" width="17" style="202" bestFit="1" customWidth="1"/>
    <col min="4628" max="4628" width="20.85546875" style="202" bestFit="1" customWidth="1"/>
    <col min="4629" max="4629" width="22.140625" style="202" bestFit="1" customWidth="1"/>
    <col min="4630" max="4630" width="12.5703125" style="202" bestFit="1" customWidth="1"/>
    <col min="4631" max="4631" width="55.28515625" style="202" bestFit="1" customWidth="1"/>
    <col min="4632" max="4632" width="25.85546875" style="202" bestFit="1" customWidth="1"/>
    <col min="4633" max="4633" width="15.85546875" style="202" bestFit="1" customWidth="1"/>
    <col min="4634" max="4634" width="18.28515625" style="202" bestFit="1" customWidth="1"/>
    <col min="4635" max="4635" width="65.5703125" style="202" bestFit="1" customWidth="1"/>
    <col min="4636" max="4636" width="65.7109375" style="202" bestFit="1" customWidth="1"/>
    <col min="4637" max="4637" width="4.7109375" style="202" bestFit="1" customWidth="1"/>
    <col min="4638" max="4864" width="9.140625" style="202"/>
    <col min="4865" max="4865" width="4.7109375" style="202" bestFit="1" customWidth="1"/>
    <col min="4866" max="4866" width="16.85546875" style="202" bestFit="1" customWidth="1"/>
    <col min="4867" max="4867" width="8.85546875" style="202" bestFit="1" customWidth="1"/>
    <col min="4868" max="4868" width="1.140625" style="202" bestFit="1" customWidth="1"/>
    <col min="4869" max="4869" width="25.140625" style="202" bestFit="1" customWidth="1"/>
    <col min="4870" max="4870" width="10.85546875" style="202" bestFit="1" customWidth="1"/>
    <col min="4871" max="4872" width="16.85546875" style="202" bestFit="1" customWidth="1"/>
    <col min="4873" max="4873" width="8.85546875" style="202" bestFit="1" customWidth="1"/>
    <col min="4874" max="4874" width="16" style="202" bestFit="1" customWidth="1"/>
    <col min="4875" max="4875" width="0.28515625" style="202" bestFit="1" customWidth="1"/>
    <col min="4876" max="4876" width="16" style="202" bestFit="1" customWidth="1"/>
    <col min="4877" max="4877" width="0.7109375" style="202" bestFit="1" customWidth="1"/>
    <col min="4878" max="4878" width="16.140625" style="202" bestFit="1" customWidth="1"/>
    <col min="4879" max="4879" width="12.5703125" style="202" bestFit="1" customWidth="1"/>
    <col min="4880" max="4880" width="4.42578125" style="202" bestFit="1" customWidth="1"/>
    <col min="4881" max="4881" width="20.85546875" style="202" bestFit="1" customWidth="1"/>
    <col min="4882" max="4882" width="16.85546875" style="202" bestFit="1" customWidth="1"/>
    <col min="4883" max="4883" width="17" style="202" bestFit="1" customWidth="1"/>
    <col min="4884" max="4884" width="20.85546875" style="202" bestFit="1" customWidth="1"/>
    <col min="4885" max="4885" width="22.140625" style="202" bestFit="1" customWidth="1"/>
    <col min="4886" max="4886" width="12.5703125" style="202" bestFit="1" customWidth="1"/>
    <col min="4887" max="4887" width="55.28515625" style="202" bestFit="1" customWidth="1"/>
    <col min="4888" max="4888" width="25.85546875" style="202" bestFit="1" customWidth="1"/>
    <col min="4889" max="4889" width="15.85546875" style="202" bestFit="1" customWidth="1"/>
    <col min="4890" max="4890" width="18.28515625" style="202" bestFit="1" customWidth="1"/>
    <col min="4891" max="4891" width="65.5703125" style="202" bestFit="1" customWidth="1"/>
    <col min="4892" max="4892" width="65.7109375" style="202" bestFit="1" customWidth="1"/>
    <col min="4893" max="4893" width="4.7109375" style="202" bestFit="1" customWidth="1"/>
    <col min="4894" max="5120" width="9.140625" style="202"/>
    <col min="5121" max="5121" width="4.7109375" style="202" bestFit="1" customWidth="1"/>
    <col min="5122" max="5122" width="16.85546875" style="202" bestFit="1" customWidth="1"/>
    <col min="5123" max="5123" width="8.85546875" style="202" bestFit="1" customWidth="1"/>
    <col min="5124" max="5124" width="1.140625" style="202" bestFit="1" customWidth="1"/>
    <col min="5125" max="5125" width="25.140625" style="202" bestFit="1" customWidth="1"/>
    <col min="5126" max="5126" width="10.85546875" style="202" bestFit="1" customWidth="1"/>
    <col min="5127" max="5128" width="16.85546875" style="202" bestFit="1" customWidth="1"/>
    <col min="5129" max="5129" width="8.85546875" style="202" bestFit="1" customWidth="1"/>
    <col min="5130" max="5130" width="16" style="202" bestFit="1" customWidth="1"/>
    <col min="5131" max="5131" width="0.28515625" style="202" bestFit="1" customWidth="1"/>
    <col min="5132" max="5132" width="16" style="202" bestFit="1" customWidth="1"/>
    <col min="5133" max="5133" width="0.7109375" style="202" bestFit="1" customWidth="1"/>
    <col min="5134" max="5134" width="16.140625" style="202" bestFit="1" customWidth="1"/>
    <col min="5135" max="5135" width="12.5703125" style="202" bestFit="1" customWidth="1"/>
    <col min="5136" max="5136" width="4.42578125" style="202" bestFit="1" customWidth="1"/>
    <col min="5137" max="5137" width="20.85546875" style="202" bestFit="1" customWidth="1"/>
    <col min="5138" max="5138" width="16.85546875" style="202" bestFit="1" customWidth="1"/>
    <col min="5139" max="5139" width="17" style="202" bestFit="1" customWidth="1"/>
    <col min="5140" max="5140" width="20.85546875" style="202" bestFit="1" customWidth="1"/>
    <col min="5141" max="5141" width="22.140625" style="202" bestFit="1" customWidth="1"/>
    <col min="5142" max="5142" width="12.5703125" style="202" bestFit="1" customWidth="1"/>
    <col min="5143" max="5143" width="55.28515625" style="202" bestFit="1" customWidth="1"/>
    <col min="5144" max="5144" width="25.85546875" style="202" bestFit="1" customWidth="1"/>
    <col min="5145" max="5145" width="15.85546875" style="202" bestFit="1" customWidth="1"/>
    <col min="5146" max="5146" width="18.28515625" style="202" bestFit="1" customWidth="1"/>
    <col min="5147" max="5147" width="65.5703125" style="202" bestFit="1" customWidth="1"/>
    <col min="5148" max="5148" width="65.7109375" style="202" bestFit="1" customWidth="1"/>
    <col min="5149" max="5149" width="4.7109375" style="202" bestFit="1" customWidth="1"/>
    <col min="5150" max="5376" width="9.140625" style="202"/>
    <col min="5377" max="5377" width="4.7109375" style="202" bestFit="1" customWidth="1"/>
    <col min="5378" max="5378" width="16.85546875" style="202" bestFit="1" customWidth="1"/>
    <col min="5379" max="5379" width="8.85546875" style="202" bestFit="1" customWidth="1"/>
    <col min="5380" max="5380" width="1.140625" style="202" bestFit="1" customWidth="1"/>
    <col min="5381" max="5381" width="25.140625" style="202" bestFit="1" customWidth="1"/>
    <col min="5382" max="5382" width="10.85546875" style="202" bestFit="1" customWidth="1"/>
    <col min="5383" max="5384" width="16.85546875" style="202" bestFit="1" customWidth="1"/>
    <col min="5385" max="5385" width="8.85546875" style="202" bestFit="1" customWidth="1"/>
    <col min="5386" max="5386" width="16" style="202" bestFit="1" customWidth="1"/>
    <col min="5387" max="5387" width="0.28515625" style="202" bestFit="1" customWidth="1"/>
    <col min="5388" max="5388" width="16" style="202" bestFit="1" customWidth="1"/>
    <col min="5389" max="5389" width="0.7109375" style="202" bestFit="1" customWidth="1"/>
    <col min="5390" max="5390" width="16.140625" style="202" bestFit="1" customWidth="1"/>
    <col min="5391" max="5391" width="12.5703125" style="202" bestFit="1" customWidth="1"/>
    <col min="5392" max="5392" width="4.42578125" style="202" bestFit="1" customWidth="1"/>
    <col min="5393" max="5393" width="20.85546875" style="202" bestFit="1" customWidth="1"/>
    <col min="5394" max="5394" width="16.85546875" style="202" bestFit="1" customWidth="1"/>
    <col min="5395" max="5395" width="17" style="202" bestFit="1" customWidth="1"/>
    <col min="5396" max="5396" width="20.85546875" style="202" bestFit="1" customWidth="1"/>
    <col min="5397" max="5397" width="22.140625" style="202" bestFit="1" customWidth="1"/>
    <col min="5398" max="5398" width="12.5703125" style="202" bestFit="1" customWidth="1"/>
    <col min="5399" max="5399" width="55.28515625" style="202" bestFit="1" customWidth="1"/>
    <col min="5400" max="5400" width="25.85546875" style="202" bestFit="1" customWidth="1"/>
    <col min="5401" max="5401" width="15.85546875" style="202" bestFit="1" customWidth="1"/>
    <col min="5402" max="5402" width="18.28515625" style="202" bestFit="1" customWidth="1"/>
    <col min="5403" max="5403" width="65.5703125" style="202" bestFit="1" customWidth="1"/>
    <col min="5404" max="5404" width="65.7109375" style="202" bestFit="1" customWidth="1"/>
    <col min="5405" max="5405" width="4.7109375" style="202" bestFit="1" customWidth="1"/>
    <col min="5406" max="5632" width="9.140625" style="202"/>
    <col min="5633" max="5633" width="4.7109375" style="202" bestFit="1" customWidth="1"/>
    <col min="5634" max="5634" width="16.85546875" style="202" bestFit="1" customWidth="1"/>
    <col min="5635" max="5635" width="8.85546875" style="202" bestFit="1" customWidth="1"/>
    <col min="5636" max="5636" width="1.140625" style="202" bestFit="1" customWidth="1"/>
    <col min="5637" max="5637" width="25.140625" style="202" bestFit="1" customWidth="1"/>
    <col min="5638" max="5638" width="10.85546875" style="202" bestFit="1" customWidth="1"/>
    <col min="5639" max="5640" width="16.85546875" style="202" bestFit="1" customWidth="1"/>
    <col min="5641" max="5641" width="8.85546875" style="202" bestFit="1" customWidth="1"/>
    <col min="5642" max="5642" width="16" style="202" bestFit="1" customWidth="1"/>
    <col min="5643" max="5643" width="0.28515625" style="202" bestFit="1" customWidth="1"/>
    <col min="5644" max="5644" width="16" style="202" bestFit="1" customWidth="1"/>
    <col min="5645" max="5645" width="0.7109375" style="202" bestFit="1" customWidth="1"/>
    <col min="5646" max="5646" width="16.140625" style="202" bestFit="1" customWidth="1"/>
    <col min="5647" max="5647" width="12.5703125" style="202" bestFit="1" customWidth="1"/>
    <col min="5648" max="5648" width="4.42578125" style="202" bestFit="1" customWidth="1"/>
    <col min="5649" max="5649" width="20.85546875" style="202" bestFit="1" customWidth="1"/>
    <col min="5650" max="5650" width="16.85546875" style="202" bestFit="1" customWidth="1"/>
    <col min="5651" max="5651" width="17" style="202" bestFit="1" customWidth="1"/>
    <col min="5652" max="5652" width="20.85546875" style="202" bestFit="1" customWidth="1"/>
    <col min="5653" max="5653" width="22.140625" style="202" bestFit="1" customWidth="1"/>
    <col min="5654" max="5654" width="12.5703125" style="202" bestFit="1" customWidth="1"/>
    <col min="5655" max="5655" width="55.28515625" style="202" bestFit="1" customWidth="1"/>
    <col min="5656" max="5656" width="25.85546875" style="202" bestFit="1" customWidth="1"/>
    <col min="5657" max="5657" width="15.85546875" style="202" bestFit="1" customWidth="1"/>
    <col min="5658" max="5658" width="18.28515625" style="202" bestFit="1" customWidth="1"/>
    <col min="5659" max="5659" width="65.5703125" style="202" bestFit="1" customWidth="1"/>
    <col min="5660" max="5660" width="65.7109375" style="202" bestFit="1" customWidth="1"/>
    <col min="5661" max="5661" width="4.7109375" style="202" bestFit="1" customWidth="1"/>
    <col min="5662" max="5888" width="9.140625" style="202"/>
    <col min="5889" max="5889" width="4.7109375" style="202" bestFit="1" customWidth="1"/>
    <col min="5890" max="5890" width="16.85546875" style="202" bestFit="1" customWidth="1"/>
    <col min="5891" max="5891" width="8.85546875" style="202" bestFit="1" customWidth="1"/>
    <col min="5892" max="5892" width="1.140625" style="202" bestFit="1" customWidth="1"/>
    <col min="5893" max="5893" width="25.140625" style="202" bestFit="1" customWidth="1"/>
    <col min="5894" max="5894" width="10.85546875" style="202" bestFit="1" customWidth="1"/>
    <col min="5895" max="5896" width="16.85546875" style="202" bestFit="1" customWidth="1"/>
    <col min="5897" max="5897" width="8.85546875" style="202" bestFit="1" customWidth="1"/>
    <col min="5898" max="5898" width="16" style="202" bestFit="1" customWidth="1"/>
    <col min="5899" max="5899" width="0.28515625" style="202" bestFit="1" customWidth="1"/>
    <col min="5900" max="5900" width="16" style="202" bestFit="1" customWidth="1"/>
    <col min="5901" max="5901" width="0.7109375" style="202" bestFit="1" customWidth="1"/>
    <col min="5902" max="5902" width="16.140625" style="202" bestFit="1" customWidth="1"/>
    <col min="5903" max="5903" width="12.5703125" style="202" bestFit="1" customWidth="1"/>
    <col min="5904" max="5904" width="4.42578125" style="202" bestFit="1" customWidth="1"/>
    <col min="5905" max="5905" width="20.85546875" style="202" bestFit="1" customWidth="1"/>
    <col min="5906" max="5906" width="16.85546875" style="202" bestFit="1" customWidth="1"/>
    <col min="5907" max="5907" width="17" style="202" bestFit="1" customWidth="1"/>
    <col min="5908" max="5908" width="20.85546875" style="202" bestFit="1" customWidth="1"/>
    <col min="5909" max="5909" width="22.140625" style="202" bestFit="1" customWidth="1"/>
    <col min="5910" max="5910" width="12.5703125" style="202" bestFit="1" customWidth="1"/>
    <col min="5911" max="5911" width="55.28515625" style="202" bestFit="1" customWidth="1"/>
    <col min="5912" max="5912" width="25.85546875" style="202" bestFit="1" customWidth="1"/>
    <col min="5913" max="5913" width="15.85546875" style="202" bestFit="1" customWidth="1"/>
    <col min="5914" max="5914" width="18.28515625" style="202" bestFit="1" customWidth="1"/>
    <col min="5915" max="5915" width="65.5703125" style="202" bestFit="1" customWidth="1"/>
    <col min="5916" max="5916" width="65.7109375" style="202" bestFit="1" customWidth="1"/>
    <col min="5917" max="5917" width="4.7109375" style="202" bestFit="1" customWidth="1"/>
    <col min="5918" max="6144" width="9.140625" style="202"/>
    <col min="6145" max="6145" width="4.7109375" style="202" bestFit="1" customWidth="1"/>
    <col min="6146" max="6146" width="16.85546875" style="202" bestFit="1" customWidth="1"/>
    <col min="6147" max="6147" width="8.85546875" style="202" bestFit="1" customWidth="1"/>
    <col min="6148" max="6148" width="1.140625" style="202" bestFit="1" customWidth="1"/>
    <col min="6149" max="6149" width="25.140625" style="202" bestFit="1" customWidth="1"/>
    <col min="6150" max="6150" width="10.85546875" style="202" bestFit="1" customWidth="1"/>
    <col min="6151" max="6152" width="16.85546875" style="202" bestFit="1" customWidth="1"/>
    <col min="6153" max="6153" width="8.85546875" style="202" bestFit="1" customWidth="1"/>
    <col min="6154" max="6154" width="16" style="202" bestFit="1" customWidth="1"/>
    <col min="6155" max="6155" width="0.28515625" style="202" bestFit="1" customWidth="1"/>
    <col min="6156" max="6156" width="16" style="202" bestFit="1" customWidth="1"/>
    <col min="6157" max="6157" width="0.7109375" style="202" bestFit="1" customWidth="1"/>
    <col min="6158" max="6158" width="16.140625" style="202" bestFit="1" customWidth="1"/>
    <col min="6159" max="6159" width="12.5703125" style="202" bestFit="1" customWidth="1"/>
    <col min="6160" max="6160" width="4.42578125" style="202" bestFit="1" customWidth="1"/>
    <col min="6161" max="6161" width="20.85546875" style="202" bestFit="1" customWidth="1"/>
    <col min="6162" max="6162" width="16.85546875" style="202" bestFit="1" customWidth="1"/>
    <col min="6163" max="6163" width="17" style="202" bestFit="1" customWidth="1"/>
    <col min="6164" max="6164" width="20.85546875" style="202" bestFit="1" customWidth="1"/>
    <col min="6165" max="6165" width="22.140625" style="202" bestFit="1" customWidth="1"/>
    <col min="6166" max="6166" width="12.5703125" style="202" bestFit="1" customWidth="1"/>
    <col min="6167" max="6167" width="55.28515625" style="202" bestFit="1" customWidth="1"/>
    <col min="6168" max="6168" width="25.85546875" style="202" bestFit="1" customWidth="1"/>
    <col min="6169" max="6169" width="15.85546875" style="202" bestFit="1" customWidth="1"/>
    <col min="6170" max="6170" width="18.28515625" style="202" bestFit="1" customWidth="1"/>
    <col min="6171" max="6171" width="65.5703125" style="202" bestFit="1" customWidth="1"/>
    <col min="6172" max="6172" width="65.7109375" style="202" bestFit="1" customWidth="1"/>
    <col min="6173" max="6173" width="4.7109375" style="202" bestFit="1" customWidth="1"/>
    <col min="6174" max="6400" width="9.140625" style="202"/>
    <col min="6401" max="6401" width="4.7109375" style="202" bestFit="1" customWidth="1"/>
    <col min="6402" max="6402" width="16.85546875" style="202" bestFit="1" customWidth="1"/>
    <col min="6403" max="6403" width="8.85546875" style="202" bestFit="1" customWidth="1"/>
    <col min="6404" max="6404" width="1.140625" style="202" bestFit="1" customWidth="1"/>
    <col min="6405" max="6405" width="25.140625" style="202" bestFit="1" customWidth="1"/>
    <col min="6406" max="6406" width="10.85546875" style="202" bestFit="1" customWidth="1"/>
    <col min="6407" max="6408" width="16.85546875" style="202" bestFit="1" customWidth="1"/>
    <col min="6409" max="6409" width="8.85546875" style="202" bestFit="1" customWidth="1"/>
    <col min="6410" max="6410" width="16" style="202" bestFit="1" customWidth="1"/>
    <col min="6411" max="6411" width="0.28515625" style="202" bestFit="1" customWidth="1"/>
    <col min="6412" max="6412" width="16" style="202" bestFit="1" customWidth="1"/>
    <col min="6413" max="6413" width="0.7109375" style="202" bestFit="1" customWidth="1"/>
    <col min="6414" max="6414" width="16.140625" style="202" bestFit="1" customWidth="1"/>
    <col min="6415" max="6415" width="12.5703125" style="202" bestFit="1" customWidth="1"/>
    <col min="6416" max="6416" width="4.42578125" style="202" bestFit="1" customWidth="1"/>
    <col min="6417" max="6417" width="20.85546875" style="202" bestFit="1" customWidth="1"/>
    <col min="6418" max="6418" width="16.85546875" style="202" bestFit="1" customWidth="1"/>
    <col min="6419" max="6419" width="17" style="202" bestFit="1" customWidth="1"/>
    <col min="6420" max="6420" width="20.85546875" style="202" bestFit="1" customWidth="1"/>
    <col min="6421" max="6421" width="22.140625" style="202" bestFit="1" customWidth="1"/>
    <col min="6422" max="6422" width="12.5703125" style="202" bestFit="1" customWidth="1"/>
    <col min="6423" max="6423" width="55.28515625" style="202" bestFit="1" customWidth="1"/>
    <col min="6424" max="6424" width="25.85546875" style="202" bestFit="1" customWidth="1"/>
    <col min="6425" max="6425" width="15.85546875" style="202" bestFit="1" customWidth="1"/>
    <col min="6426" max="6426" width="18.28515625" style="202" bestFit="1" customWidth="1"/>
    <col min="6427" max="6427" width="65.5703125" style="202" bestFit="1" customWidth="1"/>
    <col min="6428" max="6428" width="65.7109375" style="202" bestFit="1" customWidth="1"/>
    <col min="6429" max="6429" width="4.7109375" style="202" bestFit="1" customWidth="1"/>
    <col min="6430" max="6656" width="9.140625" style="202"/>
    <col min="6657" max="6657" width="4.7109375" style="202" bestFit="1" customWidth="1"/>
    <col min="6658" max="6658" width="16.85546875" style="202" bestFit="1" customWidth="1"/>
    <col min="6659" max="6659" width="8.85546875" style="202" bestFit="1" customWidth="1"/>
    <col min="6660" max="6660" width="1.140625" style="202" bestFit="1" customWidth="1"/>
    <col min="6661" max="6661" width="25.140625" style="202" bestFit="1" customWidth="1"/>
    <col min="6662" max="6662" width="10.85546875" style="202" bestFit="1" customWidth="1"/>
    <col min="6663" max="6664" width="16.85546875" style="202" bestFit="1" customWidth="1"/>
    <col min="6665" max="6665" width="8.85546875" style="202" bestFit="1" customWidth="1"/>
    <col min="6666" max="6666" width="16" style="202" bestFit="1" customWidth="1"/>
    <col min="6667" max="6667" width="0.28515625" style="202" bestFit="1" customWidth="1"/>
    <col min="6668" max="6668" width="16" style="202" bestFit="1" customWidth="1"/>
    <col min="6669" max="6669" width="0.7109375" style="202" bestFit="1" customWidth="1"/>
    <col min="6670" max="6670" width="16.140625" style="202" bestFit="1" customWidth="1"/>
    <col min="6671" max="6671" width="12.5703125" style="202" bestFit="1" customWidth="1"/>
    <col min="6672" max="6672" width="4.42578125" style="202" bestFit="1" customWidth="1"/>
    <col min="6673" max="6673" width="20.85546875" style="202" bestFit="1" customWidth="1"/>
    <col min="6674" max="6674" width="16.85546875" style="202" bestFit="1" customWidth="1"/>
    <col min="6675" max="6675" width="17" style="202" bestFit="1" customWidth="1"/>
    <col min="6676" max="6676" width="20.85546875" style="202" bestFit="1" customWidth="1"/>
    <col min="6677" max="6677" width="22.140625" style="202" bestFit="1" customWidth="1"/>
    <col min="6678" max="6678" width="12.5703125" style="202" bestFit="1" customWidth="1"/>
    <col min="6679" max="6679" width="55.28515625" style="202" bestFit="1" customWidth="1"/>
    <col min="6680" max="6680" width="25.85546875" style="202" bestFit="1" customWidth="1"/>
    <col min="6681" max="6681" width="15.85546875" style="202" bestFit="1" customWidth="1"/>
    <col min="6682" max="6682" width="18.28515625" style="202" bestFit="1" customWidth="1"/>
    <col min="6683" max="6683" width="65.5703125" style="202" bestFit="1" customWidth="1"/>
    <col min="6684" max="6684" width="65.7109375" style="202" bestFit="1" customWidth="1"/>
    <col min="6685" max="6685" width="4.7109375" style="202" bestFit="1" customWidth="1"/>
    <col min="6686" max="6912" width="9.140625" style="202"/>
    <col min="6913" max="6913" width="4.7109375" style="202" bestFit="1" customWidth="1"/>
    <col min="6914" max="6914" width="16.85546875" style="202" bestFit="1" customWidth="1"/>
    <col min="6915" max="6915" width="8.85546875" style="202" bestFit="1" customWidth="1"/>
    <col min="6916" max="6916" width="1.140625" style="202" bestFit="1" customWidth="1"/>
    <col min="6917" max="6917" width="25.140625" style="202" bestFit="1" customWidth="1"/>
    <col min="6918" max="6918" width="10.85546875" style="202" bestFit="1" customWidth="1"/>
    <col min="6919" max="6920" width="16.85546875" style="202" bestFit="1" customWidth="1"/>
    <col min="6921" max="6921" width="8.85546875" style="202" bestFit="1" customWidth="1"/>
    <col min="6922" max="6922" width="16" style="202" bestFit="1" customWidth="1"/>
    <col min="6923" max="6923" width="0.28515625" style="202" bestFit="1" customWidth="1"/>
    <col min="6924" max="6924" width="16" style="202" bestFit="1" customWidth="1"/>
    <col min="6925" max="6925" width="0.7109375" style="202" bestFit="1" customWidth="1"/>
    <col min="6926" max="6926" width="16.140625" style="202" bestFit="1" customWidth="1"/>
    <col min="6927" max="6927" width="12.5703125" style="202" bestFit="1" customWidth="1"/>
    <col min="6928" max="6928" width="4.42578125" style="202" bestFit="1" customWidth="1"/>
    <col min="6929" max="6929" width="20.85546875" style="202" bestFit="1" customWidth="1"/>
    <col min="6930" max="6930" width="16.85546875" style="202" bestFit="1" customWidth="1"/>
    <col min="6931" max="6931" width="17" style="202" bestFit="1" customWidth="1"/>
    <col min="6932" max="6932" width="20.85546875" style="202" bestFit="1" customWidth="1"/>
    <col min="6933" max="6933" width="22.140625" style="202" bestFit="1" customWidth="1"/>
    <col min="6934" max="6934" width="12.5703125" style="202" bestFit="1" customWidth="1"/>
    <col min="6935" max="6935" width="55.28515625" style="202" bestFit="1" customWidth="1"/>
    <col min="6936" max="6936" width="25.85546875" style="202" bestFit="1" customWidth="1"/>
    <col min="6937" max="6937" width="15.85546875" style="202" bestFit="1" customWidth="1"/>
    <col min="6938" max="6938" width="18.28515625" style="202" bestFit="1" customWidth="1"/>
    <col min="6939" max="6939" width="65.5703125" style="202" bestFit="1" customWidth="1"/>
    <col min="6940" max="6940" width="65.7109375" style="202" bestFit="1" customWidth="1"/>
    <col min="6941" max="6941" width="4.7109375" style="202" bestFit="1" customWidth="1"/>
    <col min="6942" max="7168" width="9.140625" style="202"/>
    <col min="7169" max="7169" width="4.7109375" style="202" bestFit="1" customWidth="1"/>
    <col min="7170" max="7170" width="16.85546875" style="202" bestFit="1" customWidth="1"/>
    <col min="7171" max="7171" width="8.85546875" style="202" bestFit="1" customWidth="1"/>
    <col min="7172" max="7172" width="1.140625" style="202" bestFit="1" customWidth="1"/>
    <col min="7173" max="7173" width="25.140625" style="202" bestFit="1" customWidth="1"/>
    <col min="7174" max="7174" width="10.85546875" style="202" bestFit="1" customWidth="1"/>
    <col min="7175" max="7176" width="16.85546875" style="202" bestFit="1" customWidth="1"/>
    <col min="7177" max="7177" width="8.85546875" style="202" bestFit="1" customWidth="1"/>
    <col min="7178" max="7178" width="16" style="202" bestFit="1" customWidth="1"/>
    <col min="7179" max="7179" width="0.28515625" style="202" bestFit="1" customWidth="1"/>
    <col min="7180" max="7180" width="16" style="202" bestFit="1" customWidth="1"/>
    <col min="7181" max="7181" width="0.7109375" style="202" bestFit="1" customWidth="1"/>
    <col min="7182" max="7182" width="16.140625" style="202" bestFit="1" customWidth="1"/>
    <col min="7183" max="7183" width="12.5703125" style="202" bestFit="1" customWidth="1"/>
    <col min="7184" max="7184" width="4.42578125" style="202" bestFit="1" customWidth="1"/>
    <col min="7185" max="7185" width="20.85546875" style="202" bestFit="1" customWidth="1"/>
    <col min="7186" max="7186" width="16.85546875" style="202" bestFit="1" customWidth="1"/>
    <col min="7187" max="7187" width="17" style="202" bestFit="1" customWidth="1"/>
    <col min="7188" max="7188" width="20.85546875" style="202" bestFit="1" customWidth="1"/>
    <col min="7189" max="7189" width="22.140625" style="202" bestFit="1" customWidth="1"/>
    <col min="7190" max="7190" width="12.5703125" style="202" bestFit="1" customWidth="1"/>
    <col min="7191" max="7191" width="55.28515625" style="202" bestFit="1" customWidth="1"/>
    <col min="7192" max="7192" width="25.85546875" style="202" bestFit="1" customWidth="1"/>
    <col min="7193" max="7193" width="15.85546875" style="202" bestFit="1" customWidth="1"/>
    <col min="7194" max="7194" width="18.28515625" style="202" bestFit="1" customWidth="1"/>
    <col min="7195" max="7195" width="65.5703125" style="202" bestFit="1" customWidth="1"/>
    <col min="7196" max="7196" width="65.7109375" style="202" bestFit="1" customWidth="1"/>
    <col min="7197" max="7197" width="4.7109375" style="202" bestFit="1" customWidth="1"/>
    <col min="7198" max="7424" width="9.140625" style="202"/>
    <col min="7425" max="7425" width="4.7109375" style="202" bestFit="1" customWidth="1"/>
    <col min="7426" max="7426" width="16.85546875" style="202" bestFit="1" customWidth="1"/>
    <col min="7427" max="7427" width="8.85546875" style="202" bestFit="1" customWidth="1"/>
    <col min="7428" max="7428" width="1.140625" style="202" bestFit="1" customWidth="1"/>
    <col min="7429" max="7429" width="25.140625" style="202" bestFit="1" customWidth="1"/>
    <col min="7430" max="7430" width="10.85546875" style="202" bestFit="1" customWidth="1"/>
    <col min="7431" max="7432" width="16.85546875" style="202" bestFit="1" customWidth="1"/>
    <col min="7433" max="7433" width="8.85546875" style="202" bestFit="1" customWidth="1"/>
    <col min="7434" max="7434" width="16" style="202" bestFit="1" customWidth="1"/>
    <col min="7435" max="7435" width="0.28515625" style="202" bestFit="1" customWidth="1"/>
    <col min="7436" max="7436" width="16" style="202" bestFit="1" customWidth="1"/>
    <col min="7437" max="7437" width="0.7109375" style="202" bestFit="1" customWidth="1"/>
    <col min="7438" max="7438" width="16.140625" style="202" bestFit="1" customWidth="1"/>
    <col min="7439" max="7439" width="12.5703125" style="202" bestFit="1" customWidth="1"/>
    <col min="7440" max="7440" width="4.42578125" style="202" bestFit="1" customWidth="1"/>
    <col min="7441" max="7441" width="20.85546875" style="202" bestFit="1" customWidth="1"/>
    <col min="7442" max="7442" width="16.85546875" style="202" bestFit="1" customWidth="1"/>
    <col min="7443" max="7443" width="17" style="202" bestFit="1" customWidth="1"/>
    <col min="7444" max="7444" width="20.85546875" style="202" bestFit="1" customWidth="1"/>
    <col min="7445" max="7445" width="22.140625" style="202" bestFit="1" customWidth="1"/>
    <col min="7446" max="7446" width="12.5703125" style="202" bestFit="1" customWidth="1"/>
    <col min="7447" max="7447" width="55.28515625" style="202" bestFit="1" customWidth="1"/>
    <col min="7448" max="7448" width="25.85546875" style="202" bestFit="1" customWidth="1"/>
    <col min="7449" max="7449" width="15.85546875" style="202" bestFit="1" customWidth="1"/>
    <col min="7450" max="7450" width="18.28515625" style="202" bestFit="1" customWidth="1"/>
    <col min="7451" max="7451" width="65.5703125" style="202" bestFit="1" customWidth="1"/>
    <col min="7452" max="7452" width="65.7109375" style="202" bestFit="1" customWidth="1"/>
    <col min="7453" max="7453" width="4.7109375" style="202" bestFit="1" customWidth="1"/>
    <col min="7454" max="7680" width="9.140625" style="202"/>
    <col min="7681" max="7681" width="4.7109375" style="202" bestFit="1" customWidth="1"/>
    <col min="7682" max="7682" width="16.85546875" style="202" bestFit="1" customWidth="1"/>
    <col min="7683" max="7683" width="8.85546875" style="202" bestFit="1" customWidth="1"/>
    <col min="7684" max="7684" width="1.140625" style="202" bestFit="1" customWidth="1"/>
    <col min="7685" max="7685" width="25.140625" style="202" bestFit="1" customWidth="1"/>
    <col min="7686" max="7686" width="10.85546875" style="202" bestFit="1" customWidth="1"/>
    <col min="7687" max="7688" width="16.85546875" style="202" bestFit="1" customWidth="1"/>
    <col min="7689" max="7689" width="8.85546875" style="202" bestFit="1" customWidth="1"/>
    <col min="7690" max="7690" width="16" style="202" bestFit="1" customWidth="1"/>
    <col min="7691" max="7691" width="0.28515625" style="202" bestFit="1" customWidth="1"/>
    <col min="7692" max="7692" width="16" style="202" bestFit="1" customWidth="1"/>
    <col min="7693" max="7693" width="0.7109375" style="202" bestFit="1" customWidth="1"/>
    <col min="7694" max="7694" width="16.140625" style="202" bestFit="1" customWidth="1"/>
    <col min="7695" max="7695" width="12.5703125" style="202" bestFit="1" customWidth="1"/>
    <col min="7696" max="7696" width="4.42578125" style="202" bestFit="1" customWidth="1"/>
    <col min="7697" max="7697" width="20.85546875" style="202" bestFit="1" customWidth="1"/>
    <col min="7698" max="7698" width="16.85546875" style="202" bestFit="1" customWidth="1"/>
    <col min="7699" max="7699" width="17" style="202" bestFit="1" customWidth="1"/>
    <col min="7700" max="7700" width="20.85546875" style="202" bestFit="1" customWidth="1"/>
    <col min="7701" max="7701" width="22.140625" style="202" bestFit="1" customWidth="1"/>
    <col min="7702" max="7702" width="12.5703125" style="202" bestFit="1" customWidth="1"/>
    <col min="7703" max="7703" width="55.28515625" style="202" bestFit="1" customWidth="1"/>
    <col min="7704" max="7704" width="25.85546875" style="202" bestFit="1" customWidth="1"/>
    <col min="7705" max="7705" width="15.85546875" style="202" bestFit="1" customWidth="1"/>
    <col min="7706" max="7706" width="18.28515625" style="202" bestFit="1" customWidth="1"/>
    <col min="7707" max="7707" width="65.5703125" style="202" bestFit="1" customWidth="1"/>
    <col min="7708" max="7708" width="65.7109375" style="202" bestFit="1" customWidth="1"/>
    <col min="7709" max="7709" width="4.7109375" style="202" bestFit="1" customWidth="1"/>
    <col min="7710" max="7936" width="9.140625" style="202"/>
    <col min="7937" max="7937" width="4.7109375" style="202" bestFit="1" customWidth="1"/>
    <col min="7938" max="7938" width="16.85546875" style="202" bestFit="1" customWidth="1"/>
    <col min="7939" max="7939" width="8.85546875" style="202" bestFit="1" customWidth="1"/>
    <col min="7940" max="7940" width="1.140625" style="202" bestFit="1" customWidth="1"/>
    <col min="7941" max="7941" width="25.140625" style="202" bestFit="1" customWidth="1"/>
    <col min="7942" max="7942" width="10.85546875" style="202" bestFit="1" customWidth="1"/>
    <col min="7943" max="7944" width="16.85546875" style="202" bestFit="1" customWidth="1"/>
    <col min="7945" max="7945" width="8.85546875" style="202" bestFit="1" customWidth="1"/>
    <col min="7946" max="7946" width="16" style="202" bestFit="1" customWidth="1"/>
    <col min="7947" max="7947" width="0.28515625" style="202" bestFit="1" customWidth="1"/>
    <col min="7948" max="7948" width="16" style="202" bestFit="1" customWidth="1"/>
    <col min="7949" max="7949" width="0.7109375" style="202" bestFit="1" customWidth="1"/>
    <col min="7950" max="7950" width="16.140625" style="202" bestFit="1" customWidth="1"/>
    <col min="7951" max="7951" width="12.5703125" style="202" bestFit="1" customWidth="1"/>
    <col min="7952" max="7952" width="4.42578125" style="202" bestFit="1" customWidth="1"/>
    <col min="7953" max="7953" width="20.85546875" style="202" bestFit="1" customWidth="1"/>
    <col min="7954" max="7954" width="16.85546875" style="202" bestFit="1" customWidth="1"/>
    <col min="7955" max="7955" width="17" style="202" bestFit="1" customWidth="1"/>
    <col min="7956" max="7956" width="20.85546875" style="202" bestFit="1" customWidth="1"/>
    <col min="7957" max="7957" width="22.140625" style="202" bestFit="1" customWidth="1"/>
    <col min="7958" max="7958" width="12.5703125" style="202" bestFit="1" customWidth="1"/>
    <col min="7959" max="7959" width="55.28515625" style="202" bestFit="1" customWidth="1"/>
    <col min="7960" max="7960" width="25.85546875" style="202" bestFit="1" customWidth="1"/>
    <col min="7961" max="7961" width="15.85546875" style="202" bestFit="1" customWidth="1"/>
    <col min="7962" max="7962" width="18.28515625" style="202" bestFit="1" customWidth="1"/>
    <col min="7963" max="7963" width="65.5703125" style="202" bestFit="1" customWidth="1"/>
    <col min="7964" max="7964" width="65.7109375" style="202" bestFit="1" customWidth="1"/>
    <col min="7965" max="7965" width="4.7109375" style="202" bestFit="1" customWidth="1"/>
    <col min="7966" max="8192" width="9.140625" style="202"/>
    <col min="8193" max="8193" width="4.7109375" style="202" bestFit="1" customWidth="1"/>
    <col min="8194" max="8194" width="16.85546875" style="202" bestFit="1" customWidth="1"/>
    <col min="8195" max="8195" width="8.85546875" style="202" bestFit="1" customWidth="1"/>
    <col min="8196" max="8196" width="1.140625" style="202" bestFit="1" customWidth="1"/>
    <col min="8197" max="8197" width="25.140625" style="202" bestFit="1" customWidth="1"/>
    <col min="8198" max="8198" width="10.85546875" style="202" bestFit="1" customWidth="1"/>
    <col min="8199" max="8200" width="16.85546875" style="202" bestFit="1" customWidth="1"/>
    <col min="8201" max="8201" width="8.85546875" style="202" bestFit="1" customWidth="1"/>
    <col min="8202" max="8202" width="16" style="202" bestFit="1" customWidth="1"/>
    <col min="8203" max="8203" width="0.28515625" style="202" bestFit="1" customWidth="1"/>
    <col min="8204" max="8204" width="16" style="202" bestFit="1" customWidth="1"/>
    <col min="8205" max="8205" width="0.7109375" style="202" bestFit="1" customWidth="1"/>
    <col min="8206" max="8206" width="16.140625" style="202" bestFit="1" customWidth="1"/>
    <col min="8207" max="8207" width="12.5703125" style="202" bestFit="1" customWidth="1"/>
    <col min="8208" max="8208" width="4.42578125" style="202" bestFit="1" customWidth="1"/>
    <col min="8209" max="8209" width="20.85546875" style="202" bestFit="1" customWidth="1"/>
    <col min="8210" max="8210" width="16.85546875" style="202" bestFit="1" customWidth="1"/>
    <col min="8211" max="8211" width="17" style="202" bestFit="1" customWidth="1"/>
    <col min="8212" max="8212" width="20.85546875" style="202" bestFit="1" customWidth="1"/>
    <col min="8213" max="8213" width="22.140625" style="202" bestFit="1" customWidth="1"/>
    <col min="8214" max="8214" width="12.5703125" style="202" bestFit="1" customWidth="1"/>
    <col min="8215" max="8215" width="55.28515625" style="202" bestFit="1" customWidth="1"/>
    <col min="8216" max="8216" width="25.85546875" style="202" bestFit="1" customWidth="1"/>
    <col min="8217" max="8217" width="15.85546875" style="202" bestFit="1" customWidth="1"/>
    <col min="8218" max="8218" width="18.28515625" style="202" bestFit="1" customWidth="1"/>
    <col min="8219" max="8219" width="65.5703125" style="202" bestFit="1" customWidth="1"/>
    <col min="8220" max="8220" width="65.7109375" style="202" bestFit="1" customWidth="1"/>
    <col min="8221" max="8221" width="4.7109375" style="202" bestFit="1" customWidth="1"/>
    <col min="8222" max="8448" width="9.140625" style="202"/>
    <col min="8449" max="8449" width="4.7109375" style="202" bestFit="1" customWidth="1"/>
    <col min="8450" max="8450" width="16.85546875" style="202" bestFit="1" customWidth="1"/>
    <col min="8451" max="8451" width="8.85546875" style="202" bestFit="1" customWidth="1"/>
    <col min="8452" max="8452" width="1.140625" style="202" bestFit="1" customWidth="1"/>
    <col min="8453" max="8453" width="25.140625" style="202" bestFit="1" customWidth="1"/>
    <col min="8454" max="8454" width="10.85546875" style="202" bestFit="1" customWidth="1"/>
    <col min="8455" max="8456" width="16.85546875" style="202" bestFit="1" customWidth="1"/>
    <col min="8457" max="8457" width="8.85546875" style="202" bestFit="1" customWidth="1"/>
    <col min="8458" max="8458" width="16" style="202" bestFit="1" customWidth="1"/>
    <col min="8459" max="8459" width="0.28515625" style="202" bestFit="1" customWidth="1"/>
    <col min="8460" max="8460" width="16" style="202" bestFit="1" customWidth="1"/>
    <col min="8461" max="8461" width="0.7109375" style="202" bestFit="1" customWidth="1"/>
    <col min="8462" max="8462" width="16.140625" style="202" bestFit="1" customWidth="1"/>
    <col min="8463" max="8463" width="12.5703125" style="202" bestFit="1" customWidth="1"/>
    <col min="8464" max="8464" width="4.42578125" style="202" bestFit="1" customWidth="1"/>
    <col min="8465" max="8465" width="20.85546875" style="202" bestFit="1" customWidth="1"/>
    <col min="8466" max="8466" width="16.85546875" style="202" bestFit="1" customWidth="1"/>
    <col min="8467" max="8467" width="17" style="202" bestFit="1" customWidth="1"/>
    <col min="8468" max="8468" width="20.85546875" style="202" bestFit="1" customWidth="1"/>
    <col min="8469" max="8469" width="22.140625" style="202" bestFit="1" customWidth="1"/>
    <col min="8470" max="8470" width="12.5703125" style="202" bestFit="1" customWidth="1"/>
    <col min="8471" max="8471" width="55.28515625" style="202" bestFit="1" customWidth="1"/>
    <col min="8472" max="8472" width="25.85546875" style="202" bestFit="1" customWidth="1"/>
    <col min="8473" max="8473" width="15.85546875" style="202" bestFit="1" customWidth="1"/>
    <col min="8474" max="8474" width="18.28515625" style="202" bestFit="1" customWidth="1"/>
    <col min="8475" max="8475" width="65.5703125" style="202" bestFit="1" customWidth="1"/>
    <col min="8476" max="8476" width="65.7109375" style="202" bestFit="1" customWidth="1"/>
    <col min="8477" max="8477" width="4.7109375" style="202" bestFit="1" customWidth="1"/>
    <col min="8478" max="8704" width="9.140625" style="202"/>
    <col min="8705" max="8705" width="4.7109375" style="202" bestFit="1" customWidth="1"/>
    <col min="8706" max="8706" width="16.85546875" style="202" bestFit="1" customWidth="1"/>
    <col min="8707" max="8707" width="8.85546875" style="202" bestFit="1" customWidth="1"/>
    <col min="8708" max="8708" width="1.140625" style="202" bestFit="1" customWidth="1"/>
    <col min="8709" max="8709" width="25.140625" style="202" bestFit="1" customWidth="1"/>
    <col min="8710" max="8710" width="10.85546875" style="202" bestFit="1" customWidth="1"/>
    <col min="8711" max="8712" width="16.85546875" style="202" bestFit="1" customWidth="1"/>
    <col min="8713" max="8713" width="8.85546875" style="202" bestFit="1" customWidth="1"/>
    <col min="8714" max="8714" width="16" style="202" bestFit="1" customWidth="1"/>
    <col min="8715" max="8715" width="0.28515625" style="202" bestFit="1" customWidth="1"/>
    <col min="8716" max="8716" width="16" style="202" bestFit="1" customWidth="1"/>
    <col min="8717" max="8717" width="0.7109375" style="202" bestFit="1" customWidth="1"/>
    <col min="8718" max="8718" width="16.140625" style="202" bestFit="1" customWidth="1"/>
    <col min="8719" max="8719" width="12.5703125" style="202" bestFit="1" customWidth="1"/>
    <col min="8720" max="8720" width="4.42578125" style="202" bestFit="1" customWidth="1"/>
    <col min="8721" max="8721" width="20.85546875" style="202" bestFit="1" customWidth="1"/>
    <col min="8722" max="8722" width="16.85546875" style="202" bestFit="1" customWidth="1"/>
    <col min="8723" max="8723" width="17" style="202" bestFit="1" customWidth="1"/>
    <col min="8724" max="8724" width="20.85546875" style="202" bestFit="1" customWidth="1"/>
    <col min="8725" max="8725" width="22.140625" style="202" bestFit="1" customWidth="1"/>
    <col min="8726" max="8726" width="12.5703125" style="202" bestFit="1" customWidth="1"/>
    <col min="8727" max="8727" width="55.28515625" style="202" bestFit="1" customWidth="1"/>
    <col min="8728" max="8728" width="25.85546875" style="202" bestFit="1" customWidth="1"/>
    <col min="8729" max="8729" width="15.85546875" style="202" bestFit="1" customWidth="1"/>
    <col min="8730" max="8730" width="18.28515625" style="202" bestFit="1" customWidth="1"/>
    <col min="8731" max="8731" width="65.5703125" style="202" bestFit="1" customWidth="1"/>
    <col min="8732" max="8732" width="65.7109375" style="202" bestFit="1" customWidth="1"/>
    <col min="8733" max="8733" width="4.7109375" style="202" bestFit="1" customWidth="1"/>
    <col min="8734" max="8960" width="9.140625" style="202"/>
    <col min="8961" max="8961" width="4.7109375" style="202" bestFit="1" customWidth="1"/>
    <col min="8962" max="8962" width="16.85546875" style="202" bestFit="1" customWidth="1"/>
    <col min="8963" max="8963" width="8.85546875" style="202" bestFit="1" customWidth="1"/>
    <col min="8964" max="8964" width="1.140625" style="202" bestFit="1" customWidth="1"/>
    <col min="8965" max="8965" width="25.140625" style="202" bestFit="1" customWidth="1"/>
    <col min="8966" max="8966" width="10.85546875" style="202" bestFit="1" customWidth="1"/>
    <col min="8967" max="8968" width="16.85546875" style="202" bestFit="1" customWidth="1"/>
    <col min="8969" max="8969" width="8.85546875" style="202" bestFit="1" customWidth="1"/>
    <col min="8970" max="8970" width="16" style="202" bestFit="1" customWidth="1"/>
    <col min="8971" max="8971" width="0.28515625" style="202" bestFit="1" customWidth="1"/>
    <col min="8972" max="8972" width="16" style="202" bestFit="1" customWidth="1"/>
    <col min="8973" max="8973" width="0.7109375" style="202" bestFit="1" customWidth="1"/>
    <col min="8974" max="8974" width="16.140625" style="202" bestFit="1" customWidth="1"/>
    <col min="8975" max="8975" width="12.5703125" style="202" bestFit="1" customWidth="1"/>
    <col min="8976" max="8976" width="4.42578125" style="202" bestFit="1" customWidth="1"/>
    <col min="8977" max="8977" width="20.85546875" style="202" bestFit="1" customWidth="1"/>
    <col min="8978" max="8978" width="16.85546875" style="202" bestFit="1" customWidth="1"/>
    <col min="8979" max="8979" width="17" style="202" bestFit="1" customWidth="1"/>
    <col min="8980" max="8980" width="20.85546875" style="202" bestFit="1" customWidth="1"/>
    <col min="8981" max="8981" width="22.140625" style="202" bestFit="1" customWidth="1"/>
    <col min="8982" max="8982" width="12.5703125" style="202" bestFit="1" customWidth="1"/>
    <col min="8983" max="8983" width="55.28515625" style="202" bestFit="1" customWidth="1"/>
    <col min="8984" max="8984" width="25.85546875" style="202" bestFit="1" customWidth="1"/>
    <col min="8985" max="8985" width="15.85546875" style="202" bestFit="1" customWidth="1"/>
    <col min="8986" max="8986" width="18.28515625" style="202" bestFit="1" customWidth="1"/>
    <col min="8987" max="8987" width="65.5703125" style="202" bestFit="1" customWidth="1"/>
    <col min="8988" max="8988" width="65.7109375" style="202" bestFit="1" customWidth="1"/>
    <col min="8989" max="8989" width="4.7109375" style="202" bestFit="1" customWidth="1"/>
    <col min="8990" max="9216" width="9.140625" style="202"/>
    <col min="9217" max="9217" width="4.7109375" style="202" bestFit="1" customWidth="1"/>
    <col min="9218" max="9218" width="16.85546875" style="202" bestFit="1" customWidth="1"/>
    <col min="9219" max="9219" width="8.85546875" style="202" bestFit="1" customWidth="1"/>
    <col min="9220" max="9220" width="1.140625" style="202" bestFit="1" customWidth="1"/>
    <col min="9221" max="9221" width="25.140625" style="202" bestFit="1" customWidth="1"/>
    <col min="9222" max="9222" width="10.85546875" style="202" bestFit="1" customWidth="1"/>
    <col min="9223" max="9224" width="16.85546875" style="202" bestFit="1" customWidth="1"/>
    <col min="9225" max="9225" width="8.85546875" style="202" bestFit="1" customWidth="1"/>
    <col min="9226" max="9226" width="16" style="202" bestFit="1" customWidth="1"/>
    <col min="9227" max="9227" width="0.28515625" style="202" bestFit="1" customWidth="1"/>
    <col min="9228" max="9228" width="16" style="202" bestFit="1" customWidth="1"/>
    <col min="9229" max="9229" width="0.7109375" style="202" bestFit="1" customWidth="1"/>
    <col min="9230" max="9230" width="16.140625" style="202" bestFit="1" customWidth="1"/>
    <col min="9231" max="9231" width="12.5703125" style="202" bestFit="1" customWidth="1"/>
    <col min="9232" max="9232" width="4.42578125" style="202" bestFit="1" customWidth="1"/>
    <col min="9233" max="9233" width="20.85546875" style="202" bestFit="1" customWidth="1"/>
    <col min="9234" max="9234" width="16.85546875" style="202" bestFit="1" customWidth="1"/>
    <col min="9235" max="9235" width="17" style="202" bestFit="1" customWidth="1"/>
    <col min="9236" max="9236" width="20.85546875" style="202" bestFit="1" customWidth="1"/>
    <col min="9237" max="9237" width="22.140625" style="202" bestFit="1" customWidth="1"/>
    <col min="9238" max="9238" width="12.5703125" style="202" bestFit="1" customWidth="1"/>
    <col min="9239" max="9239" width="55.28515625" style="202" bestFit="1" customWidth="1"/>
    <col min="9240" max="9240" width="25.85546875" style="202" bestFit="1" customWidth="1"/>
    <col min="9241" max="9241" width="15.85546875" style="202" bestFit="1" customWidth="1"/>
    <col min="9242" max="9242" width="18.28515625" style="202" bestFit="1" customWidth="1"/>
    <col min="9243" max="9243" width="65.5703125" style="202" bestFit="1" customWidth="1"/>
    <col min="9244" max="9244" width="65.7109375" style="202" bestFit="1" customWidth="1"/>
    <col min="9245" max="9245" width="4.7109375" style="202" bestFit="1" customWidth="1"/>
    <col min="9246" max="9472" width="9.140625" style="202"/>
    <col min="9473" max="9473" width="4.7109375" style="202" bestFit="1" customWidth="1"/>
    <col min="9474" max="9474" width="16.85546875" style="202" bestFit="1" customWidth="1"/>
    <col min="9475" max="9475" width="8.85546875" style="202" bestFit="1" customWidth="1"/>
    <col min="9476" max="9476" width="1.140625" style="202" bestFit="1" customWidth="1"/>
    <col min="9477" max="9477" width="25.140625" style="202" bestFit="1" customWidth="1"/>
    <col min="9478" max="9478" width="10.85546875" style="202" bestFit="1" customWidth="1"/>
    <col min="9479" max="9480" width="16.85546875" style="202" bestFit="1" customWidth="1"/>
    <col min="9481" max="9481" width="8.85546875" style="202" bestFit="1" customWidth="1"/>
    <col min="9482" max="9482" width="16" style="202" bestFit="1" customWidth="1"/>
    <col min="9483" max="9483" width="0.28515625" style="202" bestFit="1" customWidth="1"/>
    <col min="9484" max="9484" width="16" style="202" bestFit="1" customWidth="1"/>
    <col min="9485" max="9485" width="0.7109375" style="202" bestFit="1" customWidth="1"/>
    <col min="9486" max="9486" width="16.140625" style="202" bestFit="1" customWidth="1"/>
    <col min="9487" max="9487" width="12.5703125" style="202" bestFit="1" customWidth="1"/>
    <col min="9488" max="9488" width="4.42578125" style="202" bestFit="1" customWidth="1"/>
    <col min="9489" max="9489" width="20.85546875" style="202" bestFit="1" customWidth="1"/>
    <col min="9490" max="9490" width="16.85546875" style="202" bestFit="1" customWidth="1"/>
    <col min="9491" max="9491" width="17" style="202" bestFit="1" customWidth="1"/>
    <col min="9492" max="9492" width="20.85546875" style="202" bestFit="1" customWidth="1"/>
    <col min="9493" max="9493" width="22.140625" style="202" bestFit="1" customWidth="1"/>
    <col min="9494" max="9494" width="12.5703125" style="202" bestFit="1" customWidth="1"/>
    <col min="9495" max="9495" width="55.28515625" style="202" bestFit="1" customWidth="1"/>
    <col min="9496" max="9496" width="25.85546875" style="202" bestFit="1" customWidth="1"/>
    <col min="9497" max="9497" width="15.85546875" style="202" bestFit="1" customWidth="1"/>
    <col min="9498" max="9498" width="18.28515625" style="202" bestFit="1" customWidth="1"/>
    <col min="9499" max="9499" width="65.5703125" style="202" bestFit="1" customWidth="1"/>
    <col min="9500" max="9500" width="65.7109375" style="202" bestFit="1" customWidth="1"/>
    <col min="9501" max="9501" width="4.7109375" style="202" bestFit="1" customWidth="1"/>
    <col min="9502" max="9728" width="9.140625" style="202"/>
    <col min="9729" max="9729" width="4.7109375" style="202" bestFit="1" customWidth="1"/>
    <col min="9730" max="9730" width="16.85546875" style="202" bestFit="1" customWidth="1"/>
    <col min="9731" max="9731" width="8.85546875" style="202" bestFit="1" customWidth="1"/>
    <col min="9732" max="9732" width="1.140625" style="202" bestFit="1" customWidth="1"/>
    <col min="9733" max="9733" width="25.140625" style="202" bestFit="1" customWidth="1"/>
    <col min="9734" max="9734" width="10.85546875" style="202" bestFit="1" customWidth="1"/>
    <col min="9735" max="9736" width="16.85546875" style="202" bestFit="1" customWidth="1"/>
    <col min="9737" max="9737" width="8.85546875" style="202" bestFit="1" customWidth="1"/>
    <col min="9738" max="9738" width="16" style="202" bestFit="1" customWidth="1"/>
    <col min="9739" max="9739" width="0.28515625" style="202" bestFit="1" customWidth="1"/>
    <col min="9740" max="9740" width="16" style="202" bestFit="1" customWidth="1"/>
    <col min="9741" max="9741" width="0.7109375" style="202" bestFit="1" customWidth="1"/>
    <col min="9742" max="9742" width="16.140625" style="202" bestFit="1" customWidth="1"/>
    <col min="9743" max="9743" width="12.5703125" style="202" bestFit="1" customWidth="1"/>
    <col min="9744" max="9744" width="4.42578125" style="202" bestFit="1" customWidth="1"/>
    <col min="9745" max="9745" width="20.85546875" style="202" bestFit="1" customWidth="1"/>
    <col min="9746" max="9746" width="16.85546875" style="202" bestFit="1" customWidth="1"/>
    <col min="9747" max="9747" width="17" style="202" bestFit="1" customWidth="1"/>
    <col min="9748" max="9748" width="20.85546875" style="202" bestFit="1" customWidth="1"/>
    <col min="9749" max="9749" width="22.140625" style="202" bestFit="1" customWidth="1"/>
    <col min="9750" max="9750" width="12.5703125" style="202" bestFit="1" customWidth="1"/>
    <col min="9751" max="9751" width="55.28515625" style="202" bestFit="1" customWidth="1"/>
    <col min="9752" max="9752" width="25.85546875" style="202" bestFit="1" customWidth="1"/>
    <col min="9753" max="9753" width="15.85546875" style="202" bestFit="1" customWidth="1"/>
    <col min="9754" max="9754" width="18.28515625" style="202" bestFit="1" customWidth="1"/>
    <col min="9755" max="9755" width="65.5703125" style="202" bestFit="1" customWidth="1"/>
    <col min="9756" max="9756" width="65.7109375" style="202" bestFit="1" customWidth="1"/>
    <col min="9757" max="9757" width="4.7109375" style="202" bestFit="1" customWidth="1"/>
    <col min="9758" max="9984" width="9.140625" style="202"/>
    <col min="9985" max="9985" width="4.7109375" style="202" bestFit="1" customWidth="1"/>
    <col min="9986" max="9986" width="16.85546875" style="202" bestFit="1" customWidth="1"/>
    <col min="9987" max="9987" width="8.85546875" style="202" bestFit="1" customWidth="1"/>
    <col min="9988" max="9988" width="1.140625" style="202" bestFit="1" customWidth="1"/>
    <col min="9989" max="9989" width="25.140625" style="202" bestFit="1" customWidth="1"/>
    <col min="9990" max="9990" width="10.85546875" style="202" bestFit="1" customWidth="1"/>
    <col min="9991" max="9992" width="16.85546875" style="202" bestFit="1" customWidth="1"/>
    <col min="9993" max="9993" width="8.85546875" style="202" bestFit="1" customWidth="1"/>
    <col min="9994" max="9994" width="16" style="202" bestFit="1" customWidth="1"/>
    <col min="9995" max="9995" width="0.28515625" style="202" bestFit="1" customWidth="1"/>
    <col min="9996" max="9996" width="16" style="202" bestFit="1" customWidth="1"/>
    <col min="9997" max="9997" width="0.7109375" style="202" bestFit="1" customWidth="1"/>
    <col min="9998" max="9998" width="16.140625" style="202" bestFit="1" customWidth="1"/>
    <col min="9999" max="9999" width="12.5703125" style="202" bestFit="1" customWidth="1"/>
    <col min="10000" max="10000" width="4.42578125" style="202" bestFit="1" customWidth="1"/>
    <col min="10001" max="10001" width="20.85546875" style="202" bestFit="1" customWidth="1"/>
    <col min="10002" max="10002" width="16.85546875" style="202" bestFit="1" customWidth="1"/>
    <col min="10003" max="10003" width="17" style="202" bestFit="1" customWidth="1"/>
    <col min="10004" max="10004" width="20.85546875" style="202" bestFit="1" customWidth="1"/>
    <col min="10005" max="10005" width="22.140625" style="202" bestFit="1" customWidth="1"/>
    <col min="10006" max="10006" width="12.5703125" style="202" bestFit="1" customWidth="1"/>
    <col min="10007" max="10007" width="55.28515625" style="202" bestFit="1" customWidth="1"/>
    <col min="10008" max="10008" width="25.85546875" style="202" bestFit="1" customWidth="1"/>
    <col min="10009" max="10009" width="15.85546875" style="202" bestFit="1" customWidth="1"/>
    <col min="10010" max="10010" width="18.28515625" style="202" bestFit="1" customWidth="1"/>
    <col min="10011" max="10011" width="65.5703125" style="202" bestFit="1" customWidth="1"/>
    <col min="10012" max="10012" width="65.7109375" style="202" bestFit="1" customWidth="1"/>
    <col min="10013" max="10013" width="4.7109375" style="202" bestFit="1" customWidth="1"/>
    <col min="10014" max="10240" width="9.140625" style="202"/>
    <col min="10241" max="10241" width="4.7109375" style="202" bestFit="1" customWidth="1"/>
    <col min="10242" max="10242" width="16.85546875" style="202" bestFit="1" customWidth="1"/>
    <col min="10243" max="10243" width="8.85546875" style="202" bestFit="1" customWidth="1"/>
    <col min="10244" max="10244" width="1.140625" style="202" bestFit="1" customWidth="1"/>
    <col min="10245" max="10245" width="25.140625" style="202" bestFit="1" customWidth="1"/>
    <col min="10246" max="10246" width="10.85546875" style="202" bestFit="1" customWidth="1"/>
    <col min="10247" max="10248" width="16.85546875" style="202" bestFit="1" customWidth="1"/>
    <col min="10249" max="10249" width="8.85546875" style="202" bestFit="1" customWidth="1"/>
    <col min="10250" max="10250" width="16" style="202" bestFit="1" customWidth="1"/>
    <col min="10251" max="10251" width="0.28515625" style="202" bestFit="1" customWidth="1"/>
    <col min="10252" max="10252" width="16" style="202" bestFit="1" customWidth="1"/>
    <col min="10253" max="10253" width="0.7109375" style="202" bestFit="1" customWidth="1"/>
    <col min="10254" max="10254" width="16.140625" style="202" bestFit="1" customWidth="1"/>
    <col min="10255" max="10255" width="12.5703125" style="202" bestFit="1" customWidth="1"/>
    <col min="10256" max="10256" width="4.42578125" style="202" bestFit="1" customWidth="1"/>
    <col min="10257" max="10257" width="20.85546875" style="202" bestFit="1" customWidth="1"/>
    <col min="10258" max="10258" width="16.85546875" style="202" bestFit="1" customWidth="1"/>
    <col min="10259" max="10259" width="17" style="202" bestFit="1" customWidth="1"/>
    <col min="10260" max="10260" width="20.85546875" style="202" bestFit="1" customWidth="1"/>
    <col min="10261" max="10261" width="22.140625" style="202" bestFit="1" customWidth="1"/>
    <col min="10262" max="10262" width="12.5703125" style="202" bestFit="1" customWidth="1"/>
    <col min="10263" max="10263" width="55.28515625" style="202" bestFit="1" customWidth="1"/>
    <col min="10264" max="10264" width="25.85546875" style="202" bestFit="1" customWidth="1"/>
    <col min="10265" max="10265" width="15.85546875" style="202" bestFit="1" customWidth="1"/>
    <col min="10266" max="10266" width="18.28515625" style="202" bestFit="1" customWidth="1"/>
    <col min="10267" max="10267" width="65.5703125" style="202" bestFit="1" customWidth="1"/>
    <col min="10268" max="10268" width="65.7109375" style="202" bestFit="1" customWidth="1"/>
    <col min="10269" max="10269" width="4.7109375" style="202" bestFit="1" customWidth="1"/>
    <col min="10270" max="10496" width="9.140625" style="202"/>
    <col min="10497" max="10497" width="4.7109375" style="202" bestFit="1" customWidth="1"/>
    <col min="10498" max="10498" width="16.85546875" style="202" bestFit="1" customWidth="1"/>
    <col min="10499" max="10499" width="8.85546875" style="202" bestFit="1" customWidth="1"/>
    <col min="10500" max="10500" width="1.140625" style="202" bestFit="1" customWidth="1"/>
    <col min="10501" max="10501" width="25.140625" style="202" bestFit="1" customWidth="1"/>
    <col min="10502" max="10502" width="10.85546875" style="202" bestFit="1" customWidth="1"/>
    <col min="10503" max="10504" width="16.85546875" style="202" bestFit="1" customWidth="1"/>
    <col min="10505" max="10505" width="8.85546875" style="202" bestFit="1" customWidth="1"/>
    <col min="10506" max="10506" width="16" style="202" bestFit="1" customWidth="1"/>
    <col min="10507" max="10507" width="0.28515625" style="202" bestFit="1" customWidth="1"/>
    <col min="10508" max="10508" width="16" style="202" bestFit="1" customWidth="1"/>
    <col min="10509" max="10509" width="0.7109375" style="202" bestFit="1" customWidth="1"/>
    <col min="10510" max="10510" width="16.140625" style="202" bestFit="1" customWidth="1"/>
    <col min="10511" max="10511" width="12.5703125" style="202" bestFit="1" customWidth="1"/>
    <col min="10512" max="10512" width="4.42578125" style="202" bestFit="1" customWidth="1"/>
    <col min="10513" max="10513" width="20.85546875" style="202" bestFit="1" customWidth="1"/>
    <col min="10514" max="10514" width="16.85546875" style="202" bestFit="1" customWidth="1"/>
    <col min="10515" max="10515" width="17" style="202" bestFit="1" customWidth="1"/>
    <col min="10516" max="10516" width="20.85546875" style="202" bestFit="1" customWidth="1"/>
    <col min="10517" max="10517" width="22.140625" style="202" bestFit="1" customWidth="1"/>
    <col min="10518" max="10518" width="12.5703125" style="202" bestFit="1" customWidth="1"/>
    <col min="10519" max="10519" width="55.28515625" style="202" bestFit="1" customWidth="1"/>
    <col min="10520" max="10520" width="25.85546875" style="202" bestFit="1" customWidth="1"/>
    <col min="10521" max="10521" width="15.85546875" style="202" bestFit="1" customWidth="1"/>
    <col min="10522" max="10522" width="18.28515625" style="202" bestFit="1" customWidth="1"/>
    <col min="10523" max="10523" width="65.5703125" style="202" bestFit="1" customWidth="1"/>
    <col min="10524" max="10524" width="65.7109375" style="202" bestFit="1" customWidth="1"/>
    <col min="10525" max="10525" width="4.7109375" style="202" bestFit="1" customWidth="1"/>
    <col min="10526" max="10752" width="9.140625" style="202"/>
    <col min="10753" max="10753" width="4.7109375" style="202" bestFit="1" customWidth="1"/>
    <col min="10754" max="10754" width="16.85546875" style="202" bestFit="1" customWidth="1"/>
    <col min="10755" max="10755" width="8.85546875" style="202" bestFit="1" customWidth="1"/>
    <col min="10756" max="10756" width="1.140625" style="202" bestFit="1" customWidth="1"/>
    <col min="10757" max="10757" width="25.140625" style="202" bestFit="1" customWidth="1"/>
    <col min="10758" max="10758" width="10.85546875" style="202" bestFit="1" customWidth="1"/>
    <col min="10759" max="10760" width="16.85546875" style="202" bestFit="1" customWidth="1"/>
    <col min="10761" max="10761" width="8.85546875" style="202" bestFit="1" customWidth="1"/>
    <col min="10762" max="10762" width="16" style="202" bestFit="1" customWidth="1"/>
    <col min="10763" max="10763" width="0.28515625" style="202" bestFit="1" customWidth="1"/>
    <col min="10764" max="10764" width="16" style="202" bestFit="1" customWidth="1"/>
    <col min="10765" max="10765" width="0.7109375" style="202" bestFit="1" customWidth="1"/>
    <col min="10766" max="10766" width="16.140625" style="202" bestFit="1" customWidth="1"/>
    <col min="10767" max="10767" width="12.5703125" style="202" bestFit="1" customWidth="1"/>
    <col min="10768" max="10768" width="4.42578125" style="202" bestFit="1" customWidth="1"/>
    <col min="10769" max="10769" width="20.85546875" style="202" bestFit="1" customWidth="1"/>
    <col min="10770" max="10770" width="16.85546875" style="202" bestFit="1" customWidth="1"/>
    <col min="10771" max="10771" width="17" style="202" bestFit="1" customWidth="1"/>
    <col min="10772" max="10772" width="20.85546875" style="202" bestFit="1" customWidth="1"/>
    <col min="10773" max="10773" width="22.140625" style="202" bestFit="1" customWidth="1"/>
    <col min="10774" max="10774" width="12.5703125" style="202" bestFit="1" customWidth="1"/>
    <col min="10775" max="10775" width="55.28515625" style="202" bestFit="1" customWidth="1"/>
    <col min="10776" max="10776" width="25.85546875" style="202" bestFit="1" customWidth="1"/>
    <col min="10777" max="10777" width="15.85546875" style="202" bestFit="1" customWidth="1"/>
    <col min="10778" max="10778" width="18.28515625" style="202" bestFit="1" customWidth="1"/>
    <col min="10779" max="10779" width="65.5703125" style="202" bestFit="1" customWidth="1"/>
    <col min="10780" max="10780" width="65.7109375" style="202" bestFit="1" customWidth="1"/>
    <col min="10781" max="10781" width="4.7109375" style="202" bestFit="1" customWidth="1"/>
    <col min="10782" max="11008" width="9.140625" style="202"/>
    <col min="11009" max="11009" width="4.7109375" style="202" bestFit="1" customWidth="1"/>
    <col min="11010" max="11010" width="16.85546875" style="202" bestFit="1" customWidth="1"/>
    <col min="11011" max="11011" width="8.85546875" style="202" bestFit="1" customWidth="1"/>
    <col min="11012" max="11012" width="1.140625" style="202" bestFit="1" customWidth="1"/>
    <col min="11013" max="11013" width="25.140625" style="202" bestFit="1" customWidth="1"/>
    <col min="11014" max="11014" width="10.85546875" style="202" bestFit="1" customWidth="1"/>
    <col min="11015" max="11016" width="16.85546875" style="202" bestFit="1" customWidth="1"/>
    <col min="11017" max="11017" width="8.85546875" style="202" bestFit="1" customWidth="1"/>
    <col min="11018" max="11018" width="16" style="202" bestFit="1" customWidth="1"/>
    <col min="11019" max="11019" width="0.28515625" style="202" bestFit="1" customWidth="1"/>
    <col min="11020" max="11020" width="16" style="202" bestFit="1" customWidth="1"/>
    <col min="11021" max="11021" width="0.7109375" style="202" bestFit="1" customWidth="1"/>
    <col min="11022" max="11022" width="16.140625" style="202" bestFit="1" customWidth="1"/>
    <col min="11023" max="11023" width="12.5703125" style="202" bestFit="1" customWidth="1"/>
    <col min="11024" max="11024" width="4.42578125" style="202" bestFit="1" customWidth="1"/>
    <col min="11025" max="11025" width="20.85546875" style="202" bestFit="1" customWidth="1"/>
    <col min="11026" max="11026" width="16.85546875" style="202" bestFit="1" customWidth="1"/>
    <col min="11027" max="11027" width="17" style="202" bestFit="1" customWidth="1"/>
    <col min="11028" max="11028" width="20.85546875" style="202" bestFit="1" customWidth="1"/>
    <col min="11029" max="11029" width="22.140625" style="202" bestFit="1" customWidth="1"/>
    <col min="11030" max="11030" width="12.5703125" style="202" bestFit="1" customWidth="1"/>
    <col min="11031" max="11031" width="55.28515625" style="202" bestFit="1" customWidth="1"/>
    <col min="11032" max="11032" width="25.85546875" style="202" bestFit="1" customWidth="1"/>
    <col min="11033" max="11033" width="15.85546875" style="202" bestFit="1" customWidth="1"/>
    <col min="11034" max="11034" width="18.28515625" style="202" bestFit="1" customWidth="1"/>
    <col min="11035" max="11035" width="65.5703125" style="202" bestFit="1" customWidth="1"/>
    <col min="11036" max="11036" width="65.7109375" style="202" bestFit="1" customWidth="1"/>
    <col min="11037" max="11037" width="4.7109375" style="202" bestFit="1" customWidth="1"/>
    <col min="11038" max="11264" width="9.140625" style="202"/>
    <col min="11265" max="11265" width="4.7109375" style="202" bestFit="1" customWidth="1"/>
    <col min="11266" max="11266" width="16.85546875" style="202" bestFit="1" customWidth="1"/>
    <col min="11267" max="11267" width="8.85546875" style="202" bestFit="1" customWidth="1"/>
    <col min="11268" max="11268" width="1.140625" style="202" bestFit="1" customWidth="1"/>
    <col min="11269" max="11269" width="25.140625" style="202" bestFit="1" customWidth="1"/>
    <col min="11270" max="11270" width="10.85546875" style="202" bestFit="1" customWidth="1"/>
    <col min="11271" max="11272" width="16.85546875" style="202" bestFit="1" customWidth="1"/>
    <col min="11273" max="11273" width="8.85546875" style="202" bestFit="1" customWidth="1"/>
    <col min="11274" max="11274" width="16" style="202" bestFit="1" customWidth="1"/>
    <col min="11275" max="11275" width="0.28515625" style="202" bestFit="1" customWidth="1"/>
    <col min="11276" max="11276" width="16" style="202" bestFit="1" customWidth="1"/>
    <col min="11277" max="11277" width="0.7109375" style="202" bestFit="1" customWidth="1"/>
    <col min="11278" max="11278" width="16.140625" style="202" bestFit="1" customWidth="1"/>
    <col min="11279" max="11279" width="12.5703125" style="202" bestFit="1" customWidth="1"/>
    <col min="11280" max="11280" width="4.42578125" style="202" bestFit="1" customWidth="1"/>
    <col min="11281" max="11281" width="20.85546875" style="202" bestFit="1" customWidth="1"/>
    <col min="11282" max="11282" width="16.85546875" style="202" bestFit="1" customWidth="1"/>
    <col min="11283" max="11283" width="17" style="202" bestFit="1" customWidth="1"/>
    <col min="11284" max="11284" width="20.85546875" style="202" bestFit="1" customWidth="1"/>
    <col min="11285" max="11285" width="22.140625" style="202" bestFit="1" customWidth="1"/>
    <col min="11286" max="11286" width="12.5703125" style="202" bestFit="1" customWidth="1"/>
    <col min="11287" max="11287" width="55.28515625" style="202" bestFit="1" customWidth="1"/>
    <col min="11288" max="11288" width="25.85546875" style="202" bestFit="1" customWidth="1"/>
    <col min="11289" max="11289" width="15.85546875" style="202" bestFit="1" customWidth="1"/>
    <col min="11290" max="11290" width="18.28515625" style="202" bestFit="1" customWidth="1"/>
    <col min="11291" max="11291" width="65.5703125" style="202" bestFit="1" customWidth="1"/>
    <col min="11292" max="11292" width="65.7109375" style="202" bestFit="1" customWidth="1"/>
    <col min="11293" max="11293" width="4.7109375" style="202" bestFit="1" customWidth="1"/>
    <col min="11294" max="11520" width="9.140625" style="202"/>
    <col min="11521" max="11521" width="4.7109375" style="202" bestFit="1" customWidth="1"/>
    <col min="11522" max="11522" width="16.85546875" style="202" bestFit="1" customWidth="1"/>
    <col min="11523" max="11523" width="8.85546875" style="202" bestFit="1" customWidth="1"/>
    <col min="11524" max="11524" width="1.140625" style="202" bestFit="1" customWidth="1"/>
    <col min="11525" max="11525" width="25.140625" style="202" bestFit="1" customWidth="1"/>
    <col min="11526" max="11526" width="10.85546875" style="202" bestFit="1" customWidth="1"/>
    <col min="11527" max="11528" width="16.85546875" style="202" bestFit="1" customWidth="1"/>
    <col min="11529" max="11529" width="8.85546875" style="202" bestFit="1" customWidth="1"/>
    <col min="11530" max="11530" width="16" style="202" bestFit="1" customWidth="1"/>
    <col min="11531" max="11531" width="0.28515625" style="202" bestFit="1" customWidth="1"/>
    <col min="11532" max="11532" width="16" style="202" bestFit="1" customWidth="1"/>
    <col min="11533" max="11533" width="0.7109375" style="202" bestFit="1" customWidth="1"/>
    <col min="11534" max="11534" width="16.140625" style="202" bestFit="1" customWidth="1"/>
    <col min="11535" max="11535" width="12.5703125" style="202" bestFit="1" customWidth="1"/>
    <col min="11536" max="11536" width="4.42578125" style="202" bestFit="1" customWidth="1"/>
    <col min="11537" max="11537" width="20.85546875" style="202" bestFit="1" customWidth="1"/>
    <col min="11538" max="11538" width="16.85546875" style="202" bestFit="1" customWidth="1"/>
    <col min="11539" max="11539" width="17" style="202" bestFit="1" customWidth="1"/>
    <col min="11540" max="11540" width="20.85546875" style="202" bestFit="1" customWidth="1"/>
    <col min="11541" max="11541" width="22.140625" style="202" bestFit="1" customWidth="1"/>
    <col min="11542" max="11542" width="12.5703125" style="202" bestFit="1" customWidth="1"/>
    <col min="11543" max="11543" width="55.28515625" style="202" bestFit="1" customWidth="1"/>
    <col min="11544" max="11544" width="25.85546875" style="202" bestFit="1" customWidth="1"/>
    <col min="11545" max="11545" width="15.85546875" style="202" bestFit="1" customWidth="1"/>
    <col min="11546" max="11546" width="18.28515625" style="202" bestFit="1" customWidth="1"/>
    <col min="11547" max="11547" width="65.5703125" style="202" bestFit="1" customWidth="1"/>
    <col min="11548" max="11548" width="65.7109375" style="202" bestFit="1" customWidth="1"/>
    <col min="11549" max="11549" width="4.7109375" style="202" bestFit="1" customWidth="1"/>
    <col min="11550" max="11776" width="9.140625" style="202"/>
    <col min="11777" max="11777" width="4.7109375" style="202" bestFit="1" customWidth="1"/>
    <col min="11778" max="11778" width="16.85546875" style="202" bestFit="1" customWidth="1"/>
    <col min="11779" max="11779" width="8.85546875" style="202" bestFit="1" customWidth="1"/>
    <col min="11780" max="11780" width="1.140625" style="202" bestFit="1" customWidth="1"/>
    <col min="11781" max="11781" width="25.140625" style="202" bestFit="1" customWidth="1"/>
    <col min="11782" max="11782" width="10.85546875" style="202" bestFit="1" customWidth="1"/>
    <col min="11783" max="11784" width="16.85546875" style="202" bestFit="1" customWidth="1"/>
    <col min="11785" max="11785" width="8.85546875" style="202" bestFit="1" customWidth="1"/>
    <col min="11786" max="11786" width="16" style="202" bestFit="1" customWidth="1"/>
    <col min="11787" max="11787" width="0.28515625" style="202" bestFit="1" customWidth="1"/>
    <col min="11788" max="11788" width="16" style="202" bestFit="1" customWidth="1"/>
    <col min="11789" max="11789" width="0.7109375" style="202" bestFit="1" customWidth="1"/>
    <col min="11790" max="11790" width="16.140625" style="202" bestFit="1" customWidth="1"/>
    <col min="11791" max="11791" width="12.5703125" style="202" bestFit="1" customWidth="1"/>
    <col min="11792" max="11792" width="4.42578125" style="202" bestFit="1" customWidth="1"/>
    <col min="11793" max="11793" width="20.85546875" style="202" bestFit="1" customWidth="1"/>
    <col min="11794" max="11794" width="16.85546875" style="202" bestFit="1" customWidth="1"/>
    <col min="11795" max="11795" width="17" style="202" bestFit="1" customWidth="1"/>
    <col min="11796" max="11796" width="20.85546875" style="202" bestFit="1" customWidth="1"/>
    <col min="11797" max="11797" width="22.140625" style="202" bestFit="1" customWidth="1"/>
    <col min="11798" max="11798" width="12.5703125" style="202" bestFit="1" customWidth="1"/>
    <col min="11799" max="11799" width="55.28515625" style="202" bestFit="1" customWidth="1"/>
    <col min="11800" max="11800" width="25.85546875" style="202" bestFit="1" customWidth="1"/>
    <col min="11801" max="11801" width="15.85546875" style="202" bestFit="1" customWidth="1"/>
    <col min="11802" max="11802" width="18.28515625" style="202" bestFit="1" customWidth="1"/>
    <col min="11803" max="11803" width="65.5703125" style="202" bestFit="1" customWidth="1"/>
    <col min="11804" max="11804" width="65.7109375" style="202" bestFit="1" customWidth="1"/>
    <col min="11805" max="11805" width="4.7109375" style="202" bestFit="1" customWidth="1"/>
    <col min="11806" max="12032" width="9.140625" style="202"/>
    <col min="12033" max="12033" width="4.7109375" style="202" bestFit="1" customWidth="1"/>
    <col min="12034" max="12034" width="16.85546875" style="202" bestFit="1" customWidth="1"/>
    <col min="12035" max="12035" width="8.85546875" style="202" bestFit="1" customWidth="1"/>
    <col min="12036" max="12036" width="1.140625" style="202" bestFit="1" customWidth="1"/>
    <col min="12037" max="12037" width="25.140625" style="202" bestFit="1" customWidth="1"/>
    <col min="12038" max="12038" width="10.85546875" style="202" bestFit="1" customWidth="1"/>
    <col min="12039" max="12040" width="16.85546875" style="202" bestFit="1" customWidth="1"/>
    <col min="12041" max="12041" width="8.85546875" style="202" bestFit="1" customWidth="1"/>
    <col min="12042" max="12042" width="16" style="202" bestFit="1" customWidth="1"/>
    <col min="12043" max="12043" width="0.28515625" style="202" bestFit="1" customWidth="1"/>
    <col min="12044" max="12044" width="16" style="202" bestFit="1" customWidth="1"/>
    <col min="12045" max="12045" width="0.7109375" style="202" bestFit="1" customWidth="1"/>
    <col min="12046" max="12046" width="16.140625" style="202" bestFit="1" customWidth="1"/>
    <col min="12047" max="12047" width="12.5703125" style="202" bestFit="1" customWidth="1"/>
    <col min="12048" max="12048" width="4.42578125" style="202" bestFit="1" customWidth="1"/>
    <col min="12049" max="12049" width="20.85546875" style="202" bestFit="1" customWidth="1"/>
    <col min="12050" max="12050" width="16.85546875" style="202" bestFit="1" customWidth="1"/>
    <col min="12051" max="12051" width="17" style="202" bestFit="1" customWidth="1"/>
    <col min="12052" max="12052" width="20.85546875" style="202" bestFit="1" customWidth="1"/>
    <col min="12053" max="12053" width="22.140625" style="202" bestFit="1" customWidth="1"/>
    <col min="12054" max="12054" width="12.5703125" style="202" bestFit="1" customWidth="1"/>
    <col min="12055" max="12055" width="55.28515625" style="202" bestFit="1" customWidth="1"/>
    <col min="12056" max="12056" width="25.85546875" style="202" bestFit="1" customWidth="1"/>
    <col min="12057" max="12057" width="15.85546875" style="202" bestFit="1" customWidth="1"/>
    <col min="12058" max="12058" width="18.28515625" style="202" bestFit="1" customWidth="1"/>
    <col min="12059" max="12059" width="65.5703125" style="202" bestFit="1" customWidth="1"/>
    <col min="12060" max="12060" width="65.7109375" style="202" bestFit="1" customWidth="1"/>
    <col min="12061" max="12061" width="4.7109375" style="202" bestFit="1" customWidth="1"/>
    <col min="12062" max="12288" width="9.140625" style="202"/>
    <col min="12289" max="12289" width="4.7109375" style="202" bestFit="1" customWidth="1"/>
    <col min="12290" max="12290" width="16.85546875" style="202" bestFit="1" customWidth="1"/>
    <col min="12291" max="12291" width="8.85546875" style="202" bestFit="1" customWidth="1"/>
    <col min="12292" max="12292" width="1.140625" style="202" bestFit="1" customWidth="1"/>
    <col min="12293" max="12293" width="25.140625" style="202" bestFit="1" customWidth="1"/>
    <col min="12294" max="12294" width="10.85546875" style="202" bestFit="1" customWidth="1"/>
    <col min="12295" max="12296" width="16.85546875" style="202" bestFit="1" customWidth="1"/>
    <col min="12297" max="12297" width="8.85546875" style="202" bestFit="1" customWidth="1"/>
    <col min="12298" max="12298" width="16" style="202" bestFit="1" customWidth="1"/>
    <col min="12299" max="12299" width="0.28515625" style="202" bestFit="1" customWidth="1"/>
    <col min="12300" max="12300" width="16" style="202" bestFit="1" customWidth="1"/>
    <col min="12301" max="12301" width="0.7109375" style="202" bestFit="1" customWidth="1"/>
    <col min="12302" max="12302" width="16.140625" style="202" bestFit="1" customWidth="1"/>
    <col min="12303" max="12303" width="12.5703125" style="202" bestFit="1" customWidth="1"/>
    <col min="12304" max="12304" width="4.42578125" style="202" bestFit="1" customWidth="1"/>
    <col min="12305" max="12305" width="20.85546875" style="202" bestFit="1" customWidth="1"/>
    <col min="12306" max="12306" width="16.85546875" style="202" bestFit="1" customWidth="1"/>
    <col min="12307" max="12307" width="17" style="202" bestFit="1" customWidth="1"/>
    <col min="12308" max="12308" width="20.85546875" style="202" bestFit="1" customWidth="1"/>
    <col min="12309" max="12309" width="22.140625" style="202" bestFit="1" customWidth="1"/>
    <col min="12310" max="12310" width="12.5703125" style="202" bestFit="1" customWidth="1"/>
    <col min="12311" max="12311" width="55.28515625" style="202" bestFit="1" customWidth="1"/>
    <col min="12312" max="12312" width="25.85546875" style="202" bestFit="1" customWidth="1"/>
    <col min="12313" max="12313" width="15.85546875" style="202" bestFit="1" customWidth="1"/>
    <col min="12314" max="12314" width="18.28515625" style="202" bestFit="1" customWidth="1"/>
    <col min="12315" max="12315" width="65.5703125" style="202" bestFit="1" customWidth="1"/>
    <col min="12316" max="12316" width="65.7109375" style="202" bestFit="1" customWidth="1"/>
    <col min="12317" max="12317" width="4.7109375" style="202" bestFit="1" customWidth="1"/>
    <col min="12318" max="12544" width="9.140625" style="202"/>
    <col min="12545" max="12545" width="4.7109375" style="202" bestFit="1" customWidth="1"/>
    <col min="12546" max="12546" width="16.85546875" style="202" bestFit="1" customWidth="1"/>
    <col min="12547" max="12547" width="8.85546875" style="202" bestFit="1" customWidth="1"/>
    <col min="12548" max="12548" width="1.140625" style="202" bestFit="1" customWidth="1"/>
    <col min="12549" max="12549" width="25.140625" style="202" bestFit="1" customWidth="1"/>
    <col min="12550" max="12550" width="10.85546875" style="202" bestFit="1" customWidth="1"/>
    <col min="12551" max="12552" width="16.85546875" style="202" bestFit="1" customWidth="1"/>
    <col min="12553" max="12553" width="8.85546875" style="202" bestFit="1" customWidth="1"/>
    <col min="12554" max="12554" width="16" style="202" bestFit="1" customWidth="1"/>
    <col min="12555" max="12555" width="0.28515625" style="202" bestFit="1" customWidth="1"/>
    <col min="12556" max="12556" width="16" style="202" bestFit="1" customWidth="1"/>
    <col min="12557" max="12557" width="0.7109375" style="202" bestFit="1" customWidth="1"/>
    <col min="12558" max="12558" width="16.140625" style="202" bestFit="1" customWidth="1"/>
    <col min="12559" max="12559" width="12.5703125" style="202" bestFit="1" customWidth="1"/>
    <col min="12560" max="12560" width="4.42578125" style="202" bestFit="1" customWidth="1"/>
    <col min="12561" max="12561" width="20.85546875" style="202" bestFit="1" customWidth="1"/>
    <col min="12562" max="12562" width="16.85546875" style="202" bestFit="1" customWidth="1"/>
    <col min="12563" max="12563" width="17" style="202" bestFit="1" customWidth="1"/>
    <col min="12564" max="12564" width="20.85546875" style="202" bestFit="1" customWidth="1"/>
    <col min="12565" max="12565" width="22.140625" style="202" bestFit="1" customWidth="1"/>
    <col min="12566" max="12566" width="12.5703125" style="202" bestFit="1" customWidth="1"/>
    <col min="12567" max="12567" width="55.28515625" style="202" bestFit="1" customWidth="1"/>
    <col min="12568" max="12568" width="25.85546875" style="202" bestFit="1" customWidth="1"/>
    <col min="12569" max="12569" width="15.85546875" style="202" bestFit="1" customWidth="1"/>
    <col min="12570" max="12570" width="18.28515625" style="202" bestFit="1" customWidth="1"/>
    <col min="12571" max="12571" width="65.5703125" style="202" bestFit="1" customWidth="1"/>
    <col min="12572" max="12572" width="65.7109375" style="202" bestFit="1" customWidth="1"/>
    <col min="12573" max="12573" width="4.7109375" style="202" bestFit="1" customWidth="1"/>
    <col min="12574" max="12800" width="9.140625" style="202"/>
    <col min="12801" max="12801" width="4.7109375" style="202" bestFit="1" customWidth="1"/>
    <col min="12802" max="12802" width="16.85546875" style="202" bestFit="1" customWidth="1"/>
    <col min="12803" max="12803" width="8.85546875" style="202" bestFit="1" customWidth="1"/>
    <col min="12804" max="12804" width="1.140625" style="202" bestFit="1" customWidth="1"/>
    <col min="12805" max="12805" width="25.140625" style="202" bestFit="1" customWidth="1"/>
    <col min="12806" max="12806" width="10.85546875" style="202" bestFit="1" customWidth="1"/>
    <col min="12807" max="12808" width="16.85546875" style="202" bestFit="1" customWidth="1"/>
    <col min="12809" max="12809" width="8.85546875" style="202" bestFit="1" customWidth="1"/>
    <col min="12810" max="12810" width="16" style="202" bestFit="1" customWidth="1"/>
    <col min="12811" max="12811" width="0.28515625" style="202" bestFit="1" customWidth="1"/>
    <col min="12812" max="12812" width="16" style="202" bestFit="1" customWidth="1"/>
    <col min="12813" max="12813" width="0.7109375" style="202" bestFit="1" customWidth="1"/>
    <col min="12814" max="12814" width="16.140625" style="202" bestFit="1" customWidth="1"/>
    <col min="12815" max="12815" width="12.5703125" style="202" bestFit="1" customWidth="1"/>
    <col min="12816" max="12816" width="4.42578125" style="202" bestFit="1" customWidth="1"/>
    <col min="12817" max="12817" width="20.85546875" style="202" bestFit="1" customWidth="1"/>
    <col min="12818" max="12818" width="16.85546875" style="202" bestFit="1" customWidth="1"/>
    <col min="12819" max="12819" width="17" style="202" bestFit="1" customWidth="1"/>
    <col min="12820" max="12820" width="20.85546875" style="202" bestFit="1" customWidth="1"/>
    <col min="12821" max="12821" width="22.140625" style="202" bestFit="1" customWidth="1"/>
    <col min="12822" max="12822" width="12.5703125" style="202" bestFit="1" customWidth="1"/>
    <col min="12823" max="12823" width="55.28515625" style="202" bestFit="1" customWidth="1"/>
    <col min="12824" max="12824" width="25.85546875" style="202" bestFit="1" customWidth="1"/>
    <col min="12825" max="12825" width="15.85546875" style="202" bestFit="1" customWidth="1"/>
    <col min="12826" max="12826" width="18.28515625" style="202" bestFit="1" customWidth="1"/>
    <col min="12827" max="12827" width="65.5703125" style="202" bestFit="1" customWidth="1"/>
    <col min="12828" max="12828" width="65.7109375" style="202" bestFit="1" customWidth="1"/>
    <col min="12829" max="12829" width="4.7109375" style="202" bestFit="1" customWidth="1"/>
    <col min="12830" max="13056" width="9.140625" style="202"/>
    <col min="13057" max="13057" width="4.7109375" style="202" bestFit="1" customWidth="1"/>
    <col min="13058" max="13058" width="16.85546875" style="202" bestFit="1" customWidth="1"/>
    <col min="13059" max="13059" width="8.85546875" style="202" bestFit="1" customWidth="1"/>
    <col min="13060" max="13060" width="1.140625" style="202" bestFit="1" customWidth="1"/>
    <col min="13061" max="13061" width="25.140625" style="202" bestFit="1" customWidth="1"/>
    <col min="13062" max="13062" width="10.85546875" style="202" bestFit="1" customWidth="1"/>
    <col min="13063" max="13064" width="16.85546875" style="202" bestFit="1" customWidth="1"/>
    <col min="13065" max="13065" width="8.85546875" style="202" bestFit="1" customWidth="1"/>
    <col min="13066" max="13066" width="16" style="202" bestFit="1" customWidth="1"/>
    <col min="13067" max="13067" width="0.28515625" style="202" bestFit="1" customWidth="1"/>
    <col min="13068" max="13068" width="16" style="202" bestFit="1" customWidth="1"/>
    <col min="13069" max="13069" width="0.7109375" style="202" bestFit="1" customWidth="1"/>
    <col min="13070" max="13070" width="16.140625" style="202" bestFit="1" customWidth="1"/>
    <col min="13071" max="13071" width="12.5703125" style="202" bestFit="1" customWidth="1"/>
    <col min="13072" max="13072" width="4.42578125" style="202" bestFit="1" customWidth="1"/>
    <col min="13073" max="13073" width="20.85546875" style="202" bestFit="1" customWidth="1"/>
    <col min="13074" max="13074" width="16.85546875" style="202" bestFit="1" customWidth="1"/>
    <col min="13075" max="13075" width="17" style="202" bestFit="1" customWidth="1"/>
    <col min="13076" max="13076" width="20.85546875" style="202" bestFit="1" customWidth="1"/>
    <col min="13077" max="13077" width="22.140625" style="202" bestFit="1" customWidth="1"/>
    <col min="13078" max="13078" width="12.5703125" style="202" bestFit="1" customWidth="1"/>
    <col min="13079" max="13079" width="55.28515625" style="202" bestFit="1" customWidth="1"/>
    <col min="13080" max="13080" width="25.85546875" style="202" bestFit="1" customWidth="1"/>
    <col min="13081" max="13081" width="15.85546875" style="202" bestFit="1" customWidth="1"/>
    <col min="13082" max="13082" width="18.28515625" style="202" bestFit="1" customWidth="1"/>
    <col min="13083" max="13083" width="65.5703125" style="202" bestFit="1" customWidth="1"/>
    <col min="13084" max="13084" width="65.7109375" style="202" bestFit="1" customWidth="1"/>
    <col min="13085" max="13085" width="4.7109375" style="202" bestFit="1" customWidth="1"/>
    <col min="13086" max="13312" width="9.140625" style="202"/>
    <col min="13313" max="13313" width="4.7109375" style="202" bestFit="1" customWidth="1"/>
    <col min="13314" max="13314" width="16.85546875" style="202" bestFit="1" customWidth="1"/>
    <col min="13315" max="13315" width="8.85546875" style="202" bestFit="1" customWidth="1"/>
    <col min="13316" max="13316" width="1.140625" style="202" bestFit="1" customWidth="1"/>
    <col min="13317" max="13317" width="25.140625" style="202" bestFit="1" customWidth="1"/>
    <col min="13318" max="13318" width="10.85546875" style="202" bestFit="1" customWidth="1"/>
    <col min="13319" max="13320" width="16.85546875" style="202" bestFit="1" customWidth="1"/>
    <col min="13321" max="13321" width="8.85546875" style="202" bestFit="1" customWidth="1"/>
    <col min="13322" max="13322" width="16" style="202" bestFit="1" customWidth="1"/>
    <col min="13323" max="13323" width="0.28515625" style="202" bestFit="1" customWidth="1"/>
    <col min="13324" max="13324" width="16" style="202" bestFit="1" customWidth="1"/>
    <col min="13325" max="13325" width="0.7109375" style="202" bestFit="1" customWidth="1"/>
    <col min="13326" max="13326" width="16.140625" style="202" bestFit="1" customWidth="1"/>
    <col min="13327" max="13327" width="12.5703125" style="202" bestFit="1" customWidth="1"/>
    <col min="13328" max="13328" width="4.42578125" style="202" bestFit="1" customWidth="1"/>
    <col min="13329" max="13329" width="20.85546875" style="202" bestFit="1" customWidth="1"/>
    <col min="13330" max="13330" width="16.85546875" style="202" bestFit="1" customWidth="1"/>
    <col min="13331" max="13331" width="17" style="202" bestFit="1" customWidth="1"/>
    <col min="13332" max="13332" width="20.85546875" style="202" bestFit="1" customWidth="1"/>
    <col min="13333" max="13333" width="22.140625" style="202" bestFit="1" customWidth="1"/>
    <col min="13334" max="13334" width="12.5703125" style="202" bestFit="1" customWidth="1"/>
    <col min="13335" max="13335" width="55.28515625" style="202" bestFit="1" customWidth="1"/>
    <col min="13336" max="13336" width="25.85546875" style="202" bestFit="1" customWidth="1"/>
    <col min="13337" max="13337" width="15.85546875" style="202" bestFit="1" customWidth="1"/>
    <col min="13338" max="13338" width="18.28515625" style="202" bestFit="1" customWidth="1"/>
    <col min="13339" max="13339" width="65.5703125" style="202" bestFit="1" customWidth="1"/>
    <col min="13340" max="13340" width="65.7109375" style="202" bestFit="1" customWidth="1"/>
    <col min="13341" max="13341" width="4.7109375" style="202" bestFit="1" customWidth="1"/>
    <col min="13342" max="13568" width="9.140625" style="202"/>
    <col min="13569" max="13569" width="4.7109375" style="202" bestFit="1" customWidth="1"/>
    <col min="13570" max="13570" width="16.85546875" style="202" bestFit="1" customWidth="1"/>
    <col min="13571" max="13571" width="8.85546875" style="202" bestFit="1" customWidth="1"/>
    <col min="13572" max="13572" width="1.140625" style="202" bestFit="1" customWidth="1"/>
    <col min="13573" max="13573" width="25.140625" style="202" bestFit="1" customWidth="1"/>
    <col min="13574" max="13574" width="10.85546875" style="202" bestFit="1" customWidth="1"/>
    <col min="13575" max="13576" width="16.85546875" style="202" bestFit="1" customWidth="1"/>
    <col min="13577" max="13577" width="8.85546875" style="202" bestFit="1" customWidth="1"/>
    <col min="13578" max="13578" width="16" style="202" bestFit="1" customWidth="1"/>
    <col min="13579" max="13579" width="0.28515625" style="202" bestFit="1" customWidth="1"/>
    <col min="13580" max="13580" width="16" style="202" bestFit="1" customWidth="1"/>
    <col min="13581" max="13581" width="0.7109375" style="202" bestFit="1" customWidth="1"/>
    <col min="13582" max="13582" width="16.140625" style="202" bestFit="1" customWidth="1"/>
    <col min="13583" max="13583" width="12.5703125" style="202" bestFit="1" customWidth="1"/>
    <col min="13584" max="13584" width="4.42578125" style="202" bestFit="1" customWidth="1"/>
    <col min="13585" max="13585" width="20.85546875" style="202" bestFit="1" customWidth="1"/>
    <col min="13586" max="13586" width="16.85546875" style="202" bestFit="1" customWidth="1"/>
    <col min="13587" max="13587" width="17" style="202" bestFit="1" customWidth="1"/>
    <col min="13588" max="13588" width="20.85546875" style="202" bestFit="1" customWidth="1"/>
    <col min="13589" max="13589" width="22.140625" style="202" bestFit="1" customWidth="1"/>
    <col min="13590" max="13590" width="12.5703125" style="202" bestFit="1" customWidth="1"/>
    <col min="13591" max="13591" width="55.28515625" style="202" bestFit="1" customWidth="1"/>
    <col min="13592" max="13592" width="25.85546875" style="202" bestFit="1" customWidth="1"/>
    <col min="13593" max="13593" width="15.85546875" style="202" bestFit="1" customWidth="1"/>
    <col min="13594" max="13594" width="18.28515625" style="202" bestFit="1" customWidth="1"/>
    <col min="13595" max="13595" width="65.5703125" style="202" bestFit="1" customWidth="1"/>
    <col min="13596" max="13596" width="65.7109375" style="202" bestFit="1" customWidth="1"/>
    <col min="13597" max="13597" width="4.7109375" style="202" bestFit="1" customWidth="1"/>
    <col min="13598" max="13824" width="9.140625" style="202"/>
    <col min="13825" max="13825" width="4.7109375" style="202" bestFit="1" customWidth="1"/>
    <col min="13826" max="13826" width="16.85546875" style="202" bestFit="1" customWidth="1"/>
    <col min="13827" max="13827" width="8.85546875" style="202" bestFit="1" customWidth="1"/>
    <col min="13828" max="13828" width="1.140625" style="202" bestFit="1" customWidth="1"/>
    <col min="13829" max="13829" width="25.140625" style="202" bestFit="1" customWidth="1"/>
    <col min="13830" max="13830" width="10.85546875" style="202" bestFit="1" customWidth="1"/>
    <col min="13831" max="13832" width="16.85546875" style="202" bestFit="1" customWidth="1"/>
    <col min="13833" max="13833" width="8.85546875" style="202" bestFit="1" customWidth="1"/>
    <col min="13834" max="13834" width="16" style="202" bestFit="1" customWidth="1"/>
    <col min="13835" max="13835" width="0.28515625" style="202" bestFit="1" customWidth="1"/>
    <col min="13836" max="13836" width="16" style="202" bestFit="1" customWidth="1"/>
    <col min="13837" max="13837" width="0.7109375" style="202" bestFit="1" customWidth="1"/>
    <col min="13838" max="13838" width="16.140625" style="202" bestFit="1" customWidth="1"/>
    <col min="13839" max="13839" width="12.5703125" style="202" bestFit="1" customWidth="1"/>
    <col min="13840" max="13840" width="4.42578125" style="202" bestFit="1" customWidth="1"/>
    <col min="13841" max="13841" width="20.85546875" style="202" bestFit="1" customWidth="1"/>
    <col min="13842" max="13842" width="16.85546875" style="202" bestFit="1" customWidth="1"/>
    <col min="13843" max="13843" width="17" style="202" bestFit="1" customWidth="1"/>
    <col min="13844" max="13844" width="20.85546875" style="202" bestFit="1" customWidth="1"/>
    <col min="13845" max="13845" width="22.140625" style="202" bestFit="1" customWidth="1"/>
    <col min="13846" max="13846" width="12.5703125" style="202" bestFit="1" customWidth="1"/>
    <col min="13847" max="13847" width="55.28515625" style="202" bestFit="1" customWidth="1"/>
    <col min="13848" max="13848" width="25.85546875" style="202" bestFit="1" customWidth="1"/>
    <col min="13849" max="13849" width="15.85546875" style="202" bestFit="1" customWidth="1"/>
    <col min="13850" max="13850" width="18.28515625" style="202" bestFit="1" customWidth="1"/>
    <col min="13851" max="13851" width="65.5703125" style="202" bestFit="1" customWidth="1"/>
    <col min="13852" max="13852" width="65.7109375" style="202" bestFit="1" customWidth="1"/>
    <col min="13853" max="13853" width="4.7109375" style="202" bestFit="1" customWidth="1"/>
    <col min="13854" max="14080" width="9.140625" style="202"/>
    <col min="14081" max="14081" width="4.7109375" style="202" bestFit="1" customWidth="1"/>
    <col min="14082" max="14082" width="16.85546875" style="202" bestFit="1" customWidth="1"/>
    <col min="14083" max="14083" width="8.85546875" style="202" bestFit="1" customWidth="1"/>
    <col min="14084" max="14084" width="1.140625" style="202" bestFit="1" customWidth="1"/>
    <col min="14085" max="14085" width="25.140625" style="202" bestFit="1" customWidth="1"/>
    <col min="14086" max="14086" width="10.85546875" style="202" bestFit="1" customWidth="1"/>
    <col min="14087" max="14088" width="16.85546875" style="202" bestFit="1" customWidth="1"/>
    <col min="14089" max="14089" width="8.85546875" style="202" bestFit="1" customWidth="1"/>
    <col min="14090" max="14090" width="16" style="202" bestFit="1" customWidth="1"/>
    <col min="14091" max="14091" width="0.28515625" style="202" bestFit="1" customWidth="1"/>
    <col min="14092" max="14092" width="16" style="202" bestFit="1" customWidth="1"/>
    <col min="14093" max="14093" width="0.7109375" style="202" bestFit="1" customWidth="1"/>
    <col min="14094" max="14094" width="16.140625" style="202" bestFit="1" customWidth="1"/>
    <col min="14095" max="14095" width="12.5703125" style="202" bestFit="1" customWidth="1"/>
    <col min="14096" max="14096" width="4.42578125" style="202" bestFit="1" customWidth="1"/>
    <col min="14097" max="14097" width="20.85546875" style="202" bestFit="1" customWidth="1"/>
    <col min="14098" max="14098" width="16.85546875" style="202" bestFit="1" customWidth="1"/>
    <col min="14099" max="14099" width="17" style="202" bestFit="1" customWidth="1"/>
    <col min="14100" max="14100" width="20.85546875" style="202" bestFit="1" customWidth="1"/>
    <col min="14101" max="14101" width="22.140625" style="202" bestFit="1" customWidth="1"/>
    <col min="14102" max="14102" width="12.5703125" style="202" bestFit="1" customWidth="1"/>
    <col min="14103" max="14103" width="55.28515625" style="202" bestFit="1" customWidth="1"/>
    <col min="14104" max="14104" width="25.85546875" style="202" bestFit="1" customWidth="1"/>
    <col min="14105" max="14105" width="15.85546875" style="202" bestFit="1" customWidth="1"/>
    <col min="14106" max="14106" width="18.28515625" style="202" bestFit="1" customWidth="1"/>
    <col min="14107" max="14107" width="65.5703125" style="202" bestFit="1" customWidth="1"/>
    <col min="14108" max="14108" width="65.7109375" style="202" bestFit="1" customWidth="1"/>
    <col min="14109" max="14109" width="4.7109375" style="202" bestFit="1" customWidth="1"/>
    <col min="14110" max="14336" width="9.140625" style="202"/>
    <col min="14337" max="14337" width="4.7109375" style="202" bestFit="1" customWidth="1"/>
    <col min="14338" max="14338" width="16.85546875" style="202" bestFit="1" customWidth="1"/>
    <col min="14339" max="14339" width="8.85546875" style="202" bestFit="1" customWidth="1"/>
    <col min="14340" max="14340" width="1.140625" style="202" bestFit="1" customWidth="1"/>
    <col min="14341" max="14341" width="25.140625" style="202" bestFit="1" customWidth="1"/>
    <col min="14342" max="14342" width="10.85546875" style="202" bestFit="1" customWidth="1"/>
    <col min="14343" max="14344" width="16.85546875" style="202" bestFit="1" customWidth="1"/>
    <col min="14345" max="14345" width="8.85546875" style="202" bestFit="1" customWidth="1"/>
    <col min="14346" max="14346" width="16" style="202" bestFit="1" customWidth="1"/>
    <col min="14347" max="14347" width="0.28515625" style="202" bestFit="1" customWidth="1"/>
    <col min="14348" max="14348" width="16" style="202" bestFit="1" customWidth="1"/>
    <col min="14349" max="14349" width="0.7109375" style="202" bestFit="1" customWidth="1"/>
    <col min="14350" max="14350" width="16.140625" style="202" bestFit="1" customWidth="1"/>
    <col min="14351" max="14351" width="12.5703125" style="202" bestFit="1" customWidth="1"/>
    <col min="14352" max="14352" width="4.42578125" style="202" bestFit="1" customWidth="1"/>
    <col min="14353" max="14353" width="20.85546875" style="202" bestFit="1" customWidth="1"/>
    <col min="14354" max="14354" width="16.85546875" style="202" bestFit="1" customWidth="1"/>
    <col min="14355" max="14355" width="17" style="202" bestFit="1" customWidth="1"/>
    <col min="14356" max="14356" width="20.85546875" style="202" bestFit="1" customWidth="1"/>
    <col min="14357" max="14357" width="22.140625" style="202" bestFit="1" customWidth="1"/>
    <col min="14358" max="14358" width="12.5703125" style="202" bestFit="1" customWidth="1"/>
    <col min="14359" max="14359" width="55.28515625" style="202" bestFit="1" customWidth="1"/>
    <col min="14360" max="14360" width="25.85546875" style="202" bestFit="1" customWidth="1"/>
    <col min="14361" max="14361" width="15.85546875" style="202" bestFit="1" customWidth="1"/>
    <col min="14362" max="14362" width="18.28515625" style="202" bestFit="1" customWidth="1"/>
    <col min="14363" max="14363" width="65.5703125" style="202" bestFit="1" customWidth="1"/>
    <col min="14364" max="14364" width="65.7109375" style="202" bestFit="1" customWidth="1"/>
    <col min="14365" max="14365" width="4.7109375" style="202" bestFit="1" customWidth="1"/>
    <col min="14366" max="14592" width="9.140625" style="202"/>
    <col min="14593" max="14593" width="4.7109375" style="202" bestFit="1" customWidth="1"/>
    <col min="14594" max="14594" width="16.85546875" style="202" bestFit="1" customWidth="1"/>
    <col min="14595" max="14595" width="8.85546875" style="202" bestFit="1" customWidth="1"/>
    <col min="14596" max="14596" width="1.140625" style="202" bestFit="1" customWidth="1"/>
    <col min="14597" max="14597" width="25.140625" style="202" bestFit="1" customWidth="1"/>
    <col min="14598" max="14598" width="10.85546875" style="202" bestFit="1" customWidth="1"/>
    <col min="14599" max="14600" width="16.85546875" style="202" bestFit="1" customWidth="1"/>
    <col min="14601" max="14601" width="8.85546875" style="202" bestFit="1" customWidth="1"/>
    <col min="14602" max="14602" width="16" style="202" bestFit="1" customWidth="1"/>
    <col min="14603" max="14603" width="0.28515625" style="202" bestFit="1" customWidth="1"/>
    <col min="14604" max="14604" width="16" style="202" bestFit="1" customWidth="1"/>
    <col min="14605" max="14605" width="0.7109375" style="202" bestFit="1" customWidth="1"/>
    <col min="14606" max="14606" width="16.140625" style="202" bestFit="1" customWidth="1"/>
    <col min="14607" max="14607" width="12.5703125" style="202" bestFit="1" customWidth="1"/>
    <col min="14608" max="14608" width="4.42578125" style="202" bestFit="1" customWidth="1"/>
    <col min="14609" max="14609" width="20.85546875" style="202" bestFit="1" customWidth="1"/>
    <col min="14610" max="14610" width="16.85546875" style="202" bestFit="1" customWidth="1"/>
    <col min="14611" max="14611" width="17" style="202" bestFit="1" customWidth="1"/>
    <col min="14612" max="14612" width="20.85546875" style="202" bestFit="1" customWidth="1"/>
    <col min="14613" max="14613" width="22.140625" style="202" bestFit="1" customWidth="1"/>
    <col min="14614" max="14614" width="12.5703125" style="202" bestFit="1" customWidth="1"/>
    <col min="14615" max="14615" width="55.28515625" style="202" bestFit="1" customWidth="1"/>
    <col min="14616" max="14616" width="25.85546875" style="202" bestFit="1" customWidth="1"/>
    <col min="14617" max="14617" width="15.85546875" style="202" bestFit="1" customWidth="1"/>
    <col min="14618" max="14618" width="18.28515625" style="202" bestFit="1" customWidth="1"/>
    <col min="14619" max="14619" width="65.5703125" style="202" bestFit="1" customWidth="1"/>
    <col min="14620" max="14620" width="65.7109375" style="202" bestFit="1" customWidth="1"/>
    <col min="14621" max="14621" width="4.7109375" style="202" bestFit="1" customWidth="1"/>
    <col min="14622" max="14848" width="9.140625" style="202"/>
    <col min="14849" max="14849" width="4.7109375" style="202" bestFit="1" customWidth="1"/>
    <col min="14850" max="14850" width="16.85546875" style="202" bestFit="1" customWidth="1"/>
    <col min="14851" max="14851" width="8.85546875" style="202" bestFit="1" customWidth="1"/>
    <col min="14852" max="14852" width="1.140625" style="202" bestFit="1" customWidth="1"/>
    <col min="14853" max="14853" width="25.140625" style="202" bestFit="1" customWidth="1"/>
    <col min="14854" max="14854" width="10.85546875" style="202" bestFit="1" customWidth="1"/>
    <col min="14855" max="14856" width="16.85546875" style="202" bestFit="1" customWidth="1"/>
    <col min="14857" max="14857" width="8.85546875" style="202" bestFit="1" customWidth="1"/>
    <col min="14858" max="14858" width="16" style="202" bestFit="1" customWidth="1"/>
    <col min="14859" max="14859" width="0.28515625" style="202" bestFit="1" customWidth="1"/>
    <col min="14860" max="14860" width="16" style="202" bestFit="1" customWidth="1"/>
    <col min="14861" max="14861" width="0.7109375" style="202" bestFit="1" customWidth="1"/>
    <col min="14862" max="14862" width="16.140625" style="202" bestFit="1" customWidth="1"/>
    <col min="14863" max="14863" width="12.5703125" style="202" bestFit="1" customWidth="1"/>
    <col min="14864" max="14864" width="4.42578125" style="202" bestFit="1" customWidth="1"/>
    <col min="14865" max="14865" width="20.85546875" style="202" bestFit="1" customWidth="1"/>
    <col min="14866" max="14866" width="16.85546875" style="202" bestFit="1" customWidth="1"/>
    <col min="14867" max="14867" width="17" style="202" bestFit="1" customWidth="1"/>
    <col min="14868" max="14868" width="20.85546875" style="202" bestFit="1" customWidth="1"/>
    <col min="14869" max="14869" width="22.140625" style="202" bestFit="1" customWidth="1"/>
    <col min="14870" max="14870" width="12.5703125" style="202" bestFit="1" customWidth="1"/>
    <col min="14871" max="14871" width="55.28515625" style="202" bestFit="1" customWidth="1"/>
    <col min="14872" max="14872" width="25.85546875" style="202" bestFit="1" customWidth="1"/>
    <col min="14873" max="14873" width="15.85546875" style="202" bestFit="1" customWidth="1"/>
    <col min="14874" max="14874" width="18.28515625" style="202" bestFit="1" customWidth="1"/>
    <col min="14875" max="14875" width="65.5703125" style="202" bestFit="1" customWidth="1"/>
    <col min="14876" max="14876" width="65.7109375" style="202" bestFit="1" customWidth="1"/>
    <col min="14877" max="14877" width="4.7109375" style="202" bestFit="1" customWidth="1"/>
    <col min="14878" max="15104" width="9.140625" style="202"/>
    <col min="15105" max="15105" width="4.7109375" style="202" bestFit="1" customWidth="1"/>
    <col min="15106" max="15106" width="16.85546875" style="202" bestFit="1" customWidth="1"/>
    <col min="15107" max="15107" width="8.85546875" style="202" bestFit="1" customWidth="1"/>
    <col min="15108" max="15108" width="1.140625" style="202" bestFit="1" customWidth="1"/>
    <col min="15109" max="15109" width="25.140625" style="202" bestFit="1" customWidth="1"/>
    <col min="15110" max="15110" width="10.85546875" style="202" bestFit="1" customWidth="1"/>
    <col min="15111" max="15112" width="16.85546875" style="202" bestFit="1" customWidth="1"/>
    <col min="15113" max="15113" width="8.85546875" style="202" bestFit="1" customWidth="1"/>
    <col min="15114" max="15114" width="16" style="202" bestFit="1" customWidth="1"/>
    <col min="15115" max="15115" width="0.28515625" style="202" bestFit="1" customWidth="1"/>
    <col min="15116" max="15116" width="16" style="202" bestFit="1" customWidth="1"/>
    <col min="15117" max="15117" width="0.7109375" style="202" bestFit="1" customWidth="1"/>
    <col min="15118" max="15118" width="16.140625" style="202" bestFit="1" customWidth="1"/>
    <col min="15119" max="15119" width="12.5703125" style="202" bestFit="1" customWidth="1"/>
    <col min="15120" max="15120" width="4.42578125" style="202" bestFit="1" customWidth="1"/>
    <col min="15121" max="15121" width="20.85546875" style="202" bestFit="1" customWidth="1"/>
    <col min="15122" max="15122" width="16.85546875" style="202" bestFit="1" customWidth="1"/>
    <col min="15123" max="15123" width="17" style="202" bestFit="1" customWidth="1"/>
    <col min="15124" max="15124" width="20.85546875" style="202" bestFit="1" customWidth="1"/>
    <col min="15125" max="15125" width="22.140625" style="202" bestFit="1" customWidth="1"/>
    <col min="15126" max="15126" width="12.5703125" style="202" bestFit="1" customWidth="1"/>
    <col min="15127" max="15127" width="55.28515625" style="202" bestFit="1" customWidth="1"/>
    <col min="15128" max="15128" width="25.85546875" style="202" bestFit="1" customWidth="1"/>
    <col min="15129" max="15129" width="15.85546875" style="202" bestFit="1" customWidth="1"/>
    <col min="15130" max="15130" width="18.28515625" style="202" bestFit="1" customWidth="1"/>
    <col min="15131" max="15131" width="65.5703125" style="202" bestFit="1" customWidth="1"/>
    <col min="15132" max="15132" width="65.7109375" style="202" bestFit="1" customWidth="1"/>
    <col min="15133" max="15133" width="4.7109375" style="202" bestFit="1" customWidth="1"/>
    <col min="15134" max="15360" width="9.140625" style="202"/>
    <col min="15361" max="15361" width="4.7109375" style="202" bestFit="1" customWidth="1"/>
    <col min="15362" max="15362" width="16.85546875" style="202" bestFit="1" customWidth="1"/>
    <col min="15363" max="15363" width="8.85546875" style="202" bestFit="1" customWidth="1"/>
    <col min="15364" max="15364" width="1.140625" style="202" bestFit="1" customWidth="1"/>
    <col min="15365" max="15365" width="25.140625" style="202" bestFit="1" customWidth="1"/>
    <col min="15366" max="15366" width="10.85546875" style="202" bestFit="1" customWidth="1"/>
    <col min="15367" max="15368" width="16.85546875" style="202" bestFit="1" customWidth="1"/>
    <col min="15369" max="15369" width="8.85546875" style="202" bestFit="1" customWidth="1"/>
    <col min="15370" max="15370" width="16" style="202" bestFit="1" customWidth="1"/>
    <col min="15371" max="15371" width="0.28515625" style="202" bestFit="1" customWidth="1"/>
    <col min="15372" max="15372" width="16" style="202" bestFit="1" customWidth="1"/>
    <col min="15373" max="15373" width="0.7109375" style="202" bestFit="1" customWidth="1"/>
    <col min="15374" max="15374" width="16.140625" style="202" bestFit="1" customWidth="1"/>
    <col min="15375" max="15375" width="12.5703125" style="202" bestFit="1" customWidth="1"/>
    <col min="15376" max="15376" width="4.42578125" style="202" bestFit="1" customWidth="1"/>
    <col min="15377" max="15377" width="20.85546875" style="202" bestFit="1" customWidth="1"/>
    <col min="15378" max="15378" width="16.85546875" style="202" bestFit="1" customWidth="1"/>
    <col min="15379" max="15379" width="17" style="202" bestFit="1" customWidth="1"/>
    <col min="15380" max="15380" width="20.85546875" style="202" bestFit="1" customWidth="1"/>
    <col min="15381" max="15381" width="22.140625" style="202" bestFit="1" customWidth="1"/>
    <col min="15382" max="15382" width="12.5703125" style="202" bestFit="1" customWidth="1"/>
    <col min="15383" max="15383" width="55.28515625" style="202" bestFit="1" customWidth="1"/>
    <col min="15384" max="15384" width="25.85546875" style="202" bestFit="1" customWidth="1"/>
    <col min="15385" max="15385" width="15.85546875" style="202" bestFit="1" customWidth="1"/>
    <col min="15386" max="15386" width="18.28515625" style="202" bestFit="1" customWidth="1"/>
    <col min="15387" max="15387" width="65.5703125" style="202" bestFit="1" customWidth="1"/>
    <col min="15388" max="15388" width="65.7109375" style="202" bestFit="1" customWidth="1"/>
    <col min="15389" max="15389" width="4.7109375" style="202" bestFit="1" customWidth="1"/>
    <col min="15390" max="15616" width="9.140625" style="202"/>
    <col min="15617" max="15617" width="4.7109375" style="202" bestFit="1" customWidth="1"/>
    <col min="15618" max="15618" width="16.85546875" style="202" bestFit="1" customWidth="1"/>
    <col min="15619" max="15619" width="8.85546875" style="202" bestFit="1" customWidth="1"/>
    <col min="15620" max="15620" width="1.140625" style="202" bestFit="1" customWidth="1"/>
    <col min="15621" max="15621" width="25.140625" style="202" bestFit="1" customWidth="1"/>
    <col min="15622" max="15622" width="10.85546875" style="202" bestFit="1" customWidth="1"/>
    <col min="15623" max="15624" width="16.85546875" style="202" bestFit="1" customWidth="1"/>
    <col min="15625" max="15625" width="8.85546875" style="202" bestFit="1" customWidth="1"/>
    <col min="15626" max="15626" width="16" style="202" bestFit="1" customWidth="1"/>
    <col min="15627" max="15627" width="0.28515625" style="202" bestFit="1" customWidth="1"/>
    <col min="15628" max="15628" width="16" style="202" bestFit="1" customWidth="1"/>
    <col min="15629" max="15629" width="0.7109375" style="202" bestFit="1" customWidth="1"/>
    <col min="15630" max="15630" width="16.140625" style="202" bestFit="1" customWidth="1"/>
    <col min="15631" max="15631" width="12.5703125" style="202" bestFit="1" customWidth="1"/>
    <col min="15632" max="15632" width="4.42578125" style="202" bestFit="1" customWidth="1"/>
    <col min="15633" max="15633" width="20.85546875" style="202" bestFit="1" customWidth="1"/>
    <col min="15634" max="15634" width="16.85546875" style="202" bestFit="1" customWidth="1"/>
    <col min="15635" max="15635" width="17" style="202" bestFit="1" customWidth="1"/>
    <col min="15636" max="15636" width="20.85546875" style="202" bestFit="1" customWidth="1"/>
    <col min="15637" max="15637" width="22.140625" style="202" bestFit="1" customWidth="1"/>
    <col min="15638" max="15638" width="12.5703125" style="202" bestFit="1" customWidth="1"/>
    <col min="15639" max="15639" width="55.28515625" style="202" bestFit="1" customWidth="1"/>
    <col min="15640" max="15640" width="25.85546875" style="202" bestFit="1" customWidth="1"/>
    <col min="15641" max="15641" width="15.85546875" style="202" bestFit="1" customWidth="1"/>
    <col min="15642" max="15642" width="18.28515625" style="202" bestFit="1" customWidth="1"/>
    <col min="15643" max="15643" width="65.5703125" style="202" bestFit="1" customWidth="1"/>
    <col min="15644" max="15644" width="65.7109375" style="202" bestFit="1" customWidth="1"/>
    <col min="15645" max="15645" width="4.7109375" style="202" bestFit="1" customWidth="1"/>
    <col min="15646" max="15872" width="9.140625" style="202"/>
    <col min="15873" max="15873" width="4.7109375" style="202" bestFit="1" customWidth="1"/>
    <col min="15874" max="15874" width="16.85546875" style="202" bestFit="1" customWidth="1"/>
    <col min="15875" max="15875" width="8.85546875" style="202" bestFit="1" customWidth="1"/>
    <col min="15876" max="15876" width="1.140625" style="202" bestFit="1" customWidth="1"/>
    <col min="15877" max="15877" width="25.140625" style="202" bestFit="1" customWidth="1"/>
    <col min="15878" max="15878" width="10.85546875" style="202" bestFit="1" customWidth="1"/>
    <col min="15879" max="15880" width="16.85546875" style="202" bestFit="1" customWidth="1"/>
    <col min="15881" max="15881" width="8.85546875" style="202" bestFit="1" customWidth="1"/>
    <col min="15882" max="15882" width="16" style="202" bestFit="1" customWidth="1"/>
    <col min="15883" max="15883" width="0.28515625" style="202" bestFit="1" customWidth="1"/>
    <col min="15884" max="15884" width="16" style="202" bestFit="1" customWidth="1"/>
    <col min="15885" max="15885" width="0.7109375" style="202" bestFit="1" customWidth="1"/>
    <col min="15886" max="15886" width="16.140625" style="202" bestFit="1" customWidth="1"/>
    <col min="15887" max="15887" width="12.5703125" style="202" bestFit="1" customWidth="1"/>
    <col min="15888" max="15888" width="4.42578125" style="202" bestFit="1" customWidth="1"/>
    <col min="15889" max="15889" width="20.85546875" style="202" bestFit="1" customWidth="1"/>
    <col min="15890" max="15890" width="16.85546875" style="202" bestFit="1" customWidth="1"/>
    <col min="15891" max="15891" width="17" style="202" bestFit="1" customWidth="1"/>
    <col min="15892" max="15892" width="20.85546875" style="202" bestFit="1" customWidth="1"/>
    <col min="15893" max="15893" width="22.140625" style="202" bestFit="1" customWidth="1"/>
    <col min="15894" max="15894" width="12.5703125" style="202" bestFit="1" customWidth="1"/>
    <col min="15895" max="15895" width="55.28515625" style="202" bestFit="1" customWidth="1"/>
    <col min="15896" max="15896" width="25.85546875" style="202" bestFit="1" customWidth="1"/>
    <col min="15897" max="15897" width="15.85546875" style="202" bestFit="1" customWidth="1"/>
    <col min="15898" max="15898" width="18.28515625" style="202" bestFit="1" customWidth="1"/>
    <col min="15899" max="15899" width="65.5703125" style="202" bestFit="1" customWidth="1"/>
    <col min="15900" max="15900" width="65.7109375" style="202" bestFit="1" customWidth="1"/>
    <col min="15901" max="15901" width="4.7109375" style="202" bestFit="1" customWidth="1"/>
    <col min="15902" max="16128" width="9.140625" style="202"/>
    <col min="16129" max="16129" width="4.7109375" style="202" bestFit="1" customWidth="1"/>
    <col min="16130" max="16130" width="16.85546875" style="202" bestFit="1" customWidth="1"/>
    <col min="16131" max="16131" width="8.85546875" style="202" bestFit="1" customWidth="1"/>
    <col min="16132" max="16132" width="1.140625" style="202" bestFit="1" customWidth="1"/>
    <col min="16133" max="16133" width="25.140625" style="202" bestFit="1" customWidth="1"/>
    <col min="16134" max="16134" width="10.85546875" style="202" bestFit="1" customWidth="1"/>
    <col min="16135" max="16136" width="16.85546875" style="202" bestFit="1" customWidth="1"/>
    <col min="16137" max="16137" width="8.85546875" style="202" bestFit="1" customWidth="1"/>
    <col min="16138" max="16138" width="16" style="202" bestFit="1" customWidth="1"/>
    <col min="16139" max="16139" width="0.28515625" style="202" bestFit="1" customWidth="1"/>
    <col min="16140" max="16140" width="16" style="202" bestFit="1" customWidth="1"/>
    <col min="16141" max="16141" width="0.7109375" style="202" bestFit="1" customWidth="1"/>
    <col min="16142" max="16142" width="16.140625" style="202" bestFit="1" customWidth="1"/>
    <col min="16143" max="16143" width="12.5703125" style="202" bestFit="1" customWidth="1"/>
    <col min="16144" max="16144" width="4.42578125" style="202" bestFit="1" customWidth="1"/>
    <col min="16145" max="16145" width="20.85546875" style="202" bestFit="1" customWidth="1"/>
    <col min="16146" max="16146" width="16.85546875" style="202" bestFit="1" customWidth="1"/>
    <col min="16147" max="16147" width="17" style="202" bestFit="1" customWidth="1"/>
    <col min="16148" max="16148" width="20.85546875" style="202" bestFit="1" customWidth="1"/>
    <col min="16149" max="16149" width="22.140625" style="202" bestFit="1" customWidth="1"/>
    <col min="16150" max="16150" width="12.5703125" style="202" bestFit="1" customWidth="1"/>
    <col min="16151" max="16151" width="55.28515625" style="202" bestFit="1" customWidth="1"/>
    <col min="16152" max="16152" width="25.85546875" style="202" bestFit="1" customWidth="1"/>
    <col min="16153" max="16153" width="15.85546875" style="202" bestFit="1" customWidth="1"/>
    <col min="16154" max="16154" width="18.28515625" style="202" bestFit="1" customWidth="1"/>
    <col min="16155" max="16155" width="65.5703125" style="202" bestFit="1" customWidth="1"/>
    <col min="16156" max="16156" width="65.7109375" style="202" bestFit="1" customWidth="1"/>
    <col min="16157" max="16157" width="4.7109375" style="202" bestFit="1" customWidth="1"/>
    <col min="16158" max="16384" width="9.140625" style="202"/>
  </cols>
  <sheetData>
    <row r="1" spans="1:29" ht="15.95" customHeight="1" thickBot="1">
      <c r="A1" s="203"/>
      <c r="B1" s="363" t="s">
        <v>620</v>
      </c>
      <c r="C1" s="364"/>
      <c r="D1" s="364"/>
      <c r="E1" s="364"/>
      <c r="F1" s="364"/>
      <c r="G1" s="364"/>
      <c r="H1" s="364"/>
      <c r="I1" s="364"/>
      <c r="J1" s="364"/>
      <c r="K1" s="364"/>
      <c r="L1" s="364"/>
      <c r="M1" s="364"/>
      <c r="N1" s="364"/>
      <c r="O1" s="364"/>
      <c r="P1" s="364"/>
      <c r="Q1" s="203"/>
      <c r="R1" s="203"/>
      <c r="S1" s="203"/>
      <c r="T1" s="203"/>
      <c r="U1" s="203"/>
      <c r="V1" s="203"/>
      <c r="W1" s="203"/>
      <c r="X1" s="203"/>
      <c r="Y1" s="203"/>
      <c r="Z1" s="203"/>
      <c r="AA1" s="203"/>
      <c r="AB1" s="203"/>
      <c r="AC1" s="203"/>
    </row>
    <row r="2" spans="1:29" ht="24.95" customHeight="1" thickBot="1">
      <c r="A2" s="203"/>
      <c r="B2" s="365" t="s">
        <v>621</v>
      </c>
      <c r="C2" s="364"/>
      <c r="D2" s="366" t="s">
        <v>622</v>
      </c>
      <c r="E2" s="367"/>
      <c r="F2" s="367"/>
      <c r="G2" s="367"/>
      <c r="H2" s="367"/>
      <c r="I2" s="368"/>
      <c r="J2" s="203"/>
      <c r="K2" s="203"/>
      <c r="L2" s="203"/>
      <c r="M2" s="203"/>
      <c r="N2" s="203"/>
      <c r="O2" s="203"/>
      <c r="P2" s="203"/>
      <c r="Q2" s="203"/>
      <c r="R2" s="203"/>
      <c r="S2" s="203"/>
      <c r="T2" s="203"/>
      <c r="U2" s="203"/>
      <c r="V2" s="203"/>
      <c r="W2" s="203"/>
      <c r="X2" s="203"/>
      <c r="Y2" s="203"/>
      <c r="Z2" s="203"/>
      <c r="AA2" s="203"/>
      <c r="AB2" s="203"/>
      <c r="AC2" s="203"/>
    </row>
    <row r="3" spans="1:29" ht="9" customHeight="1" thickBot="1">
      <c r="A3" s="203"/>
      <c r="B3" s="203"/>
      <c r="C3" s="203"/>
      <c r="D3" s="203"/>
      <c r="E3" s="203"/>
      <c r="F3" s="203"/>
      <c r="G3" s="203"/>
      <c r="H3" s="203"/>
      <c r="I3" s="203"/>
      <c r="J3" s="203"/>
      <c r="K3" s="365" t="s">
        <v>623</v>
      </c>
      <c r="L3" s="364"/>
      <c r="M3" s="364"/>
      <c r="N3" s="369" t="s">
        <v>624</v>
      </c>
      <c r="O3" s="370"/>
      <c r="P3" s="371"/>
      <c r="Q3" s="203"/>
      <c r="R3" s="203"/>
      <c r="S3" s="203"/>
      <c r="T3" s="203"/>
      <c r="U3" s="203"/>
      <c r="V3" s="203"/>
      <c r="W3" s="203"/>
      <c r="X3" s="203"/>
      <c r="Y3" s="203"/>
      <c r="Z3" s="203"/>
      <c r="AA3" s="203"/>
      <c r="AB3" s="203"/>
      <c r="AC3" s="203"/>
    </row>
    <row r="4" spans="1:29" ht="15.95" customHeight="1" thickBot="1">
      <c r="A4" s="203"/>
      <c r="B4" s="365" t="s">
        <v>625</v>
      </c>
      <c r="C4" s="364"/>
      <c r="D4" s="369" t="s">
        <v>626</v>
      </c>
      <c r="E4" s="370"/>
      <c r="F4" s="370"/>
      <c r="G4" s="370"/>
      <c r="H4" s="370"/>
      <c r="I4" s="371"/>
      <c r="J4" s="203"/>
      <c r="K4" s="364"/>
      <c r="L4" s="364"/>
      <c r="M4" s="364"/>
      <c r="N4" s="372"/>
      <c r="O4" s="373"/>
      <c r="P4" s="374"/>
      <c r="Q4" s="203"/>
      <c r="R4" s="203"/>
      <c r="S4" s="203"/>
      <c r="T4" s="203"/>
      <c r="U4" s="203"/>
      <c r="V4" s="203"/>
      <c r="W4" s="203"/>
      <c r="X4" s="203"/>
      <c r="Y4" s="203"/>
      <c r="Z4" s="203"/>
      <c r="AA4" s="203"/>
      <c r="AB4" s="203"/>
      <c r="AC4" s="203"/>
    </row>
    <row r="5" spans="1:29" ht="9" customHeight="1" thickBot="1">
      <c r="A5" s="203"/>
      <c r="B5" s="364"/>
      <c r="C5" s="364"/>
      <c r="D5" s="372"/>
      <c r="E5" s="373"/>
      <c r="F5" s="373"/>
      <c r="G5" s="373"/>
      <c r="H5" s="373"/>
      <c r="I5" s="374"/>
      <c r="J5" s="203"/>
      <c r="K5" s="203"/>
      <c r="L5" s="203"/>
      <c r="M5" s="203"/>
      <c r="N5" s="203"/>
      <c r="O5" s="203"/>
      <c r="P5" s="203"/>
      <c r="Q5" s="203"/>
      <c r="R5" s="203"/>
      <c r="S5" s="203"/>
      <c r="T5" s="203"/>
      <c r="U5" s="203"/>
      <c r="V5" s="203"/>
      <c r="W5" s="203"/>
      <c r="X5" s="203"/>
      <c r="Y5" s="203"/>
      <c r="Z5" s="203"/>
      <c r="AA5" s="203"/>
      <c r="AB5" s="203"/>
      <c r="AC5" s="203"/>
    </row>
    <row r="6" spans="1:29" ht="9" customHeight="1" thickBot="1">
      <c r="A6" s="203"/>
      <c r="B6" s="203"/>
      <c r="C6" s="203"/>
      <c r="D6" s="203"/>
      <c r="E6" s="203"/>
      <c r="F6" s="203"/>
      <c r="G6" s="203"/>
      <c r="H6" s="203"/>
      <c r="I6" s="203"/>
      <c r="J6" s="203"/>
      <c r="K6" s="365" t="s">
        <v>627</v>
      </c>
      <c r="L6" s="364"/>
      <c r="M6" s="364"/>
      <c r="N6" s="369" t="s">
        <v>628</v>
      </c>
      <c r="O6" s="370"/>
      <c r="P6" s="371"/>
      <c r="Q6" s="203"/>
      <c r="R6" s="203"/>
      <c r="S6" s="203"/>
      <c r="T6" s="203"/>
      <c r="U6" s="203"/>
      <c r="V6" s="203"/>
      <c r="W6" s="203"/>
      <c r="X6" s="203"/>
      <c r="Y6" s="203"/>
      <c r="Z6" s="203"/>
      <c r="AA6" s="203"/>
      <c r="AB6" s="203"/>
      <c r="AC6" s="203"/>
    </row>
    <row r="7" spans="1:29" ht="15.95" customHeight="1" thickBot="1">
      <c r="A7" s="203"/>
      <c r="B7" s="365" t="s">
        <v>629</v>
      </c>
      <c r="C7" s="364"/>
      <c r="D7" s="369" t="s">
        <v>630</v>
      </c>
      <c r="E7" s="370"/>
      <c r="F7" s="370"/>
      <c r="G7" s="370"/>
      <c r="H7" s="370"/>
      <c r="I7" s="371"/>
      <c r="J7" s="203"/>
      <c r="K7" s="364"/>
      <c r="L7" s="364"/>
      <c r="M7" s="364"/>
      <c r="N7" s="372"/>
      <c r="O7" s="373"/>
      <c r="P7" s="374"/>
      <c r="Q7" s="203"/>
      <c r="R7" s="203"/>
      <c r="S7" s="203"/>
      <c r="T7" s="203"/>
      <c r="U7" s="203"/>
      <c r="V7" s="203"/>
      <c r="W7" s="203"/>
      <c r="X7" s="203"/>
      <c r="Y7" s="203"/>
      <c r="Z7" s="203"/>
      <c r="AA7" s="203"/>
      <c r="AB7" s="203"/>
      <c r="AC7" s="203"/>
    </row>
    <row r="8" spans="1:29" ht="6" customHeight="1">
      <c r="A8" s="203"/>
      <c r="B8" s="364"/>
      <c r="C8" s="364"/>
      <c r="D8" s="378"/>
      <c r="E8" s="364"/>
      <c r="F8" s="364"/>
      <c r="G8" s="364"/>
      <c r="H8" s="364"/>
      <c r="I8" s="379"/>
      <c r="J8" s="203"/>
      <c r="K8" s="203"/>
      <c r="L8" s="203"/>
      <c r="M8" s="203"/>
      <c r="N8" s="203"/>
      <c r="O8" s="203"/>
      <c r="P8" s="203"/>
      <c r="Q8" s="203"/>
      <c r="R8" s="203"/>
      <c r="S8" s="203"/>
      <c r="T8" s="203"/>
      <c r="U8" s="203"/>
      <c r="V8" s="203"/>
      <c r="W8" s="203"/>
      <c r="X8" s="203"/>
      <c r="Y8" s="203"/>
      <c r="Z8" s="203"/>
      <c r="AA8" s="203"/>
      <c r="AB8" s="203"/>
      <c r="AC8" s="203"/>
    </row>
    <row r="9" spans="1:29" ht="3" customHeight="1" thickBot="1">
      <c r="A9" s="203"/>
      <c r="B9" s="364"/>
      <c r="C9" s="364"/>
      <c r="D9" s="372"/>
      <c r="E9" s="373"/>
      <c r="F9" s="373"/>
      <c r="G9" s="373"/>
      <c r="H9" s="373"/>
      <c r="I9" s="374"/>
      <c r="J9" s="203"/>
      <c r="K9" s="363" t="s">
        <v>620</v>
      </c>
      <c r="L9" s="364"/>
      <c r="M9" s="364"/>
      <c r="N9" s="364"/>
      <c r="O9" s="364"/>
      <c r="P9" s="364"/>
      <c r="Q9" s="203"/>
      <c r="R9" s="203"/>
      <c r="S9" s="203"/>
      <c r="T9" s="203"/>
      <c r="U9" s="203"/>
      <c r="V9" s="203"/>
      <c r="W9" s="203"/>
      <c r="X9" s="203"/>
      <c r="Y9" s="203"/>
      <c r="Z9" s="203"/>
      <c r="AA9" s="203"/>
      <c r="AB9" s="203"/>
      <c r="AC9" s="203"/>
    </row>
    <row r="10" spans="1:29" ht="11.1" customHeight="1" thickBot="1">
      <c r="A10" s="203"/>
      <c r="B10" s="203"/>
      <c r="C10" s="203"/>
      <c r="D10" s="203"/>
      <c r="E10" s="203"/>
      <c r="F10" s="203"/>
      <c r="G10" s="203"/>
      <c r="H10" s="203"/>
      <c r="I10" s="203"/>
      <c r="J10" s="203"/>
      <c r="K10" s="364"/>
      <c r="L10" s="364"/>
      <c r="M10" s="364"/>
      <c r="N10" s="364"/>
      <c r="O10" s="364"/>
      <c r="P10" s="364"/>
      <c r="Q10" s="203"/>
      <c r="R10" s="203"/>
      <c r="S10" s="203"/>
      <c r="T10" s="203"/>
      <c r="U10" s="203"/>
      <c r="V10" s="203"/>
      <c r="W10" s="203"/>
      <c r="X10" s="203"/>
      <c r="Y10" s="203"/>
      <c r="Z10" s="203"/>
      <c r="AA10" s="203"/>
      <c r="AB10" s="203"/>
      <c r="AC10" s="203"/>
    </row>
    <row r="11" spans="1:29" ht="6" customHeight="1">
      <c r="A11" s="203"/>
      <c r="B11" s="365" t="s">
        <v>631</v>
      </c>
      <c r="C11" s="364"/>
      <c r="D11" s="369" t="s">
        <v>632</v>
      </c>
      <c r="E11" s="370"/>
      <c r="F11" s="370"/>
      <c r="G11" s="370"/>
      <c r="H11" s="370"/>
      <c r="I11" s="371"/>
      <c r="J11" s="203"/>
      <c r="K11" s="364"/>
      <c r="L11" s="364"/>
      <c r="M11" s="364"/>
      <c r="N11" s="364"/>
      <c r="O11" s="364"/>
      <c r="P11" s="364"/>
      <c r="Q11" s="203"/>
      <c r="R11" s="203"/>
      <c r="S11" s="203"/>
      <c r="T11" s="203"/>
      <c r="U11" s="203"/>
      <c r="V11" s="203"/>
      <c r="W11" s="203"/>
      <c r="X11" s="203"/>
      <c r="Y11" s="203"/>
      <c r="Z11" s="203"/>
      <c r="AA11" s="203"/>
      <c r="AB11" s="203"/>
      <c r="AC11" s="203"/>
    </row>
    <row r="12" spans="1:29" ht="18.95" customHeight="1" thickBot="1">
      <c r="A12" s="203"/>
      <c r="B12" s="364"/>
      <c r="C12" s="364"/>
      <c r="D12" s="372"/>
      <c r="E12" s="373"/>
      <c r="F12" s="373"/>
      <c r="G12" s="373"/>
      <c r="H12" s="373"/>
      <c r="I12" s="374"/>
      <c r="J12" s="203"/>
      <c r="K12" s="203"/>
      <c r="L12" s="203"/>
      <c r="M12" s="203"/>
      <c r="N12" s="203"/>
      <c r="O12" s="203"/>
      <c r="P12" s="203"/>
      <c r="Q12" s="203"/>
      <c r="R12" s="203"/>
      <c r="S12" s="203"/>
      <c r="T12" s="203"/>
      <c r="U12" s="203"/>
      <c r="V12" s="203"/>
      <c r="W12" s="203"/>
      <c r="X12" s="203"/>
      <c r="Y12" s="203"/>
      <c r="Z12" s="203"/>
      <c r="AA12" s="203"/>
      <c r="AB12" s="203"/>
      <c r="AC12" s="203"/>
    </row>
    <row r="13" spans="1:29" ht="20.100000000000001" customHeight="1" thickBot="1">
      <c r="A13" s="203"/>
      <c r="B13" s="363" t="s">
        <v>620</v>
      </c>
      <c r="C13" s="364"/>
      <c r="D13" s="364"/>
      <c r="E13" s="364"/>
      <c r="F13" s="364"/>
      <c r="G13" s="364"/>
      <c r="H13" s="364"/>
      <c r="I13" s="364"/>
      <c r="J13" s="364"/>
      <c r="K13" s="364"/>
      <c r="L13" s="364"/>
      <c r="M13" s="364"/>
      <c r="N13" s="364"/>
      <c r="O13" s="364"/>
      <c r="P13" s="364"/>
      <c r="Q13" s="203"/>
      <c r="R13" s="203"/>
      <c r="S13" s="203"/>
      <c r="T13" s="203"/>
      <c r="U13" s="203"/>
      <c r="V13" s="203"/>
      <c r="W13" s="203"/>
      <c r="X13" s="203"/>
      <c r="Y13" s="203"/>
      <c r="Z13" s="203"/>
      <c r="AA13" s="203"/>
      <c r="AB13" s="203"/>
      <c r="AC13" s="203"/>
    </row>
    <row r="14" spans="1:29" ht="42" customHeight="1" thickBot="1">
      <c r="A14" s="203"/>
      <c r="B14" s="375" t="s">
        <v>633</v>
      </c>
      <c r="C14" s="376"/>
      <c r="D14" s="376"/>
      <c r="E14" s="376"/>
      <c r="F14" s="377"/>
      <c r="G14" s="375" t="s">
        <v>634</v>
      </c>
      <c r="H14" s="376"/>
      <c r="I14" s="376"/>
      <c r="J14" s="376"/>
      <c r="K14" s="376"/>
      <c r="L14" s="376"/>
      <c r="M14" s="376"/>
      <c r="N14" s="377"/>
      <c r="O14" s="375" t="s">
        <v>635</v>
      </c>
      <c r="P14" s="376"/>
      <c r="Q14" s="376"/>
      <c r="R14" s="376"/>
      <c r="S14" s="376"/>
      <c r="T14" s="377"/>
      <c r="U14" s="375" t="s">
        <v>636</v>
      </c>
      <c r="V14" s="376"/>
      <c r="W14" s="376"/>
      <c r="X14" s="377"/>
      <c r="Y14" s="375" t="s">
        <v>637</v>
      </c>
      <c r="Z14" s="376"/>
      <c r="AA14" s="376"/>
      <c r="AB14" s="377"/>
      <c r="AC14" s="203"/>
    </row>
    <row r="15" spans="1:29" ht="45" customHeight="1" thickBot="1">
      <c r="A15" s="203"/>
      <c r="B15" s="219" t="s">
        <v>638</v>
      </c>
      <c r="C15" s="375" t="s">
        <v>639</v>
      </c>
      <c r="D15" s="377"/>
      <c r="E15" s="219" t="s">
        <v>640</v>
      </c>
      <c r="F15" s="219" t="s">
        <v>641</v>
      </c>
      <c r="G15" s="219" t="s">
        <v>642</v>
      </c>
      <c r="H15" s="219" t="s">
        <v>643</v>
      </c>
      <c r="I15" s="375" t="s">
        <v>644</v>
      </c>
      <c r="J15" s="376"/>
      <c r="K15" s="377"/>
      <c r="L15" s="219" t="s">
        <v>645</v>
      </c>
      <c r="M15" s="375" t="s">
        <v>646</v>
      </c>
      <c r="N15" s="377"/>
      <c r="O15" s="219" t="s">
        <v>474</v>
      </c>
      <c r="P15" s="375" t="s">
        <v>647</v>
      </c>
      <c r="Q15" s="377"/>
      <c r="R15" s="219" t="s">
        <v>648</v>
      </c>
      <c r="S15" s="219" t="s">
        <v>80</v>
      </c>
      <c r="T15" s="219" t="s">
        <v>649</v>
      </c>
      <c r="U15" s="219" t="s">
        <v>650</v>
      </c>
      <c r="V15" s="219" t="s">
        <v>651</v>
      </c>
      <c r="W15" s="219" t="s">
        <v>652</v>
      </c>
      <c r="X15" s="219" t="s">
        <v>649</v>
      </c>
      <c r="Y15" s="219" t="s">
        <v>653</v>
      </c>
      <c r="Z15" s="375" t="s">
        <v>652</v>
      </c>
      <c r="AA15" s="376"/>
      <c r="AB15" s="377"/>
      <c r="AC15" s="203"/>
    </row>
    <row r="16" spans="1:29" ht="20.100000000000001" customHeight="1" thickBot="1">
      <c r="A16" s="203"/>
      <c r="B16" s="380" t="s">
        <v>654</v>
      </c>
      <c r="C16" s="383" t="s">
        <v>655</v>
      </c>
      <c r="D16" s="384"/>
      <c r="E16" s="380" t="s">
        <v>656</v>
      </c>
      <c r="F16" s="380" t="s">
        <v>657</v>
      </c>
      <c r="G16" s="380" t="s">
        <v>658</v>
      </c>
      <c r="H16" s="380" t="s">
        <v>659</v>
      </c>
      <c r="I16" s="383" t="s">
        <v>660</v>
      </c>
      <c r="J16" s="395"/>
      <c r="K16" s="384"/>
      <c r="L16" s="397" t="s">
        <v>661</v>
      </c>
      <c r="M16" s="383" t="s">
        <v>662</v>
      </c>
      <c r="N16" s="384"/>
      <c r="O16" s="400" t="s">
        <v>663</v>
      </c>
      <c r="P16" s="389" t="s">
        <v>664</v>
      </c>
      <c r="Q16" s="390"/>
      <c r="R16" s="380" t="s">
        <v>221</v>
      </c>
      <c r="S16" s="380" t="s">
        <v>665</v>
      </c>
      <c r="T16" s="380" t="s">
        <v>221</v>
      </c>
      <c r="U16" s="400" t="s">
        <v>666</v>
      </c>
      <c r="V16" s="400">
        <v>20</v>
      </c>
      <c r="W16" s="403" t="s">
        <v>667</v>
      </c>
      <c r="X16" s="403" t="s">
        <v>620</v>
      </c>
      <c r="Y16" s="400" t="s">
        <v>666</v>
      </c>
      <c r="Z16" s="220" t="s">
        <v>668</v>
      </c>
      <c r="AA16" s="220" t="s">
        <v>669</v>
      </c>
      <c r="AB16" s="220" t="s">
        <v>670</v>
      </c>
      <c r="AC16" s="203"/>
    </row>
    <row r="17" spans="1:29" ht="39.950000000000003" customHeight="1" thickBot="1">
      <c r="A17" s="203"/>
      <c r="B17" s="381"/>
      <c r="C17" s="385"/>
      <c r="D17" s="386"/>
      <c r="E17" s="381"/>
      <c r="F17" s="381"/>
      <c r="G17" s="381"/>
      <c r="H17" s="381"/>
      <c r="I17" s="385"/>
      <c r="J17" s="364"/>
      <c r="K17" s="386"/>
      <c r="L17" s="398"/>
      <c r="M17" s="385"/>
      <c r="N17" s="386"/>
      <c r="O17" s="401"/>
      <c r="P17" s="391"/>
      <c r="Q17" s="392"/>
      <c r="R17" s="381"/>
      <c r="S17" s="381"/>
      <c r="T17" s="381"/>
      <c r="U17" s="401"/>
      <c r="V17" s="401"/>
      <c r="W17" s="404"/>
      <c r="X17" s="404"/>
      <c r="Y17" s="401"/>
      <c r="Z17" s="440" t="s">
        <v>666</v>
      </c>
      <c r="AA17" s="441" t="s">
        <v>671</v>
      </c>
      <c r="AB17" s="442" t="s">
        <v>672</v>
      </c>
      <c r="AC17" s="203"/>
    </row>
    <row r="18" spans="1:29" ht="39.950000000000003" customHeight="1" thickBot="1">
      <c r="A18" s="203"/>
      <c r="B18" s="381"/>
      <c r="C18" s="385"/>
      <c r="D18" s="386"/>
      <c r="E18" s="381"/>
      <c r="F18" s="381"/>
      <c r="G18" s="381"/>
      <c r="H18" s="381"/>
      <c r="I18" s="385"/>
      <c r="J18" s="364"/>
      <c r="K18" s="386"/>
      <c r="L18" s="398"/>
      <c r="M18" s="385"/>
      <c r="N18" s="386"/>
      <c r="O18" s="401"/>
      <c r="P18" s="391"/>
      <c r="Q18" s="392"/>
      <c r="R18" s="381"/>
      <c r="S18" s="381"/>
      <c r="T18" s="381"/>
      <c r="U18" s="401"/>
      <c r="V18" s="401"/>
      <c r="W18" s="404"/>
      <c r="X18" s="404"/>
      <c r="Y18" s="401"/>
      <c r="Z18" s="440" t="s">
        <v>673</v>
      </c>
      <c r="AA18" s="441" t="s">
        <v>674</v>
      </c>
      <c r="AB18" s="442" t="s">
        <v>221</v>
      </c>
      <c r="AC18" s="203"/>
    </row>
    <row r="19" spans="1:29" ht="39.950000000000003" customHeight="1" thickBot="1">
      <c r="A19" s="203"/>
      <c r="B19" s="381"/>
      <c r="C19" s="385"/>
      <c r="D19" s="386"/>
      <c r="E19" s="381"/>
      <c r="F19" s="381"/>
      <c r="G19" s="381"/>
      <c r="H19" s="381"/>
      <c r="I19" s="385"/>
      <c r="J19" s="364"/>
      <c r="K19" s="386"/>
      <c r="L19" s="398"/>
      <c r="M19" s="385"/>
      <c r="N19" s="386"/>
      <c r="O19" s="401"/>
      <c r="P19" s="391"/>
      <c r="Q19" s="392"/>
      <c r="R19" s="381"/>
      <c r="S19" s="381"/>
      <c r="T19" s="381"/>
      <c r="U19" s="401"/>
      <c r="V19" s="401"/>
      <c r="W19" s="404"/>
      <c r="X19" s="404"/>
      <c r="Y19" s="401"/>
      <c r="Z19" s="440" t="s">
        <v>673</v>
      </c>
      <c r="AA19" s="441" t="s">
        <v>675</v>
      </c>
      <c r="AB19" s="442" t="s">
        <v>221</v>
      </c>
      <c r="AC19" s="203"/>
    </row>
    <row r="20" spans="1:29" ht="39.950000000000003" customHeight="1" thickBot="1">
      <c r="A20" s="203"/>
      <c r="B20" s="381"/>
      <c r="C20" s="385"/>
      <c r="D20" s="386"/>
      <c r="E20" s="381"/>
      <c r="F20" s="381"/>
      <c r="G20" s="381"/>
      <c r="H20" s="381"/>
      <c r="I20" s="385"/>
      <c r="J20" s="364"/>
      <c r="K20" s="386"/>
      <c r="L20" s="398"/>
      <c r="M20" s="385"/>
      <c r="N20" s="386"/>
      <c r="O20" s="401"/>
      <c r="P20" s="391"/>
      <c r="Q20" s="392"/>
      <c r="R20" s="381"/>
      <c r="S20" s="381"/>
      <c r="T20" s="381"/>
      <c r="U20" s="401"/>
      <c r="V20" s="401"/>
      <c r="W20" s="404"/>
      <c r="X20" s="404"/>
      <c r="Y20" s="401"/>
      <c r="Z20" s="440" t="s">
        <v>673</v>
      </c>
      <c r="AA20" s="441" t="s">
        <v>676</v>
      </c>
      <c r="AB20" s="442" t="s">
        <v>221</v>
      </c>
      <c r="AC20" s="203"/>
    </row>
    <row r="21" spans="1:29" ht="39.950000000000003" customHeight="1" thickBot="1">
      <c r="A21" s="203"/>
      <c r="B21" s="381"/>
      <c r="C21" s="385"/>
      <c r="D21" s="386"/>
      <c r="E21" s="381"/>
      <c r="F21" s="381"/>
      <c r="G21" s="381"/>
      <c r="H21" s="381"/>
      <c r="I21" s="385"/>
      <c r="J21" s="364"/>
      <c r="K21" s="386"/>
      <c r="L21" s="398"/>
      <c r="M21" s="385"/>
      <c r="N21" s="386"/>
      <c r="O21" s="401"/>
      <c r="P21" s="391"/>
      <c r="Q21" s="392"/>
      <c r="R21" s="381"/>
      <c r="S21" s="381"/>
      <c r="T21" s="381"/>
      <c r="U21" s="401"/>
      <c r="V21" s="401"/>
      <c r="W21" s="404"/>
      <c r="X21" s="404"/>
      <c r="Y21" s="401"/>
      <c r="Z21" s="440" t="s">
        <v>673</v>
      </c>
      <c r="AA21" s="441" t="s">
        <v>677</v>
      </c>
      <c r="AB21" s="442" t="s">
        <v>221</v>
      </c>
      <c r="AC21" s="203"/>
    </row>
    <row r="22" spans="1:29" ht="39.950000000000003" customHeight="1" thickBot="1">
      <c r="A22" s="203"/>
      <c r="B22" s="382"/>
      <c r="C22" s="387"/>
      <c r="D22" s="388"/>
      <c r="E22" s="382"/>
      <c r="F22" s="382"/>
      <c r="G22" s="382"/>
      <c r="H22" s="382"/>
      <c r="I22" s="387"/>
      <c r="J22" s="396"/>
      <c r="K22" s="388"/>
      <c r="L22" s="399"/>
      <c r="M22" s="387"/>
      <c r="N22" s="388"/>
      <c r="O22" s="402"/>
      <c r="P22" s="393"/>
      <c r="Q22" s="394"/>
      <c r="R22" s="382"/>
      <c r="S22" s="382"/>
      <c r="T22" s="382"/>
      <c r="U22" s="402"/>
      <c r="V22" s="402"/>
      <c r="W22" s="405"/>
      <c r="X22" s="405"/>
      <c r="Y22" s="402"/>
      <c r="Z22" s="440" t="s">
        <v>673</v>
      </c>
      <c r="AA22" s="441" t="s">
        <v>678</v>
      </c>
      <c r="AB22" s="442" t="s">
        <v>221</v>
      </c>
      <c r="AC22" s="203"/>
    </row>
    <row r="23" spans="1:29" ht="20.100000000000001" customHeight="1" thickBot="1">
      <c r="A23" s="203"/>
      <c r="B23" s="380" t="s">
        <v>654</v>
      </c>
      <c r="C23" s="383" t="s">
        <v>655</v>
      </c>
      <c r="D23" s="384"/>
      <c r="E23" s="380" t="s">
        <v>656</v>
      </c>
      <c r="F23" s="380" t="s">
        <v>657</v>
      </c>
      <c r="G23" s="380" t="s">
        <v>679</v>
      </c>
      <c r="H23" s="380" t="s">
        <v>680</v>
      </c>
      <c r="I23" s="383" t="s">
        <v>681</v>
      </c>
      <c r="J23" s="395"/>
      <c r="K23" s="384"/>
      <c r="L23" s="397" t="s">
        <v>682</v>
      </c>
      <c r="M23" s="383" t="s">
        <v>683</v>
      </c>
      <c r="N23" s="384"/>
      <c r="O23" s="400" t="s">
        <v>663</v>
      </c>
      <c r="P23" s="389" t="s">
        <v>684</v>
      </c>
      <c r="Q23" s="390"/>
      <c r="R23" s="380" t="s">
        <v>221</v>
      </c>
      <c r="S23" s="380" t="s">
        <v>685</v>
      </c>
      <c r="T23" s="380" t="s">
        <v>221</v>
      </c>
      <c r="U23" s="400" t="s">
        <v>666</v>
      </c>
      <c r="V23" s="400">
        <v>20</v>
      </c>
      <c r="W23" s="403" t="s">
        <v>686</v>
      </c>
      <c r="X23" s="403" t="s">
        <v>620</v>
      </c>
      <c r="Y23" s="400" t="s">
        <v>666</v>
      </c>
      <c r="Z23" s="220" t="s">
        <v>668</v>
      </c>
      <c r="AA23" s="220" t="s">
        <v>669</v>
      </c>
      <c r="AB23" s="220" t="s">
        <v>670</v>
      </c>
      <c r="AC23" s="203"/>
    </row>
    <row r="24" spans="1:29" ht="69" customHeight="1" thickBot="1">
      <c r="A24" s="203"/>
      <c r="B24" s="381"/>
      <c r="C24" s="385"/>
      <c r="D24" s="386"/>
      <c r="E24" s="381"/>
      <c r="F24" s="381"/>
      <c r="G24" s="381"/>
      <c r="H24" s="381"/>
      <c r="I24" s="385"/>
      <c r="J24" s="364"/>
      <c r="K24" s="386"/>
      <c r="L24" s="398"/>
      <c r="M24" s="385"/>
      <c r="N24" s="386"/>
      <c r="O24" s="401"/>
      <c r="P24" s="391"/>
      <c r="Q24" s="392"/>
      <c r="R24" s="381"/>
      <c r="S24" s="381"/>
      <c r="T24" s="381"/>
      <c r="U24" s="401"/>
      <c r="V24" s="401"/>
      <c r="W24" s="404"/>
      <c r="X24" s="404"/>
      <c r="Y24" s="401"/>
      <c r="Z24" s="440" t="s">
        <v>666</v>
      </c>
      <c r="AA24" s="441" t="s">
        <v>671</v>
      </c>
      <c r="AB24" s="442" t="s">
        <v>687</v>
      </c>
      <c r="AC24" s="203"/>
    </row>
    <row r="25" spans="1:29" ht="39.950000000000003" customHeight="1" thickBot="1">
      <c r="A25" s="203"/>
      <c r="B25" s="381"/>
      <c r="C25" s="385"/>
      <c r="D25" s="386"/>
      <c r="E25" s="381"/>
      <c r="F25" s="381"/>
      <c r="G25" s="381"/>
      <c r="H25" s="381"/>
      <c r="I25" s="385"/>
      <c r="J25" s="364"/>
      <c r="K25" s="386"/>
      <c r="L25" s="398"/>
      <c r="M25" s="385"/>
      <c r="N25" s="386"/>
      <c r="O25" s="401"/>
      <c r="P25" s="391"/>
      <c r="Q25" s="392"/>
      <c r="R25" s="381"/>
      <c r="S25" s="381"/>
      <c r="T25" s="381"/>
      <c r="U25" s="401"/>
      <c r="V25" s="401"/>
      <c r="W25" s="404"/>
      <c r="X25" s="404"/>
      <c r="Y25" s="401"/>
      <c r="Z25" s="440" t="s">
        <v>673</v>
      </c>
      <c r="AA25" s="441" t="s">
        <v>674</v>
      </c>
      <c r="AB25" s="442" t="s">
        <v>221</v>
      </c>
      <c r="AC25" s="203"/>
    </row>
    <row r="26" spans="1:29" ht="39.950000000000003" customHeight="1" thickBot="1">
      <c r="A26" s="203"/>
      <c r="B26" s="381"/>
      <c r="C26" s="385"/>
      <c r="D26" s="386"/>
      <c r="E26" s="381"/>
      <c r="F26" s="381"/>
      <c r="G26" s="381"/>
      <c r="H26" s="381"/>
      <c r="I26" s="385"/>
      <c r="J26" s="364"/>
      <c r="K26" s="386"/>
      <c r="L26" s="398"/>
      <c r="M26" s="385"/>
      <c r="N26" s="386"/>
      <c r="O26" s="401"/>
      <c r="P26" s="391"/>
      <c r="Q26" s="392"/>
      <c r="R26" s="381"/>
      <c r="S26" s="381"/>
      <c r="T26" s="381"/>
      <c r="U26" s="401"/>
      <c r="V26" s="401"/>
      <c r="W26" s="404"/>
      <c r="X26" s="404"/>
      <c r="Y26" s="401"/>
      <c r="Z26" s="440" t="s">
        <v>673</v>
      </c>
      <c r="AA26" s="441" t="s">
        <v>675</v>
      </c>
      <c r="AB26" s="442" t="s">
        <v>221</v>
      </c>
      <c r="AC26" s="203"/>
    </row>
    <row r="27" spans="1:29" ht="39.950000000000003" customHeight="1" thickBot="1">
      <c r="A27" s="203"/>
      <c r="B27" s="381"/>
      <c r="C27" s="385"/>
      <c r="D27" s="386"/>
      <c r="E27" s="381"/>
      <c r="F27" s="381"/>
      <c r="G27" s="381"/>
      <c r="H27" s="381"/>
      <c r="I27" s="385"/>
      <c r="J27" s="364"/>
      <c r="K27" s="386"/>
      <c r="L27" s="398"/>
      <c r="M27" s="385"/>
      <c r="N27" s="386"/>
      <c r="O27" s="401"/>
      <c r="P27" s="391"/>
      <c r="Q27" s="392"/>
      <c r="R27" s="381"/>
      <c r="S27" s="381"/>
      <c r="T27" s="381"/>
      <c r="U27" s="401"/>
      <c r="V27" s="401"/>
      <c r="W27" s="404"/>
      <c r="X27" s="404"/>
      <c r="Y27" s="401"/>
      <c r="Z27" s="440" t="s">
        <v>673</v>
      </c>
      <c r="AA27" s="441" t="s">
        <v>676</v>
      </c>
      <c r="AB27" s="442" t="s">
        <v>221</v>
      </c>
      <c r="AC27" s="203"/>
    </row>
    <row r="28" spans="1:29" ht="39.950000000000003" customHeight="1" thickBot="1">
      <c r="A28" s="203"/>
      <c r="B28" s="381"/>
      <c r="C28" s="385"/>
      <c r="D28" s="386"/>
      <c r="E28" s="381"/>
      <c r="F28" s="381"/>
      <c r="G28" s="381"/>
      <c r="H28" s="381"/>
      <c r="I28" s="385"/>
      <c r="J28" s="364"/>
      <c r="K28" s="386"/>
      <c r="L28" s="398"/>
      <c r="M28" s="385"/>
      <c r="N28" s="386"/>
      <c r="O28" s="401"/>
      <c r="P28" s="391"/>
      <c r="Q28" s="392"/>
      <c r="R28" s="381"/>
      <c r="S28" s="381"/>
      <c r="T28" s="381"/>
      <c r="U28" s="401"/>
      <c r="V28" s="401"/>
      <c r="W28" s="404"/>
      <c r="X28" s="404"/>
      <c r="Y28" s="401"/>
      <c r="Z28" s="440" t="s">
        <v>673</v>
      </c>
      <c r="AA28" s="441" t="s">
        <v>677</v>
      </c>
      <c r="AB28" s="442" t="s">
        <v>221</v>
      </c>
      <c r="AC28" s="203"/>
    </row>
    <row r="29" spans="1:29" ht="39.950000000000003" customHeight="1" thickBot="1">
      <c r="A29" s="203"/>
      <c r="B29" s="382"/>
      <c r="C29" s="387"/>
      <c r="D29" s="388"/>
      <c r="E29" s="382"/>
      <c r="F29" s="382"/>
      <c r="G29" s="382"/>
      <c r="H29" s="382"/>
      <c r="I29" s="387"/>
      <c r="J29" s="396"/>
      <c r="K29" s="388"/>
      <c r="L29" s="399"/>
      <c r="M29" s="387"/>
      <c r="N29" s="388"/>
      <c r="O29" s="402"/>
      <c r="P29" s="393"/>
      <c r="Q29" s="394"/>
      <c r="R29" s="382"/>
      <c r="S29" s="382"/>
      <c r="T29" s="382"/>
      <c r="U29" s="402"/>
      <c r="V29" s="402"/>
      <c r="W29" s="405"/>
      <c r="X29" s="405"/>
      <c r="Y29" s="402"/>
      <c r="Z29" s="440" t="s">
        <v>673</v>
      </c>
      <c r="AA29" s="441" t="s">
        <v>678</v>
      </c>
      <c r="AB29" s="442" t="s">
        <v>221</v>
      </c>
      <c r="AC29" s="203"/>
    </row>
    <row r="30" spans="1:29" ht="20.100000000000001" customHeight="1" thickBot="1">
      <c r="A30" s="203"/>
      <c r="B30" s="380" t="s">
        <v>654</v>
      </c>
      <c r="C30" s="383" t="s">
        <v>688</v>
      </c>
      <c r="D30" s="384"/>
      <c r="E30" s="380" t="s">
        <v>689</v>
      </c>
      <c r="F30" s="380" t="s">
        <v>657</v>
      </c>
      <c r="G30" s="380" t="s">
        <v>690</v>
      </c>
      <c r="H30" s="380" t="s">
        <v>691</v>
      </c>
      <c r="I30" s="383" t="s">
        <v>692</v>
      </c>
      <c r="J30" s="395"/>
      <c r="K30" s="384"/>
      <c r="L30" s="397" t="s">
        <v>682</v>
      </c>
      <c r="M30" s="383" t="s">
        <v>683</v>
      </c>
      <c r="N30" s="384"/>
      <c r="O30" s="400" t="s">
        <v>663</v>
      </c>
      <c r="P30" s="389" t="s">
        <v>684</v>
      </c>
      <c r="Q30" s="390"/>
      <c r="R30" s="380" t="s">
        <v>221</v>
      </c>
      <c r="S30" s="380" t="s">
        <v>685</v>
      </c>
      <c r="T30" s="380" t="s">
        <v>221</v>
      </c>
      <c r="U30" s="400" t="s">
        <v>666</v>
      </c>
      <c r="V30" s="400">
        <v>20</v>
      </c>
      <c r="W30" s="403" t="s">
        <v>686</v>
      </c>
      <c r="X30" s="403" t="s">
        <v>620</v>
      </c>
      <c r="Y30" s="400" t="s">
        <v>666</v>
      </c>
      <c r="Z30" s="220" t="s">
        <v>668</v>
      </c>
      <c r="AA30" s="220" t="s">
        <v>669</v>
      </c>
      <c r="AB30" s="220" t="s">
        <v>670</v>
      </c>
      <c r="AC30" s="203"/>
    </row>
    <row r="31" spans="1:29" ht="81" customHeight="1" thickBot="1">
      <c r="A31" s="203"/>
      <c r="B31" s="381"/>
      <c r="C31" s="385"/>
      <c r="D31" s="386"/>
      <c r="E31" s="381"/>
      <c r="F31" s="381"/>
      <c r="G31" s="381"/>
      <c r="H31" s="381"/>
      <c r="I31" s="385"/>
      <c r="J31" s="364"/>
      <c r="K31" s="386"/>
      <c r="L31" s="398"/>
      <c r="M31" s="385"/>
      <c r="N31" s="386"/>
      <c r="O31" s="401"/>
      <c r="P31" s="391"/>
      <c r="Q31" s="392"/>
      <c r="R31" s="381"/>
      <c r="S31" s="381"/>
      <c r="T31" s="381"/>
      <c r="U31" s="401"/>
      <c r="V31" s="401"/>
      <c r="W31" s="404"/>
      <c r="X31" s="404"/>
      <c r="Y31" s="401"/>
      <c r="Z31" s="440" t="s">
        <v>666</v>
      </c>
      <c r="AA31" s="441" t="s">
        <v>671</v>
      </c>
      <c r="AB31" s="442" t="s">
        <v>693</v>
      </c>
      <c r="AC31" s="203"/>
    </row>
    <row r="32" spans="1:29" ht="39.950000000000003" customHeight="1" thickBot="1">
      <c r="A32" s="203"/>
      <c r="B32" s="381"/>
      <c r="C32" s="385"/>
      <c r="D32" s="386"/>
      <c r="E32" s="381"/>
      <c r="F32" s="381"/>
      <c r="G32" s="381"/>
      <c r="H32" s="381"/>
      <c r="I32" s="385"/>
      <c r="J32" s="364"/>
      <c r="K32" s="386"/>
      <c r="L32" s="398"/>
      <c r="M32" s="385"/>
      <c r="N32" s="386"/>
      <c r="O32" s="401"/>
      <c r="P32" s="391"/>
      <c r="Q32" s="392"/>
      <c r="R32" s="381"/>
      <c r="S32" s="381"/>
      <c r="T32" s="381"/>
      <c r="U32" s="401"/>
      <c r="V32" s="401"/>
      <c r="W32" s="404"/>
      <c r="X32" s="404"/>
      <c r="Y32" s="401"/>
      <c r="Z32" s="440" t="s">
        <v>673</v>
      </c>
      <c r="AA32" s="441" t="s">
        <v>674</v>
      </c>
      <c r="AB32" s="442" t="s">
        <v>221</v>
      </c>
      <c r="AC32" s="203"/>
    </row>
    <row r="33" spans="1:29" ht="39.950000000000003" customHeight="1" thickBot="1">
      <c r="A33" s="203"/>
      <c r="B33" s="381"/>
      <c r="C33" s="385"/>
      <c r="D33" s="386"/>
      <c r="E33" s="381"/>
      <c r="F33" s="381"/>
      <c r="G33" s="381"/>
      <c r="H33" s="381"/>
      <c r="I33" s="385"/>
      <c r="J33" s="364"/>
      <c r="K33" s="386"/>
      <c r="L33" s="398"/>
      <c r="M33" s="385"/>
      <c r="N33" s="386"/>
      <c r="O33" s="401"/>
      <c r="P33" s="391"/>
      <c r="Q33" s="392"/>
      <c r="R33" s="381"/>
      <c r="S33" s="381"/>
      <c r="T33" s="381"/>
      <c r="U33" s="401"/>
      <c r="V33" s="401"/>
      <c r="W33" s="404"/>
      <c r="X33" s="404"/>
      <c r="Y33" s="401"/>
      <c r="Z33" s="440" t="s">
        <v>673</v>
      </c>
      <c r="AA33" s="441" t="s">
        <v>675</v>
      </c>
      <c r="AB33" s="442" t="s">
        <v>221</v>
      </c>
      <c r="AC33" s="203"/>
    </row>
    <row r="34" spans="1:29" ht="39.950000000000003" customHeight="1" thickBot="1">
      <c r="A34" s="203"/>
      <c r="B34" s="381"/>
      <c r="C34" s="385"/>
      <c r="D34" s="386"/>
      <c r="E34" s="381"/>
      <c r="F34" s="381"/>
      <c r="G34" s="381"/>
      <c r="H34" s="381"/>
      <c r="I34" s="385"/>
      <c r="J34" s="364"/>
      <c r="K34" s="386"/>
      <c r="L34" s="398"/>
      <c r="M34" s="385"/>
      <c r="N34" s="386"/>
      <c r="O34" s="401"/>
      <c r="P34" s="391"/>
      <c r="Q34" s="392"/>
      <c r="R34" s="381"/>
      <c r="S34" s="381"/>
      <c r="T34" s="381"/>
      <c r="U34" s="401"/>
      <c r="V34" s="401"/>
      <c r="W34" s="404"/>
      <c r="X34" s="404"/>
      <c r="Y34" s="401"/>
      <c r="Z34" s="440" t="s">
        <v>673</v>
      </c>
      <c r="AA34" s="441" t="s">
        <v>676</v>
      </c>
      <c r="AB34" s="442" t="s">
        <v>221</v>
      </c>
      <c r="AC34" s="203"/>
    </row>
    <row r="35" spans="1:29" ht="39.950000000000003" customHeight="1" thickBot="1">
      <c r="A35" s="203"/>
      <c r="B35" s="381"/>
      <c r="C35" s="385"/>
      <c r="D35" s="386"/>
      <c r="E35" s="381"/>
      <c r="F35" s="381"/>
      <c r="G35" s="381"/>
      <c r="H35" s="381"/>
      <c r="I35" s="385"/>
      <c r="J35" s="364"/>
      <c r="K35" s="386"/>
      <c r="L35" s="398"/>
      <c r="M35" s="385"/>
      <c r="N35" s="386"/>
      <c r="O35" s="401"/>
      <c r="P35" s="391"/>
      <c r="Q35" s="392"/>
      <c r="R35" s="381"/>
      <c r="S35" s="381"/>
      <c r="T35" s="381"/>
      <c r="U35" s="401"/>
      <c r="V35" s="401"/>
      <c r="W35" s="404"/>
      <c r="X35" s="404"/>
      <c r="Y35" s="401"/>
      <c r="Z35" s="440" t="s">
        <v>673</v>
      </c>
      <c r="AA35" s="441" t="s">
        <v>677</v>
      </c>
      <c r="AB35" s="442" t="s">
        <v>221</v>
      </c>
      <c r="AC35" s="203"/>
    </row>
    <row r="36" spans="1:29" ht="39.950000000000003" customHeight="1" thickBot="1">
      <c r="A36" s="203"/>
      <c r="B36" s="382"/>
      <c r="C36" s="387"/>
      <c r="D36" s="388"/>
      <c r="E36" s="382"/>
      <c r="F36" s="382"/>
      <c r="G36" s="382"/>
      <c r="H36" s="382"/>
      <c r="I36" s="387"/>
      <c r="J36" s="396"/>
      <c r="K36" s="388"/>
      <c r="L36" s="399"/>
      <c r="M36" s="387"/>
      <c r="N36" s="388"/>
      <c r="O36" s="402"/>
      <c r="P36" s="393"/>
      <c r="Q36" s="394"/>
      <c r="R36" s="382"/>
      <c r="S36" s="382"/>
      <c r="T36" s="382"/>
      <c r="U36" s="402"/>
      <c r="V36" s="402"/>
      <c r="W36" s="405"/>
      <c r="X36" s="405"/>
      <c r="Y36" s="402"/>
      <c r="Z36" s="440" t="s">
        <v>673</v>
      </c>
      <c r="AA36" s="441" t="s">
        <v>678</v>
      </c>
      <c r="AB36" s="442" t="s">
        <v>221</v>
      </c>
      <c r="AC36" s="203"/>
    </row>
  </sheetData>
  <mergeCells count="82">
    <mergeCell ref="Y30:Y36"/>
    <mergeCell ref="R30:R36"/>
    <mergeCell ref="S30:S36"/>
    <mergeCell ref="T30:T36"/>
    <mergeCell ref="U30:U36"/>
    <mergeCell ref="V30:V36"/>
    <mergeCell ref="W30:W36"/>
    <mergeCell ref="X23:X29"/>
    <mergeCell ref="H30:H36"/>
    <mergeCell ref="I30:K36"/>
    <mergeCell ref="L30:L36"/>
    <mergeCell ref="M30:N36"/>
    <mergeCell ref="O30:O36"/>
    <mergeCell ref="X30:X36"/>
    <mergeCell ref="Y23:Y29"/>
    <mergeCell ref="B30:B36"/>
    <mergeCell ref="C30:D36"/>
    <mergeCell ref="E30:E36"/>
    <mergeCell ref="F30:F36"/>
    <mergeCell ref="G30:G36"/>
    <mergeCell ref="M23:N29"/>
    <mergeCell ref="O23:O29"/>
    <mergeCell ref="P23:Q29"/>
    <mergeCell ref="R23:R29"/>
    <mergeCell ref="S23:S29"/>
    <mergeCell ref="T23:T29"/>
    <mergeCell ref="P30:Q36"/>
    <mergeCell ref="U23:U29"/>
    <mergeCell ref="V23:V29"/>
    <mergeCell ref="W23:W29"/>
    <mergeCell ref="X16:X22"/>
    <mergeCell ref="Y16:Y22"/>
    <mergeCell ref="B23:B29"/>
    <mergeCell ref="C23:D29"/>
    <mergeCell ref="E23:E29"/>
    <mergeCell ref="F23:F29"/>
    <mergeCell ref="G23:G29"/>
    <mergeCell ref="H23:H29"/>
    <mergeCell ref="I23:K29"/>
    <mergeCell ref="L23:L29"/>
    <mergeCell ref="R16:R22"/>
    <mergeCell ref="S16:S22"/>
    <mergeCell ref="T16:T22"/>
    <mergeCell ref="U16:U22"/>
    <mergeCell ref="V16:V22"/>
    <mergeCell ref="W16:W22"/>
    <mergeCell ref="Z15:AB15"/>
    <mergeCell ref="B16:B22"/>
    <mergeCell ref="C16:D22"/>
    <mergeCell ref="E16:E22"/>
    <mergeCell ref="F16:F22"/>
    <mergeCell ref="G16:G22"/>
    <mergeCell ref="P16:Q22"/>
    <mergeCell ref="C15:D15"/>
    <mergeCell ref="I15:K15"/>
    <mergeCell ref="M15:N15"/>
    <mergeCell ref="P15:Q15"/>
    <mergeCell ref="H16:H22"/>
    <mergeCell ref="I16:K22"/>
    <mergeCell ref="L16:L22"/>
    <mergeCell ref="M16:N22"/>
    <mergeCell ref="O16:O22"/>
    <mergeCell ref="Y14:AB14"/>
    <mergeCell ref="K6:M7"/>
    <mergeCell ref="N6:P7"/>
    <mergeCell ref="B7:C9"/>
    <mergeCell ref="D7:I9"/>
    <mergeCell ref="K9:P11"/>
    <mergeCell ref="B11:C12"/>
    <mergeCell ref="D11:I12"/>
    <mergeCell ref="B13:P13"/>
    <mergeCell ref="B14:F14"/>
    <mergeCell ref="G14:N14"/>
    <mergeCell ref="O14:T14"/>
    <mergeCell ref="U14:X14"/>
    <mergeCell ref="B1:P1"/>
    <mergeCell ref="B2:C2"/>
    <mergeCell ref="D2:I2"/>
    <mergeCell ref="K3:M4"/>
    <mergeCell ref="N3:P4"/>
    <mergeCell ref="B4:C5"/>
    <mergeCell ref="D4:I5"/>
  </mergeCells>
  <pageMargins left="0.3888888888888889" right="0.3888888888888889" top="0.3888888888888889" bottom="0.3888888888888889" header="0" footer="0"/>
  <pageSetup paperSize="9" scale="0" firstPageNumber="0" fitToWidth="0" fitToHeight="0" pageOrder="overThenDown"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EE904-72FC-44D3-8233-FCC5714C8CCE}">
  <dimension ref="A1:A16"/>
  <sheetViews>
    <sheetView workbookViewId="0">
      <selection activeCell="A17" sqref="A17"/>
    </sheetView>
  </sheetViews>
  <sheetFormatPr defaultColWidth="11.42578125" defaultRowHeight="15"/>
  <cols>
    <col min="1" max="1" width="37.7109375" customWidth="1"/>
  </cols>
  <sheetData>
    <row r="1" spans="1:1">
      <c r="A1" s="1" t="s">
        <v>694</v>
      </c>
    </row>
    <row r="2" spans="1:1">
      <c r="A2" t="s">
        <v>121</v>
      </c>
    </row>
    <row r="3" spans="1:1">
      <c r="A3" t="s">
        <v>136</v>
      </c>
    </row>
    <row r="4" spans="1:1">
      <c r="A4" t="s">
        <v>255</v>
      </c>
    </row>
    <row r="5" spans="1:1">
      <c r="A5" t="s">
        <v>225</v>
      </c>
    </row>
    <row r="6" spans="1:1">
      <c r="A6" t="s">
        <v>415</v>
      </c>
    </row>
    <row r="7" spans="1:1">
      <c r="A7" t="s">
        <v>695</v>
      </c>
    </row>
    <row r="8" spans="1:1">
      <c r="A8" t="s">
        <v>231</v>
      </c>
    </row>
    <row r="9" spans="1:1">
      <c r="A9" t="s">
        <v>696</v>
      </c>
    </row>
    <row r="10" spans="1:1">
      <c r="A10" t="s">
        <v>208</v>
      </c>
    </row>
    <row r="11" spans="1:1">
      <c r="A11" t="s">
        <v>112</v>
      </c>
    </row>
    <row r="12" spans="1:1">
      <c r="A12" t="s">
        <v>148</v>
      </c>
    </row>
    <row r="13" spans="1:1">
      <c r="A13" t="s">
        <v>259</v>
      </c>
    </row>
    <row r="14" spans="1:1">
      <c r="A14" t="s">
        <v>128</v>
      </c>
    </row>
    <row r="15" spans="1:1">
      <c r="A15" t="s">
        <v>158</v>
      </c>
    </row>
    <row r="16" spans="1:1">
      <c r="A16" t="s">
        <v>697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ff2b73d-50ba-46a8-836e-e5cca1de02b2" xsi:nil="true"/>
    <lcf76f155ced4ddcb4097134ff3c332f xmlns="ef5ade0b-ccac-4c4b-9873-0b8ebc8646ed">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dff2b73d-50ba-46a8-836e-e5cca1de02b2">
      <UserInfo>
        <DisplayName>Carmen Liliana Villa Reina</DisplayName>
        <AccountId>282</AccountId>
        <AccountType/>
      </UserInfo>
      <UserInfo>
        <DisplayName>Sandra Patricia Pardo Ramirez</DisplayName>
        <AccountId>250</AccountId>
        <AccountType/>
      </UserInfo>
      <UserInfo>
        <DisplayName>Sandra Beatriz Alvarado Salcedo</DisplayName>
        <AccountId>1325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98D097-4EE3-42B5-91ED-91A165250E07}"/>
</file>

<file path=customXml/itemProps2.xml><?xml version="1.0" encoding="utf-8"?>
<ds:datastoreItem xmlns:ds="http://schemas.openxmlformats.org/officeDocument/2006/customXml" ds:itemID="{DC65E845-3572-4BE0-B89E-90AE85DBAB00}"/>
</file>

<file path=customXml/itemProps3.xml><?xml version="1.0" encoding="utf-8"?>
<ds:datastoreItem xmlns:ds="http://schemas.openxmlformats.org/officeDocument/2006/customXml" ds:itemID="{3B24D6AA-B784-4BD4-9852-E179B22C00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Avila Ravelo, Kelly Johanna</dc:creator>
  <cp:keywords/>
  <dc:description/>
  <cp:lastModifiedBy/>
  <cp:revision/>
  <dcterms:created xsi:type="dcterms:W3CDTF">2023-01-05T21:10:37Z</dcterms:created>
  <dcterms:modified xsi:type="dcterms:W3CDTF">2024-05-15T14:23:06Z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2023-01-05T22:08:11Z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856ffb12-b98e-41d2-9429-c38ed3ee2d04</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